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UI/images/LogoPrisma.png" ContentType="image/.PNG"/>
  <Override PartName="/customUI/images/LogoMax_New.png" ContentType="image/.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98a717d927439d" Type="http://schemas.microsoft.com/office/2006/relationships/ui/extensibility" Target="customUI/customUI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 codeName="{A63ED3A1-9429-3D75-F2AA-CA7E51A8F3A1}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gis/PycharmProjects/grafico.os/"/>
    </mc:Choice>
  </mc:AlternateContent>
  <xr:revisionPtr revIDLastSave="0" documentId="13_ncr:1_{E407D914-A3C2-694E-B894-277174810CCF}" xr6:coauthVersionLast="47" xr6:coauthVersionMax="47" xr10:uidLastSave="{00000000-0000-0000-0000-000000000000}"/>
  <bookViews>
    <workbookView xWindow="28800" yWindow="500" windowWidth="25600" windowHeight="19980" tabRatio="601" activeTab="2" xr2:uid="{00000000-000D-0000-FFFF-FFFF00000000}"/>
  </bookViews>
  <sheets>
    <sheet name="Gráfico2" sheetId="17" r:id="rId1"/>
    <sheet name="Gráfico1" sheetId="16" r:id="rId2"/>
    <sheet name="Prisma" sheetId="2" r:id="rId3"/>
    <sheet name="IMPRESSAO SIMPLES" sheetId="14" r:id="rId4"/>
    <sheet name="LISTAGEM" sheetId="13" state="hidden" r:id="rId5"/>
    <sheet name="IMPRESSÃO LISTA" sheetId="15" r:id="rId6"/>
  </sheets>
  <externalReferences>
    <externalReference r:id="rId7"/>
  </externalReferences>
  <definedNames>
    <definedName name="_xlnm._FilterDatabase" localSheetId="2" hidden="1">Prisma!$A$1:$T$1</definedName>
    <definedName name="_xlnm.Print_Area" localSheetId="5">'IMPRESSÃO LISTA'!$B$2:$AK$141</definedName>
    <definedName name="_xlnm.Print_Area" localSheetId="3">'IMPRESSAO SIMPLES'!$B$2:$AK$71</definedName>
    <definedName name="_xlnm.Print_Area" localSheetId="2">Prisma!$A$1:$C$3</definedName>
    <definedName name="FOLHAS">OFFSET(#REF!,0,0,#REF!)</definedName>
    <definedName name="ListDataPrev">LISTAGEM!$I$2</definedName>
    <definedName name="ListOfic">LISTAGEM!$I$4</definedName>
    <definedName name="ListRE">'[1]HORA EXTRA OBR'!#REF!</definedName>
    <definedName name="ListTotalOS">LISTAGEM!$J$6</definedName>
    <definedName name="OS">OFFSET(#REF!,0,0,#REF!)</definedName>
    <definedName name="ThisWorkbook">MID(CELL("filename",Prisma!#REF!),FIND("[",CELL("filename",Prisma!#REF!))+1,FIND("]",CELL("filename",Prisma!#REF!))-FIND("[",CELL("filename",Prisma!#REF!))-1)</definedName>
    <definedName name="TipoHE">OR(TEXT(0.6, "###%"),TEXT(1, "###%"))</definedName>
    <definedName name="_xlnm.Print_Titles" localSheetId="4">LISTAGEM!$2:$6</definedName>
    <definedName name="UltAtua">45447.8779976852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4" i="2" l="1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3" i="2"/>
  <c r="AC5" i="14" l="1"/>
  <c r="P83" i="15" l="1"/>
  <c r="D83" i="15"/>
  <c r="B78" i="15"/>
  <c r="AC75" i="15"/>
  <c r="R75" i="15"/>
  <c r="I75" i="15"/>
  <c r="AE83" i="15" s="1" a="1"/>
  <c r="AE83" i="15" s="1"/>
  <c r="F85" i="15"/>
  <c r="V85" i="15"/>
  <c r="AF85" i="15"/>
  <c r="AF15" i="15"/>
  <c r="V15" i="15"/>
  <c r="F15" i="15"/>
  <c r="P13" i="15"/>
  <c r="D13" i="15"/>
  <c r="B8" i="15"/>
  <c r="AC5" i="15"/>
  <c r="R5" i="15"/>
  <c r="I5" i="15"/>
  <c r="AE13" i="15" s="1" a="1"/>
  <c r="AE13" i="15" s="1"/>
  <c r="AF15" i="14"/>
  <c r="V15" i="14"/>
  <c r="F15" i="14"/>
  <c r="P13" i="14"/>
  <c r="D13" i="14"/>
  <c r="B8" i="14"/>
  <c r="R5" i="14"/>
  <c r="I5" i="14"/>
  <c r="AG13" i="14" s="1"/>
  <c r="AG83" i="15" l="1" a="1"/>
  <c r="AG83" i="15" s="1"/>
  <c r="AG13" i="15"/>
  <c r="AE13" i="14" l="1" a="1"/>
  <c r="AE13" i="14" s="1"/>
  <c r="J6" i="13" l="1"/>
  <c r="AN2" i="15" l="1"/>
  <c r="A2" i="15" s="1"/>
  <c r="Q2" i="13" l="1"/>
  <c r="R2" i="13" s="1"/>
  <c r="A72" i="15" l="1"/>
  <c r="A142" i="15" l="1"/>
  <c r="X142" i="15" s="1"/>
  <c r="R145" i="15" l="1"/>
  <c r="D153" i="15"/>
  <c r="P153" i="15"/>
  <c r="F155" i="15"/>
  <c r="V155" i="15"/>
  <c r="I145" i="15"/>
  <c r="AF155" i="15"/>
  <c r="B148" i="15"/>
  <c r="AC145" i="15"/>
  <c r="A212" i="15"/>
  <c r="X212" i="15" s="1"/>
  <c r="AG153" i="15" l="1" a="1"/>
  <c r="AG153" i="15" s="1"/>
  <c r="AE153" i="15" a="1"/>
  <c r="AE153" i="15" s="1"/>
  <c r="I215" i="15"/>
  <c r="R215" i="15"/>
  <c r="V225" i="15"/>
  <c r="AC215" i="15"/>
  <c r="AF225" i="15"/>
  <c r="B218" i="15"/>
  <c r="D223" i="15"/>
  <c r="P223" i="15"/>
  <c r="F225" i="15"/>
  <c r="A282" i="15"/>
  <c r="X282" i="15" s="1"/>
  <c r="P293" i="15" l="1"/>
  <c r="V295" i="15"/>
  <c r="AC285" i="15"/>
  <c r="AF295" i="15"/>
  <c r="B288" i="15"/>
  <c r="D293" i="15"/>
  <c r="I285" i="15"/>
  <c r="F295" i="15"/>
  <c r="R285" i="15"/>
  <c r="AG223" i="15" a="1"/>
  <c r="AG223" i="15" s="1"/>
  <c r="AE223" i="15" a="1"/>
  <c r="AE223" i="15" s="1"/>
  <c r="A352" i="15"/>
  <c r="X352" i="15" s="1"/>
  <c r="R355" i="15" l="1"/>
  <c r="B358" i="15"/>
  <c r="D363" i="15"/>
  <c r="P363" i="15"/>
  <c r="F365" i="15"/>
  <c r="V365" i="15"/>
  <c r="I355" i="15"/>
  <c r="AF365" i="15"/>
  <c r="AC355" i="15"/>
  <c r="AE293" i="15" a="1"/>
  <c r="AE293" i="15" s="1"/>
  <c r="AG293" i="15" a="1"/>
  <c r="AG293" i="15" s="1"/>
  <c r="A422" i="15"/>
  <c r="X422" i="15" s="1"/>
  <c r="I425" i="15" l="1"/>
  <c r="F435" i="15"/>
  <c r="R425" i="15"/>
  <c r="V435" i="15"/>
  <c r="AC425" i="15"/>
  <c r="AF435" i="15"/>
  <c r="P433" i="15"/>
  <c r="B428" i="15"/>
  <c r="D433" i="15"/>
  <c r="AG363" i="15" a="1"/>
  <c r="AG363" i="15" s="1"/>
  <c r="AE363" i="15" a="1"/>
  <c r="AE363" i="15" s="1"/>
  <c r="A492" i="15"/>
  <c r="X492" i="15" s="1"/>
  <c r="AG433" i="15" l="1" a="1"/>
  <c r="AG433" i="15" s="1"/>
  <c r="AE433" i="15" a="1"/>
  <c r="AE433" i="15" s="1"/>
  <c r="P503" i="15"/>
  <c r="AF505" i="15"/>
  <c r="V505" i="15"/>
  <c r="R495" i="15"/>
  <c r="AC495" i="15"/>
  <c r="B498" i="15"/>
  <c r="I495" i="15"/>
  <c r="D503" i="15"/>
  <c r="F505" i="15"/>
  <c r="A562" i="15"/>
  <c r="X562" i="15" s="1"/>
  <c r="AG503" i="15" l="1" a="1"/>
  <c r="AG503" i="15" s="1"/>
  <c r="AE503" i="15" a="1"/>
  <c r="AE503" i="15" s="1"/>
  <c r="R565" i="15"/>
  <c r="B568" i="15"/>
  <c r="D573" i="15"/>
  <c r="P573" i="15"/>
  <c r="F575" i="15"/>
  <c r="V575" i="15"/>
  <c r="I565" i="15"/>
  <c r="AF575" i="15"/>
  <c r="AC565" i="15"/>
  <c r="A632" i="15"/>
  <c r="X632" i="15" s="1"/>
  <c r="I635" i="15" l="1"/>
  <c r="F645" i="15"/>
  <c r="R635" i="15"/>
  <c r="V645" i="15"/>
  <c r="AC635" i="15"/>
  <c r="AF645" i="15"/>
  <c r="B638" i="15"/>
  <c r="D643" i="15"/>
  <c r="P643" i="15"/>
  <c r="AG573" i="15" a="1"/>
  <c r="AG573" i="15" s="1"/>
  <c r="AE573" i="15" a="1"/>
  <c r="AE573" i="15" s="1"/>
  <c r="A702" i="15"/>
  <c r="X702" i="15" s="1"/>
  <c r="R705" i="15" l="1"/>
  <c r="V715" i="15"/>
  <c r="P713" i="15"/>
  <c r="AC705" i="15"/>
  <c r="B708" i="15"/>
  <c r="I705" i="15"/>
  <c r="D713" i="15"/>
  <c r="F715" i="15"/>
  <c r="AF715" i="15"/>
  <c r="AG643" i="15" a="1"/>
  <c r="AG643" i="15" s="1"/>
  <c r="AE643" i="15" a="1"/>
  <c r="AE643" i="15" s="1"/>
  <c r="A772" i="15"/>
  <c r="X772" i="15" s="1"/>
  <c r="R775" i="15" l="1"/>
  <c r="B778" i="15"/>
  <c r="D783" i="15"/>
  <c r="P783" i="15"/>
  <c r="F785" i="15"/>
  <c r="V785" i="15"/>
  <c r="I775" i="15"/>
  <c r="AF785" i="15"/>
  <c r="AC775" i="15"/>
  <c r="AE713" i="15" a="1"/>
  <c r="AE713" i="15" s="1"/>
  <c r="AG713" i="15" a="1"/>
  <c r="AG713" i="15" s="1"/>
  <c r="A842" i="15"/>
  <c r="X842" i="15" s="1"/>
  <c r="AG783" i="15" l="1" a="1"/>
  <c r="AG783" i="15" s="1"/>
  <c r="AE783" i="15" a="1"/>
  <c r="AE783" i="15" s="1"/>
  <c r="B848" i="15"/>
  <c r="V855" i="15"/>
  <c r="R845" i="15"/>
  <c r="AF855" i="15"/>
  <c r="AC845" i="15"/>
  <c r="D853" i="15"/>
  <c r="P853" i="15"/>
  <c r="F855" i="15"/>
  <c r="I845" i="15"/>
  <c r="A912" i="15"/>
  <c r="X912" i="15" s="1"/>
  <c r="P923" i="15" l="1"/>
  <c r="V925" i="15"/>
  <c r="AF925" i="15"/>
  <c r="R915" i="15"/>
  <c r="AC915" i="15"/>
  <c r="B918" i="15"/>
  <c r="D923" i="15"/>
  <c r="I915" i="15"/>
  <c r="F925" i="15"/>
  <c r="AG853" i="15" a="1"/>
  <c r="AG853" i="15" s="1"/>
  <c r="AE853" i="15" a="1"/>
  <c r="AE853" i="15" s="1"/>
  <c r="A982" i="15"/>
  <c r="X982" i="15" s="1"/>
  <c r="R985" i="15" l="1"/>
  <c r="B988" i="15"/>
  <c r="D993" i="15"/>
  <c r="P993" i="15"/>
  <c r="F995" i="15"/>
  <c r="V995" i="15"/>
  <c r="I985" i="15"/>
  <c r="AF995" i="15"/>
  <c r="AC985" i="15"/>
  <c r="AG923" i="15" a="1"/>
  <c r="AG923" i="15" s="1"/>
  <c r="AE923" i="15" a="1"/>
  <c r="AE923" i="15" s="1"/>
  <c r="A1052" i="15"/>
  <c r="X1052" i="15" s="1"/>
  <c r="I1055" i="15" l="1"/>
  <c r="F1065" i="15"/>
  <c r="R1055" i="15"/>
  <c r="V1065" i="15"/>
  <c r="AC1055" i="15"/>
  <c r="AF1065" i="15"/>
  <c r="B1058" i="15"/>
  <c r="D1063" i="15"/>
  <c r="P1063" i="15"/>
  <c r="AG993" i="15" a="1"/>
  <c r="AG993" i="15" s="1"/>
  <c r="AE993" i="15" a="1"/>
  <c r="AE993" i="15" s="1"/>
  <c r="A1122" i="15"/>
  <c r="X1122" i="15" s="1"/>
  <c r="P1133" i="15" l="1"/>
  <c r="V1135" i="15"/>
  <c r="I1125" i="15"/>
  <c r="F1135" i="15"/>
  <c r="B1128" i="15"/>
  <c r="AF1135" i="15"/>
  <c r="R1125" i="15"/>
  <c r="D1133" i="15"/>
  <c r="AC1125" i="15"/>
  <c r="AG1063" i="15" a="1"/>
  <c r="AG1063" i="15" s="1"/>
  <c r="AE1063" i="15" a="1"/>
  <c r="AE1063" i="15" s="1"/>
  <c r="A1192" i="15"/>
  <c r="X1192" i="15" s="1"/>
  <c r="R1195" i="15" l="1"/>
  <c r="V1205" i="15"/>
  <c r="I1195" i="15"/>
  <c r="AF1205" i="15"/>
  <c r="B1198" i="15"/>
  <c r="F1205" i="15"/>
  <c r="D1203" i="15"/>
  <c r="P1203" i="15"/>
  <c r="AC1195" i="15"/>
  <c r="AE1133" i="15" a="1"/>
  <c r="AE1133" i="15" s="1"/>
  <c r="AG1133" i="15" a="1"/>
  <c r="AG1133" i="15" s="1"/>
  <c r="A1262" i="15"/>
  <c r="X1262" i="15" s="1"/>
  <c r="I1265" i="15" l="1"/>
  <c r="D1273" i="15"/>
  <c r="P1273" i="15"/>
  <c r="F1275" i="15"/>
  <c r="R1265" i="15"/>
  <c r="V1275" i="15"/>
  <c r="AC1265" i="15"/>
  <c r="AF1275" i="15"/>
  <c r="B1268" i="15"/>
  <c r="AG1203" i="15" a="1"/>
  <c r="AG1203" i="15" s="1"/>
  <c r="AE1203" i="15" a="1"/>
  <c r="AE1203" i="15" s="1"/>
  <c r="A1332" i="15"/>
  <c r="X1332" i="15" s="1"/>
  <c r="P1343" i="15" l="1"/>
  <c r="V1345" i="15"/>
  <c r="AF1345" i="15"/>
  <c r="R1335" i="15"/>
  <c r="AC1335" i="15"/>
  <c r="I1335" i="15"/>
  <c r="B1338" i="15"/>
  <c r="D1343" i="15"/>
  <c r="F1345" i="15"/>
  <c r="AE1273" i="15" a="1"/>
  <c r="AE1273" i="15" s="1"/>
  <c r="AG1273" i="15" a="1"/>
  <c r="AG1273" i="15" s="1"/>
  <c r="A1402" i="15"/>
  <c r="X1402" i="15" s="1"/>
  <c r="R1405" i="15" l="1"/>
  <c r="F1415" i="15"/>
  <c r="V1415" i="15"/>
  <c r="I1405" i="15"/>
  <c r="AF1415" i="15"/>
  <c r="P1413" i="15"/>
  <c r="B1408" i="15"/>
  <c r="D1413" i="15"/>
  <c r="AC1405" i="15"/>
  <c r="AE1343" i="15" a="1"/>
  <c r="AE1343" i="15" s="1"/>
  <c r="AG1343" i="15" a="1"/>
  <c r="AG1343" i="15" s="1"/>
  <c r="A1472" i="15"/>
  <c r="X1472" i="15" s="1"/>
  <c r="AG1413" i="15" l="1" a="1"/>
  <c r="AG1413" i="15" s="1"/>
  <c r="AE1413" i="15" a="1"/>
  <c r="AE1413" i="15" s="1"/>
  <c r="I1475" i="15"/>
  <c r="B1478" i="15"/>
  <c r="D1483" i="15"/>
  <c r="P1483" i="15"/>
  <c r="AC1475" i="15"/>
  <c r="AF1485" i="15"/>
  <c r="F1485" i="15"/>
  <c r="R1475" i="15"/>
  <c r="V1485" i="15"/>
  <c r="A1542" i="15"/>
  <c r="X1542" i="15" s="1"/>
  <c r="P1553" i="15" l="1"/>
  <c r="AC1545" i="15"/>
  <c r="AF1555" i="15"/>
  <c r="B1548" i="15"/>
  <c r="D1553" i="15"/>
  <c r="I1545" i="15"/>
  <c r="V1555" i="15"/>
  <c r="F1555" i="15"/>
  <c r="R1545" i="15"/>
  <c r="AG1483" i="15" a="1"/>
  <c r="AG1483" i="15" s="1"/>
  <c r="AE1483" i="15" a="1"/>
  <c r="AE1483" i="15" s="1"/>
  <c r="A1612" i="15"/>
  <c r="X1612" i="15" s="1"/>
  <c r="AE1553" i="15" l="1" a="1"/>
  <c r="AE1553" i="15" s="1"/>
  <c r="AG1553" i="15" a="1"/>
  <c r="AG1553" i="15" s="1"/>
  <c r="R1615" i="15"/>
  <c r="F1625" i="15"/>
  <c r="V1625" i="15"/>
  <c r="I1615" i="15"/>
  <c r="AF1625" i="15"/>
  <c r="P1623" i="15"/>
  <c r="B1618" i="15"/>
  <c r="D1623" i="15"/>
  <c r="AC1615" i="15"/>
  <c r="A1682" i="15"/>
  <c r="X1682" i="15" s="1"/>
  <c r="B1688" i="15" l="1"/>
  <c r="D1693" i="15"/>
  <c r="P1693" i="15"/>
  <c r="F1695" i="15"/>
  <c r="V1695" i="15"/>
  <c r="R1685" i="15"/>
  <c r="AF1695" i="15"/>
  <c r="AC1685" i="15"/>
  <c r="I1685" i="15"/>
  <c r="AG1623" i="15" a="1"/>
  <c r="AG1623" i="15" s="1"/>
  <c r="AE1623" i="15" a="1"/>
  <c r="AE1623" i="15" s="1"/>
  <c r="A1752" i="15"/>
  <c r="X1752" i="15" s="1"/>
  <c r="AG1693" i="15" l="1" a="1"/>
  <c r="AG1693" i="15" s="1"/>
  <c r="AE1693" i="15" a="1"/>
  <c r="AE1693" i="15" s="1"/>
  <c r="P1763" i="15"/>
  <c r="D1763" i="15"/>
  <c r="I1755" i="15"/>
  <c r="F1765" i="15"/>
  <c r="AF1765" i="15"/>
  <c r="V1765" i="15"/>
  <c r="R1755" i="15"/>
  <c r="AC1755" i="15"/>
  <c r="B1758" i="15"/>
  <c r="A1822" i="15"/>
  <c r="X1822" i="15" s="1"/>
  <c r="AG1763" i="15" l="1" a="1"/>
  <c r="AG1763" i="15" s="1"/>
  <c r="AE1763" i="15" a="1"/>
  <c r="AE1763" i="15" s="1"/>
  <c r="AC1825" i="15"/>
  <c r="P1833" i="15"/>
  <c r="F1835" i="15"/>
  <c r="I1825" i="15"/>
  <c r="V1835" i="15"/>
  <c r="R1825" i="15"/>
  <c r="AF1835" i="15"/>
  <c r="B1828" i="15"/>
  <c r="D1833" i="15"/>
  <c r="A1892" i="15"/>
  <c r="X1892" i="15" s="1"/>
  <c r="AG1833" i="15" l="1" a="1"/>
  <c r="AG1833" i="15" s="1"/>
  <c r="AE1833" i="15" a="1"/>
  <c r="AE1833" i="15" s="1"/>
  <c r="B1898" i="15"/>
  <c r="AC1895" i="15"/>
  <c r="D1903" i="15"/>
  <c r="P1903" i="15"/>
  <c r="R1895" i="15"/>
  <c r="AF1905" i="15"/>
  <c r="F1905" i="15"/>
  <c r="V1905" i="15"/>
  <c r="I1895" i="15"/>
  <c r="A1962" i="15"/>
  <c r="X1962" i="15" s="1"/>
  <c r="P1973" i="15" l="1"/>
  <c r="V1975" i="15"/>
  <c r="B1968" i="15"/>
  <c r="R1965" i="15"/>
  <c r="D1973" i="15"/>
  <c r="I1965" i="15"/>
  <c r="F1975" i="15"/>
  <c r="AC1965" i="15"/>
  <c r="AF1975" i="15"/>
  <c r="AG1903" i="15" a="1"/>
  <c r="AG1903" i="15" s="1"/>
  <c r="AE1903" i="15" a="1"/>
  <c r="AE1903" i="15" s="1"/>
  <c r="A2032" i="15"/>
  <c r="X2032" i="15" s="1"/>
  <c r="AC2035" i="15" l="1"/>
  <c r="AF2045" i="15"/>
  <c r="B2038" i="15"/>
  <c r="D2043" i="15"/>
  <c r="V2045" i="15"/>
  <c r="P2043" i="15"/>
  <c r="I2035" i="15"/>
  <c r="F2045" i="15"/>
  <c r="R2035" i="15"/>
  <c r="AE1973" i="15" a="1"/>
  <c r="AE1973" i="15" s="1"/>
  <c r="AG1973" i="15" a="1"/>
  <c r="AG1973" i="15" s="1"/>
  <c r="A2102" i="15"/>
  <c r="X2102" i="15" s="1"/>
  <c r="B2108" i="15" l="1"/>
  <c r="F2115" i="15"/>
  <c r="V2115" i="15"/>
  <c r="R2105" i="15"/>
  <c r="AF2115" i="15"/>
  <c r="AC2105" i="15"/>
  <c r="D2113" i="15"/>
  <c r="P2113" i="15"/>
  <c r="I2105" i="15"/>
  <c r="AG2043" i="15" a="1"/>
  <c r="AG2043" i="15" s="1"/>
  <c r="AE2043" i="15" a="1"/>
  <c r="AE2043" i="15" s="1"/>
  <c r="A2172" i="15"/>
  <c r="X2172" i="15" s="1"/>
  <c r="AG2113" i="15" l="1" a="1"/>
  <c r="AG2113" i="15" s="1"/>
  <c r="AE2113" i="15" a="1"/>
  <c r="AE2113" i="15" s="1"/>
  <c r="P2183" i="15"/>
  <c r="V2185" i="15"/>
  <c r="D2183" i="15"/>
  <c r="I2175" i="15"/>
  <c r="F2185" i="15"/>
  <c r="AF2185" i="15"/>
  <c r="AC2175" i="15"/>
  <c r="B2178" i="15"/>
  <c r="R2175" i="15"/>
  <c r="A2242" i="15"/>
  <c r="X2242" i="15" s="1"/>
  <c r="AE2183" i="15" l="1" a="1"/>
  <c r="AE2183" i="15" s="1"/>
  <c r="AG2183" i="15" a="1"/>
  <c r="AG2183" i="15" s="1"/>
  <c r="P2253" i="15"/>
  <c r="I2245" i="15"/>
  <c r="R2245" i="15"/>
  <c r="F2255" i="15"/>
  <c r="D2253" i="15"/>
  <c r="AC2245" i="15"/>
  <c r="V2255" i="15"/>
  <c r="B2248" i="15"/>
  <c r="AF2255" i="15"/>
  <c r="A2312" i="15"/>
  <c r="X2312" i="15" s="1"/>
  <c r="I2315" i="15" l="1"/>
  <c r="R2315" i="15"/>
  <c r="V2325" i="15"/>
  <c r="AC2315" i="15"/>
  <c r="AF2325" i="15"/>
  <c r="B2318" i="15"/>
  <c r="F2325" i="15"/>
  <c r="D2323" i="15"/>
  <c r="P2323" i="15"/>
  <c r="AG2253" i="15" a="1"/>
  <c r="AG2253" i="15" s="1"/>
  <c r="AE2253" i="15" a="1"/>
  <c r="AE2253" i="15" s="1"/>
  <c r="A2382" i="15"/>
  <c r="X2382" i="15" s="1"/>
  <c r="AG2323" i="15" l="1" a="1"/>
  <c r="AG2323" i="15" s="1"/>
  <c r="AE2323" i="15" a="1"/>
  <c r="AE2323" i="15" s="1"/>
  <c r="AC2385" i="15"/>
  <c r="F2395" i="15"/>
  <c r="I2385" i="15"/>
  <c r="AF2395" i="15"/>
  <c r="V2395" i="15"/>
  <c r="B2388" i="15"/>
  <c r="R2385" i="15"/>
  <c r="D2393" i="15"/>
  <c r="P2393" i="15"/>
  <c r="A2452" i="15"/>
  <c r="X2452" i="15" s="1"/>
  <c r="R2455" i="15" l="1"/>
  <c r="B2458" i="15"/>
  <c r="D2463" i="15"/>
  <c r="P2463" i="15"/>
  <c r="AF2465" i="15"/>
  <c r="F2465" i="15"/>
  <c r="V2465" i="15"/>
  <c r="I2455" i="15"/>
  <c r="AC2455" i="15"/>
  <c r="AE2393" i="15" a="1"/>
  <c r="AE2393" i="15" s="1"/>
  <c r="AG2393" i="15" a="1"/>
  <c r="AG2393" i="15" s="1"/>
  <c r="A2522" i="15"/>
  <c r="X2522" i="15" s="1"/>
  <c r="I2525" i="15" l="1"/>
  <c r="F2535" i="15"/>
  <c r="R2525" i="15"/>
  <c r="V2535" i="15"/>
  <c r="AC2525" i="15"/>
  <c r="AF2535" i="15"/>
  <c r="B2528" i="15"/>
  <c r="D2533" i="15"/>
  <c r="P2533" i="15"/>
  <c r="AG2463" i="15" a="1"/>
  <c r="AG2463" i="15" s="1"/>
  <c r="AE2463" i="15" a="1"/>
  <c r="AE2463" i="15" s="1"/>
  <c r="A2592" i="15"/>
  <c r="X2592" i="15" s="1"/>
  <c r="V2605" i="15" l="1"/>
  <c r="R2595" i="15"/>
  <c r="B2598" i="15"/>
  <c r="D2603" i="15"/>
  <c r="P2603" i="15"/>
  <c r="F2605" i="15"/>
  <c r="I2595" i="15"/>
  <c r="AC2595" i="15"/>
  <c r="AF2605" i="15"/>
  <c r="AG2533" i="15" a="1"/>
  <c r="AG2533" i="15" s="1"/>
  <c r="AE2533" i="15" a="1"/>
  <c r="AE2533" i="15" s="1"/>
  <c r="A2662" i="15"/>
  <c r="X2662" i="15" s="1"/>
  <c r="R2665" i="15" l="1"/>
  <c r="B2668" i="15"/>
  <c r="D2673" i="15"/>
  <c r="P2673" i="15"/>
  <c r="I2665" i="15"/>
  <c r="F2675" i="15"/>
  <c r="V2675" i="15"/>
  <c r="AF2675" i="15"/>
  <c r="AC2665" i="15"/>
  <c r="AG2603" i="15" a="1"/>
  <c r="AG2603" i="15" s="1"/>
  <c r="AE2603" i="15" a="1"/>
  <c r="AE2603" i="15" s="1"/>
  <c r="A2732" i="15"/>
  <c r="X2732" i="15" s="1"/>
  <c r="I2735" i="15" l="1"/>
  <c r="F2745" i="15"/>
  <c r="R2735" i="15"/>
  <c r="V2745" i="15"/>
  <c r="AC2735" i="15"/>
  <c r="AF2745" i="15"/>
  <c r="P2743" i="15"/>
  <c r="B2738" i="15"/>
  <c r="D2743" i="15"/>
  <c r="AG2673" i="15" a="1"/>
  <c r="AG2673" i="15" s="1"/>
  <c r="AE2673" i="15" a="1"/>
  <c r="AE2673" i="15" s="1"/>
  <c r="A2802" i="15"/>
  <c r="X2802" i="15" s="1"/>
  <c r="P2813" i="15" l="1"/>
  <c r="AC2805" i="15"/>
  <c r="V2815" i="15"/>
  <c r="R2805" i="15"/>
  <c r="B2808" i="15"/>
  <c r="D2813" i="15"/>
  <c r="I2805" i="15"/>
  <c r="AF2815" i="15"/>
  <c r="F2815" i="15"/>
  <c r="AE2743" i="15" a="1"/>
  <c r="AE2743" i="15" s="1"/>
  <c r="AG2743" i="15" a="1"/>
  <c r="AG2743" i="15" s="1"/>
  <c r="A2872" i="15"/>
  <c r="X2872" i="15" s="1"/>
  <c r="R2875" i="15" l="1"/>
  <c r="V2885" i="15"/>
  <c r="I2875" i="15"/>
  <c r="AF2885" i="15"/>
  <c r="B2878" i="15"/>
  <c r="F2885" i="15"/>
  <c r="D2883" i="15"/>
  <c r="P2883" i="15"/>
  <c r="AC2875" i="15"/>
  <c r="AE2813" i="15" a="1"/>
  <c r="AE2813" i="15" s="1"/>
  <c r="AG2813" i="15" a="1"/>
  <c r="AG2813" i="15" s="1"/>
  <c r="A2942" i="15"/>
  <c r="X2942" i="15" s="1"/>
  <c r="AG2883" i="15" l="1" a="1"/>
  <c r="AG2883" i="15" s="1"/>
  <c r="AE2883" i="15" a="1"/>
  <c r="AE2883" i="15" s="1"/>
  <c r="I2945" i="15"/>
  <c r="D2953" i="15"/>
  <c r="P2953" i="15"/>
  <c r="F2955" i="15"/>
  <c r="R2945" i="15"/>
  <c r="V2955" i="15"/>
  <c r="AC2945" i="15"/>
  <c r="AF2955" i="15"/>
  <c r="B2948" i="15"/>
  <c r="A3012" i="15"/>
  <c r="X3012" i="15" s="1"/>
  <c r="I3015" i="15" l="1"/>
  <c r="V3025" i="15"/>
  <c r="D3023" i="15"/>
  <c r="AF3025" i="15"/>
  <c r="R3015" i="15"/>
  <c r="F3025" i="15"/>
  <c r="P3023" i="15"/>
  <c r="AC3015" i="15"/>
  <c r="B3018" i="15"/>
  <c r="AG2953" i="15" a="1"/>
  <c r="AG2953" i="15" s="1"/>
  <c r="AE2953" i="15" a="1"/>
  <c r="AE2953" i="15" s="1"/>
  <c r="A3082" i="15"/>
  <c r="X3082" i="15" s="1"/>
  <c r="AE3023" i="15" l="1" a="1"/>
  <c r="AE3023" i="15" s="1"/>
  <c r="AG3023" i="15" a="1"/>
  <c r="AG3023" i="15" s="1"/>
  <c r="R3085" i="15"/>
  <c r="F3095" i="15"/>
  <c r="V3095" i="15"/>
  <c r="I3085" i="15"/>
  <c r="AF3095" i="15"/>
  <c r="B3088" i="15"/>
  <c r="D3093" i="15"/>
  <c r="P3093" i="15"/>
  <c r="AC3085" i="15"/>
  <c r="A3152" i="15"/>
  <c r="X3152" i="15" s="1"/>
  <c r="AG3093" i="15" l="1" a="1"/>
  <c r="AG3093" i="15" s="1"/>
  <c r="AE3093" i="15" a="1"/>
  <c r="AE3093" i="15" s="1"/>
  <c r="I3155" i="15"/>
  <c r="B3158" i="15"/>
  <c r="D3163" i="15"/>
  <c r="P3163" i="15"/>
  <c r="AC3155" i="15"/>
  <c r="F3165" i="15"/>
  <c r="R3155" i="15"/>
  <c r="V3165" i="15"/>
  <c r="AF3165" i="15"/>
  <c r="A3222" i="15"/>
  <c r="X3222" i="15" s="1"/>
  <c r="AG3163" i="15" l="1" a="1"/>
  <c r="AG3163" i="15" s="1"/>
  <c r="AE3163" i="15" a="1"/>
  <c r="AE3163" i="15" s="1"/>
  <c r="P3233" i="15"/>
  <c r="I3225" i="15"/>
  <c r="F3235" i="15"/>
  <c r="R3225" i="15"/>
  <c r="V3235" i="15"/>
  <c r="D3233" i="15"/>
  <c r="AC3225" i="15"/>
  <c r="AF3235" i="15"/>
  <c r="B3228" i="15"/>
  <c r="A3292" i="15"/>
  <c r="X3292" i="15" s="1"/>
  <c r="B3298" i="15" l="1"/>
  <c r="R3295" i="15"/>
  <c r="AC3295" i="15"/>
  <c r="P3303" i="15"/>
  <c r="V3305" i="15"/>
  <c r="AF3305" i="15"/>
  <c r="I3295" i="15"/>
  <c r="F3305" i="15"/>
  <c r="D3303" i="15"/>
  <c r="AE3233" i="15" a="1"/>
  <c r="AE3233" i="15" s="1"/>
  <c r="AG3233" i="15" a="1"/>
  <c r="AG3233" i="15" s="1"/>
  <c r="A3362" i="15"/>
  <c r="X3362" i="15" s="1"/>
  <c r="R3365" i="15" l="1"/>
  <c r="I3365" i="15"/>
  <c r="D3373" i="15"/>
  <c r="P3373" i="15"/>
  <c r="F3375" i="15"/>
  <c r="V3375" i="15"/>
  <c r="AF3375" i="15"/>
  <c r="AC3365" i="15"/>
  <c r="B3368" i="15"/>
  <c r="AG3303" i="15" a="1"/>
  <c r="AG3303" i="15" s="1"/>
  <c r="AE3303" i="15" a="1"/>
  <c r="AE3303" i="15" s="1"/>
  <c r="A3432" i="15"/>
  <c r="X3432" i="15" s="1"/>
  <c r="P3443" i="15" l="1"/>
  <c r="I3435" i="15"/>
  <c r="F3445" i="15"/>
  <c r="R3435" i="15"/>
  <c r="V3445" i="15"/>
  <c r="D3443" i="15"/>
  <c r="AC3435" i="15"/>
  <c r="AF3445" i="15"/>
  <c r="B3438" i="15"/>
  <c r="AG3373" i="15" a="1"/>
  <c r="AG3373" i="15" s="1"/>
  <c r="AE3373" i="15" a="1"/>
  <c r="AE3373" i="15" s="1"/>
  <c r="AE3443" i="15" l="1" a="1"/>
  <c r="AE3443" i="15" s="1"/>
  <c r="AG3443" i="15" a="1"/>
  <c r="AG3443" i="15" s="1"/>
</calcChain>
</file>

<file path=xl/sharedStrings.xml><?xml version="1.0" encoding="utf-8"?>
<sst xmlns="http://schemas.openxmlformats.org/spreadsheetml/2006/main" count="14405" uniqueCount="2171">
  <si>
    <t>Número OS</t>
  </si>
  <si>
    <t>OS Cliente</t>
  </si>
  <si>
    <t>Denominação OS</t>
  </si>
  <si>
    <t>Descrição OS</t>
  </si>
  <si>
    <t>Ativo</t>
  </si>
  <si>
    <t>Denominação Ativo</t>
  </si>
  <si>
    <t>Denominação Unidade Negócio</t>
  </si>
  <si>
    <t>Estado OS</t>
  </si>
  <si>
    <t>Denominação Estado OS</t>
  </si>
  <si>
    <t>Solicitante</t>
  </si>
  <si>
    <t>Denominação do Solicitante</t>
  </si>
  <si>
    <t>Tipo Solic. de Serviço</t>
  </si>
  <si>
    <t>Denominação Tipo de Solicitação Serviço</t>
  </si>
  <si>
    <t>Oficina</t>
  </si>
  <si>
    <t>Denominação Oficina</t>
  </si>
  <si>
    <t>Data Prevista</t>
  </si>
  <si>
    <t>Data/Hora Fechamento</t>
  </si>
  <si>
    <t>Prioridade</t>
  </si>
  <si>
    <t>Data/Hora Solicitação</t>
  </si>
  <si>
    <t>Observações do Serviço</t>
  </si>
  <si>
    <t>Data de Prioridade</t>
  </si>
  <si>
    <t>Dias p/ Vencimento</t>
  </si>
  <si>
    <t>58</t>
  </si>
  <si>
    <t>MEDICAL</t>
  </si>
  <si>
    <t>PROG. PARADA</t>
  </si>
  <si>
    <t>FSILVA65</t>
  </si>
  <si>
    <t>FERNANDO BRUNO SILVA</t>
  </si>
  <si>
    <t>PRJ</t>
  </si>
  <si>
    <t>PROJETO</t>
  </si>
  <si>
    <t>PT</t>
  </si>
  <si>
    <t>PINTURA</t>
  </si>
  <si>
    <t>2</t>
  </si>
  <si>
    <t>1000000514-625133001-0000</t>
  </si>
  <si>
    <t>CONSUMER</t>
  </si>
  <si>
    <t>20</t>
  </si>
  <si>
    <t>PLANEJADA</t>
  </si>
  <si>
    <t>OBR</t>
  </si>
  <si>
    <t>OBRAS</t>
  </si>
  <si>
    <t>SR</t>
  </si>
  <si>
    <t>SERRALHERIA</t>
  </si>
  <si>
    <t>3</t>
  </si>
  <si>
    <t>0000008011-000000000-7680</t>
  </si>
  <si>
    <t>FABRICA IV</t>
  </si>
  <si>
    <t>FABRICA DE MATERIA PRIMA DE AGULHAS (WIRE MILLS)</t>
  </si>
  <si>
    <t>25</t>
  </si>
  <si>
    <t>REPROGRAMAR</t>
  </si>
  <si>
    <t>1000011658-625133001-0000</t>
  </si>
  <si>
    <t>16</t>
  </si>
  <si>
    <t>AGUARDANDO ORÇAMENTO</t>
  </si>
  <si>
    <t>1</t>
  </si>
  <si>
    <t>JANSSEN</t>
  </si>
  <si>
    <t>50</t>
  </si>
  <si>
    <t>PROGRAMADA</t>
  </si>
  <si>
    <t>77</t>
  </si>
  <si>
    <t>EXECUTADA</t>
  </si>
  <si>
    <t>MR</t>
  </si>
  <si>
    <t>MARCENARIA</t>
  </si>
  <si>
    <t>55</t>
  </si>
  <si>
    <t>EM EXECUÇÃO</t>
  </si>
  <si>
    <t>057-027-008</t>
  </si>
  <si>
    <t>Sala de Motobomba Sistema de Incêndio</t>
  </si>
  <si>
    <t>EL</t>
  </si>
  <si>
    <t>ELÉTRICA</t>
  </si>
  <si>
    <t>0000008444-000000000-7680</t>
  </si>
  <si>
    <t>057-020-005</t>
  </si>
  <si>
    <t>CENTRAL DE UTILIDADES</t>
  </si>
  <si>
    <t>057-021-002-002</t>
  </si>
  <si>
    <t>PORTARIA G5</t>
  </si>
  <si>
    <t>0000008244-000000000-7680</t>
  </si>
  <si>
    <t>057-020</t>
  </si>
  <si>
    <t>ESTRUTURA PREDIAL UTILIDADES</t>
  </si>
  <si>
    <t>0000008257-000000000-7680</t>
  </si>
  <si>
    <t>JSILVA49</t>
  </si>
  <si>
    <t>JUAREZ SILVA</t>
  </si>
  <si>
    <t>0000008322-000000000-7680</t>
  </si>
  <si>
    <t>057-007</t>
  </si>
  <si>
    <t>ESTRUTURA PREDIAL SANPRO</t>
  </si>
  <si>
    <t>RSOUZA27</t>
  </si>
  <si>
    <t xml:space="preserve">RAMERSON SOUZA </t>
  </si>
  <si>
    <t>5</t>
  </si>
  <si>
    <t>PLIMA13</t>
  </si>
  <si>
    <t>PAULO HENRIQUE LIMA</t>
  </si>
  <si>
    <t>HD</t>
  </si>
  <si>
    <t>HIDRÁULICA</t>
  </si>
  <si>
    <t>SSI</t>
  </si>
  <si>
    <t>SALA SILICONIZACAO</t>
  </si>
  <si>
    <t>1000000546-625133001-0000</t>
  </si>
  <si>
    <t>40</t>
  </si>
  <si>
    <t>IMPEDIMENTO - MATERIAL</t>
  </si>
  <si>
    <t>CV</t>
  </si>
  <si>
    <t>CIVIL</t>
  </si>
  <si>
    <t>1000000547-625133001-0000</t>
  </si>
  <si>
    <t>FABRICA II</t>
  </si>
  <si>
    <t xml:space="preserve"> ACABAMENTO DE SUTURAS</t>
  </si>
  <si>
    <t>DFIUZA</t>
  </si>
  <si>
    <t>Fiuza, Dennis guerra [CONBR Non-J&amp;J]</t>
  </si>
  <si>
    <t>SG</t>
  </si>
  <si>
    <t>SERVIÇOS GERAIS</t>
  </si>
  <si>
    <t>6376593</t>
  </si>
  <si>
    <t>CONSTRUIR CONTENÇÃO P/ PRODUTOS QUÍMICOS TORRES DE RESFRIAMENTO</t>
  </si>
  <si>
    <t>ETO</t>
  </si>
  <si>
    <t>ESTERILIZAÇÃO POR ÓXIDO ETILENO</t>
  </si>
  <si>
    <t>MDEMOUR1</t>
  </si>
  <si>
    <t>Marcos Vinicius De Moura</t>
  </si>
  <si>
    <t>1000000548-625133001-0000</t>
  </si>
  <si>
    <t>LCERQUEI</t>
  </si>
  <si>
    <t>LUIZ CERQUEIRA</t>
  </si>
  <si>
    <t>EAAS</t>
  </si>
  <si>
    <t>ACABAMENTO DE SUTURAS</t>
  </si>
  <si>
    <t>1000000534-625133001-0000</t>
  </si>
  <si>
    <t>0000008048-000000000-7680</t>
  </si>
  <si>
    <t>FABRICAIII</t>
  </si>
  <si>
    <t xml:space="preserve"> AGULHAS</t>
  </si>
  <si>
    <t>6499006</t>
  </si>
  <si>
    <t>INSTALAR 2 LUMINARIAS NO FUNDO DA AREA (ENDIREITADOR DE ARAMES)</t>
  </si>
  <si>
    <t>EFWR</t>
  </si>
  <si>
    <t>WET ROOM</t>
  </si>
  <si>
    <t>GNEVES2</t>
  </si>
  <si>
    <t>GILBERTO NEVES</t>
  </si>
  <si>
    <t>1000000544-625133001-0000</t>
  </si>
  <si>
    <t>057-024</t>
  </si>
  <si>
    <t>ESTRUTURA PREDIAL RESTAURANTE</t>
  </si>
  <si>
    <t>057-025</t>
  </si>
  <si>
    <t>MEDICINA DO TRABALHO</t>
  </si>
  <si>
    <t>0000008248-000000000-7680</t>
  </si>
  <si>
    <t>057-006-002</t>
  </si>
  <si>
    <t>ÁREA FABRIL DE TOUCADOR</t>
  </si>
  <si>
    <t>R02</t>
  </si>
  <si>
    <t>Depósito Serosa - MAM MedTech</t>
  </si>
  <si>
    <t>MPALMA</t>
  </si>
  <si>
    <t>75589031 - MICHAEL LEONARDO RIBEIRO DE PALMA</t>
  </si>
  <si>
    <t>1000000511-625133001-0000</t>
  </si>
  <si>
    <t>EFPF</t>
  </si>
  <si>
    <t>POLIMENTO DE FIOS</t>
  </si>
  <si>
    <t>0000008023-000000000-7680</t>
  </si>
  <si>
    <t>4</t>
  </si>
  <si>
    <t>MSILV13</t>
  </si>
  <si>
    <t>MARCIO J. AZEVEDO SILVA</t>
  </si>
  <si>
    <t>MCAETANO</t>
  </si>
  <si>
    <t>MARIO LAURO CAETANO JUNIOR</t>
  </si>
  <si>
    <t>6573630</t>
  </si>
  <si>
    <t>(PRJ)_FALTA ILUMINAÇÃO NA ÁREA EXTERNA (CESTA DE HÉLIO)/INSTALAR REFLETORES LED</t>
  </si>
  <si>
    <t>0000008205-000000000-7680</t>
  </si>
  <si>
    <t>0000008033-000000000-7680</t>
  </si>
  <si>
    <t>0000008304-0000000000-7680</t>
  </si>
  <si>
    <t>MCASTILH</t>
  </si>
  <si>
    <t>MARIANA MENOSSI CASTILHO</t>
  </si>
  <si>
    <t>GSILVA56</t>
  </si>
  <si>
    <t>GABRIELA CRISTINA SILVA</t>
  </si>
  <si>
    <t>R07</t>
  </si>
  <si>
    <t>Depósito Químico 2 - MAM MedTech</t>
  </si>
  <si>
    <t>0000008040-000000000-7680</t>
  </si>
  <si>
    <t>0000008242-000000000-7680</t>
  </si>
  <si>
    <t>057-020-005-003</t>
  </si>
  <si>
    <t>SALA DAS CALDEIRAS</t>
  </si>
  <si>
    <t>LSILV141</t>
  </si>
  <si>
    <t>LUCIO MAURO</t>
  </si>
  <si>
    <t>ESFTSO</t>
  </si>
  <si>
    <t>FIOS TEXTEIS - SALA OSSO</t>
  </si>
  <si>
    <t>1000000545-625133001-0000</t>
  </si>
  <si>
    <t>EFPM</t>
  </si>
  <si>
    <t>PROLENE MESH</t>
  </si>
  <si>
    <t>VSA1</t>
  </si>
  <si>
    <t>VANESSA CHRISTINE DOS SANTOS</t>
  </si>
  <si>
    <t>1000000550-625133001-0000</t>
  </si>
  <si>
    <t>BNWAX</t>
  </si>
  <si>
    <t>BONE WAX</t>
  </si>
  <si>
    <t>CSANTO34</t>
  </si>
  <si>
    <t>CATIA SANTOS</t>
  </si>
  <si>
    <t>6662695</t>
  </si>
  <si>
    <t>(PRJ)_BOP - MARÇO - FIXAR CORTINA NA DIRETORIA DA MEDICAL</t>
  </si>
  <si>
    <t>DIRETORIA</t>
  </si>
  <si>
    <t>1000002862-625133001-0000</t>
  </si>
  <si>
    <t>OFMU</t>
  </si>
  <si>
    <t>OFICINA MECANICA / USINAGEM</t>
  </si>
  <si>
    <t>GSILVA54</t>
  </si>
  <si>
    <t>Geilde Silva</t>
  </si>
  <si>
    <t>6673969</t>
  </si>
  <si>
    <t>(PRJ)_AZ DPA JANSSEN - REGISTRO DO DRENO DA VG 37 DENTRO RPA ESTÁ C/VAZAMENTOS DE ÁGUA</t>
  </si>
  <si>
    <t>057-009-003-008</t>
  </si>
  <si>
    <t>AMBIENTE EXTERNO DPA</t>
  </si>
  <si>
    <t>TNASCIM1</t>
  </si>
  <si>
    <t>1030352 - THIAGO NASCIMENTO</t>
  </si>
  <si>
    <t>0000008216-000000000-7680</t>
  </si>
  <si>
    <t>057-003</t>
  </si>
  <si>
    <t>ESTRUTURA PREDIAL BANDAID</t>
  </si>
  <si>
    <t>AGUBOX03</t>
  </si>
  <si>
    <t>BOX 03 - ARMAZENAMENTO DE ÁCIDO</t>
  </si>
  <si>
    <t>EFAC</t>
  </si>
  <si>
    <t>ACABAMENTO DE FIOS CATGUT</t>
  </si>
  <si>
    <t>EAAA</t>
  </si>
  <si>
    <t>ACABAMENTO DE AGULHAS</t>
  </si>
  <si>
    <t>1000013679-625133001-0000</t>
  </si>
  <si>
    <t>6722514</t>
  </si>
  <si>
    <t>(PRJ)_BOP_ABR - REALIZAR A PINTURA DOS MOTORES CENTRAL DE SOLUÇÕES, ÁREA TANQUE</t>
  </si>
  <si>
    <t>057-020-004</t>
  </si>
  <si>
    <t>ETE</t>
  </si>
  <si>
    <t>0000008255-000000000-7680</t>
  </si>
  <si>
    <t>6742191</t>
  </si>
  <si>
    <t>TOUCADOR - VAZAMENTO TUBULAÇÃO DE DRENO DE SPRINKLER DOCA PACAEMBU</t>
  </si>
  <si>
    <t>057-010-003-004-005</t>
  </si>
  <si>
    <t>FAIXADA DO PRÉDIO LATERAL SALA CONTROLADOR</t>
  </si>
  <si>
    <t>0000008227-000000000-7680</t>
  </si>
  <si>
    <t>6744381</t>
  </si>
  <si>
    <t>(PRJ)_REALIZAR A PINTURA DA TAMPA DO PAINEL DE EMERGÊNCIA DA CAIXA DE CHEGADA/ETE (UTILIDADES)</t>
  </si>
  <si>
    <t>IMAIA1</t>
  </si>
  <si>
    <t>701069208 - ILDEBRANDO MAIA</t>
  </si>
  <si>
    <t>PO553082360</t>
  </si>
  <si>
    <t>P-1631(FAST)-Remoção de canaleta elétrica MAM Medtech</t>
  </si>
  <si>
    <t>P-1631(FAST)-Remoção de canaleta elétrica MAM Medtech
**26/05 - AGUARDANDO NOVA DATA A SER DEFINIDA PELO CLIENTE (MICHAEL PALMA)</t>
  </si>
  <si>
    <t>DMP</t>
  </si>
  <si>
    <t>DEPÓSITO DE MATÉRIA-PRIMA (FAB. II)</t>
  </si>
  <si>
    <t>6744414</t>
  </si>
  <si>
    <t>(PRJ)_PINTAR ESTRUTURA DA MÁQUINA - MÁQUINA SQUEEZER 02</t>
  </si>
  <si>
    <t>15</t>
  </si>
  <si>
    <t>EM PLANEJAMENTO</t>
  </si>
  <si>
    <t>SMONTOVA</t>
  </si>
  <si>
    <t>SERGIO MONTOVANI</t>
  </si>
  <si>
    <t>EPIDM</t>
  </si>
  <si>
    <t>FABRICAÇÃO DE AGULHAS PIDM</t>
  </si>
  <si>
    <t>ESEVERI1</t>
  </si>
  <si>
    <t>EVERTON WILLIAN SEVERINO</t>
  </si>
  <si>
    <t>DALVES17</t>
  </si>
  <si>
    <t>DEBORAH DE ALMEIDA ALVES</t>
  </si>
  <si>
    <t>6754693</t>
  </si>
  <si>
    <t>EFLQ</t>
  </si>
  <si>
    <t>LABORATÓRIO QUÍMICO - MEDICAL</t>
  </si>
  <si>
    <t>RSIQUEI4</t>
  </si>
  <si>
    <t>ROSEMARA SIQUEIRA</t>
  </si>
  <si>
    <t>057-026</t>
  </si>
  <si>
    <t>ESTRUTURA PREDIAL UNIVERSIDADE</t>
  </si>
  <si>
    <t>EA420</t>
  </si>
  <si>
    <t>FABRICAÇÃO DE AGULHAS 420</t>
  </si>
  <si>
    <t>1000013680-625133001-0000</t>
  </si>
  <si>
    <t>6782112</t>
  </si>
  <si>
    <t>(PRJ)_REALIZAR A PINTURA NA ESCADA MARINHEIRO QUE ESTÁ C/PONTOS DE OXIDAÇÃO DENTRO DO DEPÓSITO DE CAIXAS - PROCURAR POR PATRICIA FAJARDO</t>
  </si>
  <si>
    <t>057-024-017</t>
  </si>
  <si>
    <t>CORREDOR DO DEPÓSITO</t>
  </si>
  <si>
    <t>6792145</t>
  </si>
  <si>
    <t>(PRJ)_SANPRO - ADEQUAR TOMADA - ARMADILHA LUMINOSA, ENTRADA LAB.LIGADA EM EXTENSÃO (NECESSÁRIO ADEQUAR O PONTO DE ENERGIA PARA LIGAR A ARMADILHA)</t>
  </si>
  <si>
    <t>057-007-002-021</t>
  </si>
  <si>
    <t>LABORATÓRIO DA QUALIDADE</t>
  </si>
  <si>
    <t>EACOPA</t>
  </si>
  <si>
    <t>COPA  -  Fáb.III</t>
  </si>
  <si>
    <t>EAAS2</t>
  </si>
  <si>
    <t>ACABAMENTO DE AGULHAS N.02</t>
  </si>
  <si>
    <t>1000000556-625133001-0000</t>
  </si>
  <si>
    <t>ASIND</t>
  </si>
  <si>
    <t>TS</t>
  </si>
  <si>
    <t>VSOUZA1</t>
  </si>
  <si>
    <t>75386284  - VANDER ALBANO DE SOUZA FILHO</t>
  </si>
  <si>
    <t>6750265</t>
  </si>
  <si>
    <t>(PRJ)_REALIZAR INSPEÇÃO DOS CASSETES DA FÁBRICA DE AGULHAS</t>
  </si>
  <si>
    <t>RE</t>
  </si>
  <si>
    <t>REFRIGERAÇÃO</t>
  </si>
  <si>
    <t>6837000</t>
  </si>
  <si>
    <t>(PRJ)_REALIZAR A PINTURA NAS BASES DOS MOTORES DAS TORÇÕES DE FIOS EM GERAL – WET ROOM</t>
  </si>
  <si>
    <t>EAOF</t>
  </si>
  <si>
    <t>FABRICAÇÃO DE AGULHAS OFTALMICAS</t>
  </si>
  <si>
    <t>6792388</t>
  </si>
  <si>
    <t>(PRJ)_BOP_MAI - REALIZAR A PINTURA NO ARMÁRIO QUE ESTÁ MANCHADO PERTO DA IMPRESSORA NO LABORATÓRIO QUÍMICO - MEDICAL</t>
  </si>
  <si>
    <t>EAET</t>
  </si>
  <si>
    <t>FABRICACAO AGULHAS ETHALOY</t>
  </si>
  <si>
    <t>057-005-003-003-012</t>
  </si>
  <si>
    <t>ÁREA DE IMPREGNAÇÃO</t>
  </si>
  <si>
    <t>6837244</t>
  </si>
  <si>
    <t>(PRJ)_HO - PINTURA COM AVARIA NO TANQUE DE MISTURA NA IW2</t>
  </si>
  <si>
    <t>6838939</t>
  </si>
  <si>
    <t>(PRJ)_REALIZAR PINTURA EM DML MANSERV, FECHAR VÃO DE AR CONDICIONADO, PINTURA INTERNA, PINTURA EXTERNA, PINTURA DA PORTA, TROCAR FORROS MANCHADOS POR PLACAS DE FORRO DE GESSO PLUS - DML DA MANSERV CEN</t>
  </si>
  <si>
    <t>(PRJ)_REALIZAR PINTURA EM DML MANSERV, FECHAR VÃO DE AR CONDICIONADO, PINTURA INTERNA, PINTURA EXTERNA, PINTURA DA PORTA, TROCAR FORROS MANCHADOS POR PLACAS DE FORRO DE GESSO PLUS - DML DA MANSERV CENTRAL IV/CENTRAL UTL</t>
  </si>
  <si>
    <t>057-014</t>
  </si>
  <si>
    <t>ESTRUTURA PREDIAL CENTRAL IV</t>
  </si>
  <si>
    <t>0000008641-000000000-7680</t>
  </si>
  <si>
    <t>6846388</t>
  </si>
  <si>
    <t>(PRJ)_ALTERAR POSIÇÃO DO RELÓGIO DE PONTO DA ENTRADA AGULHAS (FACHADA DO LAGO), RELÓGIO ESTÁ PRÓXIMO AO LEITOR DE CRACHÁS DA PORTA DE ENTRADA E PODE CONFUNDIR USUÁRIOS DA ÁREA C/PROJETO ANTI-PASSBACK</t>
  </si>
  <si>
    <t>6846396</t>
  </si>
  <si>
    <t>(PRJ)_RETIRAR LEITOR DE PRESENÇA INOPERANTE P/ABERTURA DA PORTA (INTERNO), RETIRAR CORTINA DE AR E REALIZAR A MANUTENÇÃO NA MESMA QUE ESTÁ INOPERANTE, ENTRADA DE AGULHAS</t>
  </si>
  <si>
    <t>ORDEM DE SERVIÇO</t>
  </si>
  <si>
    <t>Descrição da OS:</t>
  </si>
  <si>
    <t>Local</t>
  </si>
  <si>
    <t>Descrição Local</t>
  </si>
  <si>
    <t>Unidade</t>
  </si>
  <si>
    <t>Itens</t>
  </si>
  <si>
    <t>Descrição dos Materiais</t>
  </si>
  <si>
    <t>Quantidade</t>
  </si>
  <si>
    <t>R.E.</t>
  </si>
  <si>
    <t>EXECUTANTE</t>
  </si>
  <si>
    <t>DATA</t>
  </si>
  <si>
    <t>INÍCIO</t>
  </si>
  <si>
    <t>FIM</t>
  </si>
  <si>
    <t>Tipo HH</t>
  </si>
  <si>
    <t>/          /</t>
  </si>
  <si>
    <t>:</t>
  </si>
  <si>
    <t>EQUIPAMENTOS / FERRAMENTAS:</t>
  </si>
  <si>
    <t>TESOURA</t>
  </si>
  <si>
    <t>Z-60</t>
  </si>
  <si>
    <t>H-15 HAULOTE</t>
  </si>
  <si>
    <t>ANDAIMES</t>
  </si>
  <si>
    <t>LIXADEIRA</t>
  </si>
  <si>
    <t>MAKITÃO</t>
  </si>
  <si>
    <t>MARTELETE</t>
  </si>
  <si>
    <t>FURADEIRA</t>
  </si>
  <si>
    <t>Outro:</t>
  </si>
  <si>
    <t>EXECUÇÃO:</t>
  </si>
  <si>
    <t>HN - DURANTE A SEMANA</t>
  </si>
  <si>
    <t>HE - SÁBADO</t>
  </si>
  <si>
    <t>HE - DOMINGO/FERIADO</t>
  </si>
  <si>
    <t>LIBERAÇÕES PT:</t>
  </si>
  <si>
    <t>ALTURA</t>
  </si>
  <si>
    <t>QUENTE</t>
  </si>
  <si>
    <t>ESPAÇO CONFINADO</t>
  </si>
  <si>
    <t>LOTO</t>
  </si>
  <si>
    <t>MOVIMENTAÇÃO CARGA</t>
  </si>
  <si>
    <t>CAÇAMBA DE ENTULHOS</t>
  </si>
  <si>
    <t>DESENTUPIDORA</t>
  </si>
  <si>
    <t>OUTRO:</t>
  </si>
  <si>
    <t>STATUS ORDEM:</t>
  </si>
  <si>
    <t>NÃO EXECUTADA</t>
  </si>
  <si>
    <t>CANCELADA</t>
  </si>
  <si>
    <t>Motivo:</t>
  </si>
  <si>
    <t>Observações:</t>
  </si>
  <si>
    <t>Solicitante:</t>
  </si>
  <si>
    <t>Executante:</t>
  </si>
  <si>
    <t>Visto:</t>
  </si>
  <si>
    <t>Data:</t>
  </si>
  <si>
    <t>/</t>
  </si>
  <si>
    <t>/20</t>
  </si>
  <si>
    <t>F-065-0384.020 - Vs.01</t>
  </si>
  <si>
    <t>LISTA DE ORDENS PROGRAMADAS</t>
  </si>
  <si>
    <t>Data Prevista:</t>
  </si>
  <si>
    <t>Oficina:</t>
  </si>
  <si>
    <t>Item</t>
  </si>
  <si>
    <t>Ordens a serem filtradas</t>
  </si>
  <si>
    <t>IMPRIMIR À PARTIR DA FOLHA:</t>
  </si>
  <si>
    <t>FOLHAS</t>
  </si>
  <si>
    <t>(PRJ)_SANPRO - ADEQUAR TOMADA - ARMADILHA LUMINOSA, ENTRADA LAB.LIGADA EM EXTENSÃO (NECESSÁRIO ADEQUAR O PONTO DE ENERGIA PARA LIGAR A ARMADILHA)
***SOMENTE FINAL DE SEMANA***</t>
  </si>
  <si>
    <t>FVIDAL6</t>
  </si>
  <si>
    <t>Luis Fernando Vidal</t>
  </si>
  <si>
    <t>057-004</t>
  </si>
  <si>
    <t>ESTRUTURA PREDIAL OB COTONETES</t>
  </si>
  <si>
    <t>0000008019-000000000-7680</t>
  </si>
  <si>
    <t>(PRJ)_ALTERAR POSIÇÃO DO RELÓGIO DE PONTO DA ENTRADA AGULHAS (FACHADA DO LAGO), RELÓGIO ESTÁ PRÓXIMO AO LEITOR DE CRACHÁS DA PORTA DE ENTRADA E PODE CONFUNDIR USUÁRIOS DA ÁREA C/PROJETO ANTI-PASSBACK
***AGUARDANDO AUTORIZAÇÃO CLIENTE PARA EXECUTAR A ATIVIDADE***</t>
  </si>
  <si>
    <t>Unidade de negócio principal</t>
  </si>
  <si>
    <t>ESFT</t>
  </si>
  <si>
    <t>FIOS TEXTEIS</t>
  </si>
  <si>
    <t>(PRJ)_BOP_MAI - REALIZAR A PINTURA NO ARMÁRIO QUE ESTÁ MANCHADO PERTO DA IMPRESSORA NO LABORATÓRIO QUÍMICO - MEDICAL
**28/06 - SOMENTE DOMINGO**</t>
  </si>
  <si>
    <t>6890733</t>
  </si>
  <si>
    <t>(PRJ)_INSTALAR TOMADAS SOB AS BANCADAS DO BONEWAX MANUAL (BANCADAS BM4 E BM5 DO BONEWAX) - ELIMINAR AS DUAS EXTENSÕES ELÉTRICAS</t>
  </si>
  <si>
    <t>ASILV9</t>
  </si>
  <si>
    <t>ANTONIO CARLOS SILVA</t>
  </si>
  <si>
    <t>6902195</t>
  </si>
  <si>
    <t>(PRJ)_RETIRAR E FRESAR FAIXA DE PEDESTRE E FAIXA AMARELHA NA ESQUINA DE ENTRADA DO PACAEMBU/ANTIGA FAIXA APAGADA QUE ESTÁ REAPARECENDO</t>
  </si>
  <si>
    <t>057-008-043</t>
  </si>
  <si>
    <t>QA-LABORATÓRIO FÍSICO</t>
  </si>
  <si>
    <t>0000008716-000000000-7680</t>
  </si>
  <si>
    <t>BOXQUIAGU</t>
  </si>
  <si>
    <t>ÁREA DOS BOX DE PRODUTOS QUÍMICOS - AGULHAS</t>
  </si>
  <si>
    <t>R04</t>
  </si>
  <si>
    <t>Depósito de Inflamáveis (Transvase) - MAM MedTech</t>
  </si>
  <si>
    <t>6857224</t>
  </si>
  <si>
    <t>(PRJ)_SANPRO - PINTURA DE DEMARCAÇÃO DO SUPORTE DE SACOS DA CABINE DE POLPA - SOLICITADO POR MARCOS (PROCURAR ELIAS)</t>
  </si>
  <si>
    <t>057-007-002</t>
  </si>
  <si>
    <t>ÁREA FABRIL DE SANPRO</t>
  </si>
  <si>
    <t>6873485</t>
  </si>
  <si>
    <t>(PRJ)_(EM ANÁLISE) - VAZAMENTO DE OXIGÊNIO NO AMBULATÓRIO MÉDICO</t>
  </si>
  <si>
    <t>TPALUM01</t>
  </si>
  <si>
    <t>THAIS PALUMBO</t>
  </si>
  <si>
    <t>6888975</t>
  </si>
  <si>
    <t>BAND AID - CONSERTAR ENCAIXE DE PORTÃO DE POSTO AVANÇADO</t>
  </si>
  <si>
    <t>JSILV67</t>
  </si>
  <si>
    <t>JORGE AUGUSTO DOS SANTOS SILVA</t>
  </si>
  <si>
    <t>057-010</t>
  </si>
  <si>
    <t>ESTRUTURA PREDIAL MAM</t>
  </si>
  <si>
    <t>6929459</t>
  </si>
  <si>
    <t>(PRJ)_INSTALAR DUAS SIRENES DE ABANDONO DE ÁREA NA CENTRAL 3, UMA DO LADO EXTERNO EM FRENTE AO ESTACIONAMENTO, E OUTRO DENTRO DA NOVA SALA DE MONITORAMENTO E KPI’S DA MANUFATURA</t>
  </si>
  <si>
    <t>057-013-002-001</t>
  </si>
  <si>
    <t>Auditório Principal</t>
  </si>
  <si>
    <t>0000008622-000000000-7680</t>
  </si>
  <si>
    <t>PR6736170</t>
  </si>
  <si>
    <t>RETIRAR GÁS GELADEIRA DPA</t>
  </si>
  <si>
    <t>057-009-002</t>
  </si>
  <si>
    <t>DPA CONSUMER</t>
  </si>
  <si>
    <t>IDUARTED</t>
  </si>
  <si>
    <t>ISLAION DUARTE</t>
  </si>
  <si>
    <t>NOC</t>
  </si>
  <si>
    <t>NUMERO DA ORDEM DE COMPRA</t>
  </si>
  <si>
    <t>AGOMES5</t>
  </si>
  <si>
    <t xml:space="preserve">ALEX GOMES </t>
  </si>
  <si>
    <t>NOC304540</t>
  </si>
  <si>
    <t>ACOMPANHAMENTO DIÁRIO EM PAINEL DE CONTROLE - PLACAS SOLARES</t>
  </si>
  <si>
    <t>057-021-002-001</t>
  </si>
  <si>
    <t>PORTARIA G1</t>
  </si>
  <si>
    <t>1000018587-625133001-0000</t>
  </si>
  <si>
    <t>0000008520-000000000-7680</t>
  </si>
  <si>
    <t>6968003</t>
  </si>
  <si>
    <t>(PRJ)_EHS&amp;S REALIZAR A PINTURA DA DEMARCAÇÃO DE ABERTURA DAS PORTAS NA ÁREA DA UNIVERSIDADE (FAIXA AMARELA ZEBRADA C/PRETO), PROCURAR A EDILENE NA UNIVERSIDADE DE SEGUNDA À QUARTA-FEIRA, PARA VERIFICA</t>
  </si>
  <si>
    <t>(PRJ)_EHS&amp;S REALIZAR A PINTURA DA DEMARCAÇÃO DE ABERTURA DAS PORTAS NA ÁREA DA UNIVERSIDADE (FAIXA AMARELA ZEBRADA C/PRETO), PROCURAR A EDILENE NA UNIVERSIDADE DE SEGUNDA À QUARTA-FEIRA, PARA VERIFICAR QUAIS PORTAS DEVEM REALIZAR A PINTURA</t>
  </si>
  <si>
    <t>6967939</t>
  </si>
  <si>
    <t>(PRJ)_COIFA 08 – APÓS ADEQUAÇÃO DAS JANELAS DE INSPEÇÃO DO VENTILADOR DA COIFA, REALIZAR A PINTURA COMPLETA NO EQUIPAMENTO NA COR CINZA, APLICAR FERROX NOS PONTOS DE CORROSÃO E REALIZAR A PINTURA GERA</t>
  </si>
  <si>
    <t>(PRJ)_COIFA 08 – APÓS ADEQUAÇÃO DAS JANELAS DE INSPEÇÃO DO VENTILADOR DA COIFA, REALIZAR A PINTURA COMPLETA NO EQUIPAMENTO NA COR CINZA, APLICAR FERROX NOS PONTOS DE CORROSÃO E REALIZAR A PINTURA GERAL DO VENTILADOR, PROTEÇÃO DAS CORREIAS E MOTOR</t>
  </si>
  <si>
    <t>902</t>
  </si>
  <si>
    <t>Área de recebimento</t>
  </si>
  <si>
    <t>R12</t>
  </si>
  <si>
    <t>Arames - Semi-Acabado - MAM MedTech</t>
  </si>
  <si>
    <t>6996292</t>
  </si>
  <si>
    <t>(PRJ)_RETIRAR 1 TOTEM DA KENVUE NA SALA DO RH GLOBAL (NO PRÉDIO DO RESTAURANTE), E LEVAR A SALA DE COMUNICAÇÃO P/THAIS VEIGA DA COMUNICAÇÃO INTERNA (TIME DA COMUNICAÇÃO ESTÁ NA PARTE DE TRÁS DO PRÉDIO</t>
  </si>
  <si>
    <t>057-018-001</t>
  </si>
  <si>
    <t>RH GLOBAL- EMPLOYEE SERVICE CENTER</t>
  </si>
  <si>
    <t>0000008654-000000000-7680</t>
  </si>
  <si>
    <t>KSANTOS2</t>
  </si>
  <si>
    <t xml:space="preserve">KARINE SANTOS </t>
  </si>
  <si>
    <t>6968015</t>
  </si>
  <si>
    <t>6998364</t>
  </si>
  <si>
    <t>(PRJ)_(EM ORÇAMENTO) - ALTERAR A TENSÃO DA TOMADA LABORATÓRIO QUÍMICO - MEDICAL</t>
  </si>
  <si>
    <t>7033938</t>
  </si>
  <si>
    <t>6969747</t>
  </si>
  <si>
    <t>(PRJ)_REALIZAR A PINTURA EXTERNA DO TAMBOREADOR, NA ÁREA DO DRILL, TAMBOREADOR 02 - OTOCARVA</t>
  </si>
  <si>
    <t>RROCHA12</t>
  </si>
  <si>
    <t>75594391 - RAFAEL PEREIRA DA ROCHA</t>
  </si>
  <si>
    <t>LPICANSO</t>
  </si>
  <si>
    <t>LEANDRO PICANÇO DE SOUZA</t>
  </si>
  <si>
    <t>7031610</t>
  </si>
  <si>
    <t>ATEIXEI9</t>
  </si>
  <si>
    <t>ADEMILSON R. TEIXEIRA</t>
  </si>
  <si>
    <t>6987251</t>
  </si>
  <si>
    <t>(PRJ)_BOP_AGO - REALIZAR A ORGANIZAR DE CABOS ELÉTRICOS E FIOS, ÁREA INTERNA FIOS TEXTEIS</t>
  </si>
  <si>
    <t>6968035</t>
  </si>
  <si>
    <t>(PRJ)_REALIZAR O NIVELAMENTO DO PISO EM TORNO DO CHUVEIRO LAVA OLHOS, SALA SCRUBBER - ETO</t>
  </si>
  <si>
    <t>ETOSCRU</t>
  </si>
  <si>
    <t>SALA SCRUBBER - ETO</t>
  </si>
  <si>
    <t>057-024-027</t>
  </si>
  <si>
    <t>ÁREA DOS PANELÕES</t>
  </si>
  <si>
    <t>6938149</t>
  </si>
  <si>
    <t>(PRJ)_VD - REALIZAR A PINTURA NA TURBINA 03 - INSUFLAMENTO CENTRAL DE CLIMATIZAÇÃO DA FÁBRICA DE OB</t>
  </si>
  <si>
    <t>SMARIAN4</t>
  </si>
  <si>
    <t>SIDINEI MARIANO</t>
  </si>
  <si>
    <t>7025346</t>
  </si>
  <si>
    <t>(PRJ)_RECOLOCAR O PORTÃO DA G5 QUE ESTÁ FORA DOS TRILHOS</t>
  </si>
  <si>
    <t>7031528</t>
  </si>
  <si>
    <t>(PRJ)_REPARO EM SISTEMA DE ATERRAMENTO DA ÁREA DE COMBUSTÍVEIS DAS ÁREAS VERDES/VIVEIRO</t>
  </si>
  <si>
    <t>057-015</t>
  </si>
  <si>
    <t>ESTRUTURA CENTRAL DE MANUTENÇÃO PREDIAL</t>
  </si>
  <si>
    <t>0000008257-0000000000-7680</t>
  </si>
  <si>
    <t>6978495</t>
  </si>
  <si>
    <t>(PRJ)_ADICIONAL E FINALIZAÇÃO DE REPARO NAS CAIXAS DE CONCRETO DO DEPÓSITO MAM DA DINDA C/PTA Z-80</t>
  </si>
  <si>
    <t>(PRJ)_ADICIONAL E FINALIZAÇÃO DE REPARO NAS CAIXAS DE CONCRETO DO DEPÓSITO MAM DA DINDA C/PTA Z-80, RETIRAR CAIXOTES DE MADEIRA, REALIZAR PINTURA E IMPERMEABILIZAÇÃO INTERNA (IMPERMEABILIZAR COM BORRACHA LÍQUIDA BASE ÁGUA CONVENCIONAL)</t>
  </si>
  <si>
    <t>057-010-006-004</t>
  </si>
  <si>
    <t>TELHADO DEPÓSITO DINDA</t>
  </si>
  <si>
    <t>7036405</t>
  </si>
  <si>
    <t>(PRJ)_REPARO ELÉTRICO ALIMENTAÇÃO DE MESAS NO ITS, PRÉDIO B9, NA VIZINHANÇA N3 - MESAS 23 E 24 SEM ENERGIA NAS TOMADAS</t>
  </si>
  <si>
    <t xml:space="preserve"> </t>
  </si>
  <si>
    <t>EFES</t>
  </si>
  <si>
    <t>ÁREA DAS ESTUFAS</t>
  </si>
  <si>
    <t>7047713</t>
  </si>
  <si>
    <t>(PRJ)_REALIZAR A PINTURA DA ESTUFA DE SECAGEM 02, REMOVER OXIDAÇÃO E FERRUGEM DO EQUIPAMENTO, TRATAMENTO COM FERRÓX</t>
  </si>
  <si>
    <t>7049919</t>
  </si>
  <si>
    <t xml:space="preserve">(PRJ)_REALIZAR A PINTURA DA PAREDE DA SALA DA DIRETORA DA MEDTECH, LOCAL ONDE SERÁ RETIRADO AR CONDICIONADO (PINTURA TOTAL DA PAREDE NA COR BRANCA PARA RECEBER NOVOS ADESIVOS DA JNJ MEDTECH)/REALIZAR </t>
  </si>
  <si>
    <t>(PRJ)_REALIZAR A PINTURA DA PAREDE DA SALA DA DIRETORA DA MEDTECH, LOCAL ONDE SERÁ RETIRADO AR CONDICIONADO (PINTURA TOTAL DA PAREDE NA COR BRANCA PARA RECEBER NOVOS ADESIVOS DA JNJ MEDTECH)/REALIZAR REPARO E RETOQUES EM 2 PONTOS EXTERNOS NA ÁREA DA DIR</t>
  </si>
  <si>
    <t>057-007-002-006</t>
  </si>
  <si>
    <t>FLEX2</t>
  </si>
  <si>
    <t>7067326</t>
  </si>
  <si>
    <t>(PRJ)_SANPRO - EXECUTAR A LIMPEZA DE 01 EXAUSTOR DE SAÍDA DE AR P/TELHADO NA FÁBRICA DE SANPRO, P/DETALHAR DEMANDA DOS DEMAIS 25 EXAUSTORES DO TELHADO, APÓS EXECUÇÃO, OS_7031495 SERÁ FEITO PROPOSTA PA</t>
  </si>
  <si>
    <t>(PRJ)_SANPRO - EXECUTAR A LIMPEZA DE 01 EXAUSTOR DE SAÍDA DE AR P/TELHADO NA FÁBRICA DE SANPRO, P/DETALHAR DEMANDA DOS DEMAIS 25 EXAUSTORES DO TELHADO, APÓS EXECUÇÃO, OS_7031495 SERÁ FEITO PROPOSTA PARA LIMPEZA (PTA ARTICULADA H15 ELÉTRICA)</t>
  </si>
  <si>
    <t>057-006-002-011</t>
  </si>
  <si>
    <t>FABRICAÇÃO - PESAGEM</t>
  </si>
  <si>
    <t>MDEBARR2</t>
  </si>
  <si>
    <t xml:space="preserve">MARCEL DE BARROS GUIMARAES </t>
  </si>
  <si>
    <t>7071376</t>
  </si>
  <si>
    <t>(PRJ)_TALCO/BAND AID - RETIRAR GUARD-RAIL DA ANTIGA FÁBRICA DE TALCO E INSTALAR NA ÁREA DOS CARRINHOS DE DRUM DO BANDAID, REALIZAR RETRABALHO EM ESTRUTURA EM INOX PARA CORRETA FIXAÇÃO</t>
  </si>
  <si>
    <t>057-003-005-005-015</t>
  </si>
  <si>
    <t>LINHA ROTARY HEAD # 05</t>
  </si>
  <si>
    <t>7071243</t>
  </si>
  <si>
    <t>(PRJ)_COLOCAR ALETAS EM AR CONDICIONADO SALA ADM CATGUT</t>
  </si>
  <si>
    <t>7057492</t>
  </si>
  <si>
    <t>(PRJ)_PC553126462 P-1851 FECHAR CONTENÇÕES DO DEP.DE TRANSVASE - MAM DA MEDTECH</t>
  </si>
  <si>
    <t>14</t>
  </si>
  <si>
    <t>AGUARDANDO PLANEJAMENTO</t>
  </si>
  <si>
    <t>P-1847</t>
  </si>
  <si>
    <t>7077459</t>
  </si>
  <si>
    <t>(PRJ)_ALTERAR POSICIONAMENTO DO RELÓGIO DE PONTO PRÓXIMO A PORTA AUTOMÁTICA EM FRENTE AO LAGO</t>
  </si>
  <si>
    <t>(PRJ)_REPARO EM SISTEMA DE ATERRAMENTO DA ÁREA DE COMBUSTÍVEIS DAS ÁREAS VERDES/VIVEIRO
19/09 - AGUARDANDO RETORNO DO SOLICITANTE VIA E-MAIL.</t>
  </si>
  <si>
    <t>7077226</t>
  </si>
  <si>
    <t>(PRJ)_EHS&amp;S VM - SUBSTITUIR VÁLVULA DANIFICADA DO HIDRANTE DE EMERGÊNCIA (HIDRANTE 44)</t>
  </si>
  <si>
    <t>057-012-028</t>
  </si>
  <si>
    <t>SALA 28</t>
  </si>
  <si>
    <t>(PRJ)_PC553126462 P-1851 FECHAR CONTENÇÕES DO DEP.DE TRANSVASE - MAM DA MEDTECH
23/09 (e-mail Juarez) - demanda congelada até validação da área!</t>
  </si>
  <si>
    <t>7080308</t>
  </si>
  <si>
    <t>VIGIA PTA - SUPORTE INSPEÇÃO PONTE ROLANTE ARAMES</t>
  </si>
  <si>
    <t>ESANTO48</t>
  </si>
  <si>
    <t>EMERSON HENRIQUE DE OLIVEIRA SANTOS</t>
  </si>
  <si>
    <t>(PRJ)_REALIZAR O NIVELAMENTO DO PISO EM TORNO DO CHUVEIRO LAVA OLHOS, SALA SCRUBBER - ETO
25/09 - AGUARDANDO CONDIÇÃO DA ÁREA</t>
  </si>
  <si>
    <t>6811907</t>
  </si>
  <si>
    <t>7080307</t>
  </si>
  <si>
    <t>(PRJ)_VM - EHS-0517 FALTAM LUMINÁRIAS DE EMERGENCIA NA ÁREA DA TRANSFORMER – INSTALAR BLOCOS AUTÔNOMOS C/REFLETORES DE EMERGENCIA NA ÁREA</t>
  </si>
  <si>
    <t>ESOV</t>
  </si>
  <si>
    <t>OVER</t>
  </si>
  <si>
    <t>BFERNAN5</t>
  </si>
  <si>
    <t>Barbara Fernandes</t>
  </si>
  <si>
    <t>7081424</t>
  </si>
  <si>
    <t>(PRJ)_REPARO EM VAZAMENTO DE TINTA E ÁGUA PELO SPRINKLER, ÁREA FURAÇÃO A LASER</t>
  </si>
  <si>
    <t>EAFL</t>
  </si>
  <si>
    <t>ÁREA FURAÇÃO A LASER</t>
  </si>
  <si>
    <t>RCHAGAS</t>
  </si>
  <si>
    <t>RONALDO MIRANDA CHAGAS</t>
  </si>
  <si>
    <t>OFICINA DE MANUTENÇÃO</t>
  </si>
  <si>
    <t>(PRJ)_PC553122860 - P-1849 - INSTALAR ENTRADA E SAÍDA DE ÁGUA NO TANQUE DE ENXAGUE (TAMBOREADOR)</t>
  </si>
  <si>
    <t>7083446</t>
  </si>
  <si>
    <t>(PRJ)_(EV:18357) BOP_SET - FALTA LUZ EMERGÊNCIA DEP.QUIMICOS (RT2) WIREMILLS MAM MEDTECH</t>
  </si>
  <si>
    <t>RT2</t>
  </si>
  <si>
    <t>Químico 4 - MAM MedTech</t>
  </si>
  <si>
    <t>7083440</t>
  </si>
  <si>
    <t>(PRJ)_(EV:18356) BOP_SET - FALTA IDENTIFICAÇÃO DE SAÍDA DE EMERGÊNCIA (NOVA IDENTIFICAÇÃO) DEP.QUÍMICOS (RT2) WIREMILLS, MAM MEDTECH</t>
  </si>
  <si>
    <t>7080982</t>
  </si>
  <si>
    <t>(PRJ)_BOP_SET - 1 FECHAMENTO_MARCA DE EXTINTOR NO CHÃO INCORRETAMENTE</t>
  </si>
  <si>
    <t>ESFE</t>
  </si>
  <si>
    <t>1 º FECHAMENTO</t>
  </si>
  <si>
    <t>ESANTOS8</t>
  </si>
  <si>
    <t>Edvaldo Santos</t>
  </si>
  <si>
    <t>7041815</t>
  </si>
  <si>
    <t>(PRJ)_INSTALAR GRADES NOS BUEIROS NA ÁREA DO RECEBIMENTO/CRR</t>
  </si>
  <si>
    <t>057-023-009</t>
  </si>
  <si>
    <t>ÁREA DE RECEBIMENTO</t>
  </si>
  <si>
    <t>TRAMOS11</t>
  </si>
  <si>
    <t>Thiago Ramos oliveira</t>
  </si>
  <si>
    <t>(PRJ)_ALTERAR POSICIONAMENTO DO RELÓGIO DE PONTO PRÓXIMO A PORTA AUTOMÁTICA EM FRENTE AO LAGO
***AGUARDANDO LIBERAÇÃO DA AREA***</t>
  </si>
  <si>
    <t>42</t>
  </si>
  <si>
    <t>IMPEDIMENTO - LIBERAÇÃO</t>
  </si>
  <si>
    <t>0000008266-000000000-7680</t>
  </si>
  <si>
    <t>7075980</t>
  </si>
  <si>
    <t>(PRJ)_TOUCADOR - ALTERAR TUBULAÇÃO DE DRENO DO FANCOIL QUE FICA NO FORRO ACIMA DA ÁREA DE PESAGEM (SOLICITAR APOIO DO DAVID DE UTILIDADES)</t>
  </si>
  <si>
    <t>7085461</t>
  </si>
  <si>
    <t>(EV: 18364) INST. DISPENSER DE COPO DE AGUÁ NO DEPÓSITO DE MATÉRIA-PRIMA DO MAM DA MEDTECH</t>
  </si>
  <si>
    <t>FRSILVA</t>
  </si>
  <si>
    <t>FLAVIO ROGÉRIO DA SILVA</t>
  </si>
  <si>
    <t>7086150</t>
  </si>
  <si>
    <t>VD - Porta do corredor dos cubículos corroída</t>
  </si>
  <si>
    <t>MVASCON8</t>
  </si>
  <si>
    <t>Marciel Vasconcelos</t>
  </si>
  <si>
    <t>7087557</t>
  </si>
  <si>
    <t>(PRJ)_REALIZAR A PINTURA DO PÉ DAS BANCADAS 1 E 2 DO PROLENE MESH</t>
  </si>
  <si>
    <t>7094188</t>
  </si>
  <si>
    <t>(PRJ)_AZ-2985 - REPARO EM VAZAMENTO DE ÁGUA NA VÁLVULA DE INCÊNDIO – VG-37 (RPA)</t>
  </si>
  <si>
    <t>057-009-003-007</t>
  </si>
  <si>
    <t>ÁREA DE RPA</t>
  </si>
  <si>
    <t>LSANTO01</t>
  </si>
  <si>
    <t xml:space="preserve">LUCAS SANTOS </t>
  </si>
  <si>
    <t>WCF</t>
  </si>
  <si>
    <t>WC FEMININO - FAB.II</t>
  </si>
  <si>
    <t>7103145</t>
  </si>
  <si>
    <t>(PRJ)_MOVIMENTAR MÓVEIS NA SALA DE REUNIÃO SJC NA CENTRAL 2 + MONTAGEM DE BOLHA PARA PINTURA EXTERNA</t>
  </si>
  <si>
    <t>7097089</t>
  </si>
  <si>
    <t>(PRJ)_(EM DETALHAMENTO) - CBRE C2397_SANAR VAZAMENTO DO SISTEMA DE COMBATE A INCÊNDIO, VPI-96 FICA LOCALIZADA EM FRENTE A CASA DE BOMBAS DE INCÊNDIO, VAZAMENTO CONSTANTE, PERDA DE ÁGUA POTAVEL E REDUZ</t>
  </si>
  <si>
    <t>(PRJ)_(EM DETALHAMENTO) - CBRE C2397_SANAR VAZAMENTO DO SISTEMA DE COMBATE A INCÊNDIO, VPI-96 FICA LOCALIZADA EM FRENTE A CASA DE BOMBAS DE INCÊNDIO, VAZAMENTO CONSTANTE, PERDA DE ÁGUA POTAVEL E REDUZ TEMPO DE VIDA ÚTIL DO MOTOR BOMBA JOCKEY</t>
  </si>
  <si>
    <t>RFONSEC8</t>
  </si>
  <si>
    <t>REGINALDO FONSECA</t>
  </si>
  <si>
    <t>7037404</t>
  </si>
  <si>
    <t>Instalação da fechadura com chave na copa de utilidades</t>
  </si>
  <si>
    <t>0000008208-6251330103-7680-BR12</t>
  </si>
  <si>
    <t>(PRJ)_REALIZAR TESTE DE OPERAÇÃO NA BOMBA DIESEL APRESENTANDO DEFICIÊNCIA NO SISTEMA DE ARREFECIMENTO, REALIZAR SIMULADO JUNTO AO BOMBEIRO + TIME DE MECÂNICA DE UTILIDADES E ELETRICISTA DE FAST P/DETE</t>
  </si>
  <si>
    <t>(PRJ)_REALIZAR TESTE DE OPERAÇÃO NA BOMBA DIESEL APRESENTANDO DEFICIÊNCIA NO SISTEMA DE ARREFECIMENTO, REALIZAR SIMULADO JUNTO AO BOMBEIRO + TIME DE MECÂNICA DE UTILIDADES E ELETRICISTA DE FAST P/DETECTAR FALHA E PROGRAMAR CORREÇÃO (SALA DE MOTOBOMBA SIS</t>
  </si>
  <si>
    <t>YSILVASA</t>
  </si>
  <si>
    <t>YASMIN SILVA SACRAMENTO</t>
  </si>
  <si>
    <t>LFERRE14</t>
  </si>
  <si>
    <t>1031312 - LUIZ HENRIQUE FERREIRA</t>
  </si>
  <si>
    <t>7083426</t>
  </si>
  <si>
    <t>PRJ)_(ORÇAMENTO) - TROCAR TOMADA PADRÃO ABNT DE 10A P/ 20A NO LAB.QUÍMICO DA MEDICAL, PARA BM5718 – BANHO MARIA</t>
  </si>
  <si>
    <t>0000008258-000000000-7680</t>
  </si>
  <si>
    <t>7095572</t>
  </si>
  <si>
    <t>(PRJ)_EFETUAR LIMPEZA NAS GRELHAS DE AR CONDICIONADO - SALA DE SUPORTE (PISO INFERIOR DE ESCRITÓRIOS)</t>
  </si>
  <si>
    <t>7093599</t>
  </si>
  <si>
    <t>(PRJ)_EFETUAR LIMPEZA NAS GRELHAS DE AR CONDICIONADO -  ETHALOY</t>
  </si>
  <si>
    <t>7095564</t>
  </si>
  <si>
    <t>(PRJ)_INSTALAR NOVO PONTO DE TOMADA P/GELADEIRA - SALA DE SUPORTE (PISO INFERIOR DE ESCRITÓRIOS)</t>
  </si>
  <si>
    <t>7093582</t>
  </si>
  <si>
    <t>(PRJ)_EFETUAR A PINTURA NA ESTRUTURA E TUBULAÇÕES DO SISTEMA DE DILÚVIO DA CARRETA DE HIDROGÊNIO</t>
  </si>
  <si>
    <t>CTGASES</t>
  </si>
  <si>
    <t>CENTRAL DE GASES - FIII</t>
  </si>
  <si>
    <t>JRODR221</t>
  </si>
  <si>
    <t>JOÃO RODRIGUES CALDEIRA</t>
  </si>
  <si>
    <t>MSILVA34</t>
  </si>
  <si>
    <t>MARCOS SIQUEIRA DA SILVA</t>
  </si>
  <si>
    <t>7093550</t>
  </si>
  <si>
    <t>(PRJ)_ACAB.SUTURAS - 1º FECHAMENTO, INSTALAR 2 CANTONEIRAS NA COLUNA, CANTONEIRA DE 2” LARGA EM FRENTE A FOIL (GERANDO PARTICULAS)</t>
  </si>
  <si>
    <t>7090686</t>
  </si>
  <si>
    <t>(PRJ)_ALTERAR POSICIONAMENTO DA TV (CANAL 420), NECESSÁRIO NOVO SUPORTE E PONTO DE ENERGIA</t>
  </si>
  <si>
    <t>7089104</t>
  </si>
  <si>
    <t>(PRJ)_FÁBRICA IV - ARAMES: BOP_OUT - REALIZAR A PINTURA DA PAREDE DE ARMÁRIO DE BLANKS (PAREDE DO ALARME) CORTE E APONTAMENTO</t>
  </si>
  <si>
    <t>7089106</t>
  </si>
  <si>
    <t>(PRJ)_FÁBRICA IV - ARAMES: BOP_OUT - NECESSÁRIO CORREGIR PINTURA DA PAREDE ARMÁRIO DE SPOOLS CORTE E APONTAMENTO</t>
  </si>
  <si>
    <t>7089108</t>
  </si>
  <si>
    <t>(PRJ)_ARAMES: BOP_OUT - LIMPEZA/PINTURA NA TALHA DO CORTE E APONTAMENTO</t>
  </si>
  <si>
    <t>7089112</t>
  </si>
  <si>
    <t>(PRJ)_BOP_OUT - EFETUAR PINTURA NA PROTEÇÃO DA TUBULAÇÃO DE ESGOTO DA STATIC 08 - ACABAMENTO DRILL</t>
  </si>
  <si>
    <t>7087556</t>
  </si>
  <si>
    <t>(PRJ)_REALIZAR PINTURA NO CHÃO PRÓXIMO A SAÍDA DE EMERGÊNCIA, ONDE FICAVA O EXTINTOR</t>
  </si>
  <si>
    <t>7085361</t>
  </si>
  <si>
    <t>(PRJ)_INSTALAR LUMINÁRIA DE EMERGENCIA ACIMA DO ARMÁRIO NA ÁREA DE EHS - PISO SUPERIOR - PROCURAR FABIO GONÇALVES (OPEN SPACE - MEDICAL)</t>
  </si>
  <si>
    <t>OPSPACE</t>
  </si>
  <si>
    <t>OPEN SPACE  - QUALITY OPERATIONS</t>
  </si>
  <si>
    <t>1000000510-625133001-0000</t>
  </si>
  <si>
    <t>057-006-002-011-007</t>
  </si>
  <si>
    <t>Antecâmara da Pesagem</t>
  </si>
  <si>
    <t>057-020-008</t>
  </si>
  <si>
    <t>CASA DE MÁQUINA HVAC</t>
  </si>
  <si>
    <t>7063410</t>
  </si>
  <si>
    <t>(PRJ)_VD - TUBULAÇÃO DE ELÉTRICA FAN COIL 6 SEM PINTURA PESAGEM</t>
  </si>
  <si>
    <t xml:space="preserve">(PRJ)_BOP_SET - 1 FECHAMENTO_MARCA DE EXTINTOR NO CHÃO INCORRETAMENTE
</t>
  </si>
  <si>
    <t>7126705</t>
  </si>
  <si>
    <t>MONTAGEM DE ANDAIME ESCRITORIO KENVUE OTC</t>
  </si>
  <si>
    <t>JCM-001</t>
  </si>
  <si>
    <t>JANSSEN-CILAG FARMACÊUTICA MANUFATURA</t>
  </si>
  <si>
    <t>0000008924-6251330103-7680-BR12</t>
  </si>
  <si>
    <t>7104421</t>
  </si>
  <si>
    <t xml:space="preserve">(PRJ)_RETIRAR CÂMARA CLIMÁTICA DA ANTIGA SALA DE CALIBRAÇÃO (PRÉDIO DO JONTEX) E LEVAR PARA A MANUTENÇÃO DA MEDICAL (FAZENDINHA) – DIMENSÕES: ALTURA – 1.85m X 0.70m X 0,90m – 150kg (RETIRAR E COLOCAR </t>
  </si>
  <si>
    <t>(PRJ)_RETIRAR CÂMARA CLIMÁTICA DA ANTIGA SALA DE CALIBRAÇÃO (PRÉDIO DO JONTEX) E LEVAR PARA A MANUTENÇÃO DA MEDICAL (FAZENDINHA) – DIMENSÕES: ALTURA – 1.85m X 0.70m X 0,90m – 150kg (RETIRAR E COLOCAR NO PALLET P/TRANSPORTAR COM EMPILHADEIRA ATÉ MANUT.MED
                               CC: 1000000514-625133001-0000</t>
  </si>
  <si>
    <t>(PRJ)_RETIRAR E REQUADRAR DOIS BATENTES E DUAS PORTAS NO PREDIO DA OFICINA DE MANUTENÇÃO FAZENDINHA</t>
  </si>
  <si>
    <t>7134299</t>
  </si>
  <si>
    <t>(PRJ)_SANPRO - INSTALAR TOMADA STECK NA NOCA SALA DE IMPRESSORAS E SALA VIZINHA (PROCURAR LANA P/DETALHAMENTO)</t>
  </si>
  <si>
    <t>057-007-001-012</t>
  </si>
  <si>
    <t>SA-ITS-ECMMSINTADM</t>
  </si>
  <si>
    <t>Admin Interface Maximo ECMMS</t>
  </si>
  <si>
    <t>ISS</t>
  </si>
  <si>
    <t>SALA DA ISS</t>
  </si>
  <si>
    <t xml:space="preserve">              </t>
  </si>
  <si>
    <t>7150936</t>
  </si>
  <si>
    <t>(PRJ)_HO - REPARO EM VAZAMENTO EM LINHA DE ALIMENTAÇÃO DE SPINKLERS NO CORREDOR DE ACESSO A USINAGEM (PTA TESOURA)</t>
  </si>
  <si>
    <t>(PRJ)_HO - REPARO EM VAZAMENTO EM LINHA DE ALIMENTAÇÃO DE SPINKLERS NO CORREDOR DE ACESSO A USINAGEM (PTA TESOURA)
CC: 0000008039-000000000-7680</t>
  </si>
  <si>
    <t>057-005-001-002-002</t>
  </si>
  <si>
    <t>CORREDOR AO LADO DA SALA DE LANCHES</t>
  </si>
  <si>
    <t>7106631</t>
  </si>
  <si>
    <t>(PRJ)_LIMPEZA DA GRELHA EXTERNA COM MUITA SUJEIRA, EXAUSTOR AR VE10 (TÚNEL DE AERACAO) - ETO</t>
  </si>
  <si>
    <t>(PRJ)_LIMPEZA DA GRELHA EXTERNA COM MUITA SUJEIRA, EXAUSTOR AR VE10 (TÚNEL DE AERACAO) - ETO
CC: 1000000548-625133001-0000</t>
  </si>
  <si>
    <t>EMES</t>
  </si>
  <si>
    <t>SALA DO CLP PRIMÁRIO - ETO</t>
  </si>
  <si>
    <t>7141653</t>
  </si>
  <si>
    <t>(PRJ)_TROCAR SUPORTE DE COPO DESCARTÁVEL QUEBRADO POR NOVO</t>
  </si>
  <si>
    <t>(PRJ)_TROCAR SUPORTE DE COPO DESCARTÁVEL QUEBRADO POR NOVO
CC: 0000008322-000000000-7680</t>
  </si>
  <si>
    <t>057-023</t>
  </si>
  <si>
    <t>ESTRUTURA PREDIAL CRR</t>
  </si>
  <si>
    <t>RFILHO</t>
  </si>
  <si>
    <t>RAIMUNDO MOISES DA SILVA</t>
  </si>
  <si>
    <t>7106651</t>
  </si>
  <si>
    <t>(PRJ)_RETIRAR CADEIRAS NA COOPERATIVA E LEVAR SUTURAS/ANALISAR PONTOS ELETRICOS NA SALA DE SUTURAS P/3 SECADORES 2200W 220V / CONFECÇÃO DE EXTENSÃO (APOIO EVENTO CONSCIÊNCIA NEGRA) – EVENTO ENTRE DIAS</t>
  </si>
  <si>
    <t>(PRJ)_RETIRAR CADEIRAS NA COOPERATIVA E LEVAR SUTURAS/ANALISAR PONTOS ELETRICOS NA SALA DE SUTURAS P/3 SECADORES 2200W 220V / CONFECÇÃO DE EXTENSÃO (APOIO EVENTO CONSCIÊNCIA NEGRA) – EVENTO ENTRE DIAS 21 E 23/NOV
CC: 1000000508-625133001-0000</t>
  </si>
  <si>
    <t>ESCOPA</t>
  </si>
  <si>
    <t>COPA - FABRICA II</t>
  </si>
  <si>
    <t>KSILV18</t>
  </si>
  <si>
    <t>KAREN CRISTINA Q.S. SILVA</t>
  </si>
  <si>
    <t>6599107</t>
  </si>
  <si>
    <t>(PRJ)_INSPECÃO E FILMAGEM  GERAL - TUBULAÇÕES  E CAIXAS DE ESGOTO FÁBRICA I</t>
  </si>
  <si>
    <t>(PRJ)_INSPECÃO E FILMAGEM  GERAL - TUBULAÇÕES  E CAIXAS DE ESGOTO FÁBRICA I
CC: 1000000544-625133001-0000</t>
  </si>
  <si>
    <t>FABRICA I</t>
  </si>
  <si>
    <t xml:space="preserve"> CATGUT</t>
  </si>
  <si>
    <t>6651915</t>
  </si>
  <si>
    <t>(PRJ)_INSPECÃO E FILMAGEM  GERAL - TUBULAÇÕES  E CAIXAS DE ESGOTO FÁBRICA IV (FABRICA DE MATERIA PRIMA DE AGULHAS (WIRE MILLS))</t>
  </si>
  <si>
    <t>(PRJ)_INSPECÃO E FILMAGEM  GERAL - TUBULAÇÕES  E CAIXAS DE ESGOTO FÁBRICA IV (FABRICA DE MATERIA PRIMA DE AGULHAS (WIRE MILLS))
CC: 1000000538-625133001-0000</t>
  </si>
  <si>
    <t>7090611</t>
  </si>
  <si>
    <t>(PRJ)_PINTURA DA FACHADA DO NCS E PINTURA DAS FACHADAS DO PRÉDIO DO ITS</t>
  </si>
  <si>
    <t>(PRJ)_PINTURA DA FACHADA DO NCS E PINTURA DAS FACHADAS DO PRÉDIO DO ITS
CC: 1000018587-625133001-0000</t>
  </si>
  <si>
    <t>7164268</t>
  </si>
  <si>
    <t>(PRJ)_REPOSICIONAR LUMINÁRIA NA RUA 22/23, DEP.TOUCADOR II - PROCURAR: VANDER</t>
  </si>
  <si>
    <t>(PRJ)_REPOSICIONAR LUMINÁRIA NA RUA 22/23, DEP.TOUCADOR II - PROCURAR: VANDER
CC: 0000008227-000000000-7680</t>
  </si>
  <si>
    <t>057-010-005-002-001</t>
  </si>
  <si>
    <t xml:space="preserve">ÁREA DE ESTOCAGEM </t>
  </si>
  <si>
    <t>7115903</t>
  </si>
  <si>
    <t>(PRJ) EHS- RETIRAR ADESIVOS DO CHÃO PROXIMO DA ENTRADA DE CATGUT E SUTURAS</t>
  </si>
  <si>
    <t>(PRJ) EHS- RETIRAR ADESIVOS DO CHÃO PROXIMO DA ENTRADA DE CATGUT E SUTURAS
CC: 1000000544-625133001-0000</t>
  </si>
  <si>
    <t>7031494</t>
  </si>
  <si>
    <t>(PRJ)_SALA 2, ÁREA DE FACILITIES CENTRAL 4 - DESMONTAR MESAS, PINTURA TOTAL DA SALA, MONTAR INFRAESTRUTURA ELÉTRICA P/MESA E MONTAGEM DE 1 MESA DA SALA CEARÁ NA SALA 2, RETIRAR MESAS DA SALA 2 ATUAL E</t>
  </si>
  <si>
    <t>(PRJ)_SALA 2, ÁREA DE FACILITIES CENTRAL 4 - DESMONTAR MESAS, PINTURA TOTAL DA SALA, MONTAR INFRAESTRUTURA ELÉTRICA P/MESA E MONTAGEM DE 1 MESA DA SALA CEARÁ NA SALA 2, RETIRAR MESAS DA SALA 2 ATUAL E DESCARTAR NO CMP
CC: 0000008641-000000000-7680</t>
  </si>
  <si>
    <t>057-014-016</t>
  </si>
  <si>
    <t>SALA II LATERAL ESQUERDO</t>
  </si>
  <si>
    <t>021776</t>
  </si>
  <si>
    <t>ALEX APARECIDO DE SOUZA</t>
  </si>
  <si>
    <t>7118278</t>
  </si>
  <si>
    <t>(PRJ)_EFETUAR NOVA PINTURA DE FAIXA DE DEMARCAÇÃO DE CORREDOR DE CIRCULAÇÃO NA COR BRANCA, PODE SER EXECUTADA DURANTE A SEMANA</t>
  </si>
  <si>
    <t>7031489</t>
  </si>
  <si>
    <t>(PRJ)_SALA 5, ÁREA DE FACILITIES CENTRAL 4 - REALIZAR TRATAMENTO ANTI-MOFO EM 1 PAREDE E PINTURA ANTIMOFO, PINTURA TOTAL NA SALA, TROCAR RODAPÉ, MONTAR INFRAESTRUTURA ELÉTRICA P/MESA E MONTAGEM DE 1 M</t>
  </si>
  <si>
    <t>(PRJ)_SALA 5, ÁREA DE FACILITIES CENTRAL 4 - REALIZAR TRATAMENTO ANTI-MOFO EM 1 PAREDE E PINTURA ANTIMOFO, PINTURA TOTAL NA SALA, TROCAR RODAPÉ, MONTAR INFRAESTRUTURA ELÉTRICA P/MESA E MONTAGEM DE 1 MESA DA SALA CEARÁ NA SALA 5
CC: 0000008641-000000000-7680</t>
  </si>
  <si>
    <t>057-014-019</t>
  </si>
  <si>
    <t>SALA V LATERAL ESQUERDO</t>
  </si>
  <si>
    <t>7111274</t>
  </si>
  <si>
    <t>(PRJ)_BOP_NOV - REALIZAR A PINTURA DA PAREDE PRÓXIMO A SAÍDA DE EMERGENCIA WET ROOM</t>
  </si>
  <si>
    <t>7112830</t>
  </si>
  <si>
    <t>(PRJ)_PINTURA EM PONTOS DE OXIDAÇÃO, FIOS TEXTEIS, PÉ DA BANCADA ONDE FICAM A BALANÇA E OS COMPUTADORES</t>
  </si>
  <si>
    <t>7110859</t>
  </si>
  <si>
    <t>(PRJ)_REALIZAR A PINTURA NA CASA DE MÁQUINAS PRIMÁRIA ETO</t>
  </si>
  <si>
    <t>7113177</t>
  </si>
  <si>
    <t>(PRJ)_EV: 18396_REFAZER PINTURA DE DEMARCAÇÃO DO AR CONDICIONADO DANIFICADA NOS CORREDORES 3 E 4 DA CF DEPÓSITO DE SEROSA (R02)</t>
  </si>
  <si>
    <t>VEM</t>
  </si>
  <si>
    <t>VESTIARIO MASCULINO - FAB.II</t>
  </si>
  <si>
    <t>7113806</t>
  </si>
  <si>
    <t>(PRJ)_(UNITY) PORTA DE SAÍDA DE EMERGENCIA ESTA ERRADA, C/RISCO EHS A SINALIZAÇÃO ESTÁ ERRADA PORTA ABRE PRA DENTRO (VESTIARIO MASCULINO - ACABAMENTO DE SUTURAS)</t>
  </si>
  <si>
    <t>7113807</t>
  </si>
  <si>
    <t>(PRJ)_SALA DE ASSEPSIA, REALIZAR A PINTURA TOTAL DA PAREDES (ASSEPSIA FEMININA E MASCULINA – ACABAMENTO DE SUTURAS)</t>
  </si>
  <si>
    <t>EASA</t>
  </si>
  <si>
    <t>SALA DE ASSEPSIA - FÁBRICA II</t>
  </si>
  <si>
    <t>7113809</t>
  </si>
  <si>
    <t>(PRJ)_SALA DE ASSEPSIA - TRATAR E PINTAR FERRUGEM NOS SUPORTES DE PENDURAR CABIDES/JALECOS</t>
  </si>
  <si>
    <t>7110807</t>
  </si>
  <si>
    <t>(PRJ)_INSTALAR SUPORTE P/ROLO DE PANO DE LIMPEZA (SUNTARA – RL) NO ETO</t>
  </si>
  <si>
    <t>7114165</t>
  </si>
  <si>
    <t>(PRJ)_EV:18251_REALIZAR A PINTURA DO CHÃO C/MANCHAS, DEP.ARAMES - SEMI-ACABADO (R12) MAM MEDTECH</t>
  </si>
  <si>
    <t>7109693</t>
  </si>
  <si>
    <t>(PRJ)_EFETUAR LIMPEZA NAS GRELHAS DE INSUFLAMENTO E RETORNO DA ENTRADA DO ACABAMENTO OFTÁLMICA</t>
  </si>
  <si>
    <t>7098860</t>
  </si>
  <si>
    <t>(PRJ)_PINTURA EM PONTO DE FERRUGEM, ENROLAMENTO, NA BANCADA 45 PRÓXIMO A HARRO</t>
  </si>
  <si>
    <t>ESER</t>
  </si>
  <si>
    <t>ENROLAMENTO</t>
  </si>
  <si>
    <t>7099051</t>
  </si>
  <si>
    <t>(PRJ)_BOP_OUT – REALIZAR A PINTURA EM PONTOS DE OXIDAÇÃO/FERRUGEM, ARMÁRIO CORTA FOGO, LUMINÁRIAS, ARMÁRIO PRÓXIMO AO TANQUE E TANQUE, NA SALA DA MANSERV EM SUTURAS</t>
  </si>
  <si>
    <t>7099055</t>
  </si>
  <si>
    <t>(PRJ)_REALIZAR REPARO EM ARMÁRIOS, NO DML DA MANSERV EM ACABAMENTO DE SUTURAS</t>
  </si>
  <si>
    <t>7100372</t>
  </si>
  <si>
    <t>(PRJ)_ENDO - REALIZAR A PINTURA NOS PÉS DAS BANCADAS C/FERRUGEM</t>
  </si>
  <si>
    <t>ENDO</t>
  </si>
  <si>
    <t>AREA DE PRODUTOS ENDO</t>
  </si>
  <si>
    <t>1000002033-625133001-0000</t>
  </si>
  <si>
    <t>7098982</t>
  </si>
  <si>
    <t>(PRJ)_REALIZAR A PINTURA E CORREÇÃO EM PONTOS DE FERRUGEM, FIOS TEXTEIS INTERNO, BANCADA 63, MESA DA FTSPO4, BANCADA FTBEM04 E BANCADA ATIVO 034.189</t>
  </si>
  <si>
    <t>057-021</t>
  </si>
  <si>
    <t>ESTRUTURA PREDIAL SEGURANÇA PATRIMONIAL</t>
  </si>
  <si>
    <t>7141586</t>
  </si>
  <si>
    <t>(PRJ)_REPARO E PINTURA NA PAREDE DA ENGENHARIA / QUALIDADE - KENVUE OTC (CC-8936)</t>
  </si>
  <si>
    <t>ESC-001</t>
  </si>
  <si>
    <t>ESCRITÓRIOS</t>
  </si>
  <si>
    <t>0000008937</t>
  </si>
  <si>
    <t>7145330</t>
  </si>
  <si>
    <t>(PRJ)_TOUCADOR - FALTA DE PADRONIZAÇÃO DE LÂMPADAS NA SALA DE LIMPEZA DE BARRICAS</t>
  </si>
  <si>
    <t>7140600</t>
  </si>
  <si>
    <t>(PRJ)_VD - CALHA PARSHALL 3 ESTÁ FALTANDO TAMPA, CORRIGIR</t>
  </si>
  <si>
    <t>7116296</t>
  </si>
  <si>
    <t>(PRJ)_REALIZAR A PINTURA DOS PÉS DA MÁQUINA, ESTÁ C/FERRUGEM (SELADORA HARAMURA 03)</t>
  </si>
  <si>
    <t>(PRJ)_REALIZAR A PINTURA DOS PÉS DA MÁQUINA, ESTÁ C/FERRUGEM (SELADORA HARAMURA 03)
CC: 1000000550-625133001-0000</t>
  </si>
  <si>
    <t>7118809</t>
  </si>
  <si>
    <t>(PRJ)_REALIZAR A PINTURA TUBULAÇÃO PVC DE ÓLEO SOLÚVEL DAS RETÍFICAS, POLIMENTO DE FIOS DE CATGUT</t>
  </si>
  <si>
    <t>(PRJ)_REALIZAR A PINTURA TUBULAÇÃO PVC DE ÓLEO SOLÚVEL DAS RETÍFICAS, POLIMENTO DE FIOS DE CATGUT
CC: 1000000544-625133001-0000</t>
  </si>
  <si>
    <t>(PRJ)_CAPA 169905 INSTALAR DUAS SIRENES DE ABANDONO DE ÁREA NA CENTRAL 3, UMA DO LADO EXTERNO EM FRENTE AO ESTACIONAMENTO, E OUTRO DENTRO DA NOVA SALA DE MONITORAMENTO E KPI’S DA MANUFATURA</t>
  </si>
  <si>
    <t>(PRJ)_CAPA 169905 INSTALAR DUAS SIRENES DE ABANDONO DE ÁREA NA CENTRAL 3, UMA DO LADO EXTERNO EM FRENTE AO ESTACIONAMENTO, E OUTRO DENTRO DA NOVA SALA DE MONITORAMENTO E KPI’S DA MANUFATURA
CC: 0000008622-000000000-7680</t>
  </si>
  <si>
    <t>7120513</t>
  </si>
  <si>
    <t>(PRJ)_EHS&amp;S - REPARO EM TOMADAS SOLTAS EMBAIXO DA BANCADA 54 NO BONEWAX (RISCO DE CHOQUE ELÉTRICO )</t>
  </si>
  <si>
    <t>(PRJ)_EHS&amp;S - REPARO EM TOMADAS SOLTAS EMBAIXO DA BANCADA 54 NO BONEWAX (RISCO DE CHOQUE ELÉTRICO )
CC: 1000000547-625133001-0000</t>
  </si>
  <si>
    <t>7123256</t>
  </si>
  <si>
    <t>(PRJ)_(AG.DETALHES) - NECESSÁRIO INSTALAR TOMADA P/CARREGAMENTO DO CARRINHO ELÉTRICO - OVER</t>
  </si>
  <si>
    <t>(PRJ)_(AG.DETALHES) - NECESSÁRIO INSTALAR TOMADA P/CARREGAMENTO DO CARRINHO ELÉTRICO - OVER
CC: 1000000547-625133001-0000</t>
  </si>
  <si>
    <t>RROSA7</t>
  </si>
  <si>
    <t>REINALDO ROSA</t>
  </si>
  <si>
    <t>(PRJ)_EFETUAR NOVA PINTURA DE FAIXA DE DEMARCAÇÃO DE CORREDOR DE CIRCULAÇÃO NA COR BRANCA, PODE SER EXECUTADA DURANTE A SEMANA
CC: 1000013680-625133001-0000</t>
  </si>
  <si>
    <t>7122392</t>
  </si>
  <si>
    <t>(PRJ)_REALIZAR A LIMPEZA/LAVAGEM EXTERNA DO TANQUE DE NITROGÊNIO ETO</t>
  </si>
  <si>
    <t>7119881</t>
  </si>
  <si>
    <t>(PRJ)_EV: 18259 - REALIZAR PINTURA DAS GRADES DA CONTENÇÃO ESTÁ DANIFICADA DEP.INFLAMÁVEIS II (R04)</t>
  </si>
  <si>
    <t>7119883</t>
  </si>
  <si>
    <t>(PRJ)_EV: 18261 - REALIZAR A PINTURA DA PORTA DE ENTRADA ESTÁ DANIFICADA DEP.INFLAMÁVEIS II (R04)</t>
  </si>
  <si>
    <t>7119876</t>
  </si>
  <si>
    <t>(PRJ)_EV:18258 - PINTURA LASCADA NO CHÃO DO DEPÓSITO DE INFLAMÁVEIS II (R04)</t>
  </si>
  <si>
    <t>7125101</t>
  </si>
  <si>
    <t>FÓRMICAS DAS PORTAS DO HOT ROOM COM PINTURA DANIFICADA</t>
  </si>
  <si>
    <t>DPINTO14</t>
  </si>
  <si>
    <t>DANIEL LUCAS PINTO</t>
  </si>
  <si>
    <t>7127431</t>
  </si>
  <si>
    <t>MRENO</t>
  </si>
  <si>
    <t>MARCIO RENO</t>
  </si>
  <si>
    <t>JOLIVE57</t>
  </si>
  <si>
    <t>1017583 - JOSE ALBERTO OLIVEIRA</t>
  </si>
  <si>
    <t>7023415</t>
  </si>
  <si>
    <t>(PRJ)_(EM ORÇAMENTO) - VD - ELIMINAR FERRUGEM/PINTURA E TRATAMENTO ANTICORROSIVO NO ASSOALHO E NAS BASES DOS EQUIPAMENTOS HVAC DA HIGIENE ORAL, MEZANINO CENTRAL 1</t>
  </si>
  <si>
    <t>7053946</t>
  </si>
  <si>
    <t xml:space="preserve">(PRJ)_(EM AVALIAÇÃO) - VD - TROCAR SISTEMA DE DRENAGEM </t>
  </si>
  <si>
    <t>(PRJ)_(EM AVALIAÇÃO) - VD - TROCAR SISTEMA DE DRENAGEM - DEVIDO AO VAZAMENTO DE ÁGUA NA FÁBRICA RELATIVO AO FANCOIL 06 DA PESAGEM É NECESSARIO REFAZER E REALOCAR TODO O SITEMA DE DRENAGEM DOS FANCOILS 05 E FANCOIL 06 DA PESAGEM DE TOUCADOR</t>
  </si>
  <si>
    <t>7023039</t>
  </si>
  <si>
    <t>(PRJ)_(AG.LIBERAÇÃO) - VD - REALIZAR NOVA DEMARCAÇÃO PISO CARRINHO DE SAL, NA SALA DAS CALDEIRAS NA CENTRAL DE UTILIDADES</t>
  </si>
  <si>
    <t>(PRJ)_REALIZAR A PINTURA DO GARFO DO CARRINHO DE SETUP DA SELOVAC 2 (OXIDADO)/OVER</t>
  </si>
  <si>
    <t>(PRJ)_REALIZAR A PINTURA DO GARFO DO CARRINHO DE SETUP DA SELOVAC 2 (OXIDADO)/OVER
C.C: 1000000547-625133001-0000</t>
  </si>
  <si>
    <t>7098734</t>
  </si>
  <si>
    <t>(PRJ)_PINTURA PERIÓDICA NO CARRINHO TOMBADOR E CARRINHO DE TRANSPORTE DE BOMBONA</t>
  </si>
  <si>
    <t>EFDM</t>
  </si>
  <si>
    <t>DEPÓSITO DE MATÉRIA-PRIMA SEROSA (FAB.I)</t>
  </si>
  <si>
    <t>ÁREA ADMINISTRATIVA</t>
  </si>
  <si>
    <t>7228820</t>
  </si>
  <si>
    <t>057-004-001</t>
  </si>
  <si>
    <t>7135257</t>
  </si>
  <si>
    <t>(PRJ)_REALIZAR A PINTURA DA FACHADA LATERAL DO ETO VIRADA PARA A MATA, LATERAL ESQUERDA, PINTURA TOTAL DE PAREDE, TUBULAÇÕES, PORTAS</t>
  </si>
  <si>
    <t>(PRJ)_REALIZAR A PINTURA DA FACHADA LATERAL DO ETO VIRADA PARA A MATA, LATERAL ESQUERDA, PINTURA TOTAL DE PAREDE, TUBULAÇÕES, PORTAS
CC: 1000000548-625133001-0000</t>
  </si>
  <si>
    <t>7113725</t>
  </si>
  <si>
    <t>(PRJ)_INSPEÇÃO DE PINTURA NO TETO E PAREDES DA CÂMARA FRIA SEROSA – CATGUT</t>
  </si>
  <si>
    <t>(PRJ)_INSPEÇÃO DE PINTURA NO TETO E PAREDES DA CÂMARA FRIA SEROSA – CATGUT
CC: 1000000511-625133001-0000</t>
  </si>
  <si>
    <t>(PRJ)_PC553160732 - 03/01/24 - 04/04/24 - P-1972 - OB/COTONETE - MÃO DE OBRA PINTOR TRIMESTRAL/DEDICADO</t>
  </si>
  <si>
    <t>(PRJ)_PC553160732 - 03/01/24 - 04/04/24 - P-1972 - OB/COTONETE - MÃO DE OBRA PINTOR TRIMESTRAL/DEDICADO
CC: 0000008019-000000000-7680</t>
  </si>
  <si>
    <t>CORAGU</t>
  </si>
  <si>
    <t>CORREDOR DE ACESSO AOS ESCRITÓRIOS PISO INFERIOR - AGULHAS</t>
  </si>
  <si>
    <t>7138293</t>
  </si>
  <si>
    <t>(PRJ)_PINTURA - FERRUGEM NO PÉ DA MESA DE REPROCESSO (TRANSFORMER#01)</t>
  </si>
  <si>
    <t>7138334</t>
  </si>
  <si>
    <t>(PRJ)_PINTURA - PONTOS DE FERRUGEM PRATELEIRA/BANCADAS</t>
  </si>
  <si>
    <t>EESS</t>
  </si>
  <si>
    <t>ETO - SALA 100.000</t>
  </si>
  <si>
    <t>7138610</t>
  </si>
  <si>
    <t>(PRJ)_EFETUAR PINTURA NAS TUBULAÇÕES DE ALIMENTAÇÃO DE AGUA, AR COMPRIMIDO E ELÉTRICA  DAS STATICS</t>
  </si>
  <si>
    <t>7138318</t>
  </si>
  <si>
    <t>(PRJ)_PINTURA - OXIDAÇÃO NOS PÉS NIVELADORES DA MÁQUINA - APLICADORA TYVEK E ETIQUETA 01 (BUDDY MACHINE)</t>
  </si>
  <si>
    <t>7138292</t>
  </si>
  <si>
    <t>(PRJ)_PINTURA - FERRUGEM NO PÉ DA MESA DE USO GERAL NA TRANSFORMER</t>
  </si>
  <si>
    <t>7138612</t>
  </si>
  <si>
    <t>(PRJ)_EFETUAR PINTURA NA ESTRUTURA DOS TAMBOREADORES 01, 02 E 03</t>
  </si>
  <si>
    <t>7138338</t>
  </si>
  <si>
    <t>(PRJ)_PINTURA - PONTOS DE OXIDAÇÃO DA SELOVAC 02</t>
  </si>
  <si>
    <t>FRODRI90</t>
  </si>
  <si>
    <t>FELIPE AUGUSTO RODRIGUES</t>
  </si>
  <si>
    <t>7138339</t>
  </si>
  <si>
    <t>(PRJ)_PINTURA - PONTOS DE OXIDAÇÃO DA BODOLAY</t>
  </si>
  <si>
    <t>7138342</t>
  </si>
  <si>
    <t>(PRJ)_PINTURA - PONTOS DE OXIDAÇÃO DA HARAMURA</t>
  </si>
  <si>
    <t>7138611</t>
  </si>
  <si>
    <t>(PRJ)_EFETUAR PINTURA NA BASE DAS PANELAS E PAINÉIS DAS STATICS</t>
  </si>
  <si>
    <t>7137794</t>
  </si>
  <si>
    <t>(PRJ)_BOP - INSTALAR FIXADOR TRAVA PORTA ACONDICIONAMENTO - ETO</t>
  </si>
  <si>
    <t>7138345</t>
  </si>
  <si>
    <t>(PRJ)_PINTURA - PONTOS DE OXIDAÇÃO DA RFM</t>
  </si>
  <si>
    <t>7138347</t>
  </si>
  <si>
    <t>(PRJ)_PINTURA - PONTOS DE OXIDAÇÃO DA CAMARA DE SECAGEM 02</t>
  </si>
  <si>
    <t>FIICS</t>
  </si>
  <si>
    <t>SALA CAMARA DE SECAGEM</t>
  </si>
  <si>
    <t>7138348</t>
  </si>
  <si>
    <t>(PRJ)_PINTURA - PONTOS DE OXIDAÇÃO DA ROTULADEIRA 02</t>
  </si>
  <si>
    <t>7138328</t>
  </si>
  <si>
    <t>(PRJ)_PINTURA - FERRUGEM NOS PONTOS DA MÁQUINA SELOFOIL</t>
  </si>
  <si>
    <t>7138608</t>
  </si>
  <si>
    <t>(PRJ)_EFETUAR PINTURA NAS PROTEÇÕS DA TUBULAÇÃO DE DRENO DA POLINIX 06 ESTATIC 08</t>
  </si>
  <si>
    <t>7136796</t>
  </si>
  <si>
    <t>(PRJ)_EFETUAR PINTURA NOS DUTOS DE EXAUSTÃO DE ÁCIDO DAS POLINIX  - ETHALOY</t>
  </si>
  <si>
    <t>EFEC</t>
  </si>
  <si>
    <t>ESTAÇÃO DE TRATAMENTO DE CROMO</t>
  </si>
  <si>
    <t>7135258</t>
  </si>
  <si>
    <t>(PRJ)_PINTURA DA FACHADA DO LABORATÓRIO DE CALIBRAÇÃO DA MEDTECH, FACHADA TOTAL, TUBULAÇÕES, PORTA, PINTAR PLATIBANDA SUPERIOR, PINTURA GERAL</t>
  </si>
  <si>
    <t>CMEI</t>
  </si>
  <si>
    <t>CALIBRAÇÃO MECÂNICA/ELETRÔNICA INSTRUMENTOS</t>
  </si>
  <si>
    <t>CET</t>
  </si>
  <si>
    <t>COBALTO - ESTERILIZAÇÃO</t>
  </si>
  <si>
    <t>1000000549-625133001-0000</t>
  </si>
  <si>
    <t>7134007</t>
  </si>
  <si>
    <t>(PRJ)_RETIRAR TEXTILON E PINTAR PAINEL ELÉTRICO</t>
  </si>
  <si>
    <t>7129793</t>
  </si>
  <si>
    <t>(PRJ)_RETIRAR FAIXAS PISO DAS  ESTUFAS/WET ROOM</t>
  </si>
  <si>
    <t>7131484</t>
  </si>
  <si>
    <t>(PRJ)_EFETUAR PINTURA TOTAL NA PAREDE DA SALA DOS SUPERVISORES DA MANUTENÇÃO (CALIBRAÇÃO/ELÉTRICA/MECÂNICA)</t>
  </si>
  <si>
    <t>MANCOORD</t>
  </si>
  <si>
    <t>SALA DA COORDENAÇÃO DA MANUTENÇÃO</t>
  </si>
  <si>
    <t>7135263</t>
  </si>
  <si>
    <t>(PRJ)_PIDM - EFETUAR INSPEÇÃO DIÁRIA, LIMPEZA E PREVENTIVA EM EQUIPAMENTOS DE AR-CONDICIONADO NA ÁREA DE PIDM – FEV2024</t>
  </si>
  <si>
    <t>7123870</t>
  </si>
  <si>
    <t>BOP_DEZ (EV:18280) PINTURA DO PISO LASCADA NO DEPÓSITO DE QUIMICOS 2 (R07) MAM MEDTECH</t>
  </si>
  <si>
    <t>7242573</t>
  </si>
  <si>
    <t>(PRJ)_FORNECIMENTO PTA Z-45 S/OPERADOR PARA TIME DA NASCENTES AMBIENTAL NOS DIAS 13/JAN E 31/JAN (SUPRESSÃO PINUS SE-05 / PODAS)</t>
  </si>
  <si>
    <t>(PRJ)_FORNECIMENTO PTA Z-45 S/OPERADOR PARA TIME DA NASCENTES AMBIENTAL NOS DIAS 13/JAN E 31/JAN (SUPRESSÃO PINUS SE-05 / PODAS)
CC: 0000008204-000000000-7680</t>
  </si>
  <si>
    <t>057-020-002-005</t>
  </si>
  <si>
    <t>SUBESTAÇÃO  DE ENERGIA 5-PARTE INTERNA</t>
  </si>
  <si>
    <t>7104423</t>
  </si>
  <si>
    <t>(PRJ)_REALIZAR A PINTURA TOTAL DAS PAREDES CORTE E APONTAMENTO</t>
  </si>
  <si>
    <t>(PRJ)_REALIZAR A PINTURA TOTAL DAS PAREDES CORTE E APONTAMENTO
CC: 1000011658-625133001-0000</t>
  </si>
  <si>
    <t>97</t>
  </si>
  <si>
    <t>REABERTA</t>
  </si>
  <si>
    <t>EMARINH1</t>
  </si>
  <si>
    <t>Emanuel Elias Marinho de Souza</t>
  </si>
  <si>
    <t>7248269</t>
  </si>
  <si>
    <t>(PRJ)_REPARO EM CORTINA DE AR DA ASSEPSIA COM DEFEITO (EXTRUSORA), FÁBRICA DE PLÁSTICOS DO CRR</t>
  </si>
  <si>
    <t>057-023-004</t>
  </si>
  <si>
    <t>FÁBRICA DE PLÁSTICOS</t>
  </si>
  <si>
    <t>NKUSUKE</t>
  </si>
  <si>
    <t>NICOLE KUSUKE</t>
  </si>
  <si>
    <t>7237240</t>
  </si>
  <si>
    <t>(PRJ)_(ORÇAR) VD - INSTALAR TRANCA NAS PORTAS DA CENTRAL DE UTILIDADES</t>
  </si>
  <si>
    <t>7227215</t>
  </si>
  <si>
    <t>(PRJ)_CAR23022 SUBSTITUIR POSTES DE ILUMINAÇÃO (2023) C/ DEPRECIAÇÃO E OXIDAÇÃO, TROCAR POSTE, TROCA DISJUNTORES, TAMPAS, PINTURA E ATENDIMENTO A PROPOSTA P-1521 Rev1 (MANSERV)</t>
  </si>
  <si>
    <t>057-019-006</t>
  </si>
  <si>
    <t>Iluminação Ruas Internas do Campus</t>
  </si>
  <si>
    <t>0000008243-000000000-7680</t>
  </si>
  <si>
    <t>7237261</t>
  </si>
  <si>
    <t>(PRJ)_PC** - P-1979 - AZ-1015: PINTURA DO HOMOSIMIZADOR DANIFICADA (PINTURA DE EQUIPAMENTO)</t>
  </si>
  <si>
    <t>SAL-103</t>
  </si>
  <si>
    <t>FABRICAÇÃO DE LÍQUIDOS - CÉLULA B</t>
  </si>
  <si>
    <t>BSTEFAN5</t>
  </si>
  <si>
    <t>Bruna Stefani canhoni lima</t>
  </si>
  <si>
    <t>0000008905-6251330103-7680-BR12</t>
  </si>
  <si>
    <t>057-020-005-005</t>
  </si>
  <si>
    <t>SALA DO PROJETO ICE(CHILLER)</t>
  </si>
  <si>
    <t>JLOPES10</t>
  </si>
  <si>
    <t>JOÃO LOPES</t>
  </si>
  <si>
    <t>7141293</t>
  </si>
  <si>
    <t>(PRJ)_PC** - P-1985 - LIMPEZA GERAL TUBULAÇÕES RECALQUE DE SOLUÇÃO CROMO</t>
  </si>
  <si>
    <t>7140525</t>
  </si>
  <si>
    <t>(PRJ)_COIFA COM PONTO DE OXIDAÇÃO - BONEWAX MANUAL</t>
  </si>
  <si>
    <t>FSILVA24</t>
  </si>
  <si>
    <t xml:space="preserve">FERNANDA C SILVA </t>
  </si>
  <si>
    <t>7139875</t>
  </si>
  <si>
    <t>(PRJ)_REALIZAR A PINTURA ESTRUTURA (FIBRA) TANQUE DIGESTÃO - WET ROOM</t>
  </si>
  <si>
    <t>7140527</t>
  </si>
  <si>
    <t>(PRJ)_COIFA COM PONTO DE OXIDAÇÃO - BONEWAX HONEYCOMB</t>
  </si>
  <si>
    <t>7129920</t>
  </si>
  <si>
    <t>PINTAR PISO DA SALA ISO 8 - SALA LIMPA CLASSE 100.000 (ISO8) - ETO</t>
  </si>
  <si>
    <t>7141846</t>
  </si>
  <si>
    <t>(PRJ)_TROCAR GRAMPO E PARAFUSOS DE FIXAÇÃO DO CHUVEIRO DE EMERGENCIA</t>
  </si>
  <si>
    <t>(PRJ)_TROCAR GRAMPO E PARAFUSOS DE FIXAÇÃO DO CHUVEIRO DE EMERGENCIA
CC: 1000000544-625133001-0000</t>
  </si>
  <si>
    <t>7139974</t>
  </si>
  <si>
    <t>(PRJ)_TROCAR PORTA COPOS DO BEBEDOURO CORREDOR CENTRAL CATGUT</t>
  </si>
  <si>
    <t>(PRJ)_TROCAR PORTA COPOS DO BEBEDOURO CORREDOR CENTRAL CATGUT
CC: 1000000544-625133001-0000</t>
  </si>
  <si>
    <t>7252081</t>
  </si>
  <si>
    <t>(PRJ)_CBRE C3179 TROCAR O POSTE QUE ENCONTRA-SE NA ÁREA PRÓXIMO AO EMBARQUE E DESEMBARQUE (PLATAFORMA DE ÔNIBUS), DANIFICADO POR COLISÃO DO FRETADO DE TRANSPORTE</t>
  </si>
  <si>
    <t>(PRJ)_CBRE C3179 TROCAR O POSTE QUE ENCONTRA-SE NA ÁREA PRÓXIMO AO EMBARQUE E DESEMBARQUE (PLATAFORMA DE ÔNIBUS), DANIFICADO POR COLISÃO DO FRETADO DE TRANSPORTE
CC: 0000008244-000000000-7680</t>
  </si>
  <si>
    <t>057-021-001-002</t>
  </si>
  <si>
    <t>SALA DE ADMINISTRAÇÃO DO TRANSPORTE</t>
  </si>
  <si>
    <t>NOC305447</t>
  </si>
  <si>
    <t>MONTAGEM DE INFRA PARA INTERNET MANSERV - SOLICITADO PELA COORDENAÇÃO</t>
  </si>
  <si>
    <t>057-033</t>
  </si>
  <si>
    <t>ESTRUTURA PREDIAL CMP</t>
  </si>
  <si>
    <t>MONTAGEM DE INFRA PARA INTERNET MANSERV - SOLICITADO PELA COORDENAÇÃO
*19/01 - SERRALHERIA / 22/01 - ELÉTRICA / 23/01 - ELÉTRICA / 24/01 - ELÉTRICA</t>
  </si>
  <si>
    <t>7143693</t>
  </si>
  <si>
    <t>(PRJ)_RETIRAR ADESIVO E PINTAR PAREDE, NA OFICINA MECANICA / USINAGEM - FAZENDINHA</t>
  </si>
  <si>
    <t>(PRJ)_RETIRAR ADESIVO E PINTAR PAREDE, NA OFICINA MECANICA / USINAGEM - FAZENDINHA
CC: 1000000514-625133001-0000</t>
  </si>
  <si>
    <t>7237397</t>
  </si>
  <si>
    <t>(PRJ)_TOUCADOR - PAREDE DETERIORADA ATRÁS DO CARRINHO DE RETRABALHO DA LV/REFAZER DRYWALL</t>
  </si>
  <si>
    <t>(PRJ)_TOUCADOR - PAREDE DETERIORADA ATRÁS DO CARRINHO DE RETRABALHO DA LV/REFAZER DRYWALL
CC: 0000008033-000000000-7680</t>
  </si>
  <si>
    <t>057-006-002-017</t>
  </si>
  <si>
    <t>Envase Linha S3</t>
  </si>
  <si>
    <t>7091081</t>
  </si>
  <si>
    <t>VM - porta do painel danificado ETE</t>
  </si>
  <si>
    <t>VM - porta do painel danificado ETE
CC: 0000008257-000000000-7680</t>
  </si>
  <si>
    <t>SPT-001</t>
  </si>
  <si>
    <t>SISTEMA DE PRÉ TRATAMENTO DE EFLUENTES</t>
  </si>
  <si>
    <t>P-1920</t>
  </si>
  <si>
    <t>P-1920(FAST)-Abrigo carregador CD Guarulhos-RV1</t>
  </si>
  <si>
    <t>JJGUA</t>
  </si>
  <si>
    <t>JOHNSON &amp; JOHNSON GUARULHOS</t>
  </si>
  <si>
    <t>VDEANDR1</t>
  </si>
  <si>
    <t>VINICIUS DE ANDRADE</t>
  </si>
  <si>
    <t>DSOUZA7</t>
  </si>
  <si>
    <t>DAYANE SOUZA</t>
  </si>
  <si>
    <t>7142327</t>
  </si>
  <si>
    <t>(PRJ)_INSTALAÇÃO DE 2 VENTOKIT WC FEMININO CATGUT/INSTALAR EXAUSTÃO</t>
  </si>
  <si>
    <t>7261457</t>
  </si>
  <si>
    <t>(PRJ)_CBRE C3195 REALIZAR A MOVIMENTAÇÃO DE MÓVEIS DE LUGAR, NO PRÉDIO DO BANCO SANTANDER, SALA AO LADO DE ER\LR, ANDREZA CLAUDINO ACLAUD01@KENVUE.COM</t>
  </si>
  <si>
    <t>057-018</t>
  </si>
  <si>
    <t>ESTRUTURA PREDIAL RH</t>
  </si>
  <si>
    <t>ACLAUD01</t>
  </si>
  <si>
    <t>ANDREZA CLAUDINO</t>
  </si>
  <si>
    <t>0000008669-000000000-7680</t>
  </si>
  <si>
    <t>7257900</t>
  </si>
  <si>
    <t>(PRJ)_TOUCADOR - SEPARAR CIRCUITO DE ILUMINAÇÃO NA MANUTENÇÃO</t>
  </si>
  <si>
    <t>057-006-004-001</t>
  </si>
  <si>
    <t>CORREDOR DO PLANEJAMENTO DE MANUTENÇÃO</t>
  </si>
  <si>
    <t>7147556</t>
  </si>
  <si>
    <t>(PRJ)_EV: 18308 BOP JAN - BORDAS DA BANCADA II C/DEFEITO DEP.VAULT (R10) MAM MEDTECH</t>
  </si>
  <si>
    <t>(PRJ)_EV: 18308 BOP JAN - BORDAS DA BANCADA II C/DEFEITO DEP.VAULT (R10) MAM MEDTECH
CC: 1000000511-625133001-0000</t>
  </si>
  <si>
    <t>R10</t>
  </si>
  <si>
    <t>Vault - MAM MedTech</t>
  </si>
  <si>
    <t>7147554</t>
  </si>
  <si>
    <t>(PRJ)_EV: 18306 BOP JAN - PINTURA DANIFICADA E FERRUGEM NOS ARMÁRIOS DESLIZANTES DEP.VAULT (R10) MAM MEDTECH</t>
  </si>
  <si>
    <t>(PRJ)_EV: 18306 BOP JAN - PINTURA DANIFICADA E FERRUGEM NOS ARMÁRIOS DESLIZANTES DEP.VAULT (R10) MAM MEDTECH
CC: 1000000511-625133001-0000</t>
  </si>
  <si>
    <t>NOC305499</t>
  </si>
  <si>
    <t>SOLDA EM BANCADA DA ÁREA DE INFLAMAVEIS</t>
  </si>
  <si>
    <t>JJAV</t>
  </si>
  <si>
    <t>JOHNSON &amp; JOHNSON AREA VERDE</t>
  </si>
  <si>
    <t>RRIBEI26</t>
  </si>
  <si>
    <t>RENATA RIBEIRO E SILVA</t>
  </si>
  <si>
    <t>7285286</t>
  </si>
  <si>
    <t>(PRJ)_SANPRO (EHS&amp;S) FALTA DE GUARDA CORPO DA DOCA DE RESÍDUOS (PROCURAR ALEXANDRE R 2º TURNO)</t>
  </si>
  <si>
    <t>(PRJ)_SANPRO (EHS&amp;S) FALTA DE GUARDA CORPO DA DOCA DE RESÍDUOS (PROCURAR ALEXANDRE R 2º TURNO)
CC: 0000008011-000000000-7680</t>
  </si>
  <si>
    <t>057-007-002-020</t>
  </si>
  <si>
    <t>PÁTIO DE SAÍDA DE RESÍDUOS</t>
  </si>
  <si>
    <t>7149853</t>
  </si>
  <si>
    <t>(PRJ)_ALTERAR POSICIONAMENTO DA TUBULAÇÃO DE DRENO DOS SPLINKERS - TUBULAÇÃO LOCALIZADA NA RAMPA DE GASES DE AGULHAS/APROVADO PELO BOMBEIRO - AO TÉRMINO, REALIZAR PINTURA DOS TRECHOS MODIFICADOS</t>
  </si>
  <si>
    <t>(PRJ)_ALTERAR POSICIONAMENTO DA TUBULAÇÃO DE DRENO DOS SPLINKERS - TUBULAÇÃO LOCALIZADA NA RAMPA DE GASES DE AGULHAS/APROVADO PELO BOMBEIRO - AO TÉRMINO, REALIZAR PINTURA DOS TRECHOS MODIFICADOS
CC: 1000000546-625133001-0000</t>
  </si>
  <si>
    <t>FANDREDE</t>
  </si>
  <si>
    <t>FELIPE ANDRE FREITAS</t>
  </si>
  <si>
    <t>ENGMAN</t>
  </si>
  <si>
    <t>MANUTENÇÃO GERAL</t>
  </si>
  <si>
    <t>7150316</t>
  </si>
  <si>
    <t>(PRJ)_REPARO EM DUTOS DE EXAUSTÃO DANIFICADOS - TUNEL AERAÇÃO - ETO</t>
  </si>
  <si>
    <t>7150324</t>
  </si>
  <si>
    <t>(PRJ)_REPARAR FÓRMICA DA MESA BANCADA 62 DANIFICADA - ETO</t>
  </si>
  <si>
    <t>7150313</t>
  </si>
  <si>
    <t>(PRJ)_REALIZAR A PINTURA TOTAL NA PAREDE PRÓXIMO A SAÍDA DE RESÍDUOS - BUDY - COM PARTICULADO (ENDO)</t>
  </si>
  <si>
    <t>ALIMA5</t>
  </si>
  <si>
    <t>ANDREIA LIMA</t>
  </si>
  <si>
    <t>7150315</t>
  </si>
  <si>
    <t>(PRJ)_ENDO - INSTALAR CANTONEIRA NA PORTA DE RESÍDUOS E COMPUTADOR</t>
  </si>
  <si>
    <t>7150320</t>
  </si>
  <si>
    <t>(PRJ)_ENDO_ARMÁRIO COM FERRUGEM, REALIZAR A PINTURA</t>
  </si>
  <si>
    <t>7150323</t>
  </si>
  <si>
    <t>(PRJ)_ENDO_REALIZAR A PINTURA TOTAL NA PAREDE COMPUTADOR DO MES - HARAMURA</t>
  </si>
  <si>
    <t>7147722</t>
  </si>
  <si>
    <t>(PRJ)_ELEVAR ALTURA DO PAINEL ELÉTRICO DE CONTROLE DA TORRE DE RESFRIAMENTO (NA ÁREA INTERNA DA FÁBRICA)</t>
  </si>
  <si>
    <t>7148662</t>
  </si>
  <si>
    <t>(PRJ)_INSTALAR NOVO PONTO DE ENERGIA NA SALA DA DENISE (CORREDOR INFERIOR DE ESCRITÓRIOS)</t>
  </si>
  <si>
    <t>1000000546-625133001</t>
  </si>
  <si>
    <t>7149904</t>
  </si>
  <si>
    <t>(PRJ)_REALIZAR A PINTURA EM PONTOS DE FERRUGEM - FIOS TEXTEIS INTERNO - BANCADA 63, MESA QUE ESTÁ A FTSPO4, BANCADA FTBEM04 E BANCADA ATIVO 034.189</t>
  </si>
  <si>
    <t>7149914</t>
  </si>
  <si>
    <t>(PRJ)_REALIZAR A CORREÇÃO E PINTURA EM PONTOS DE FERRUGEM – ENROLAMENTO (MESA SAW MACHINE 11, 12, 14 E BANCADA 45 PRÓXIMO A HARRO)</t>
  </si>
  <si>
    <t>7147700</t>
  </si>
  <si>
    <t>(PRJ)_EHS&amp;S - INSTALAR ESPELHO CONVEXO NA SAÍDA DA SALA DE EMBALAGENS (AGULHAS)/ESPELHO MEIA LUA 180º</t>
  </si>
  <si>
    <t>7145513</t>
  </si>
  <si>
    <t>JJRC - (PRJ)_PINTAR PAREDE DA BANCADA 54 NO BONE WAX</t>
  </si>
  <si>
    <t>JGOMES8</t>
  </si>
  <si>
    <t>JOSÉ VALDIR DANTAS GOMES</t>
  </si>
  <si>
    <t>7145521</t>
  </si>
  <si>
    <t>JJRC - (PRJ)_REPARO EM PEDRA DA BANCADA 11 DANIFICADA NO BONE WAX</t>
  </si>
  <si>
    <t>7152393</t>
  </si>
  <si>
    <t>(PRJ)_REALIZAR REPAROS NAS PAREDES DA SALA DA SUPERVISÃO DE MANUTENÇÃO, PAREDE COM FUROS E REALIZAR PINTURA GERAL</t>
  </si>
  <si>
    <t>7152396</t>
  </si>
  <si>
    <t>(PRJ)_REPARO EM PAREDE - SALA CONFIABILIADADE E PCM, PINTURA GERAL</t>
  </si>
  <si>
    <t>7152397</t>
  </si>
  <si>
    <t>(PRJ)_REALIZAR REFORÇO NA PINTURA DE DEMARCAÇÕES DE VAGAS NO ESTACIONAMENTO E FAZER MARCAÇÃO DE PROÍBIDO ESTACIONAR</t>
  </si>
  <si>
    <t>7293454</t>
  </si>
  <si>
    <t>(PRJ)_APOIO ELÉTRICA - 06 PAINÉIS DO ABA DA ÁREA DO MAM DE QUÍMICOS DESARMADOS, SISTEMA DE CONTROLE DE ACESSO/ABA - PAINÉL C/DISJUNTOR DESARMADO</t>
  </si>
  <si>
    <t>057-010-002</t>
  </si>
  <si>
    <t>DEPÓSITO DE QUIMÍCOS</t>
  </si>
  <si>
    <t>7293353</t>
  </si>
  <si>
    <t>(PRJ)_REALIZAR NOVA PINTURA NO PISO, COM ANTIDERRAPANTE EM FRENTE AOS EQUIPAMENTOS DA CRR, ALINHAR NO LOCAL COM NICOLE/AMANDA</t>
  </si>
  <si>
    <t>DABRAHAO</t>
  </si>
  <si>
    <t>DAVID ABRAHAO FREIRE</t>
  </si>
  <si>
    <t>7161107</t>
  </si>
  <si>
    <t>(PRJ)_REALIZAR A PINTURA DAS TUBULAÇÕES DE ÁGUA - TANQUE PRÉ LAVAGEM (INLINE WASHER)</t>
  </si>
  <si>
    <t>7161106</t>
  </si>
  <si>
    <t>(PRJ)_BOP - INSTALAR TRINCO FERROLHO NA PORTA DA CASA MÁQUINAS SECUNDÁRIA - ETO</t>
  </si>
  <si>
    <t>EEMS</t>
  </si>
  <si>
    <t>CASA DE MAQUINAS SECUNDARIAS</t>
  </si>
  <si>
    <t>7161105</t>
  </si>
  <si>
    <t>(PRJ)_REALIZAR A  TROCA DOS LEDS QUEIMADOS E COM DEFEITO NO HALL DE ENTRADA DA FÁBRICA IV (FITA LED)</t>
  </si>
  <si>
    <t>057-027</t>
  </si>
  <si>
    <t>ESTRUTURA PREDIAL BOMBEIROS</t>
  </si>
  <si>
    <t>7298904</t>
  </si>
  <si>
    <t>(PRJ)_REALIZAR ADEQUAÇÃO DA INFRAESTRUTURA P/AUMENTAR A ILUMINAÇÃO DO LOCAL - CASA DE MÁQUINAS DO DPA</t>
  </si>
  <si>
    <t>SAL-170</t>
  </si>
  <si>
    <t>CASA DE MAQUINAS DPA</t>
  </si>
  <si>
    <t>0000008942-6251330103-7680-BR12</t>
  </si>
  <si>
    <t>057-006</t>
  </si>
  <si>
    <t>ESTRUTURA PREDIAL TOUCADOR</t>
  </si>
  <si>
    <t>7076049</t>
  </si>
  <si>
    <t>(PRJ)_HO - MUDAR DE LUGAR A PLACA DE IDENTIFICAÇÃO DO CARRINHO DE ROLETE</t>
  </si>
  <si>
    <t>057-005</t>
  </si>
  <si>
    <t>ESTRUTURA PREDIAL HIGIENE ORAL</t>
  </si>
  <si>
    <t>0000008038-000000000-7680</t>
  </si>
  <si>
    <t>FMCONTACT</t>
  </si>
  <si>
    <t>FM CONTACT Center Support</t>
  </si>
  <si>
    <t>ACOMPANHAMENTO RL - DISPENSERS</t>
  </si>
  <si>
    <t>JJ</t>
  </si>
  <si>
    <t>JOHNSON &amp; JOHNSON</t>
  </si>
  <si>
    <t>G.MAIA</t>
  </si>
  <si>
    <t>GABRIEL MAIA</t>
  </si>
  <si>
    <t>057-021-002-003</t>
  </si>
  <si>
    <t>PORTARIA G4</t>
  </si>
  <si>
    <t>7161502</t>
  </si>
  <si>
    <t>(PRJ)_BOP_FEV - REALIZAR A PINTURA DE MÁQUINA (TINTA LASCADA)</t>
  </si>
  <si>
    <t>7164755</t>
  </si>
  <si>
    <t>(PRJ)_TROCAR FÓRMICAS DAS BANCADAS SUJAS/DANIFICADAS</t>
  </si>
  <si>
    <t>EAOM</t>
  </si>
  <si>
    <t>OFICINA MECÂNICA AGULHAS</t>
  </si>
  <si>
    <t>7140492</t>
  </si>
  <si>
    <t>(PRJ)_APOIO P/ ALIMENTAÇÃO ELÉTRICA DA CORTINA DE AR NA ENTRADA DA FÁBRICA DE AGULHAS, SISTEMA ELÉTRICO JÁ EXISTE NO LOCAL, SÓ PRECISA REALIZAR CONEXÃO ELÉTRICA (PORTA DO LAGO)</t>
  </si>
  <si>
    <t>7118723</t>
  </si>
  <si>
    <t>(PRJ)_EHS&amp;S REPARO EM TUBULAÇÃO DO SPRINKLER ROMPIDA, FABRICA III - AGULHAS (DRENO NA RAMPA DA DOCA VG-42/COLISÃO DE EMPILHADEIRA)</t>
  </si>
  <si>
    <t>RCECCI</t>
  </si>
  <si>
    <t>RARON CECCI</t>
  </si>
  <si>
    <t>7164776</t>
  </si>
  <si>
    <t>(PRJ)_APOIO NA TROCA DO PROJETOR DA SALA DE REUNIÕES ARAUCÁRIA NA DIRETORIA DA MEDICAL</t>
  </si>
  <si>
    <t>SRARAUC</t>
  </si>
  <si>
    <t>SALA DE REUNIÕES ARAUCARIA - DIRETORIA</t>
  </si>
  <si>
    <t>7319275</t>
  </si>
  <si>
    <t>(PRJ)_COLEPÓ - CORTAR CALHA E REPOSICIONAR CONDUTOR, INSTALAR CONDUTOR DE 6"</t>
  </si>
  <si>
    <t>7295451</t>
  </si>
  <si>
    <t>(PRJ)_EMPRÉSTIMO DE PTA TESOURA SEM OPERADOR - DIA 15/02 E 16/02</t>
  </si>
  <si>
    <t>7252084</t>
  </si>
  <si>
    <t>(PRJ)_CBRE C3178 TROCAR DISJUNTOR DO CIRCUITO DA CAIXA D’ÁGUA DA MEDTECH DO SISTEMA DE CONTROLE PERIMETRAL</t>
  </si>
  <si>
    <t>(PRJ)_CBRE C3178 TROCAR DISJUNTOR DO CIRCUITO DA CAIXA D’ÁGUA DA MEDTECH DO SISTEMA DE CONTROLE PERIMETRAL, O CIRCUITO EM QUESTÃO ALIMENTA AS CÂMERAS E SENSORES PRÓXIMO A ÁREA DA FAZENDINHA (CERCA DE FUNDO DA CIA, CDHU), PARA MAIORES INFORMAÇÕES, CONTATA</t>
  </si>
  <si>
    <t>057-021-003-001</t>
  </si>
  <si>
    <t>Perimetral – Área da fazendinha</t>
  </si>
  <si>
    <t>7321652</t>
  </si>
  <si>
    <t>(PRJ)_CBRE C3502 REALIZAR REPARO NO GONGO DA VG-05, SINAL SONORO E CAMPAINHA NÃO ESTÁ AUDÍVEL, OBSERVAÇÃO: PROCURAR OS BOMBEIROS ALESSANDRO/CERQUEIRA, RAMAL 3143</t>
  </si>
  <si>
    <t>RCHAGAS1</t>
  </si>
  <si>
    <t>RAIMUNDO M. CHAGAS</t>
  </si>
  <si>
    <t>7321731</t>
  </si>
  <si>
    <t xml:space="preserve">(PRJ)_REALIZAR INSPEÇÃO DE POSSÍVEIS PONTOS DE DESCARTE DE RESÍDUOS DE LIMPEZA/ESPUMA NA LINHA DE ÁGUA PLUVIAL </t>
  </si>
  <si>
    <t>(PRJ)_REALIZAR INSPEÇÃO DE POSSÍVEIS PONTOS DE DESCARTE DE RESÍDUOS DE LIMPEZA/ESPUMA NA LINHA DE ÁGUA PLUVIAL - SAÍDA 05 E 06 NO LAGO, LINHA DA ÁREA DO NUNKI/PRÉDIO 24/39 - ÁREA DA ESCOLA DE ENFERMAGEM</t>
  </si>
  <si>
    <t>057-019</t>
  </si>
  <si>
    <t>ESTRUTURA PREDIAL DAS</t>
  </si>
  <si>
    <t>7321654</t>
  </si>
  <si>
    <t>(PRJ)_CBRE C3503 REALIZAR REPARO NO GONGO DA VG 06, REALIZADO TESTE NO 1º TRIMESTRE DE 2024</t>
  </si>
  <si>
    <t>(PRJ)_CBRE C3503 REALIZAR REPARO NO GONGO DA VG 06, REALIZADO TESTE NO 1º TRIMESTRE DE 2024, SON DA CAMPANA DO GONGO NÃO ESTÁ FUNCIONANDO. OBSERVAÇÃO: PROCURAR OS BOMBEIROS ALESSANDRO/CERQUEIRA, RAMAL 3143</t>
  </si>
  <si>
    <t>7326329</t>
  </si>
  <si>
    <t>(PRJ)_VD - REALIZAR A PINTURA NA GRELHA DO POÇO DA BOMBA SUMP/CENTRAL DE UTILIDADES, SALA DO ICE</t>
  </si>
  <si>
    <t>CFRANCO3</t>
  </si>
  <si>
    <t>75598216 - CLODOALDO RODRIGUES FRANCO</t>
  </si>
  <si>
    <t>7326330</t>
  </si>
  <si>
    <t>(PRJ)_VD - REALIZAR A PINTURA NA TAMPA DE PROTEÇÃO DOS CABOS QUE ESTÁ ENFERRUJADA (CHAVE DE TRANSFERENCIA NCS)</t>
  </si>
  <si>
    <t>057-020-002</t>
  </si>
  <si>
    <t>SUBESTAÇÕES DE ENERGIA</t>
  </si>
  <si>
    <t>0000008204-000000000-7680</t>
  </si>
  <si>
    <t>7166856</t>
  </si>
  <si>
    <t>(PRJ)_RECUPERAR PORTA DANIFICADA, TAMPAR FUROS E PINTAR (COM VARIOS FUROS PROXIMO AS DOBRADIÇAS)</t>
  </si>
  <si>
    <t>MOLIVE15</t>
  </si>
  <si>
    <t>MARCOS S. OLIVEIRA</t>
  </si>
  <si>
    <t>7151458</t>
  </si>
  <si>
    <t>(PRJ)_REPARO EM CAIXA DA TOMADA ELÉTRICA ATRÁS DA MESA DE ENCASTOAMENTO ESTÁ SOLTA</t>
  </si>
  <si>
    <t>(PRJ)_REPARO EM CAIXA DA TOMADA ELÉTRICA ATRÁS DA MESA DE ENCASTOAMENTO ESTÁ SOLTA, VERIFICAR POSSIBILIDADE DE INSTALAR MAIS TOMADAS P/EVITAR A UTILIZAÇÃO DE "T" (ADAPTADOR)</t>
  </si>
  <si>
    <t>EAMN</t>
  </si>
  <si>
    <t>AREA DE FABRICAÇÃO DE AGULHAS MICRONEEDLES</t>
  </si>
  <si>
    <t>1000013678-625133001-0000</t>
  </si>
  <si>
    <t>7138643</t>
  </si>
  <si>
    <t>(PRJ)_PC553171791_P-1981 EMPRÉSTIMO DE PLATAFORMA (PTA Z45 ARTICULADA) PARA ATIVIDADE EM ÁREA EXTERNA NO DEPÓSITO DE MATÉRIA-PRIMA DO MAM DA MEDTECH – DIA 24JAN2024 (C/OPERADOR E VIGIA)</t>
  </si>
  <si>
    <t>057-020-007</t>
  </si>
  <si>
    <t>CAIXA D'ÁGUA 1(DUTRA)</t>
  </si>
  <si>
    <t>7332406</t>
  </si>
  <si>
    <t>(PRJ)_OB/COTONETES - PINTOR EXTRA PARA O DIA 02/03/2024</t>
  </si>
  <si>
    <t>(PRJ)_OB/COTONETES - PINTOR EXTRA PARA O DIA 02/03/2024
CC:0000008019-000000000-7680</t>
  </si>
  <si>
    <t>7169862</t>
  </si>
  <si>
    <t>PRJ - SUBSTITUIR CAIXA DE COLETA DE ESGOTO DA PIA DA UNIDADE DE LAVAGEM - ACABAMENTO DRILL</t>
  </si>
  <si>
    <t>7169744</t>
  </si>
  <si>
    <t>PRJ - EHS - INSTALAR FITAS ANTI DERRAPANTES PROXIMOA A PIDM19</t>
  </si>
  <si>
    <t>EAWCM</t>
  </si>
  <si>
    <t>WC MASCULINO - Fáb.III - Lado da Copa</t>
  </si>
  <si>
    <t>7332320</t>
  </si>
  <si>
    <t>(PRJ)_CBRE C3534 DURANTE TESTES DE ACIONAMENTO, VERIFICOU-SE QUE O GONGO DA VG-31 NÃO ESTÁ ACIONANDO/TOCANDO</t>
  </si>
  <si>
    <t xml:space="preserve">(PRJ)_CBRE C3534 DURANTE TESTES DE ACIONAMENTO, VERIFICOU-SE QUE O GONGO DA VG-31 NÃO ESTÁ ACIONANDO/TOCANDO, REALIZAR REPARO NECESSÁRIO - P28 BAND AID - PREDIAL VISTA LATERAL DIREITA </t>
  </si>
  <si>
    <t>7332321</t>
  </si>
  <si>
    <t>(PRJ)_CBRE C3535 DURANTE TESTES DE ACIONAMENTO, VERIFICOU-SE QUE O GONGO DA VG-32 NÃO ESTÁ ACIONANDO/TOCANDO</t>
  </si>
  <si>
    <t xml:space="preserve">(PRJ)_CBRE C3535 DURANTE TESTES DE ACIONAMENTO, VERIFICOU-SE QUE O GONGO DA VG-32 NÃO ESTÁ ACIONANDO/TOCANDO, REALIZAR REPARO NECESSÁRIO - P28 BAND AID - PREDIAL VISTA LATERAL DIREITA </t>
  </si>
  <si>
    <t>7332323</t>
  </si>
  <si>
    <t>(PRJ)_CBRE C3536 DURANTE TESTES DE ACIONAMENTO, VERIFICOU-SE QUE O GONGO DA VG-33 NÃO ESTÁ ACIONANDO/TOCANDO</t>
  </si>
  <si>
    <t xml:space="preserve">(PRJ)_CBRE C3536 DURANTE TESTES DE ACIONAMENTO, VERIFICOU-SE QUE O GONGO DA VG-33 NÃO ESTÁ ACIONANDO/TOCANDO, REALIZAR REPARO NECESSÁRIO - P28 BAND AID - PREDIAL VISTA LATERAL DIREITA </t>
  </si>
  <si>
    <t>7334504</t>
  </si>
  <si>
    <t>(PRJ)_HIGIENE ORAL - CONSERTAR PAREDE E ALTERAR A POSIÇÃO DA DEMARCAÇÃO DO EXTINTOR PRÓXIMO A 1W2 (PROCURAR RAMERSON PARA DETALHAR)</t>
  </si>
  <si>
    <t>057-005-003</t>
  </si>
  <si>
    <t>ÁREA FABRIL DE HIGIENE ORAL</t>
  </si>
  <si>
    <t>7330608</t>
  </si>
  <si>
    <t>(PRJ)_TROCAR 03 REFLETORES DA PLACA DA DUTRA/PLACA DA PANASONIC/PARQUE DE PAINÉIS SOLARES ATUAIS DE 100W POR 03 DE 300W EM LED</t>
  </si>
  <si>
    <t>7330616</t>
  </si>
  <si>
    <t>(PRJ)_REALIZAR A MONTAGEM DE MESAS E AJUSTE DE LAYOUT DA SALA DA CBRE NO CMP (PROCURAR CARLOS ALMEIDA P/ALINHAMENTO)/REALIZAR DEMANDA EM 01MAR (DIA QUE A SALA ESTARÁ DESOCUPADA)</t>
  </si>
  <si>
    <t>057-015-010</t>
  </si>
  <si>
    <t>Sala de Qualidade e Segurança da Manserv</t>
  </si>
  <si>
    <t>7338751</t>
  </si>
  <si>
    <t>(AG.INFORMAÇÕES) - ALARME ALARME DE ABANDONO DE ÁREA DO AMBULATORIO MEDICO KENVUE</t>
  </si>
  <si>
    <t>7332411</t>
  </si>
  <si>
    <t>(PRJ)_TRANSPORTE DE GELADEIRA DA CENTRAL 4 PARA CANTEIRO DA UNIVERSAL PARA REPARO</t>
  </si>
  <si>
    <t>057-014-005</t>
  </si>
  <si>
    <t>COPA C.IV</t>
  </si>
  <si>
    <t>7193346</t>
  </si>
  <si>
    <t>EHS - REPOR TAMPA DA CAIXA DE ESGOTO LOCALIZADA PRÓXIMO AO WC MASCULINO EM FRENTE AO LAGO - TAMPA RETIRADA PARA DESOBSTRUÇÃO DE TUBULAÇÃO DE ESGOTO</t>
  </si>
  <si>
    <t>7193527</t>
  </si>
  <si>
    <t>TROCA DO REGISTRO DE ÁGUA DO CHUVEIRO LAVA-OLHOS</t>
  </si>
  <si>
    <t>ESANTO57</t>
  </si>
  <si>
    <t>EDUARDO S.SANTOS</t>
  </si>
  <si>
    <t>(PRJ)_TOUCADOR - ALTERAR TUBULAÇÃO DE DRENO DO FANCOIL QUE FICA NO FORRO ACIMA DA ÁREA DE PESAGEM (SOLICITAR APOIO DO DAVID DE UTILIDADES)
***16/10 - SOMENTE COM ÁREA PARADA</t>
  </si>
  <si>
    <t>(PRJ)_SANPRO - INSTALAR TOMADA STECK NA NOCA SALA DE IMPRESSORAS E SALA VIZINHA (PROCURAR LANA P/DETALHAMENTO)
CC: 0000008011-000000000-7680</t>
  </si>
  <si>
    <t>7339907</t>
  </si>
  <si>
    <t>(PRJ)_CBRE C3625 FAZER CHECAGEM DO CABO DO CIRCUITO ELÉTRICO DE ALIMENTAÇÃO DO PAINEL DE CFTV DA PRAÇA LEÃO, AS CÂMERAS DO LOCAL NÃO ESTÃO OPERANDO, FALTA IDENTIFICAR A ALIMENTAÇÃO, VERIFICAR DISJUNTO</t>
  </si>
  <si>
    <t>(PRJ)_CBRE C3625 FAZER CHECAGEM DO CABO DO CIRCUITO ELÉTRICO DE ALIMENTAÇÃO DO PAINEL DE CFTV DA PRAÇA LEÃO, AS CÂMERAS DO LOCAL NÃO ESTÃO OPERANDO, FALTA IDENTIFICAR A ALIMENTAÇÃO, VERIFICAR DISJUNTO
CC:0000008244-000000000-7680</t>
  </si>
  <si>
    <t>7339916</t>
  </si>
  <si>
    <t>(PRJ)_TOUCADOR – HE PINTOR DEDICADO DIA 10/03/2024 - ATENDER PREPARAÇÃO PARA VISITA</t>
  </si>
  <si>
    <t>7174488</t>
  </si>
  <si>
    <t>JJRC - PINTURA DANIFICADA NAS PERNAS DA BANCADA DOS MICROSCOPIOS</t>
  </si>
  <si>
    <t>ESEP</t>
  </si>
  <si>
    <t>SALA EPOXI</t>
  </si>
  <si>
    <t>7174840</t>
  </si>
  <si>
    <t>JJRC - PINTURA DE SUPORTE COM FERRUGEM, ATRAS DA BANCADA</t>
  </si>
  <si>
    <t>ESVR</t>
  </si>
  <si>
    <t>CELULA VICRYL RAPIDE - ACABAMENTO SUTURAS</t>
  </si>
  <si>
    <t>7174476</t>
  </si>
  <si>
    <t>JJRC - PINTURA - SELADORA HARAMURA OVER - Oxidação dos pés da máquina</t>
  </si>
  <si>
    <t>7174475</t>
  </si>
  <si>
    <t>JJRC - PINTURA - MESA HARAMURA OVER - Oxidação dos pés da mesa</t>
  </si>
  <si>
    <t>7170268</t>
  </si>
  <si>
    <t>(PRJ)_PINTURA EM CARRINHO DE TRANSPORTE DE CILINDRO DE ETO COM SINAIS DE OXIDAÇÃO/PINTURA</t>
  </si>
  <si>
    <t>LMB</t>
  </si>
  <si>
    <t>LABORATÓRIO DE MICROBIOLOGIA - MEDICAL</t>
  </si>
  <si>
    <t>GMARTIN7</t>
  </si>
  <si>
    <t>GEZIANE MARTINS</t>
  </si>
  <si>
    <t>7173836</t>
  </si>
  <si>
    <t>JJRC - PINTURA DOS PÉS DA MESA DA SELOFOIL ( PERNAS DA MESA DA SAÍDA COM OXIDAÇÃO)</t>
  </si>
  <si>
    <t>7174874</t>
  </si>
  <si>
    <t>JJRC - PINTURA MELHORAR ASPECTO VISUAL DA GAVETA DO REPROCESSO</t>
  </si>
  <si>
    <t>7173833</t>
  </si>
  <si>
    <t>JJRC -  PINTURA DOS VIBRA-STOP DA BUDDY MACHINE E DAS PRATELEIRAS DA ENDO (OXIDADAS)</t>
  </si>
  <si>
    <t>7173834</t>
  </si>
  <si>
    <t>JJRC - PINTURA DOS PÉS DA ALIMNETACAO DA BODOLAY E PES DO SUPORTE DE PRODUTOS COM OXIDAÇÃO (PINTURA DANIFICADA)</t>
  </si>
  <si>
    <t>7173812</t>
  </si>
  <si>
    <t>JJRC - PINTURA DAS PERNAS DA MESA DE SUPORTE DA ROTULADEIRA (COM OXIDAÇÃO)</t>
  </si>
  <si>
    <t>7173826</t>
  </si>
  <si>
    <t>JJRC - PINTURA NA PARTE INTERNA DA MAQUINA (DANIFICADA)</t>
  </si>
  <si>
    <t>7174425</t>
  </si>
  <si>
    <t>JJRC - PINTURA - ELIMINAR FERRUGEM EMBAIXO DAS BANCADAS DE INOX DO BONEWAX MANUAL</t>
  </si>
  <si>
    <t>7341389</t>
  </si>
  <si>
    <t>(PRJ)_(ORÇAR) PRENSA HIDRAULICA DA OFICINA ESTÁ S/PROTEÇÃO CONTRA PROJEÇÃO DE PARTICULAS</t>
  </si>
  <si>
    <t>057-020-003</t>
  </si>
  <si>
    <t>OFICINA DE UTILIDADES</t>
  </si>
  <si>
    <t>0000008256-000000000-7680</t>
  </si>
  <si>
    <t>7349952</t>
  </si>
  <si>
    <t>(PRJ)_APOIO TIME DA MONTERI DO VALE P/LOTO ELÉTRICO NO MOTOR DE ACIONAMENTO DO PORTÃO DA PORTARIA G4 (MANHÃ E À TARDE) – DIA 11MAR</t>
  </si>
  <si>
    <t>7330607</t>
  </si>
  <si>
    <t>(PRJ)_ALTERAR A POSIÇÃO DA INFRAESTRUTURA P/ALIMENTAÇÃO E BASE DOS REFLETORES/CANHÕES DE ILUMINAÇÃO DA CAIXA D'ÁGUA DA DUTRA, FAZER BASE DE CONCRETO, REGULARIZAR INFRA E PINTAR POSTES METÁLICOS</t>
  </si>
  <si>
    <t>(PRJ)_ALTERAR A POSIÇÃO DA INFRAESTRUTURA P/ALIMENTAÇÃO E BASE DOS REFLETORES/CANHÕES DE ILUMINAÇÃO DA CAIXA D'ÁGUA DA DUTRA, FAZER BASE DE CONCRETO, REGULARIZAR INFRA E PINTAR POSTES METÁLICOS, COLOCAR FOTO-CÉLULA (REFLETORES DA DUTRA)</t>
  </si>
  <si>
    <t>0000008206-000000000-7680</t>
  </si>
  <si>
    <t>(PRJ)_TROCAR 03 REFLETORES DA PLACA DA DUTRA/PLACA DA PANASONIC/PARQUE DE PAINÉIS SOLARES ATUAIS DE 100W POR 03 DE 300W EM LED
CC: 0000008244-000000000-7680</t>
  </si>
  <si>
    <t>7175884</t>
  </si>
  <si>
    <t>JJRC - TROCA DE DUAS  CANALETAS (PONTO DE ELETRICA E REDE) DANIFICADA, COLADA COM FITA E RESÍDUOS DE COLA AMARELA</t>
  </si>
  <si>
    <t>JJRC - TROCA DE DUAS  CANALETAS (PONTO DE ELETRICA E REDE) DANIFICADA, COLADA COM FITA E RESÍDUOS DE COLA AMARELA
CC: 1000000547-625133001-0000</t>
  </si>
  <si>
    <t>KALVESDA</t>
  </si>
  <si>
    <t>KARINA ALVES DA CRUZ</t>
  </si>
  <si>
    <t>7173749</t>
  </si>
  <si>
    <t>(PRJ)_REALIZAR REPARO E PINTURA DOS CARRINHOS DE TRANSPORTE ETO</t>
  </si>
  <si>
    <t>(PRJ)_REALIZAR REPARO E PINTURA DOS CARRINHOS DE TRANSPORTE ETO
CC: 1000000548-625133001-0000</t>
  </si>
  <si>
    <t>7176760</t>
  </si>
  <si>
    <t>(PRJ)_REALIZAR A PINTURA DO FILTRO PRENSA (ESTAÇÃO TRATAMENTO DE CROMO)</t>
  </si>
  <si>
    <t>RSANT131</t>
  </si>
  <si>
    <t>Santos, Renata [MEDBR]</t>
  </si>
  <si>
    <t>7176764</t>
  </si>
  <si>
    <t>(PRJ)_REALIZAR A IMPERMEABILIZAÇÃO DA CONTENÇÃO DA SALA ONDE SE LOCALIZA O TANQUE DE DIGESTÃO</t>
  </si>
  <si>
    <t>7177256</t>
  </si>
  <si>
    <t>(PRJ)_REALIZAR A PINTURA DA PORTA METÁLICA DANIFICADA DA MÁQUINA FAS01 (PAINÉL PNEUMÁTICO)</t>
  </si>
  <si>
    <t>ESEN</t>
  </si>
  <si>
    <t>ENCASTOAMENTO</t>
  </si>
  <si>
    <t>7178532</t>
  </si>
  <si>
    <t>(PRJ)_REALIZAR REPARO E PINTURA PARTE INFERIOR EXTERNA ESTUFA DE DENATURAÇÃO</t>
  </si>
  <si>
    <t>P-2018</t>
  </si>
  <si>
    <t>P-2018(FAST) - PINTURA PISO CENTRAL DE UTILIDADES</t>
  </si>
  <si>
    <t>7180367</t>
  </si>
  <si>
    <t>(PRJ)_CBRE C10356003 RETIRAR A BASE DO GUARDA CORPO PARA VEDAÇÃO COM PU, FAZER UM REFORÇO NA PARTE SUPERIOR E POSTERIORMENTE PINTAR DE AMARELO</t>
  </si>
  <si>
    <t>7257890</t>
  </si>
  <si>
    <t>(PRJ)_AZ: REALIZAR A PINTURA DO PISO DO CUBÍCULO DA TURBINA PRECISA DE TRATAMENTO ANTI-CORROSIVO</t>
  </si>
  <si>
    <t>(PRJ)_AZ: REALIZAR A PINTURA DO PISO DO CUBÍCULO DA TURBINA PRECISA DE TRATAMENTO ANTI-CORROSIVO
CC:0000008257-000000000-7680</t>
  </si>
  <si>
    <t>7182871</t>
  </si>
  <si>
    <t>REALIZAR A PINTURA DA PORTA DA SALA DE CORTE DO ACABAMENTO CATGUT</t>
  </si>
  <si>
    <t>7183016</t>
  </si>
  <si>
    <t>(PRJ)_APOIO A ABERTURA E REALIZAÇÃO DE LOTO EM 30/mar (SÁBADO), NA SUBESTAÇÃO DE BAIXA DA FÁBRICA IV – ALIMENTADOR DO QL-220V RECEPÇÃO, PARA INSTALAÇÃO DO ALIMENTADOR DO NOVO RACK</t>
  </si>
  <si>
    <t>FABIVT</t>
  </si>
  <si>
    <t>UTILIDADES – FÁBRICA IV</t>
  </si>
  <si>
    <t>7180023</t>
  </si>
  <si>
    <t>(PRJ)_PINTURA - PARAFUSOS COM OXIDAÇÃO NOS PÉS DA MÁQUINA.</t>
  </si>
  <si>
    <t>7176051</t>
  </si>
  <si>
    <t>(PRJ)_(ORÇAR) JJRC - REALIZAR A PINTURA DA BANCADA DE ENCASTOAMENTO EPOXI (PONTOS DE OXIDAÇÃO)</t>
  </si>
  <si>
    <t>7181202</t>
  </si>
  <si>
    <t>(PRJ)_PINTAR PARAFUSOS ENFERRUJADOS NA PARTE EXTERNA DA SLITTER MACHINE E CROSS CUTTER - PROLENE MESH</t>
  </si>
  <si>
    <t>7181211</t>
  </si>
  <si>
    <t>(PRJ)_REALIZAR A PINTURA DOS PÉS DAS BANCADAS 1 E 2 E SUPORTE DE PÉS DO PROLENE MESH</t>
  </si>
  <si>
    <t>7181218</t>
  </si>
  <si>
    <t>(PRJ)_PIDM - EFETUAR INSPEÇÃO DIÁRIA, LIMPEZA E PREVENTIVA EM EQUIPAMENTOS DE AR-CONDICIONADO NA ÁREA DE PIDM – MAIO-2024</t>
  </si>
  <si>
    <t>7183070</t>
  </si>
  <si>
    <t>%EHS=010060-Janelas com ferrugem e frestas, goteriras no teto próximo a Tyvek 03</t>
  </si>
  <si>
    <t>ESGR</t>
  </si>
  <si>
    <t>GRAFICA (SALA)</t>
  </si>
  <si>
    <t>7183043</t>
  </si>
  <si>
    <t>instalação de campainha na área de embalagem</t>
  </si>
  <si>
    <t>ESEM</t>
  </si>
  <si>
    <t>EMBALAGEM</t>
  </si>
  <si>
    <t>7183006</t>
  </si>
  <si>
    <t>(PRJ)_RETIRAR DISPENSER’s SANTHER E RETORNAR DISPENSER’s RL (FINALIZADO PERÍODO DE TESTE) – WC AGULHAS/SANPRO/RESTAURANTE – PROCURAR GABRIEL MAIA PARA ALINHAMENTO, DIA 02/ABRIL</t>
  </si>
  <si>
    <t>7181216</t>
  </si>
  <si>
    <t>(PRJ)_PIDM - EFETUAR INSPEÇÃO DIÁRIA, LIMPEZA E PREVENTIVA EM EQUIPAMENTOS DE AR-CONDICIONADO NA ÁREA DE PIDM – ABRIL-2024</t>
  </si>
  <si>
    <t>7370569</t>
  </si>
  <si>
    <t>(PRJ)_CBRE C3785 VERIFICAR O FUNCIONAMENTO DO GONGO DA VG-26 NECESSITA DE TROCA DE PEÇAS E REPARO, PRÉDIO - P4 SANPRO PREDIAL VISTA LATERAL ESQUERDA DO PRÉDIO INTERNO A PAREDE DA OFICINA DE SANPRO</t>
  </si>
  <si>
    <t>7370561</t>
  </si>
  <si>
    <t>(PRJ)_CBRE C3778 VERIFICAR O FUNCIONAMENTO DO GONGO DA VG-08 NECESSITA DE TROCA DE PEÇAS E REPARO, PRÉDIO - P01B/C - HIGIENE ORAL - DUTRA INTERNO A PAREDE, PORÉM VISTA PELO LADO EXTERNO/FR</t>
  </si>
  <si>
    <t>7370562</t>
  </si>
  <si>
    <t xml:space="preserve">(PRJ)_CBRE C3779 VERIFICAR O FUNCIONAMENTO DO GONGO DA VG-10 NECESSITA DE TROCA DE PEÇAS E REPARO, PRÉDIO - P01B/C - MAM QUÍMICOS </t>
  </si>
  <si>
    <t>(PRJ)_CBRE C3779 VERIFICAR O FUNCIONAMENTO DO GONGO DA VG-10 NECESSITA DE TROCA DE PEÇAS E REPARO, PRÉDIO - P01B/C - MAM QUÍMICOS - FACHADA DO PRÉDIO FUNDO INTERNO A PAREDE, PORÉM VISTA PELO LADO EXTERNO</t>
  </si>
  <si>
    <t>7370564</t>
  </si>
  <si>
    <t>(PRJ)_CBRE C3780 VERIFICAR O FUNCIONAMENTO DO GONGO DA VG-12 NECESSITA DE TROCA DE PEÇAS E REPARO, PRÉDIO – P04 SANPRO</t>
  </si>
  <si>
    <t>7370566</t>
  </si>
  <si>
    <t>(PRJ)_CBRE C3782 VERIFICAR O FUNCIONAMENTO DO GONGO DA VG-13A NECESSITA DE TROCA DE PEÇAS E REPARO, PRÉDIO – P01A/B MAM TOUCADOR II</t>
  </si>
  <si>
    <t>057-010-005</t>
  </si>
  <si>
    <t>DEPÓSITO DE HIGIENE ORAL</t>
  </si>
  <si>
    <t>7373364</t>
  </si>
  <si>
    <t>(PRJ)_CORRIGIR CONDUTOR DE ÁGUA DE CHUVA NO CORREDOR DE PASSAGEM DA LOJA DE EPI’s</t>
  </si>
  <si>
    <t>7370575</t>
  </si>
  <si>
    <t>(PRJ)_CBRE C3786 VERIFICAR O FUNCIONAMENTO DO GONGO DA VG-31 NECESSITA DE TROCA DE PEÇAS E REPARO, PRÉDIO – P8 BANDAID</t>
  </si>
  <si>
    <t>7373296</t>
  </si>
  <si>
    <t>(PRJ)_CBRE C3815 REALIZAR REPARO NO GONGO DA VG 37, ÁREA DO RPA - GONGO INOPERANTE</t>
  </si>
  <si>
    <t>7373299</t>
  </si>
  <si>
    <t>(PRJ)_CBRE C3816 A VÁLVULA DA TUBULAÇÃO PERTENCENTE AO GONGO DA VG 36, ESTÁ FECHADA DEVIDO PASSAGEM DE ÁGUA POR ESTA VÁLVULA</t>
  </si>
  <si>
    <t>(PRJ)_CBRE C3816 A VÁLVULA DA TUBULAÇÃO PERTENCENTE AO GONGO DA VG 36, ESTÁ FECHADA DEVIDO PASSAGEM DE ÁGUA POR ESTA VÁLVULA, DEVIDO A ISTO NÃO HÁ OSCILAÇÃO, GONGO INOPERANTE – FACHADA DAS DOCAS 05 A 18 ÁREA EXTERNA – DPA PHARMA</t>
  </si>
  <si>
    <t>057-009-003</t>
  </si>
  <si>
    <t>DPA JANSSEN</t>
  </si>
  <si>
    <t>7373301</t>
  </si>
  <si>
    <t>(PRJ)_CBRE C3817 REALIZAR REPARO OU TROCA DO GONGO DA VG 53, ESTÁ INOPERANTE  - DPA – DOCAS 22 E 23 – ÁREA EXTERNA</t>
  </si>
  <si>
    <t>057-009-002-011-001-004</t>
  </si>
  <si>
    <t>FACHADA DOCAS 22 E 23</t>
  </si>
  <si>
    <t>7373302</t>
  </si>
  <si>
    <t>(PRJ)_CBRE C3818 REALIZAR REPARO OU TROCA DO GONGO DA VG 54, ESTÁ INOPERANTE  - DPA – DOCAS 05 A 18 23 – ÁREA EXTERNA, AO LADO DA OFICINA DO DPA</t>
  </si>
  <si>
    <t>057-009-002-011-001-001</t>
  </si>
  <si>
    <t>FACHADA DOCAS 05 A 18</t>
  </si>
  <si>
    <t>7373306</t>
  </si>
  <si>
    <t>(PRJ)_CBRE C3819 REALIZAR REPARO OU TROCA DO GONGO DA VG 55, ESTÁ INOPERANTE  - DPA PRÓXIMO A ÁREA DE INFLAMÁVEIS</t>
  </si>
  <si>
    <t>057-009-002-011-001-008</t>
  </si>
  <si>
    <t>FACHADA LATERAL (DEP. INFLAMÁVEIS)</t>
  </si>
  <si>
    <t>7370567</t>
  </si>
  <si>
    <t>(PRJ)_CBRE C3784 VERIFICAR O FUNCIONAMENTO DO GONGO DA VG-22 NECESSITA DE TROCA DE PEÇAS E REPARO, PRÉDIO – P4 SANPRO</t>
  </si>
  <si>
    <t>7373441</t>
  </si>
  <si>
    <t>(PRJ)_CBRE C3820 REALIZAR REPARO/TROCA DO GONGO DA VG 57, INOPERANTE, PRÓXIMO A RECEPÇÃO DO DPA/CASA DE MÁQUINAS</t>
  </si>
  <si>
    <t>057-009-002-011-010</t>
  </si>
  <si>
    <t>RECEPÇÃO</t>
  </si>
  <si>
    <t>7177237</t>
  </si>
  <si>
    <t>ORGANIZAR CABOS DE COMPUTADORES - ÁREA ACABAMENTO DE SUTURAS - SALÃO A</t>
  </si>
  <si>
    <t>ORGANIZAR CABOS DE COMPUTADORES - ÁREA ACABAMENTO DE SUTURAS - SALÃO A
CC: 1000000547-625133001-0000</t>
  </si>
  <si>
    <t>(PRJ)_RETIRAR DISPENSER’s SANTHER E RETORNAR DISPENSER’s RL (FINALIZADO PERÍODO DE TESTE) – WC AGULHAS/SANPRO/RESTAURANTE – PROCURAR GABRIEL MAIA PARA ALINHAMENTO, DIA 02/ABRIL
CC:1000000546-625133001-0000</t>
  </si>
  <si>
    <t>7182743</t>
  </si>
  <si>
    <t>(PRJ)_BOP_MAR - EFETUAR PINTURA NA BASE DAS PANELAS DAS STATICS - ACABAMENTO DRILL (PINTURA DE EQUIPAMENTO)</t>
  </si>
  <si>
    <t>7184260</t>
  </si>
  <si>
    <t>(PRJ)_CORRIGIR BURACO NA PAREDE DO PASSTROUGH DO COBALTO E REALIZAR REPARO DA PAREDE DA SALA DE LIMPEZA DE CAIXAS (COBALTO – OVER)</t>
  </si>
  <si>
    <t>7182915</t>
  </si>
  <si>
    <t>(PRJ)_BOP_MAR - SUBSTITUIR AS MANGUEIRAS DANIFICADAS DO EQUIPAMENTO, UNIDADE DE LAVAGEM, NA FÁBRICA DE AGULHAS</t>
  </si>
  <si>
    <t>7183106</t>
  </si>
  <si>
    <t>(PRJ)_BOP_MAR - EFETUAR A PINTURA TOTAL DAS PAREDES DOS VESTIÁRIOS MASCULINO E FEMININO</t>
  </si>
  <si>
    <t>7182870</t>
  </si>
  <si>
    <t>(PRJ)_MARCENARIA - BOP_MAR - RECUPERAR BANCADAS DE MADEIRA DE APOIO DAS BANDEJAS (SAE 01, 02 E 03) - CANAL 420</t>
  </si>
  <si>
    <t>7183018</t>
  </si>
  <si>
    <t>(PRJ)_BOP_MAR - EFETUAR A PINTURA FANCOIL/SALA DE MÁQUINAS - COBALTO ESTERILIZAÇÃO - AREA GERAL</t>
  </si>
  <si>
    <t>7182614</t>
  </si>
  <si>
    <t>(PRJ)_REPARO EM ESTRUTURA DE MADEIRA DO CHÃO DO ARMÁRIO DE DOCUMENTO DANIFICADO, AVALIAR A POSSIBILIDADE DE INSTALAR CANTONEIRA P/REPARO E PROTEGER O "CHÃO" OU PINTURA DO LOCAL</t>
  </si>
  <si>
    <t>CEDOC</t>
  </si>
  <si>
    <t>CENTRO DE CONTROLE DE DOCUMENTAÇÃO</t>
  </si>
  <si>
    <t>7182593</t>
  </si>
  <si>
    <t>(PRJ)_BOP_MAR - INSTALAR MIOLO DE PROTEÇÃO DO ÁRMARIO DESLIZANTE, DEP.VAULT (R10) MAM DA MEDTECH</t>
  </si>
  <si>
    <t>7182595</t>
  </si>
  <si>
    <t>(PRJ)_BOP_MAR - INSTALAR LUZ/LUMINÁRIAS DE EMERGÊNCIA NO DEP.MATÉRIA-PRIMA DE ARAMES (R11) DO MAM DA MEDTECH</t>
  </si>
  <si>
    <t>R11</t>
  </si>
  <si>
    <t>Arames - Matéria-Prima - MAM MedTech</t>
  </si>
  <si>
    <t>7182642</t>
  </si>
  <si>
    <t>(PRJ)_REALIZAR A PINTURA TOTAL DE PAREDES E PORTA DA ENGENHARIA DE MANUTENÇÃO DA MEDTECH (FAZEDINHA)</t>
  </si>
  <si>
    <t>7182648</t>
  </si>
  <si>
    <t>(PRJ)_BOP-MAR - ESTÁ FALTANDO IDENTIFICAÇÃO NA LINHA DE AR COMPRIMIDO, REALIZAR A PINTURA E CORREÇÃO NAS IDENTIFICAÇÕES</t>
  </si>
  <si>
    <t>7182978</t>
  </si>
  <si>
    <t>(PRJ)_BOP MAR - TROCAR/PINTAR PARAFUSO ENFERRUJADO NA COIFA PERTO DO UV E DENTRO DA CAPELA - LAB.QUÍMICO MEDTECH</t>
  </si>
  <si>
    <t>7183013</t>
  </si>
  <si>
    <t>(PRJ)_BOP_MAR – REALIZAR A PINTURA DA PRENSA, ESTÁ COM COM FERRUGEM (SALA IR)/LABORATÓRIO QUÍMICO MEDTECH</t>
  </si>
  <si>
    <t>7183051</t>
  </si>
  <si>
    <t>(PRJ)_BOP_MAR - REALIZAR A CORREÇÃO DE FERRUGEM NA BANCADA PERTO DO DENSÍMETRO E PERTO DO PONTO DE GOTA, REALIZAR PINTURA</t>
  </si>
  <si>
    <t>7183078</t>
  </si>
  <si>
    <t>(PRJ)_FERRUGEM: CORRIGIR PINTURA E TRATAMENTO ANTI-CORROSIVO EM CUBA DA PIA, DIVISÓRIA DO TETO, CHUVEIRO LAVA OLHOS E CARRINHO DE BOMBONAS - LAB.QUÍMICO DA MEDTECH</t>
  </si>
  <si>
    <t>7182940</t>
  </si>
  <si>
    <t>(PRJ)_REALIZAR A PINTURA DE PAINÉIS ELÉTRICOS SALA DE COMPUTADORES - WET ROOM</t>
  </si>
  <si>
    <t>7184057</t>
  </si>
  <si>
    <t>(PRJ)_REALIZAR A MANUTENÇÃO/PINTURA DE 04 CARRINHOS COM OXIDAÇÃO</t>
  </si>
  <si>
    <t>7176182</t>
  </si>
  <si>
    <t>(PRJ)_JJRC - REALIZAR A PINTURA DA PROTEÇÃO INFERIOR DA PRENSA CD12 (PONTOS DE OXIDAÇÃO)</t>
  </si>
  <si>
    <t>ESPR</t>
  </si>
  <si>
    <t>CELULA PROLENE - ACABAMENTO SUTURAS</t>
  </si>
  <si>
    <t>7184787</t>
  </si>
  <si>
    <t>(PRJ)_VEDAR OS VIDROS DAS PORTAS DA SALA TF-24 DO BONEWAX - ACAB. CATGUT</t>
  </si>
  <si>
    <t>7185757</t>
  </si>
  <si>
    <t>(PRJ)_REALIZAR A PINTURA NO DHC COM FERRUGEM - PRIMEIRO FECHAMENTO (EQUIPAMENTO)</t>
  </si>
  <si>
    <t>7185766</t>
  </si>
  <si>
    <t>GEMBA_ORGANIZAÇÃO CABOS (SALÃO B)</t>
  </si>
  <si>
    <t>7182918</t>
  </si>
  <si>
    <t>(PRJ)_TROCAR OS CONDUTORES DAS CALHAS (PVC) TROCAR E REALIZAR A PINTURA DEVIDO AVARIA, NA ENG.MANUTENÇÃO (FAZENDINHA)</t>
  </si>
  <si>
    <t>CANZANEL</t>
  </si>
  <si>
    <t>84004199 - CARLOS ANZANELLO</t>
  </si>
  <si>
    <t>7182108</t>
  </si>
  <si>
    <t xml:space="preserve">(PRJ)_FECHAMENTO DAS ABERTURAS DAS TUBULAÇÕES DE FIAÇÃO: EMBAIXO DO PACHANE 3 (VÁLVULA DE VÁCUO) SILICONIZAR / BANCADA DO MICROSCÓPIO </t>
  </si>
  <si>
    <t>(PRJ)_FECHAMENTO DAS ABERTURAS DAS TUBULAÇÕES DE FIAÇÃO: EMBAIXO DO PACHANE 3 (VÁLVULA DE VÁCUO) SILICONIZAR / BANCADA DO MICROSCÓPIO (PONTO DE REDE VITEK) TAMPA DE ELETRODUTO /- ATRÁS DA GELADEIRA 3 (TOMADA) TAMPA DE ELETRODUTO (LAB.MICROBIOLOGIA)</t>
  </si>
  <si>
    <t>7185796</t>
  </si>
  <si>
    <t>GEMBA_MAR/24_PINTURA PÉS  E PARAFUSOS RFM (OXIDADOS)</t>
  </si>
  <si>
    <t>7185798</t>
  </si>
  <si>
    <t>GEMBA_MAR_24_PINTURA DO PAINEL DA SELOVAC COM FERRUGEM</t>
  </si>
  <si>
    <t>7185800</t>
  </si>
  <si>
    <t>GEMBA_MAR/24_PINTURA NOS PÉS BUDDY MACHINE (ENDO)</t>
  </si>
  <si>
    <t>7185081</t>
  </si>
  <si>
    <t>(PRJ)_REALIZAR A PINTURA DOS EQUIPAMENTOS - KETT 2 E 3 - FABRICA II - ACABAMENTO DE SUTURAS</t>
  </si>
  <si>
    <t>7185788</t>
  </si>
  <si>
    <t>BEMBA_MAR/24_Bancada de testes Canaleta aberta</t>
  </si>
  <si>
    <t>7185797</t>
  </si>
  <si>
    <t>GEMBA_MAR/24_PINTURA DA PORTA DESCASCANDO  (SAINDO).</t>
  </si>
  <si>
    <t>7185805</t>
  </si>
  <si>
    <t>GEMBA_MAR/24_Endo/ salinha de limpeza Manserv</t>
  </si>
  <si>
    <t>7185262</t>
  </si>
  <si>
    <t>Troca das portas da sala de entrada de Materiais do Bonewax e do passthroug do Bonewax Manual</t>
  </si>
  <si>
    <t>7185718</t>
  </si>
  <si>
    <t>GEMBA_MAR/24_Canaleta solta atrás da impressora. ROTULO</t>
  </si>
  <si>
    <t>7186266</t>
  </si>
  <si>
    <t>Retirar pintura antiaderente antiga e pintar com nova tinta antiaderente no oiso de Acab. Catgut e Bonewax</t>
  </si>
  <si>
    <t>7186233</t>
  </si>
  <si>
    <t>(PRJ)_RETIRAR 1 MICROONDAS DO PRÉDIO DO B9 E LEVAR PARA A COPA DE AGULHAS (COPA DA PRODUÇÃO)</t>
  </si>
  <si>
    <t>7185808</t>
  </si>
  <si>
    <t>PINTURA CARRINHOS / RODINHAS COM FERRUGEM (SALÃO B)</t>
  </si>
  <si>
    <t>7186135</t>
  </si>
  <si>
    <t>Pintar piso próximo aos pés da Prensa de Corte 02 de Acab. Catgut</t>
  </si>
  <si>
    <t>7377416</t>
  </si>
  <si>
    <t>(PRJ)_VM - REALIZAR A PINTURA NA TUBULAÇÃO ELÉTRICA DO FAN COIL 8, ÁREA PSM (PROVA DE EXPLOSÃO) DO TOUCADOR</t>
  </si>
  <si>
    <t>7384790</t>
  </si>
  <si>
    <t>(PRJ)_REALIZAR A INSTALAÇÃO DE NOVAS LÂMPADAS NA OFICINA DA PLANTA PILOTO</t>
  </si>
  <si>
    <t>057-008-057-002-001</t>
  </si>
  <si>
    <t>TBRITO7</t>
  </si>
  <si>
    <t>1006229 - THIAGO CESAR BRITO</t>
  </si>
  <si>
    <t>0000008741-000000000-7680</t>
  </si>
  <si>
    <t>7349904</t>
  </si>
  <si>
    <t>(PRJ)_BAND AID - SERVIÇOS DE READEQUAÇÃO SALA DE TREINAMENTO</t>
  </si>
  <si>
    <t>057-003-001-006</t>
  </si>
  <si>
    <t>SALA DE REUNIÕES</t>
  </si>
  <si>
    <t>7332458</t>
  </si>
  <si>
    <t>(PRJ)_APOIO DO TIME DE ELÉTRICA DIA 05/mar 13:30h PORTARIA G4 P/LIGAR SISTEMA DE ACIONAMENTO DO PORTÃO DA G4 PELA BOTOEIRA DA GUARITA E DA CENTRAL DE SEGURANÇA (ACOMPANHAR EMPRESA PROTECK + MONTERI)</t>
  </si>
  <si>
    <t>7185747</t>
  </si>
  <si>
    <t>(PRJ)_REALIZAR A PINTURA/TRATAMENTO ANTI-CORROSIVO DO PÉ ENFERRUJADO DA BANCADA DE SELEÇÃO DE PRODUTO (ACAB.SUTURAS)</t>
  </si>
  <si>
    <t>(PRJ)_REALIZAR A PINTURA/TRATAMENTO ANTI-CORROSIVO DO PÉ ENFERRUJADO DA BANCADA DE SELEÇÃO DE PRODUTO (ACAB.SUTURAS)
CC: 1000000547-625133001-0000</t>
  </si>
  <si>
    <t>7388890</t>
  </si>
  <si>
    <t>(PRJ)_VD - REALIZAR TRATAMENTO ANTI-CORROSIVO NO ASSOALHO DO CUBÍCULO DO VENTILADOR + PISO EXTERNO DO FANCOIL 03 - HIGIENE ORAL (FARMACINHA)</t>
  </si>
  <si>
    <t>(PRJ)_VD - REALIZAR TRATAMENTO ANTI-CORROSIVO NO ASSOALHO DO CUBÍCULO DO VENTILADOR + PISO EXTERNO DO FANCOIL 03 - HIGIENE ORAL (FARMACINHA)
CC: 0000008257-000000000-7680</t>
  </si>
  <si>
    <t>7402137</t>
  </si>
  <si>
    <t>(PRJ)_VD - REALIZAR A INSTALAÇÃO DE PONTOS DE TOMADAS 220V</t>
  </si>
  <si>
    <t>(PRJ)_VD - REALIZAR A INSTALAÇÃO DE PONTOS DE TOMADAS 220V
CC: 0000008937-6251330103-7680-BR12</t>
  </si>
  <si>
    <t>SAL-218</t>
  </si>
  <si>
    <t>PISO TÉCNICO FÁBRICA DE SÓLIDOS</t>
  </si>
  <si>
    <t>AOLIVE25</t>
  </si>
  <si>
    <t>ANDERSON OLIVEIRA DA CONCEIÇÃO</t>
  </si>
  <si>
    <t>NOC305880</t>
  </si>
  <si>
    <t>ORGANIZAÇÃO E DESCARTE DE RESÍDUOS - CMP</t>
  </si>
  <si>
    <t>7398268</t>
  </si>
  <si>
    <t>(PRJ)_CBRE C4007 REPARO EM GELADEIRA DA CENTRAL IV, NÃO ESTA FUNCIONANDO DIREITO, ELA NÃO ESTÁ GELANDO A PARTE DA GELADEIRA, SOMENTE O FREEZER</t>
  </si>
  <si>
    <t>(PRJ)_CBRE C4007 REPARO EM GELADEIRA DA CENTRAL IV, NÃO ESTA FUNCIONANDO DIREITO, ELA NÃO ESTÁ GELANDO A PARTE DA GELADEIRA, SOMENTE O FREEZER
CC: 0000008641-000000000-7680</t>
  </si>
  <si>
    <t xml:space="preserve">(PRJ)_BAND AID - SERVIÇOS DE READEQUAÇÃO SALA DE TREINAMENTO
CC: 0000008048-000000000-7680
</t>
  </si>
  <si>
    <t>7185816</t>
  </si>
  <si>
    <t>(RL) – REPARO EM 02 BANHEIROS FEMININO COM SUPORTE DE PAPEL HIGIÊNICO SOLTANDO DA PAREDE. REALIZAR TROCA</t>
  </si>
  <si>
    <t>(RL) – REPARO EM 02 BANHEIROS FEMININO COM SUPORTE DE PAPEL HIGIÊNICO SOLTANDO DA PAREDE. REALIZAR TROCA
CC: 1000000547-625133001-0000</t>
  </si>
  <si>
    <t>7408940</t>
  </si>
  <si>
    <t>(PRJ)_CBRE C4029 POR FAVOR, VERIFICAR AS TOMADAS DA MESA DA SALA DE REUNIÃO CRUZEIRO QUE NÃO ESTÃO FUNCIONANDO, NA CENTRAL II, DE PREFERÊNCIA REALIZAR O REPARO QUINTA OU SEXTA-FEIRA, QUANDO TEMOS MENO</t>
  </si>
  <si>
    <t>(PRJ)_CBRE C4029 POR FAVOR, VERIFICAR AS TOMADAS DA MESA DA SALA DE REUNIÃO CRUZEIRO QUE NÃO ESTÃO FUNCIONANDO, NA CENTRAL II, DE PREFERÊNCIA REALIZAR O REPARO QUINTA OU SEXTA-FEIRA, QUANDO TEMOS MENOS PESSOAS NA ÁREA</t>
  </si>
  <si>
    <t>057-012-014</t>
  </si>
  <si>
    <t>SALA 14</t>
  </si>
  <si>
    <t>DBEASUZ</t>
  </si>
  <si>
    <t>1004079 - DANIELA BIASUZ BRAGA</t>
  </si>
  <si>
    <t>7199979</t>
  </si>
  <si>
    <t>(PRJ)_INSTALAR SUPORTE PARA PENDURAR FACE SHIELD - FABRICAÇÃO DE AGULHAS - CANAL 420</t>
  </si>
  <si>
    <t>7182612</t>
  </si>
  <si>
    <t>(PRJ)_TROCAR RODIZIOS ENFERRUJADOS CARRINHOS DA CENTRAL DE SOLUÇÕES</t>
  </si>
  <si>
    <t>EFCS</t>
  </si>
  <si>
    <t>CENTRAL DE SOLUÇÕES OPERACIONAL - CATGUT</t>
  </si>
  <si>
    <t>7199995</t>
  </si>
  <si>
    <t>7195066</t>
  </si>
  <si>
    <t>(PRJ)_COLOCAR CANTONEIRAS NAS PAREDES DE ENTRADA DO VESTIÁRIO MASCULINO (OBSERVAÇÃO: PAREDE DANIFICADA)</t>
  </si>
  <si>
    <t>7200342</t>
  </si>
  <si>
    <t>(PRJ)_REALIZAR A INSTALAÇÃO DE CANTONEIRAS NAS QUINAS DAS PAREDES DA ÁREA ENCASTOAMENTO AUTOMÁTICO FAS</t>
  </si>
  <si>
    <t>7429388</t>
  </si>
  <si>
    <t>(PRJ)_REALIZAR PINTURA DE ÁREAS EXTERNAS E INTERNAS, BEM COMO DEMARCAÇÕES DE PISO NECESSÁRIAS</t>
  </si>
  <si>
    <t>7432954</t>
  </si>
  <si>
    <t>(PRJ)_CBRE C4126 REALIZAR A PINTURA DO SUPORTE E DAS PLACAS DE METAL DE CONTENÇÃO DE SAÍDA DE ÁGUA DO LAGO, LOCALIZADO NA CASA DE BOMBAS EM FRENTE AO LAGO. PROCURAR O BOMBEIRO CERQUEIRA QUE IRÁ MOSTRA</t>
  </si>
  <si>
    <t>(PRJ)_CBRE C4126 REALIZAR A PINTURA DO SUPORTE E DAS PLACAS DE METAL DE CONTENÇÃO DE SAÍDA DE ÁGUA DO LAGO, LOCALIZADO NA CASA DE BOMBAS EM FRENTE AO LAGO. PROCURAR O BOMBEIRO CERQUEIRA QUE IRÁ MOSTRA O LOCAL EXATO DA PLACAS, E QUE DEVEM SER PINTADAS.</t>
  </si>
  <si>
    <t>057-027-006</t>
  </si>
  <si>
    <t>FACHADA DO PRÉDIO</t>
  </si>
  <si>
    <t>P-1976(FAST)</t>
  </si>
  <si>
    <t>P-1976(FAST)-INSTALAÇÃO DE TOMADA PIDM AGULHAS</t>
  </si>
  <si>
    <t>7203036</t>
  </si>
  <si>
    <t>(PRJ)_FIXAR PUXADOR DA PORTA DE SAÍDA SALA DE SOLUÇÃO, PUXADOR SAIU E C/ISSO A PORTA FICA ABERTA,TRAVANDO A OUTRA PORTA DA SALA E SOLUÇÃO TF-24 (TROCAR MODELO DE PUXADOR)</t>
  </si>
  <si>
    <t>7183044</t>
  </si>
  <si>
    <t>(PRJ)_BOP_MAR - PINTURA E REPARO GERAL NO TETO - PINTURA E AJUSTE DE PLACAS DO FORRO - CORREDORES EM GERAL,  VESTIÁRIO MASCULINO E FEMININO E BANHEIROS FEMININO E MASCULINO</t>
  </si>
  <si>
    <t>7185147</t>
  </si>
  <si>
    <t>(PRJ)_GEMBA - RETIRAR SUPORTE DA PLACA EM DESUSO (PROXIMO A FAS)/ACABAMENTO DE SUTURAS</t>
  </si>
  <si>
    <t>7200557</t>
  </si>
  <si>
    <t>(PRJ)_INSTALAR 03 TOMADAS NO POSTO DO ENROLAMENTO MANUAL, TOMADA 2P+T ABNT, SENDO 02 TOMADAS DE 220V/ E 01 TOMADA 110V A CANALETA DUTOTEC JÁ EXISTE NA BANCADA INSTALADA, MODELO DE TOMADA CONFORME FOTO</t>
  </si>
  <si>
    <t>7201641</t>
  </si>
  <si>
    <t>(PRJ)_TRATAMENTO ANTICORROSIVO E PINTURA NA BASE DAS MESAS E ARMÁRIOS ENFERRUJADOS NO DEP.VAULT (R10) MAM MEDTECH</t>
  </si>
  <si>
    <t>7183001</t>
  </si>
  <si>
    <t>(PRJ)_REALIZAR A PINTURA DAS PAREDES DO OVER - ETO/SEM DATA DE RESTRIÇÃO, EXECUTAR APÓS AS 14h</t>
  </si>
  <si>
    <t>7182238</t>
  </si>
  <si>
    <t>(PRJ)_BOP_MAR - REPINTAR TOTALMENTE O BANHEIRO (BANHEIRO FEMININO LAGO)</t>
  </si>
  <si>
    <t>FMENDE16</t>
  </si>
  <si>
    <t>Fernanda Cristina Mendes</t>
  </si>
  <si>
    <t>7185168</t>
  </si>
  <si>
    <t>(PRJ)_FALTA PROTETOR DE QUINA DE PAREDE CÂMARA DE SECAGEM, INSTALAR EM TODAS AS QUINAS DA PAREDE CANTONEIRA BRANCA EM ALUMÍNIO</t>
  </si>
  <si>
    <t>7182615</t>
  </si>
  <si>
    <t>(PRJ)_REALIZAR A PINTURA DA BASE DE SUSTENTAÇÃO DOS AGITADORES E PÉS DA MESA ENFERRUJADOS</t>
  </si>
  <si>
    <t>7182948</t>
  </si>
  <si>
    <t>(PRJ)_REALIZAR A PINTURA GERAL DA ESTRUTURA DO TELHADO WC FEMININO</t>
  </si>
  <si>
    <t>7182959</t>
  </si>
  <si>
    <t>(PRJ)_REALIZAR A PINTURA E REPARO GERAL NA SALA DE COMPUTADORES DENTRO DO WET ROOM</t>
  </si>
  <si>
    <t>7182165</t>
  </si>
  <si>
    <t>(PRJ)_REALIZAR A PINTURA DE DEMARCAÇÃO FALTANDO CARRINHOS AO LADO DA BUNDGEON 1</t>
  </si>
  <si>
    <t>7182167</t>
  </si>
  <si>
    <t>(PRJ)_REALIZAR A PINTURA DANIFICADA DA TALHA CORTE E APONTAMENTO</t>
  </si>
  <si>
    <t>7182169</t>
  </si>
  <si>
    <t>(PRJ)_REALIZAR A PINTURA, TINTA LASCADA/FERRUGEM ARMÁRIOS DE TIPS CORTE E APONTAMENTO</t>
  </si>
  <si>
    <t>7195166</t>
  </si>
  <si>
    <t>(PRJ)_TROCAR OS PARAFUSOS OXIDADOS E REALIZAR A PINTURA DO SUPORTE PERFEX OXIDADO NA FAS</t>
  </si>
  <si>
    <t>7193610</t>
  </si>
  <si>
    <t>(PRJ)_(AGENDAR CAMINHÃO PIPA) - TROCAR REGISTRO DO HIDRANTE H-44 LOCALIZADO ENTRE ETO E ACABAMENTO DE SUTURAS</t>
  </si>
  <si>
    <t>7189233</t>
  </si>
  <si>
    <t>(PRJ)_REALIZAR A PINTURA/OXIDAÇÃO PÉS DOS DOIS CHUVEIROS LAVA OLHOS NO LAB.MICRO</t>
  </si>
  <si>
    <t>7185107</t>
  </si>
  <si>
    <t>(PRJ)_JJRC - REALIZAR A PINTURA DAS BASES DOS COMPUTADORES (MES)</t>
  </si>
  <si>
    <t>7185105</t>
  </si>
  <si>
    <t>(PRJ)_JJRC - REALIZAR A PINTURA DAS TUBULAÇÕES ELÉTRICA/ÁGUA E AR COMPRIMIDO</t>
  </si>
  <si>
    <t>7189231</t>
  </si>
  <si>
    <t>(PRJ)_FECHAR FUROS NO ARMÁRIO DA CAPELA, ÁREA C/UMIDADE E ABERTURA NO DRY WALL NA LATERAL DA CAPELA AO LADO DO CHUVEIRO LAVA OLHOS (ÁREA DA CROMATOGRAFIA)</t>
  </si>
  <si>
    <t>7195967</t>
  </si>
  <si>
    <t>(PRJ)_REALIZAR REPARO NA PINTURA DAS FOIL'S - TUBULAÇÃO, NO ACABAMENTO DE SUTURAS (PINTURA DE EQUIPAMENTO)</t>
  </si>
  <si>
    <t>7185225</t>
  </si>
  <si>
    <t>(PRJ)_REALIZAR A CORREÇÃO DE PISO DA RUA PRÓXIMO A CALÇADA DEP.QUÍMICOS 1, 2, 3 E INFLAMÁVEIS 2 DO MAM</t>
  </si>
  <si>
    <t>R06</t>
  </si>
  <si>
    <t>Depósito Quimico 1 - MAM MedTech</t>
  </si>
  <si>
    <t>7195068</t>
  </si>
  <si>
    <t>(PRJ)_REALIZAR A PINTURA E REPARO NO BANCO (PONTA DE AÇO EXPOSTA - RISCO DE CORTE) NO VESTIÁRIO MASCULINO - ACABAMENTO DE SUTURAS</t>
  </si>
  <si>
    <t>7206737</t>
  </si>
  <si>
    <t>(PRJ)_ABRIR JANELA DE INSPEÇÃO NO FORRO DO ACABAMENTO OFTÁLMICA</t>
  </si>
  <si>
    <t>7188130</t>
  </si>
  <si>
    <t>(PRJ)_REALIZAR A PINTURA DO ARMÁRIO DE BANDEJAS DO TRATAMENTO TÉRMICO, ARMÁRIO DE AGULHAS AGUARDANDO TRATAMENTO TÉRMICO - DRILL</t>
  </si>
  <si>
    <t>LINACIO</t>
  </si>
  <si>
    <t>LEONARDO JOSE INACIO</t>
  </si>
  <si>
    <t>7188134</t>
  </si>
  <si>
    <t>(PRJ)_REALIZAR A PINTURA DA PORTA ESTUFA DE SILICONIZAÇÃO (PINTURA DESCASCADA)</t>
  </si>
  <si>
    <t>7193524</t>
  </si>
  <si>
    <t>(PRJ)_REALIZAR A PINTURA DE TUBULAÇÃO C/OXIDAÇÃO/ENFERRUJADO - VÁCUO (BRANCO) E SUPORTE DO EXTINTOR (VERMELHO)/LAB.MICRO</t>
  </si>
  <si>
    <t>7193526</t>
  </si>
  <si>
    <t>(PRJ)_REALIZAR A PINTURA DA GELADEIRA, CANTOS DA GELADEIRA 03 ESTÁ DESCASCADO E COM FERRUGEM/ PARTE INFERIOR (LAB.MICRO)</t>
  </si>
  <si>
    <t>7185696</t>
  </si>
  <si>
    <t>(PRJ)_CORRIGIR PONTO DE FERRUGEM BANCADA 26 SELOFOIL, TRATAMENTO ANTI-CORROSIVO E PINTURA/ENDO</t>
  </si>
  <si>
    <t>7185702</t>
  </si>
  <si>
    <t>(PRJ)_REALIZAR A PINTURA DA PAREDE, ESTÁ SUJA, NA ÁREA DE RÓTULO, REQUER PINTURA TOTAL</t>
  </si>
  <si>
    <t>7185710</t>
  </si>
  <si>
    <t>(PRJ)_REALIZAR A PINTURA TOTAL, PONTOS DE FERRUGEM NO BODOLAY</t>
  </si>
  <si>
    <t>7186286</t>
  </si>
  <si>
    <t xml:space="preserve">(PRJ)_REFORMA E PINTURA GERAL DA SALA MICRONEEDLES - PRINCIPALMENTE ATRÁS DA SAEOF05 </t>
  </si>
  <si>
    <t>(PRJ)_REFORMA E PINTURA GERAL DA SALA MICRONEEDLES - PRINCIPALMENTE ATRÁS DA SAEOF05 (MANCHA DE PENTES QUE ENCOSTAM NA PAREDE) PAREDE DO CORREDOR (EM FRENTE A PORTA DE ACESSO A ÀREA) QUE ESTÁ COM MARCAS DE BATIDAS</t>
  </si>
  <si>
    <t>7188128</t>
  </si>
  <si>
    <t>(PRJ)_REALIZAR A PINTURA DO CARRINHO DE ARMAZENAGEM DOS TAMBORES (TAMBOREAMENTO)</t>
  </si>
  <si>
    <t>7185882</t>
  </si>
  <si>
    <t>(PRJ)_REALIZAR A PINTURA GERAL DA SALA DE ASSEPSIA DE BONEWAX - CATGUT</t>
  </si>
  <si>
    <t>7187553</t>
  </si>
  <si>
    <t>(PRJ)_REFAZER TODA A PINTURA ANTIDERRAPANTE E ESTENDER PINTURA P/ÁREA DA CAPELA DE ALCOOL E ESTUFA DE SECAGEM</t>
  </si>
  <si>
    <t>6987237</t>
  </si>
  <si>
    <t>(PRJ)_CORRIGIR DEMARCAÇÃO DO QUADRO DE LOTO NO PISO - ACABAMENTO DRILL</t>
  </si>
  <si>
    <t>7185839</t>
  </si>
  <si>
    <t>(PRJ)_BOP - REALIZAR A PINTURA DE DEMARCAÇÃO DE SOLO NO CONTORNO BALANÇA AMARELA  - COBALTO</t>
  </si>
  <si>
    <t>7188169</t>
  </si>
  <si>
    <t>(PRJ)_REALIZAR A PINTURA DO ARMÁRIO CORTA FOGO DA ÁREA GRÁFICA</t>
  </si>
  <si>
    <t>7185202</t>
  </si>
  <si>
    <t>(PRJ)_CORRIGIR PONTO DE FERRUGEM NA APLICADORA DE TYVEK ENDO - ENATE01/PINTURA E TRATAMENTO ANTI-CORRISIVO</t>
  </si>
  <si>
    <t>7188782</t>
  </si>
  <si>
    <t>(PRJ)_REALIZAR A INSTALAÇÃO DE DUAS LUMINÁRIAS REDONDAS ACIMA DA PRENSA DE CORTE ROTATIVA BM1417 (APLICAR LUMINÁRIA LED)/NA ÁREA DA EMBALAGEM</t>
  </si>
  <si>
    <t>7206095</t>
  </si>
  <si>
    <t>(PRJ)_REALIZAR A PINTURA DO CARRINHO TRANSPORTE DE RESÍDUOS DA FÁBRICA DE AGULHAS - MANSERV</t>
  </si>
  <si>
    <t>7194990</t>
  </si>
  <si>
    <t>(PRJ)_PC553195350 P-2064 EXECUTAR A DEMARCAÇÃO NO PISO DOS EQUIPAMENTOS DE PROCESSO DA AREA DA MULTISLIDE 1,2,3,4</t>
  </si>
  <si>
    <t>WDOSSAN2</t>
  </si>
  <si>
    <t xml:space="preserve">WELLINGTON CARLOS DOS SANTOS </t>
  </si>
  <si>
    <t>7194994</t>
  </si>
  <si>
    <t>(PRJ)_PC553195350 P-2064 EXECUTAR A DEMARCAÇÃO NO PISO DOS EQUIPAMENTOS DE PROCESSO DA AREA DA STRIP POLISH 1,2,3,4</t>
  </si>
  <si>
    <t>7189236</t>
  </si>
  <si>
    <t>(PRJ)_PINTURA/OXIDAÇÃO PÉS DO ARMÁRIO DE AMOSTRAS DO QUÍMICO</t>
  </si>
  <si>
    <t>7189237</t>
  </si>
  <si>
    <t>(PRJ)_PINTURA/OXIDAÇÃO PÉS DAS MESAS DA MICROBIOLOGIA</t>
  </si>
  <si>
    <t>7189243</t>
  </si>
  <si>
    <t>(PRJ)_PINTURA/OXIDAÇÃO DO CARRINHO DE AMOSTRAS - LAB.MICRO</t>
  </si>
  <si>
    <t>7203795</t>
  </si>
  <si>
    <t>(PRJ)_REALIZAR A PINTURA GERAL DO TETO/FORRO TOTAL DO BANHEIRO MASCULINO DE ACABAMENTO DE SUTURAS</t>
  </si>
  <si>
    <t>WCM</t>
  </si>
  <si>
    <t>WC MASCULINO - FAB.II</t>
  </si>
  <si>
    <t>7199028</t>
  </si>
  <si>
    <t>(PRJ)_REALIZAR A PINTURA TOTAL DAS PAREDES DANIFICADAS - ESTERILIZADOR #2 ETO/SEM DATA DE RESTRIÇÃO, EXECUTAR APÓS AS 14H</t>
  </si>
  <si>
    <t>7201492</t>
  </si>
  <si>
    <t>(PRJ)_FALTA DE SINALIZAÇÃO DE EMERGÊNCIA NA SALA VICRIL PLUS E MEZANINO (R05) MAM MEDTECH</t>
  </si>
  <si>
    <t>R05</t>
  </si>
  <si>
    <t>Mezanino - MAM MedTech</t>
  </si>
  <si>
    <t>7201647</t>
  </si>
  <si>
    <t>(PRJ)_PINTURA NOS TRILHOS DO ARMÁRIO DESLIZANTE ENFERRUJADO DEP.VAULT (R10) MAM MEDTECH</t>
  </si>
  <si>
    <t>7201650</t>
  </si>
  <si>
    <t>(PRJ)_PINTURA LASCADA NO TRILHO METÁLICO ABAIXO DO TELHADO NO CORREDOR CENTRAL DEP. INFLAMÁVEIS 1 (R03) MAM MEDTECH</t>
  </si>
  <si>
    <t>R03</t>
  </si>
  <si>
    <t>Depósito de Inflamáveis (Recebimento) - MAM MedTech</t>
  </si>
  <si>
    <t>7185802</t>
  </si>
  <si>
    <t>(PRJ)_REPARO EM QUINA DA PAREDE SEM PROTEÇÃO E COM DUREX, INSTALAR CANTONEIRA - ENDO</t>
  </si>
  <si>
    <t>7200380</t>
  </si>
  <si>
    <t>(PRJ)_REALIZAR A REMOÇÃO DE COLA, PINTURA E TROCA DE BORRACHA DA BASE - DISPOSITIVO ENDO</t>
  </si>
  <si>
    <t>7185828</t>
  </si>
  <si>
    <t>(PRJ)_REALIZAR A PINTURA DE FAIXA BRANCA (CORREDOR) DE SUTURAS EM GERAL</t>
  </si>
  <si>
    <t>7197953</t>
  </si>
  <si>
    <t>(PRJ)_INSTALAR 01 TOMADA TRIPLA PADRÃO ABNT 2P+T, SENDO - 02 DE 220V/ + 01 DE 110V P/COMPUTADOR, ATRÁS DA BANCADA BEM 15 DO ENROLAMENTO MANUAL, MODELO DUTOTEC</t>
  </si>
  <si>
    <t>DANDRAD1</t>
  </si>
  <si>
    <t>DENISE ANDRADE</t>
  </si>
  <si>
    <t>7402059</t>
  </si>
  <si>
    <t>(PRJ)_CBRE C4020 ÁREA DOS PANELÕES - REALIZAR A PINTURA DA TUBULAÇÃO DE VAPOR (TINTA DE ALTA-TEMPERATURA NA COR PRETA FOSCO)</t>
  </si>
  <si>
    <t>7420744</t>
  </si>
  <si>
    <t>(PRJ)_VM EHS&amp;S - REPARO EM GRELHA DA CANALETA DE DRENAGEM DO PISO QUEBRADA C/RISCO DE TORÇÃO E QUEDA CASA DE MAQUINA MERIDIAN (PRÉDIO DO BANDAID)</t>
  </si>
  <si>
    <t>7440089</t>
  </si>
  <si>
    <t>(PRJ)_VD - PORTA DA SUBESTAÇÃO 11 ENROSCANDO E SEM TRINCO - INSTALAR UMA NOVA FECHADURA NA PORTA</t>
  </si>
  <si>
    <t>057-020-002-011</t>
  </si>
  <si>
    <t>SUBESTAÇÃO  DE ENERGIA 11-PARTE INTERNA</t>
  </si>
  <si>
    <t>7416370</t>
  </si>
  <si>
    <t>(PRJ)_VD - REPARO EM CARRINHO DANIFICADO, CARRINHO P/CARGAS DE FERRAMENTAS E MATERIAIS C/APOIO DE MÃO DANIFICADO</t>
  </si>
  <si>
    <t>(PRJ)_VD - REPARO EM CARRINHO DANIFICADO, CARRINHO P/CARGAS DE FERRAMENTAS E MATERIAIS C/APOIO DE MÃO DANIFICADO,  NECESSARIO INSTALAR NOVO APOIO E INSTALAR PRESILHAS PARA AMARRAMENTO COMO MELHORIA (OFICINA DE UTILIDADES)</t>
  </si>
  <si>
    <t>7440170</t>
  </si>
  <si>
    <t>(PRJ)_REALIZAR A PINTURA DE DEMARCAÇÃO DE EXTINTOR NO DEPÓSITO INFLAMÁVEIS MAM - PROCURAR: VANDER</t>
  </si>
  <si>
    <t>057-010-008</t>
  </si>
  <si>
    <t xml:space="preserve"> DEPÓSITO DE INFLMÁVEIS</t>
  </si>
  <si>
    <t>7428084</t>
  </si>
  <si>
    <t>(PRJ)_CBRE C4101 CF0006 - CÂMARA FRIA DA SALA DO AÇOUGUE - REALIZAR A INSTALAÇÃO DE UMA SIRENE, LIGADA AO SISTEMA DE ABA, DENTRO DA ÁREA DO AÇOUGUE (ÁREA DO AÇOUGUE DE PREPARAÇÃO DE CARNE)</t>
  </si>
  <si>
    <t>7436496</t>
  </si>
  <si>
    <t>Infra para instalação de armadilha luminosa no corredor de abrigo de gases do LAB OTC</t>
  </si>
  <si>
    <t>SAL-308</t>
  </si>
  <si>
    <t>ABRIGO DE GASES DO LABORATÓRIO</t>
  </si>
  <si>
    <t>FAMARAL1</t>
  </si>
  <si>
    <t>FABIO AMARAL</t>
  </si>
  <si>
    <t>0000008920-6251330103-7680-BR12</t>
  </si>
  <si>
    <t>7429391</t>
  </si>
  <si>
    <t>(PRJ)_REALIZAR A INSTALAÇÃO DE ILUMINAÇÃO NA ÁREA DOS PALETES</t>
  </si>
  <si>
    <t>ABASILI1</t>
  </si>
  <si>
    <t>AMANDA BASILIO CUNHA</t>
  </si>
  <si>
    <t>7429509</t>
  </si>
  <si>
    <t>(PRJ)_CBRE C4124 REPARO E ORGANIZAÇÃO DA FIAÇÃO ELÉTRICA DA SALA DO TRANSPORTE (PLATAFORMA DE ÔNIBUS</t>
  </si>
  <si>
    <t>(PRJ)_CBRE C4124 REPARO E ORGANIZAÇÃO DA FIAÇÃO ELÉTRICA DA SALA DO TRANSPORTE (PLATAFORMA DE ÔNIBUS), FAZER A TROCA DAS TOMADAS POR MODELOS ATUAIS (2P+T ABNT) AS EXISTENTES SÃO MODELOS ANTIGOS, NÃO SENDO COMPATÍVEIS COM ALGUNS APARELHOS</t>
  </si>
  <si>
    <t>7436500</t>
  </si>
  <si>
    <t>(PRJ)_VD - REALIZAR A MANUTENÇÃO BICICLETAS OPERAÇÃO DE UTILIDADES</t>
  </si>
  <si>
    <t>7393419</t>
  </si>
  <si>
    <t>(PRJ)_VGA-47 REPARO, C/VAZAMENTO NO DRENO DA VG E ESTÁ DISPARANDO O GONGO DIRETO, PRÓXIMO AO CHILLER DA CENTRAL 4/OFICINA DA CENTRAL DE UTILIDADES</t>
  </si>
  <si>
    <t>7393420</t>
  </si>
  <si>
    <t>(PRJ)_REPARO E VEDAÇÃO EM TAMPA DE PASSAGEM ELÉTRICA DE CONCRETO NA PASSARELA EM FRENTE A CENTRAL 2, VÃO ABERTO, RISCO DE ETQ</t>
  </si>
  <si>
    <t>7444705</t>
  </si>
  <si>
    <t>(PRJ)_PC** - P-2069 FORNECIMENTO E INSTALAÇÃO DE REFLETORES - 02 REFLETORES CITY COLOR RGBWA 72 LED 1080W  NA CAIXA D'ÁGUA DA DUTRA + CONSTRUÇÃO DE BASE</t>
  </si>
  <si>
    <t>(PRJ)_PC** - P-2069 FORNECIMENTO E INSTALAÇÃO DE REFLETORES - 02 REFLETORES CITY COLOR RGBWA 72 LED 1080W  NA CAIXA D'ÁGUA DA DUTRA + CONSTRUÇÃO DE BASE
CC:0000008206-000000000-7680</t>
  </si>
  <si>
    <t>7206217</t>
  </si>
  <si>
    <t>(PRJ)_REPARO EM PAREDE DANIFICADA ATRÁS DA FB04 (CONCRETO E  DRYWALL)/DANIFICADA POR COLISÃO</t>
  </si>
  <si>
    <t>(PRJ)_REPARO EM PAREDE DANIFICADA ATRÁS DA FB04 (CONCRETO E  DRYWALL)/DANIFICADA POR COLISÃO
CC: 1000011658-625133001-0000</t>
  </si>
  <si>
    <t>7210783</t>
  </si>
  <si>
    <t>REALIZAR A INSTALAÇÃO DE TOMADAS NA SALA DA SUPERVISÃO, TOMADAS ABNT 2P+T - 220V P/UTILIZAÇÃO DE COMPUTADORES</t>
  </si>
  <si>
    <t>REALIZAR A INSTALAÇÃO DE TOMADAS NA SALA DA SUPERVISÃO, TOMADAS ABNT 2P+T - 220V P/UTILIZAÇÃO DE COMPUTADORES
CC: 1000000547-625133001-0000</t>
  </si>
  <si>
    <t>ACABRAL</t>
  </si>
  <si>
    <t>ALESSANDRA MAIARA CABRAL</t>
  </si>
  <si>
    <t>7448940</t>
  </si>
  <si>
    <t>(PRJ)_VD - REALIZAR A PINTURA DA CAIXA DE EXAUSTÃO NA ACCELACOTA</t>
  </si>
  <si>
    <t>(PRJ)_VD - REALIZAR A PINTURA DA CAIXA DE EXAUSTÃO NA ACCELACOTA
CC:0000008909-6251330103-7680-BR12</t>
  </si>
  <si>
    <t>SAL-133A</t>
  </si>
  <si>
    <t>SALA CAPTADORES DE PÓ - ACC I E II E COMPRESSÃO</t>
  </si>
  <si>
    <t>057-012</t>
  </si>
  <si>
    <t>ESTRUTURA PREDIAL CENTRAL 2</t>
  </si>
  <si>
    <t>7200384</t>
  </si>
  <si>
    <t>(PRJ)_EFETUAR A PINTURA NA ESTRUTURA DO SISTEMA DE DILÚVIO DA CARRETA DE HIDROGÊNIO</t>
  </si>
  <si>
    <t>7192060</t>
  </si>
  <si>
    <t>(PRJ)_PR7678927/PC** P-2061 - INSTALAR LUMINÁRIA NA FABRICAÇÃO DE AGULHAS - ETHALOY / POLINIX 05</t>
  </si>
  <si>
    <t>MPRIANTE</t>
  </si>
  <si>
    <t>MARCIO AUGUSTO PRIANTE</t>
  </si>
  <si>
    <t>7212500</t>
  </si>
  <si>
    <t>Tirar oxidação/ pintar mala do met one CP0007 (a Mala pode ser retirada do lab)</t>
  </si>
  <si>
    <t>7182847</t>
  </si>
  <si>
    <t>(PRJ)_EFETUAR PINTURA NOS TUBOS QUADRADOS DE APOIO DAS TUNBULAÇÕES DA STRIP 01 - LASER</t>
  </si>
  <si>
    <t>7182745</t>
  </si>
  <si>
    <t>(PRJ)_EFETUAR PINTURA NAS PROTEÇÕES DAS TUBULAÇÕES DE ESGOTO DAS STATICS - ACABAMENTO DRILL</t>
  </si>
  <si>
    <t>7200382</t>
  </si>
  <si>
    <t>(PRJ)_EFETUAR A PINTURA NAS BANCADAS E PISO DO BOX DE ARMAZENAMENTO DE ÁCIDO/BOX 03 - ARMAZENAMENTO DE ÁCIDO</t>
  </si>
  <si>
    <t>7182740</t>
  </si>
  <si>
    <t>(PRJ)_EFETUAR PINTURA NAS TUBULAÇÕES DE AR COMPRIMIDO, AGUA, ELÉTRICA E EXAUSTÃO DAS STATICS ANODES - ACABAMENTO DRILL</t>
  </si>
  <si>
    <t>7211860</t>
  </si>
  <si>
    <t>(PRJ)_Pintar local (parede)onde for retirado identificaçoes chuveiro lava olhos (umidade)</t>
  </si>
  <si>
    <t>7209489</t>
  </si>
  <si>
    <t>PRJ_NECESSIDADE DE PINTURA PAREDE DE SPOOLS REPROVADOS (AO LADO DE CORTE E APONTAMENTO)</t>
  </si>
  <si>
    <t>7209493</t>
  </si>
  <si>
    <t>(PRJ)_NECESSIDADE DE REALIZAR A PINTURA TUBULAÇÃO DO DUTO DE EXAUSTÃO SCHUMAGS - MATÉRIA PRIMA DE AGULHAS</t>
  </si>
  <si>
    <t>7210983</t>
  </si>
  <si>
    <t>(PRJ)_REALIZAR A PINTURA DO CARRINHO QUE FICA AO LADO DA ESTUFA DE CURA_OFT</t>
  </si>
  <si>
    <t>7201540</t>
  </si>
  <si>
    <t>(PRJ)_RECUPERAR BANCADAS DANIFICADAS – PIDM/PINTURA GERAL DA ESTRUTURA, TROCA DE TAMPO, ATIVIDADE DE PINTURA E MARCENARIA</t>
  </si>
  <si>
    <t>7185804</t>
  </si>
  <si>
    <t>(PRJ)_REALIZAR A PINTURA TOTAL DA PAREDE DA CÂMARA - SALA CÂMARA DE SECAGEM</t>
  </si>
  <si>
    <t>7450754</t>
  </si>
  <si>
    <t>(PRJ)_DESINSTALAR SPLIT 01 ÁREA FABRICAÇÃO FORMULADOS PLANTA PILOTO (REALIZAR JUNTO COM OS7450760)/SPL0038</t>
  </si>
  <si>
    <t>057-008-057-002-013-013</t>
  </si>
  <si>
    <t>ÁREA DE FABRICAÇÃO</t>
  </si>
  <si>
    <t>ESILVA38</t>
  </si>
  <si>
    <t>75573997 - EVERTON DA SILVA</t>
  </si>
  <si>
    <t>7450760</t>
  </si>
  <si>
    <t>(PRJ)_DESINSTALAR SPLIT 03 ÁREA FABRICAÇÃO FORMULADOS PLANTA PILOTO (REALIZAR JUNTO COM OS7450754)/SPL0040</t>
  </si>
  <si>
    <t>7448907</t>
  </si>
  <si>
    <t>(PRJ)_SANPRO - INSTALAR 06 VENTILADORES ÁREA FABRIL (PROCURAR MATEUS SILVA PARA DETALHAMENTO)</t>
  </si>
  <si>
    <t>057-007-002-025</t>
  </si>
  <si>
    <t>CENTRAL DE PALETIZAÇÃO</t>
  </si>
  <si>
    <t>7455664</t>
  </si>
  <si>
    <t>(PRJ)_APOIO A EVENTO NO AUDITÓRIO DO CPD NO 16/maio, IMPRETERIVELMENTE ÀS 08h MOVIMENTAR 10 CADEIRAS DO AUDITÓRIO DO CPD P/AS SALAS DAS MARCAS</t>
  </si>
  <si>
    <t>(PRJ)_APOIO A EVENTO NO AUDITÓRIO DO CPD NO 16/maio, IMPRETERIVELMENTE ÀS 08h MOVIMENTAR 10 CADEIRAS DO AUDITÓRIO DO CPD P/AS SALAS DAS MARCAS, APÓS A FINALIZAÇÃO DA REUNIÃO, RETORNAS AS CADEIRAS PARA O AUDITÓRIO – VISITA DO PREFEITO DE SJC NA KENVUE/JOH</t>
  </si>
  <si>
    <t>057-017-004</t>
  </si>
  <si>
    <t>SALA COMUNICAÇÃO INTERNA</t>
  </si>
  <si>
    <t>0000008245-000000000-7680</t>
  </si>
  <si>
    <t>PO553187159</t>
  </si>
  <si>
    <t>(PRJ)_MATERIAIS_(P-2053 (FAST) - MÃO DE OBRA PINTOR - MAM - 02 MESES (08/04/24 A 08/06/24)</t>
  </si>
  <si>
    <t xml:space="preserve">"(PRJ)_MATERIAIS_(P-2053 (FAST) - MÃO DE OBRA PINTOR - MAM - 02 MESES
16/05/2024
 (08/04/24 A 08/06/24)
CC: 8227"
</t>
  </si>
  <si>
    <t>PINTOR FOCADO TOUCADOR – P-1847 – NOVO PEDIDO: 553120206</t>
  </si>
  <si>
    <t xml:space="preserve">PINTOR FOCADO TOUCADOR – P-1847 – NOVO PEDIDO: 553120206
</t>
  </si>
  <si>
    <t xml:space="preserve">PINTOR FOCADO OB/COTONETE – NOVA PROPOSTA 2054 – PEDIDO : 553187801
</t>
  </si>
  <si>
    <t>7103531</t>
  </si>
  <si>
    <t>PRÉDIO 9A - SALA NETWORKING J&amp;J - REFORMA E PINTURA GERAL PAREDE E PISO, TROCAR PORTA, INSTALAR CONTROLE DE ACESSO (PROTECK), TROCAR FORRO TOTAL, TROCAR LUMINÁRIAS, ADEQUAR TOMADA</t>
  </si>
  <si>
    <t>PRÉDIO 9A - SALA NETWORKING J&amp;J - REFORMA E PINTURA GERAL PAREDE E PISO, TROCAR PORTA, INSTALAR CONTROLE DE ACESSO (PROTECK), TROCAR FORRO TOTAL, TROCAR LUMINÁRIAS, ADEQUAR TOMADAS AO NOVO PADRÃO ABNT 2P+T, INSTALAR NOVO HVAC
cc:0001006109-866251330-0000</t>
  </si>
  <si>
    <t>057-034</t>
  </si>
  <si>
    <t>ESTRUTURA PREDIAL DENTAL - FAZENDINHA</t>
  </si>
  <si>
    <t>7211954</t>
  </si>
  <si>
    <t xml:space="preserve"> INSTALAR VASSOURA NAS PORTAS DE SAÍDA DO VESTIÁRIO FEMININO E NAS DUAS PORTAS DE ENTRADA/SAÍDA ASSEPSIA FEMININO (VESTIÁRIO FEMININO DO ACABAMENTO DE SUTURAS)</t>
  </si>
  <si>
    <t xml:space="preserve"> INSTALAR VASSOURA NAS PORTAS DE SAÍDA DO VESTIÁRIO FEMININO E NAS DUAS PORTAS DE ENTRADA/SAÍDA ASSEPSIA FEMININO (VESTIÁRIO FEMININO DO ACABAMENTO DE SUTURAS)
CC:1000000547-625133001-0000</t>
  </si>
  <si>
    <t>VEF</t>
  </si>
  <si>
    <t>VESTIARIO FEMININO - FAB.II</t>
  </si>
  <si>
    <t>7211949</t>
  </si>
  <si>
    <t>(PRJ)_BOP_MAI - VEDAR FUROS EXPOSTOS, ATRÁS DO SUPORTE DE GORROS E MÁSCARAS, RETIRAR SUPORTE, VEDAR FUROS, PINTAR E FIXAR NOVAMENTE SUPORTE</t>
  </si>
  <si>
    <t>VEDAR FUROS EXPOSTOS, ATRÁS DO SUPORTE DE GORROS E MÁSCARAS, RETIRAR SUPORTE, VEDAR FUROS, PINTAR E FIXAR NOVAMENTE SUPORTE
CC:1000000547-625133001-0000</t>
  </si>
  <si>
    <t>7212594</t>
  </si>
  <si>
    <t>(PRJ)_RETIRAR DISPLAY NA PAREDE E REALIZAR A MANUTENÇÃO NA PAREDE, TAMPAR FUROS E PINTURA (BANCADA DE SELEÇÃO ATRÁS DA MÁQUINA MAS 01)</t>
  </si>
  <si>
    <t>RETIRAR DISPLAY NA PAREDE E REALIZAR A MANUTENÇÃO NA PAREDE, TAMPAR FUROS E PINTURA (BANCADA DE SELEÇÃO ATRÁS DA MÁQUINA MAS 01)
CC:1000000547-625133001-0000</t>
  </si>
  <si>
    <t>REALIZAR A TROCA DO REGISTRO DE ÁGUA DO CHUVEIRO LAVA-OLHOS - FIOS TEXTEIS/REGISTRO ESTÁ OXIDADO</t>
  </si>
  <si>
    <t>REALIZAR A TROCA DO REGISTRO DE ÁGUA DO CHUVEIRO LAVA-OLHOS - FIOS TEXTEIS/REGISTRO ESTÁ OXIDADO
CC: 1000000545-625133001-0000</t>
  </si>
  <si>
    <t>7461748</t>
  </si>
  <si>
    <t>(PRJ)_VM - REPARO EM CAIXA DE INSPEÇÃO SPDA/PARA-RAIO C/TAMPA IRREGULAR NA E.T.E, PRÓXIMO AO PAINÉL ELETRICO DE COMANDO DAS BOMBAS (TROCAR P/TAMPA DE CONCRETO LEVE, PINTAR A TAMPA C/FAIXA PRETA E IDEN</t>
  </si>
  <si>
    <t>REPARO EM CAIXA DE INSPEÇÃO SPDA/PARA-RAIO C/TAMPA IRREGULAR NA E.T.E, PRÓXIMO AO PAINÉL ELETRICO DE COMANDO DAS BOMBAS (TROCAR P/TAMPA DE CONCRETO LEVE, PINTAR A TAMPA C/FAIXA PRETA E IDENTIFICAR SPDA).
CC: 0000008255-000000000-7680</t>
  </si>
  <si>
    <t>7463902</t>
  </si>
  <si>
    <t>ALMOXARIFADO CENTRAL - PINTAR PAREDE FUNDO DA SALA (PROCURAR JARILSON)</t>
  </si>
  <si>
    <t>ALMOXARIFADO CENTRAL - PINTAR PAREDE FUNDO DA SALA (PROCURAR JARILSON)
CC:0000008052-000000000-7680</t>
  </si>
  <si>
    <t>057-022-004</t>
  </si>
  <si>
    <t>Almoxarifado de Manutenção</t>
  </si>
  <si>
    <t>7182830</t>
  </si>
  <si>
    <t>(PRJ)_FIOS TEXTEIS INTERNO - RETIRAR SUPORTE DE COMPUTADOR DA PAREDE PRÓXIMO AO SUPORTE DE PANO DE LIMPEZA</t>
  </si>
  <si>
    <t>7212871</t>
  </si>
  <si>
    <t>(PRJ)_BOP_MAI - REALIZAR A MANUTENÇÃO NOS PÉS DA MESA DANIFICADOS, FIOS TÊXTEIS INTERNO</t>
  </si>
  <si>
    <t>7212996</t>
  </si>
  <si>
    <t>(PRJ)_BOP_MAI - RETIRAR DISPLAYS NA PAREDE E REALIZAR MANUTENÇÃO PAREDE (BANCADAS FIOS TEXTEIS EXTERNO - BCN1 BCN2, DISPLAYS EM CIMA DA BALANÇA, DISPLAY LEXAN DA MÁQUINA BOBINADEIRA FIOS)</t>
  </si>
  <si>
    <t>7215246</t>
  </si>
  <si>
    <t>(PRJ)_REALIZAR A INSPEÇÃO GERAL NOS FORROS DE AGULHAS, NOS LOCAIS ONDE POSSA CONTER RESÍDUOS DE OBRA QUE GERE INCIDENTES, APÓS A INSPEÇÃO E MAPEAMENTO, REALIZAR A ABERTURA E RETIRADA DOS RESÍDUOS</t>
  </si>
  <si>
    <t>7215308</t>
  </si>
  <si>
    <t>PRJ_COLOCAR VASSOURAS NAS PORTAS DE EMERGÊNCIAS FAS 01</t>
  </si>
  <si>
    <t>7215313</t>
  </si>
  <si>
    <t>PRJ_VEDAÇÃO CANALETA ELÉTRICA - PRÓXIMO A DIVISÓRIA FAS E CANALETA ELÉTRICA COLUNA SAW MACHINE 05</t>
  </si>
  <si>
    <t>7212589</t>
  </si>
  <si>
    <t>(PRJ)_BOP_MAI - ORGANIZAR CABOS SOLTOS NO CHÃO, SETOR EPOXI - ACABAMENTO DE SUTURAS</t>
  </si>
  <si>
    <t>7213046</t>
  </si>
  <si>
    <t>(PRJ)_FIXAR SUPORTE DO COMPUTADOR DO MES - NA ROTARY WET NA PAREDE</t>
  </si>
  <si>
    <t>7212593</t>
  </si>
  <si>
    <t>(PRJ)_INSTALAR VASSOURA DE VEDAÇÃO NA PORTA DE EMERGÊNCIA NA FAS 04 - ENCASTOAMENTO</t>
  </si>
  <si>
    <t>7212590</t>
  </si>
  <si>
    <t>(PRJ)_REALIZAR A PINTURA NA PAREDE E TETO DO SETOR EPOXI (PINTURA TOTAL) - ACABAMENTO DE SUTURAS</t>
  </si>
  <si>
    <t>7212598</t>
  </si>
  <si>
    <t>PRJ_BOP_MAIO/24_PINTURA DA CANALETA ELETRICA NAS 10 SAW MACHINES (JUNÇÃO COM O TETO)</t>
  </si>
  <si>
    <t>ESMX</t>
  </si>
  <si>
    <t>CELULA MIX - ACABAMENTO SUTURAS</t>
  </si>
  <si>
    <t>7212583</t>
  </si>
  <si>
    <t>(PRJ)_INSTALAR VASSOURAS DE VEDAÇÃO NA PORTA DE ASSEPSIA VISITANTES - ENTRADA DE SUTURAS</t>
  </si>
  <si>
    <t>7210978</t>
  </si>
  <si>
    <t>PRJ_BOP_MARÇO _LIMPAR OS ADESIVOS DAS PAREDES ABAIXO DOS VIDROS (JANELAS)_CORREDOR DOS ESCRITÓRIOS</t>
  </si>
  <si>
    <t>7215248</t>
  </si>
  <si>
    <t xml:space="preserve">(PRJ)_INSTALAR TOMADAS ABNT 2P+T P/EQUIPAMENTO DA PURIFIKAR (AREJADOR DE AMBIENTE) NOS WC’s DO ITS </t>
  </si>
  <si>
    <t>(PRJ)_INSTALAR TOMADAS ABNT 2P+T P/EQUIPAMENTO DA PURIFIKAR (AREJADOR DE AMBIENTE) NOS WC’s DO ITS - WC MASC/FEM DO NCS/ÁREA N1: 01 TOMADA POR WC//WC FEM DA N3: 01 TOMADA NO WC FEM//WC MASC/FEM DA N5: 01 TOMADA POR WC</t>
  </si>
  <si>
    <t>7215250</t>
  </si>
  <si>
    <t>(PRJ)_INSTALAR TOMADAS ABNT 2P+T P/EQUIPAMENTO DA PURIFIKAR (AREJADOR DE AMBIENTE) NOS WC’s DA DIRETORIA/FLEX SPACE - WC MASCULINO E FEMININO: INSTALAR 01 TOMADA POR WC</t>
  </si>
  <si>
    <t>7213006</t>
  </si>
  <si>
    <t>(PRJ)_INSTALAR CANTONEIRA NA QUINA DA PAREDE DA SALA DA ALSCO (AO LADO DA SALA DA MANSERV - ADM)</t>
  </si>
  <si>
    <t>7212437</t>
  </si>
  <si>
    <t>PRJ_BOP_MAIO/24_ COLOCAR VASSOURA NAS PORTAS DE ENTRADA/SAÍDA DA ASSEPSIA VISITANTE.</t>
  </si>
  <si>
    <t>7215291</t>
  </si>
  <si>
    <t>PRJ_LIMPEZA DAS GRELHAS - RETORNO DE AR (CORREDOR ÁREA FAS, EPOXI, PRIMEIRO FECHAMENTO, OVER, TRANSFORMER)</t>
  </si>
  <si>
    <t>7211963</t>
  </si>
  <si>
    <t>PRJ_BOP_MAIO/24_PINTURA DA CANALETA - VESTIÁRIO MASCULINO (ATRÁS DAS LIXEIRAS)</t>
  </si>
  <si>
    <t>7212436</t>
  </si>
  <si>
    <t>PRJ_BOP_MAIO/24_ FIXAR FIO DA ARMADILHA ATÓXICA ATRAVÉS DA  CANALETA NA ASSEPSIA VISITANTES. FIO PASSANDO POR DENTRO DO FORRO</t>
  </si>
  <si>
    <t>7463889</t>
  </si>
  <si>
    <t>VD - Montagem de Andaime para Troca de Filtros HEPA nos Captadores</t>
  </si>
  <si>
    <t>SAL-256</t>
  </si>
  <si>
    <t>SALA DE MÁQUINAS</t>
  </si>
  <si>
    <t>0000008937-6251330103-7680-BR12</t>
  </si>
  <si>
    <t>7461390</t>
  </si>
  <si>
    <t>(PRJ)_VM-1530 EHS&amp;S - VERIFICAR CHUVEIRO LAVA OLHOS COM A PRESSÃO MUITO BAIXA, PROVÁVEL SUJEIRA NA LINHA, REALIZAR A ABERTURA E LIMPEZA, VERIFICAR OPERAÇÃO</t>
  </si>
  <si>
    <t>TFONSEC4</t>
  </si>
  <si>
    <t>TIAGO FONSECA</t>
  </si>
  <si>
    <t>7461733</t>
  </si>
  <si>
    <t>(PRJ)_EXECUTAR LOTO, RETIRAR MOTOR ELÉTRICO POR COMPLETO DO PORTÃO DA G4, MOTOR INOPERANTE, DEIXAR MOTOR COM A MONTERI DO VALE NO CANTEIRO P/REPARO EXTERNO EM GARANTIA</t>
  </si>
  <si>
    <t>P-306112</t>
  </si>
  <si>
    <t>PINTURA DE PORTAS DA DOCA DE EXPEDIÇÃO - ÁREA DE EXPORTAÇÃO - OEA - CD GUARULHOS</t>
  </si>
  <si>
    <t>P-306112 - PINTURA DE PORTAS DA DOCA DE EXPEDIÇÃO - ÁREA DE EXPORTAÇÃO - OEA - CD GUARULHOS</t>
  </si>
  <si>
    <t>P-2009</t>
  </si>
  <si>
    <t>P-2009(FAST)-Fornecimento mão de obra eletricista 40 dias</t>
  </si>
  <si>
    <t>7461745</t>
  </si>
  <si>
    <t>(PRJ)_REALIZAR A PINTURA TOTAL DA RAMPA DE ACESSO AO RH-GLOBAL AO LADO DO CORREIO, ADICIONAR AREIA P/TEXTURA ANTI-DERRAPANTE NA PINTURA, FECHAR BURACOS DA ANTIGA FIXAÇÃO DO CORRIMÃO ANTIGO</t>
  </si>
  <si>
    <t>(PRJ)_REALIZAR A PINTURA TOTAL DA RAMPA DE ACESSO AO RH-GLOBAL AO LADO DO CORREIO, ADICIONAR AREIA P/TEXTURA ANTI-DERRAPANTE NA PINTURA, FECHAR BURACOS DA ANTIGA FIXAÇÃO DO CORRIMÃO ANTIGO
CC:0000008654-000000000-7680</t>
  </si>
  <si>
    <t>7216447</t>
  </si>
  <si>
    <t>(PRJ)_REALIZAR REPARO EM VAZAMENTO DE ÁGUA NO CORPO DA VG-45</t>
  </si>
  <si>
    <t>(PRJ)_REALIZAR REPARO EM VAZAMENTO DE ÁGUA NO CORPO DA VG-45
cc:1000000548-625133001-0000</t>
  </si>
  <si>
    <t>7216498</t>
  </si>
  <si>
    <t>(PRJ)_REALIZAR A PINTURA TOTAL DOS FORROS AMARELADOS, INICIANDO A SALA DE CONTROLE, CORREDOR PRINCIPAL E 2ªFECHAMENTO - ETO</t>
  </si>
  <si>
    <t>(PRJ)_REALIZAR A PINTURA TOTAL DOS FORROS AMARELADOS, INICIANDO A SALA DE CONTROLE, CORREDOR PRINCIPAL E 2ªFECHAMENTO - ETO
cc:1000000548-625133001-0000</t>
  </si>
  <si>
    <t>7203266</t>
  </si>
  <si>
    <t>(PRJ)_PINTURA GRADE GELADEIRA</t>
  </si>
  <si>
    <t>(PRJ)_PINTURA GRADE GELADEIRA
cc:1000000534-625133001-0000</t>
  </si>
  <si>
    <t>NOC.306.121</t>
  </si>
  <si>
    <t>ACOMPANHAMENTO RL - DISPENSERS 
23/05/2024</t>
  </si>
  <si>
    <t>7432936</t>
  </si>
  <si>
    <t>AZ-5621- BEBEDOURA DA DOCA 16 ESTA COM O BOTÃO DE AGUA GELADA SEM FUNCIONAMENTO</t>
  </si>
  <si>
    <t>057-009-002-003</t>
  </si>
  <si>
    <t>ÁREA DE EXPEDIÇÃO</t>
  </si>
  <si>
    <t>7213093</t>
  </si>
  <si>
    <t>(PRJ)_ORGANIZAÇÃO DE CABOS ELÉTRICOS DE COMPUTADORES E EQUIPAMENTOS EM TODO LABORATÓRIO DE MICROBIOLOGIA (GEMGA JJRC)</t>
  </si>
  <si>
    <t>(PRJ)_ORGANIZAÇÃO DE CABOS ELÉTRICOS DE COMPUTADORES E EQUIPAMENTOS EM TODO LABORATÓRIO DE MICROBIOLOGIA (GEMGA JJRC)
CC:1000000534-625133001-0000</t>
  </si>
  <si>
    <t>7470864</t>
  </si>
  <si>
    <t>(PRJ)_TOUCADOR - COLOCAR CANOPLA DE PROTEÇÃO NO BICO DE SPRINKLER NA PESAGEM (FOTO ANEXO)/FALTANDO CANOPLA NO BICO DE SPLINKER</t>
  </si>
  <si>
    <t>(PRJ)_TOUCADOR - COLOCAR CANOPLA DE PROTEÇÃO NO BICO DE SPRINKLER NA PESAGEM (FOTO ANEXO)/FALTANDO CANOPLA NO BICO DE SPLINKER
CC:0000008023-000000000-7680</t>
  </si>
  <si>
    <t>7218983</t>
  </si>
  <si>
    <t>(PRJ)_CBRE C10365738 INSTALAR 02 TOMADAS ELÉTRICAS NA BANCADA DE MADEIRA DA SALA CARL SAGAN, NO PRÉDIO DO ITS – B9</t>
  </si>
  <si>
    <t>(PRJ)_CBRE C10365738 INSTALAR 02 TOMADAS ELÉTRICAS NA BANCADA DE MADEIRA DA SALA CARL SAGAN, NO PRÉDIO DO ITS – B9
cc:1000018587-625133001-0000</t>
  </si>
  <si>
    <t>7217249</t>
  </si>
  <si>
    <t>(PRJ)_SUBSTITUIR A FITA DE LED DANIFICADA (PISCANDO) NO CORREDOR INFERIOR DE ESCRITÓRIOS, ÁREA DE REUNIÕES/DAILY DE AGULHAS</t>
  </si>
  <si>
    <t>(PRJ)_SUBSTITUIR A FITA DE LED DANIFICADA (PISCANDO) NO CORREDOR INFERIOR DE ESCRITÓRIOS, ÁREA DE REUNIÕES/DAILY DE AGULHAS
cc:1000000546-625133001</t>
  </si>
  <si>
    <t>7217302</t>
  </si>
  <si>
    <t>(PRJ)_INSTALAR REFLETOR LED C/SENSOR DE PRESENÇA NA ÁREA EXTERNA DA PORTA DE EMERGENCIA FB/FÁBRICA IV</t>
  </si>
  <si>
    <t>(PRJ)_INSTALAR REFLETOR LED C/SENSOR DE PRESENÇA NA ÁREA EXTERNA DA PORTA DE EMERGENCIA FB/FÁBRICA IV
CC:1000011658-625133001-0000</t>
  </si>
  <si>
    <t>7217301</t>
  </si>
  <si>
    <t>(PRJ)_INSTALAR REFLETOR LED C/SENSOR DE PRESENÇA NA ÁREA EXTERNA DA PORTA DE EMERGENCIA DA ÁREA DE CORTE/FÁBRICA IV</t>
  </si>
  <si>
    <t>(PRJ)_INSTALAR REFLETOR LED C/SENSOR DE PRESENÇA NA ÁREA EXTERNA DA PORTA DE EMERGENCIA DA ÁREA DE CORTE/FÁBRICA IV
cc:1000011658-625133001-0000</t>
  </si>
  <si>
    <t>7475585</t>
  </si>
  <si>
    <t>(PRJ)_REALIZAR A PINTURA TOTAL DAS VAGAS DE DEMARCAÇÃO AMARELAS DO ESTACIONAMENTO DA CENTRAL 3</t>
  </si>
  <si>
    <t>(PRJ)_REALIZAR A PINTURA TOTAL DAS VAGAS DE DEMARCAÇÃO AMARELAS DO ESTACIONAMENTO DA CENTRAL 3
cc:0000008622-000000000-7680</t>
  </si>
  <si>
    <t>057-013</t>
  </si>
  <si>
    <t>Estrutura Predial Central III</t>
  </si>
  <si>
    <t>7475586</t>
  </si>
  <si>
    <t>(PRJ)_REALIZAR A PINTURA TOTAL DAS VAGAS DE DEMARCAÇÃO AMARELAS DO ESTACIONAMENTO DA CENTRAL 2</t>
  </si>
  <si>
    <t>(PRJ)_REALIZAR A PINTURA TOTAL DAS VAGAS DE DEMARCAÇÃO AMARELAS DO ESTACIONAMENTO DA CENTRAL 2
cc:0000008201-000000000-7680</t>
  </si>
  <si>
    <t>7217860</t>
  </si>
  <si>
    <t>(PRJ)_EHS&amp;S - CCZ (ZOONOSES/INSP.PMSJC - DENGUE) - RETIRAR ÁGUA ACUMULADA NOS CONDUTORES NO ENTORNO DA ÁREA DE EMBALAGEM, ALINHAR OS MESMOS DE MANEIRA QUE NÃO ACUMULE ÁGUA (VIDE FOTO)</t>
  </si>
  <si>
    <t>(PRJ)_EHS&amp;S - CCZ (ZOONOSES/INSP.PMSJC - DENGUE) - RETIRAR ÁGUA ACUMULADA NOS CONDUTORES NO ENTORNO DA ÁREA DE EMBALAGEM, ALINHAR OS MESMOS DE MANEIRA QUE NÃO ACUMULE ÁGUA (VIDE FOTO)
cc:1000000547-625133001-0000</t>
  </si>
  <si>
    <t>7217850</t>
  </si>
  <si>
    <t>(PRJ)_EFETUAR A PINTURA GERAL NA SALA DE TREINAMENTO - AGULHAS</t>
  </si>
  <si>
    <t>7217861</t>
  </si>
  <si>
    <t>(PRJ)_REALIZAR A TROCA DE TODAS AS LÂMPADAS DA FACHADA EXTERNA DA FÁBRICA IV P/LUZ BRANCA/LED</t>
  </si>
  <si>
    <t>7217811</t>
  </si>
  <si>
    <t>(PRJ)_EFETUAR A PINTURA GERAL DOS FORROS DA ÁREA BONEWAX (NECESSÁRIO AGENDAMENTO, ÁREA SME,QUALIDADE)</t>
  </si>
  <si>
    <t>7217195</t>
  </si>
  <si>
    <t>(PRJ)_REALIZAR A PINTURA TOTAL NO PISO DO POSTO AVANÇADO DE AGULHAS</t>
  </si>
  <si>
    <t>PAVAGU</t>
  </si>
  <si>
    <t>POSTO AVANÇADO DA FABRICA DE AGULHAS</t>
  </si>
  <si>
    <t>7217303</t>
  </si>
  <si>
    <t>(PRJ)_INSTALAR REFLETOR LED C/SENSOR DE PRESENÇA NA ÁREA EXTERNA DA PORTA DE EMERGENCIA EM FRENTE A R11/FÁBRICA IV</t>
  </si>
  <si>
    <t>7217304</t>
  </si>
  <si>
    <t>(PRJ)_FALTA DE ILUMINAÇÃO NO PONTO DE ENCONTRO DA FÁBRICA IV/INSTALAR POSTE METÁLICO E LUMINÁRIAS COM PAINÉL SOLAR E SENSOR DE PRESENÇA</t>
  </si>
  <si>
    <t>7218934</t>
  </si>
  <si>
    <t>(PRJ)_REALIZAR RETOQUE PINTURA TOTAL DO PAINEL ELÉTRICO - CINZA CLARO - SALA DE CONTROLE ETO</t>
  </si>
  <si>
    <t>7216530</t>
  </si>
  <si>
    <t>(PRJ)_REALIZAR A VEDAÇÃO ENTRE AS PAREDES E CANALETAS (GERAL)/FÁBRICA II - ACABAMENTO DE SUTURAS/SALÃO "B"</t>
  </si>
  <si>
    <t>7216510</t>
  </si>
  <si>
    <t>(PRJ)_REALIZAR A VEDAÇÃO E FECHAMENTO DAS CANALETAS ELÉTRICAS, TAMPAR TODAS AS CANALETAS ABERTAS, SALÃO “B” SUTURAS - 30 TAMPAS</t>
  </si>
  <si>
    <t>7216529</t>
  </si>
  <si>
    <t>(PRJ)_PSM - REALIZAR A ORGANIZAÇÃO DOS FIOS DE SUTURAS – SALÃO “B”</t>
  </si>
  <si>
    <t>7216520</t>
  </si>
  <si>
    <t>(PRJ)_REALIZAR A PINTURA TOTAL DA PAREDE DA SALA DOS FACILITADORES, ACABAMENTO DE SUTURAS</t>
  </si>
  <si>
    <t>ESSG2</t>
  </si>
  <si>
    <t>SALA DA GERENCIA (ADMNISTRAÇÃO FABRICA II)</t>
  </si>
  <si>
    <t>7215311</t>
  </si>
  <si>
    <t>(PRJ)_REALIZAR A VEDAÇÃO DA CANALETA ELÉTRICA NA SAW MACHINE 07</t>
  </si>
  <si>
    <t>7215459</t>
  </si>
  <si>
    <t>(PRJ)_REALIZAR REPAROS E PINTURA TOTAL NAS PAREDES DA OFICINA ELÉTRICA DA FÁBRICA DE AGULHAS, OFICINA ANTIGA NA PIDM E NOVA OFICINA NA ÁREA DE LASER NEEDLES</t>
  </si>
  <si>
    <t>7211955</t>
  </si>
  <si>
    <t>(PRJ)_INSTALAR VASSOURINHA DE VEDAÇÃO NA PARTE INTERNA DA PORTA DO VESTIÁRIO MASCULINO E NA PORTA DE SAÍDA DA ASSEPSIA MASCULINO/VESTIÁRIO MASCULINO</t>
  </si>
  <si>
    <t>7217780</t>
  </si>
  <si>
    <t>(PRJ)_INSTALAR SUPORTE DE VASSOURAS/MOP NA ÁREA DE LAVAGEM DE MATERIAIS NO LABORATÓRIO DE MICROBIOLOGIA</t>
  </si>
  <si>
    <t>7217812</t>
  </si>
  <si>
    <t>(PRJ)_REALIZAR FECHAMENTO DE FURO EM CANALETA, ANTIGA LINHA DE AR COMPRIMIDO - ÁREA DE SILICONIZAÇÃO (VIDE FOTO)</t>
  </si>
  <si>
    <t>7199997</t>
  </si>
  <si>
    <t>(PRJ)_REALIZAR A DEMARCAÇÃO DE ALTURA NA PAREDE NO CORREDOR 2 DA CÂMARA FRIA DO DEP.SEROSA (R02) MAM MEDTECH</t>
  </si>
  <si>
    <t>7217866</t>
  </si>
  <si>
    <t>(PRJ)_PR**/PC** - P-2088 APOIO C/PTA TESOURA C/OPERADOR E VIGIA NA FÁBRICA IV, PARA SUPORTE A EMPRESA JRM A INSPEÇÃO EM PONTE ROLANTE, DIA 03/jun DAS 08h – 17h</t>
  </si>
  <si>
    <t>7218951</t>
  </si>
  <si>
    <t>7470854</t>
  </si>
  <si>
    <t>(PRJ)_TOUCADOR - ESTÃO FALTANDO 10 PARAFUSOS NO GUARD-RAIL NA PESAGEM EXTERNA, REPOR PARAFUSOS E REALIZAR REAPERTO NOS ATUAIS</t>
  </si>
  <si>
    <t>7474142</t>
  </si>
  <si>
    <t>(PRJ)_CBRE C4304 COLAR ADESIVOS DE “ATENÇÃO C/DEGRAUS DA ESCADA” NA ESCADA DE ACESSO AO MEZANINO, RETIRAR PLAQUETAS COM EDILENE NA COORDENAÇÃO DA UNIVERSIDADE</t>
  </si>
  <si>
    <t>057-026-001-007</t>
  </si>
  <si>
    <t>ESCADA DE ACESSO AO PAVIMENTO SUPERIOR</t>
  </si>
  <si>
    <t>ESOUZA5</t>
  </si>
  <si>
    <t>Edilene Souza</t>
  </si>
  <si>
    <t>0000008004-000000000-7680</t>
  </si>
  <si>
    <t>7470936</t>
  </si>
  <si>
    <t>(PRJ)_FINALIZAR REPARO NAS CAIXAS DE CONCRETO DEP.MAM DA DINDA C/PTA ARTICULADA, RETIRAR CAIXOTES DE MADEIRA</t>
  </si>
  <si>
    <t>7470938</t>
  </si>
  <si>
    <t>(PRJ)_REALIZAR A PINTURA FACHADA DEP.MAM DINDA (BRANCO SOL E CHUVA) C/BARRADO CINZA (PINTURA DE PAREDE</t>
  </si>
  <si>
    <t>057-010-006-003-004</t>
  </si>
  <si>
    <t>FAIXADA DO PRÉDIO FUNDO</t>
  </si>
  <si>
    <t>7472471</t>
  </si>
  <si>
    <t>(PRJ)_EHS&amp;S (CAPA C3822) - REALIZAR SOLDA NA PIA DE INOX QUE ESTÁ COM ARESTAS CORTANTES</t>
  </si>
  <si>
    <t>(PRJ)_REPARO EM VAZAMENTO DE TINTA E ÁGUA PELO SPRINKLER, ÁREA FURAÇÃO A LASER
*(APENAS AREA PARADA)*</t>
  </si>
  <si>
    <t>7104378</t>
  </si>
  <si>
    <t>AZ - Reparo na coluna do alambrado da sala limpa e no alambrado solto próximo ao portão da torre peg pag</t>
  </si>
  <si>
    <t>AZ - Reparo na coluna do alambrado da sala limpa e no alambrado solto próximo ao portão da torre peg pag
CC: 0000008258-6251330103-7680-BR12</t>
  </si>
  <si>
    <t>057-010-003</t>
  </si>
  <si>
    <t xml:space="preserve"> DEPÓSITO DE TOUCADOR</t>
  </si>
  <si>
    <t>(PRJ)_MATERIAIS - PINTOR FOCADO SANPRO – NOVA PROPOSTA 1996 – PEDIDO : 553177397</t>
  </si>
  <si>
    <t xml:space="preserve">(PRJ)_MATERIAIS - PINTOR FOCADO SANPRO – NOVA PROPOSTA 1996 – PEDIDO : 553177397
</t>
  </si>
  <si>
    <t>(PRJ)_MATERIAIS - PINTOR FOCADO OB/COTONETE – NOVA PROPOSTA 2054 – PEDIDO : 553187801</t>
  </si>
  <si>
    <t>7474144</t>
  </si>
  <si>
    <t>(PRJ)_CBRE C4307 “VG-61” REALIZAR A LUBRIFICAÇÃO DA VÁLVULA E MECANISMOS PERTENCENTES A VG-61</t>
  </si>
  <si>
    <t>AFERRE67</t>
  </si>
  <si>
    <t>ANDRE DE BARROS FERREIRA</t>
  </si>
  <si>
    <t>7474145</t>
  </si>
  <si>
    <t>(PRJ)_CBRE C4307.1 “VG-61” REALIZAR A PINTURA TOTAL DA VÁLVULA E MECANISMOS PERTENCENTES A VG-61</t>
  </si>
  <si>
    <t>7474147</t>
  </si>
  <si>
    <t>(PRJ)_CBRE C4308 “VP-07” REALIZAR A LUBRIFICAÇÃO DA VÁLVULA E MECANISMOS PERTENCENTES A VP-07</t>
  </si>
  <si>
    <t>057-012-065-002</t>
  </si>
  <si>
    <t>FACHADA FRENTE PARA CAIXA D'ÁGUA</t>
  </si>
  <si>
    <t>0000008201-000000000-7680</t>
  </si>
  <si>
    <t>7474148</t>
  </si>
  <si>
    <t>(PRJ)_CBRE C4308.1 “VP-07” REALIZAR A PINTURA TOTAL DA VÁLVULA E MECANISMOS PERTENCENTES A VP-07</t>
  </si>
  <si>
    <t>7474150</t>
  </si>
  <si>
    <t>(PRJ)_CBRE C4309 REALIZAR A LUBRIFICAÇÃO DA VÁLVULA E MECANISMOS PERTENCENTES AS VG’S – 12, 13 E 13A</t>
  </si>
  <si>
    <t>7474151</t>
  </si>
  <si>
    <t>(PRJ)_CBRE C4310 REALIZAR A LUBRIFICAÇÃO DA VÁLVULA E MECANISMOS PERTENCENTES AS VG’S - 14 E 14A INTERNO DO MAM DE TOUCADOR 2</t>
  </si>
  <si>
    <t>7474154</t>
  </si>
  <si>
    <t>(PRJ)_CBRE C4311 REALIZAR A LUBRIFICAÇÃO DA VG 16 E VPH 109, INTERNO AO COLETOR DE PÓ DE O.B COTONETES/ATRÁS DO ALMOXARIFADO CENTRAL</t>
  </si>
  <si>
    <t>057-004-003-003-011</t>
  </si>
  <si>
    <t>COLETOR DE PÓ DA FÁBRICA  DE  O.B..*</t>
  </si>
  <si>
    <t>7474006</t>
  </si>
  <si>
    <t>(PRJ)_CBRE C4292 REALIZAR A PINTURA DA TAMPA NA COR VERMELHA, C/FAIXAS AMARELAS</t>
  </si>
  <si>
    <t>057-007-004</t>
  </si>
  <si>
    <t>7474008</t>
  </si>
  <si>
    <t>(PRJ)_CBRE C4293 REALIZAR A PINTURA DA TAMPA NA COR VERMELHA, C/FAIXAS AMARELAS</t>
  </si>
  <si>
    <t>057-010-003-004-003</t>
  </si>
  <si>
    <t>FAIXADA DO PRÉDIO FRONTAL GEMINI</t>
  </si>
  <si>
    <t>7474009</t>
  </si>
  <si>
    <t>(PRJ)_CBRE C4294 REALIZAR A PINTURA DA TAMPA NA COR VERMELHA</t>
  </si>
  <si>
    <t xml:space="preserve">7219177 </t>
  </si>
  <si>
    <t>(PRJ)_APOIO P/LEVAR EQUIPAMENTOS DE NETWORKING DA CENTRAL 1 PARA A SALA NETWORKING - PRÉDIO B9A (AO LADO DA FAZENDINHA)</t>
  </si>
  <si>
    <t>(PRJ)_APOIO P/LEVAR EQUIPAMENTOS DE NETWORKING DA CENTRAL 1 PARA A SALA NETWORKING - PRÉDIO B9A (AO LADO DA FAZENDINHA)
CC:0000008242-000000000-7680</t>
  </si>
  <si>
    <t>057-024-020</t>
  </si>
  <si>
    <t>VESTIÁRIO FEMININO</t>
  </si>
  <si>
    <t>7475780</t>
  </si>
  <si>
    <t>(PRJ)_CBRE C4312 REALIZAR A LUBRIFICAÇÃO DA VÁLVULA E MECANISMOS PERTENCENTES AS VG’s 28 E 28A, NA ÁREA INTERNA DO MAM DE QUÍMICOS</t>
  </si>
  <si>
    <t>(PRJ)_CBRE C4312 REALIZAR A LUBRIFICAÇÃO DA VÁLVULA E MECANISMOS PERTENCENTES AS VG’s 28 E 28A, NA ÁREA INTERNA DO MAM DE QUÍMICOS
CC:0000008227-000000000-7680</t>
  </si>
  <si>
    <t>7475782</t>
  </si>
  <si>
    <t>(PRJ)_CBRE C4313 REALIZAR A LUBRIFICAÇÃO DA VÁLVULA E MECANISMOS PERTENCENTES VG-36 DOCA 2 DO DPA KENVUE</t>
  </si>
  <si>
    <t>(PRJ)_CBRE C4313 REALIZAR A LUBRIFICAÇÃO DA VÁLVULA E MECANISMOS PERTENCENTES VG-36 DOCA 2 DO DPA KENVUE
cc:0000008216-000000000-7680</t>
  </si>
  <si>
    <t>057-009-003-004-002</t>
  </si>
  <si>
    <t>DOCA 02</t>
  </si>
  <si>
    <t>7475783</t>
  </si>
  <si>
    <t>(PRJ)_CBRE C4314 REALIZAR A LUBRIFICAÇÃO DA VÁLVULA E MECANISMOS PERTENCENTES A VG-69 DPA CÂMARA FRIA</t>
  </si>
  <si>
    <t>(PRJ)_CBRE C4314 REALIZAR A LUBRIFICAÇÃO DA VÁLVULA E MECANISMOS PERTENCENTES A VG-69 DPA CÂMARA FRIA
cc:0000008216-000000000-7680</t>
  </si>
  <si>
    <t>7219728</t>
  </si>
  <si>
    <t>(PRJ)_REALIZAR A RETIRADA DAS DIVISÓRIAS DE ACRÍLICO QUE FORAM COLOCADAS ENTRE OS EQUIPAMENTOS INSTRON DEVIDO AO COVID, DIVISÓRIAS ESTÃO GERANDO GRANDE DIFICULDADE DE LIMPEZA DOS EQUIPAMENTOS E NÃO SÃ</t>
  </si>
  <si>
    <t>(PRJ)_REALIZAR A RETIRADA DAS DIVISÓRIAS DE ACRÍLICO QUE FORAM COLOCADAS ENTRE OS EQUIPAMENTOS INSTRON DEVIDO AO COVID, DIVISÓRIAS ESTÃO GERANDO GRANDE DIFICULDADE DE LIMPEZA 
cc:1000011658-625133001-0000</t>
  </si>
  <si>
    <t>ELWIRE</t>
  </si>
  <si>
    <t>ESCRITÓRIO E LABORATÓRIO - WIRE MILLS</t>
  </si>
  <si>
    <t>FBRITO9</t>
  </si>
  <si>
    <t>FLAVIA C. BRITO</t>
  </si>
  <si>
    <t>P-2011(FAST)</t>
  </si>
  <si>
    <t>P-2011(FAST) -INSTALAR CHAPA TORRE ICE UTILIDADES</t>
  </si>
  <si>
    <t>7482164</t>
  </si>
  <si>
    <t>(PRJ)_CBRE C4375 REALIZAR A PINTURA EM POSTES AMARELOS DAS CÂMERAS DE MONITORAMENTO QUE FICAM NO ESTACIONAMENTO, PRINCIPAL DO ESTACIONAMENTO DE TERCEIROS QUE ESTÁ OXIDADO, NECESSÁRIO PINTAR NOVAMENTE</t>
  </si>
  <si>
    <t>(PRJ)_CBRE C4375 REALIZAR A PINTURA EM POSTES AMARELOS DAS CÂMERAS DE MONITORAMENTO QUE FICAM NO ESTACIONAMENTO, PRINCIPAL DO ESTACIONAMENTO DE TERCEIROS QUE ESTÁ OXIDADO, NECESSÁRIO PINTAR NOVAMENTE
cc:0000008243-000000000-7680</t>
  </si>
  <si>
    <t>057-019-009</t>
  </si>
  <si>
    <t>ESTACIONAMENTO EXTERNO</t>
  </si>
  <si>
    <t>7482169</t>
  </si>
  <si>
    <t>(PRJ)_REALIZAR A PINTURA DE 02 MOURÕES DE CERCA METÁLICOS NAS LATERAIS DIREITA E ESQUERDA DA PORTARIA G5, COM OXIDAÇÃO, REALIZAR A PINTURA NA COR CINZA</t>
  </si>
  <si>
    <t>(PRJ)_REALIZAR A PINTURA DE 02 MOURÕES DE CERCA METÁLICOS NAS LATERAIS DIREITA E ESQUERDA DA PORTARIA G5, COM OXIDAÇÃO, REALIZAR A PINTURA NA COR CINZA
CC:0000008244</t>
  </si>
  <si>
    <t>7219751</t>
  </si>
  <si>
    <t>(PRJ)_EFETUAR A LIMPEZA EM TODAS AS GRELHAS DE INSUFLAMENTO E EXAUSTÃO DE AR-CONDICIONADO - ETHALOY (FÁBRICA DE AGULHAS)</t>
  </si>
  <si>
    <t>7220276</t>
  </si>
  <si>
    <t>(PRJ)_REALIZAR A INSTALAÇÃO DE LUMINÁRIAS NA ÁREA DE CORTE APONTAMENTO E ENDIREITADOR/FÁBRICA IV</t>
  </si>
  <si>
    <t>7220206</t>
  </si>
  <si>
    <t>(PRJ)_REALIZAR A INSTALAÇÃO DE VEDA FRESTAS ENTRE AS PORTAS DE SAÍDA DA DOCA - ETO</t>
  </si>
  <si>
    <t>7220225</t>
  </si>
  <si>
    <t>(PRJ)_REALIZAR A PINTURA/ RETOQUE NA PINTURA AMARELA DA ESCADA DA SALA PRIMÁRIA 1 NO ETO</t>
  </si>
  <si>
    <t>7219776</t>
  </si>
  <si>
    <t>(PRJ)_FIXAR BANNER DA EMPILHADEIRA, NA FÁBRICA DE AGULHAS - CANAL 420</t>
  </si>
  <si>
    <t>7220236</t>
  </si>
  <si>
    <t>(PRJ)_REALIZAR A PINTURA NA TUBULAÇÃO COR AZUL E CINZA, NA SALA SEGUNDO FECHAMENTO SASP - ETO (EXECUTAR DEMANDA APÓS AS 14h)</t>
  </si>
  <si>
    <t>7219718</t>
  </si>
  <si>
    <t>(PRJ)_EFETUAR A PINTURA NO PISO DO MEZANINO EXTERNO DA FÁBRICA DE AGULHAS (LIBERADO P/EXECUTAR DURANTE A SEMANA)</t>
  </si>
  <si>
    <t>1000000546-645110003-0000</t>
  </si>
  <si>
    <t>7219746</t>
  </si>
  <si>
    <t>(PRJ)_EFETUAR A PINTURA TOTAL NAS PAREDES DA ÁREA EXTERNA PRÓXIMO AOS WCS (LADO DE SUTURAS)</t>
  </si>
  <si>
    <t>7219769</t>
  </si>
  <si>
    <t>(PRJ)_EFETUAR PINTURA TOTAL NAS PAREDES PRÓXIMAS AO TANQUE DE HOMY E SN02 - CENTRAL DE SOLUÇÕES – FÁBRICA DE AGULHAS</t>
  </si>
  <si>
    <t>CPSA</t>
  </si>
  <si>
    <t>CENTRAL DE SOLUÇÕES - AGULHAS</t>
  </si>
  <si>
    <t>7219781</t>
  </si>
  <si>
    <t>(PRJ)_EFETUAR A PINTURA NO CARRINHO DE TRANSPORTE DA ESTAMPAGEM - CANAL 420 (AGULHAS)</t>
  </si>
  <si>
    <t>7220274</t>
  </si>
  <si>
    <t>(PRJ)_REALIZAR AJUSTE DO SUPORTE DE FIXAÇÃO E MUDANÇA POSIÇÃO DOS ARMÁRIOS (APONTAMENTO)/FÁBRICA IV</t>
  </si>
  <si>
    <t>7220105</t>
  </si>
  <si>
    <t>(PRJ)_FIXAR O SUPORTE DE ACRÍLICO NAS PAREDES DO OVER E SALA DE CONTROLE DO ETO/REALIZAR ANTES DAS 10:00h DEVIDO A USO DE EQUIPAMENTO ELÉTRICO</t>
  </si>
  <si>
    <t>7210988</t>
  </si>
  <si>
    <t>(PRJ)_(AVALIAR NO LOCAL) REALIZAR A LIMPEZA INTERNA DO TETO DA ÁREA/SALA TUNEL DE AERAÇÃO ETO – LOCAL ELEVADO COM TEIAS DE ARANHA, AVALIAR ACESSO COM PTA/ANDAIME P/REALIZAR LIMPEZA</t>
  </si>
  <si>
    <t>7416435</t>
  </si>
  <si>
    <t xml:space="preserve">(PRJ)_PC553204680 REPARO NAS DUAS PORTAS DE CORRER, SALA DE MÁQUINAS DO CHILLER MAN (SERRALHERIA)/PORTA DE ENTRADA DE MATERIAIS, ESTÁ PESADA E AMASSADA, </t>
  </si>
  <si>
    <t>7475786</t>
  </si>
  <si>
    <t>(PRJ)_CBRE C4315 REALIZAR A LUBRIFICAÇÃO DA VÁLVULA E MECANISMOS PERTENCENTES A VG-53 DOCA 14 DPA KENVUE</t>
  </si>
  <si>
    <t>057-009-002-004-014</t>
  </si>
  <si>
    <t>DOCA 14</t>
  </si>
  <si>
    <t>7475795</t>
  </si>
  <si>
    <t>(PRJ)_CBRE C4323 REALIZAR A LUBRIFICAÇÃO DA VÁLVULA E MECANISMOS PERTENCENTES A VP-125 CENTRAL DE UTILIDADES</t>
  </si>
  <si>
    <t>7475800</t>
  </si>
  <si>
    <t>(PRJ)_CBRE C4328 REALIZAR A LUBRIFICAÇÃO DA VÁLVULA E MECANISMOS PERTENCENTES A VG-52 AMBULATÓRIO</t>
  </si>
  <si>
    <t>0000008846-000000000-7680-BR12</t>
  </si>
  <si>
    <t>7475794</t>
  </si>
  <si>
    <t>(PRJ)_CBRE C4322 REALIZAR A LUBRIFICAÇÃO DA VÁLVULA E MECANISMOS PERTENCENTES A VG-73 CPD/CXC</t>
  </si>
  <si>
    <t>057-008-045</t>
  </si>
  <si>
    <t>CXC - Novo prédio ao lado do CPD</t>
  </si>
  <si>
    <t>0000008708-0000000000-7680</t>
  </si>
  <si>
    <t>7475797</t>
  </si>
  <si>
    <t>(PRJ)_CBRE C4325 REALIZAR A LUBRIFICAÇÃO DA VÁLVULA E MECANISMOS PERTENCENTES A VG-48 OFICINA DE SANPRO</t>
  </si>
  <si>
    <t>7475789</t>
  </si>
  <si>
    <t>(PRJ)_CBRE C4318 REALIZAR A LUBRIFICAÇÃO DA VÁLVULA E MECANISMOS PERTENCENTES A VG-63 CPD, EM FRENTE AO LAB.FÍSICO/MAM DE QUÍMICOS</t>
  </si>
  <si>
    <t>7475790</t>
  </si>
  <si>
    <t>(PRJ)_CBRE C4318.1 REALIZAR A PINTURA TOTAL DA VG-63 CPD, EM FRENTE AO LAB.FÍSICO/MAM DE QUÍMICOS</t>
  </si>
  <si>
    <t>7475796</t>
  </si>
  <si>
    <t>(PRJ)_CBRE C4324 REALIZAR A LUBRIFICAÇÃO DA VÁLVULA E MECANISMOS PERTENCENTES A VG-43 ATENDE PAYROL/PRÉDIO DO BANCO</t>
  </si>
  <si>
    <t>057-018-007</t>
  </si>
  <si>
    <t>Folha de Pagamento</t>
  </si>
  <si>
    <t>0000008669-0000000000-7680</t>
  </si>
  <si>
    <t>7475799</t>
  </si>
  <si>
    <t>(PRJ)_CBRE C4327 REALIZAR A LUBRIFICAÇÃO DA VÁLVULA E MECANISMOS PERTENCENTES A VG-62 SALA DE RETENÇÃO/BOMBEIROS</t>
  </si>
  <si>
    <t>057-016-009</t>
  </si>
  <si>
    <t>Sala de Retenção - Qualidade</t>
  </si>
  <si>
    <t>0000008705-000000000-7680</t>
  </si>
  <si>
    <t>7480186</t>
  </si>
  <si>
    <t>(PRJ)_VD - REALIZAR A DESMONTAGEM DA TUBULAÇÃO DO SISTEMA DE CAPTAÇÃO DE ÁGUA DO TELHADO CENTRAL DE UTILIDADES</t>
  </si>
  <si>
    <t>AFERRAZ2</t>
  </si>
  <si>
    <t>AKAUAN FERRAS</t>
  </si>
  <si>
    <t>7475787</t>
  </si>
  <si>
    <t>(PRJ)_CBRE C4316 REALIZAR A LUBRIFICAÇÃO DA VÁLVULA E MECANISMOS PERTENCENTES AS VG’S 55 E 55A DOCA 24 DPA KENVUE</t>
  </si>
  <si>
    <t>057-009-002-004-024</t>
  </si>
  <si>
    <t>Doca 24</t>
  </si>
  <si>
    <t>7475788</t>
  </si>
  <si>
    <t>(PRJ)_CBRE C4317 REALIZAR A LUBRIFICAÇÃO DA VÁLVULA E MECANISMOS PERTENCENTES A VG-40 CPD, EM FRENTE A ÁREA DA DIRETORIA/VIRADO P/PAINÉIS SOLARES</t>
  </si>
  <si>
    <t>057-008</t>
  </si>
  <si>
    <t>ESTRUTURA PREDIAL CPD</t>
  </si>
  <si>
    <t>0000008721-000000000-7680</t>
  </si>
  <si>
    <t>7475791</t>
  </si>
  <si>
    <t>(PRJ)_CBRE C4319 REALIZAR A LUBRIFICAÇÃO DA VÁLVULA E MECANISMOS PERTENCENTES A VG-64 CPD, EM FRENTE AO ESTACIONAMENTO CPD/ESCADA DE ACESSO AO TELHADO</t>
  </si>
  <si>
    <t>7475792</t>
  </si>
  <si>
    <t>(PRJ)_CBRE C4320 REALIZAR A LUBRIFICAÇÃO DA VÁLVULA E MECANISMOS PERTENCENTES A VG-65 CPD, EM FRENTE SE-11</t>
  </si>
  <si>
    <t>7475793</t>
  </si>
  <si>
    <t>(PRJ)_CBRE C4321 REALIZAR A LUBRIFICAÇÃO DA VÁLVULA E MECANISMOS PERTENCENTES A VG-70 PLANTA PILOTO</t>
  </si>
  <si>
    <t>057-008-057</t>
  </si>
  <si>
    <t>ESTRUTURA PREDIAL PLANTA PILOTO</t>
  </si>
  <si>
    <t>7475801</t>
  </si>
  <si>
    <t>(PRJ)_CBRE C4329 REALIZAR A LUBRIFICAÇÃO DA VÁLVULA E MECANISMOS PERTENCENTES A VG-51 ÁREA DO RESTAURANTE/RETIRADA DE CAFÉ</t>
  </si>
  <si>
    <t>7220690</t>
  </si>
  <si>
    <t>(PRJ)_CBRE C10365981 REALIZAR A INSTALAÇÃO 3 TELEVISORES NAS SALAS DE REUNIÃO ABERTAS/LOUDGES NO PRÉDIO DO ITS – B9 - NA ÁREA DA N3 – SOLICITANTE: VITOR AGUIAR (11) 99122-3888 – CBRE PROJETO</t>
  </si>
  <si>
    <t>(PRJ)_CBRE C10365981 REALIZAR A INSTALAÇÃO 3 TELEVISORES NAS SALAS DE REUNIÃO ABERTAS/LOUDGES NO PRÉDIO DO ITS – B9 - NA ÁREA DA N3 – SOLICITANTE: VITOR AGUIAR (11) 99122-3888 – CBRE PROJETO
cc:1000018587-625133001-0000</t>
  </si>
  <si>
    <t>NOC.306.216</t>
  </si>
  <si>
    <t>ACOMPANHAMENTO RL - DISPENSERS
30/05/24</t>
  </si>
  <si>
    <t>7483812</t>
  </si>
  <si>
    <t>(PRJ)_OB/COTONETE - 1 AUXILIAR PARA APOIO AO PINTOR DEDICADO DIA 30/05/2024</t>
  </si>
  <si>
    <t>(PRJ)_OB/COTONETE - 1 AUXILIAR PARA APOIO AO PINTOR DEDICADO DIA 30/05/2024
CC:0000008019-000000000-7680</t>
  </si>
  <si>
    <t>(PRJ)_EHS&amp;S REPARO EM TAMPA DA CAIXA DE ESGOTO LOCALIZADA PRÓXIMO AO WC MASC.EM FRENTE AO LAGO - TAMPA RETIRADA P/DESOBSTRUÇÃO DE TUBULAÇÃO DE ESGOTO, ATIVIDADE DE SERRALHERIA (EDILSON CIENTE DA DEMAN</t>
  </si>
  <si>
    <t>(PRJ)_EHS&amp;S REPARO EM TAMPA DA CAIXA DE ESGOTO LOCALIZADA PRÓXIMO AO WC MASC.EM FRENTE AO LAGO - TAMPA RETIRADA P/DESOBSTRUÇÃO DE TUBULAÇÃO DE ESGOTO, ATIVIDADE DE SERRALHERIA (EDILSON CIENTE DA DEMANDA)
cc:1000000546-625133001-0000</t>
  </si>
  <si>
    <t>7482314</t>
  </si>
  <si>
    <t>(PRJ)_REPARO EM SIRENE DE EMERGENCIA PRÓXIMO A OFICINA DE MANUTENÇÃO NO CRR, O SINAL DELA ESTÁ BAIXO, SE NECESSÁRIO REALIZAR A TROCA POR UMA MAIS AUDÍVEL, APÓS CONCLUIR A TROCA OU MANUTENÇÃO ACIONAR E</t>
  </si>
  <si>
    <t>(PRJ)_REPARO EM SIRENE DE EMERGENCIA PRÓXIMO A OFICINA DE MANUTENÇÃO NO CRR, O SINAL DELA ESTÁ BAIXO, SE NECESSÁRIO REALIZAR A TROCA POR UMA MAIS AUDÍVEL, APÓS CONCLUIR A TROCA OU MANUTENÇÃO ACIONAR EQUIPE DE BOMBEIROS PARA REALIZAR NOVO TESTE
cc:0000008322-000000000-7680</t>
  </si>
  <si>
    <t>7218933</t>
  </si>
  <si>
    <t>(PRJ)_ARAMES - REPARAR A FITA DE LED CAINDO HALL DE ENTRADA</t>
  </si>
  <si>
    <t>(PRJ)_ARAMES - REPARAR A FITA DE LED CAINDO HALL DE ENTRADA
cc:1000011658-625133001-0000</t>
  </si>
  <si>
    <t>7433040</t>
  </si>
  <si>
    <t>(PRJ)_TOUCADOR (EHS&amp;S/VM) - REALIZAR A TROCA DA CHAVE DE FLUXO DA VG-60 QUE ESTÁ DANIFICADA</t>
  </si>
  <si>
    <t>(PRJ)_TOUCADOR (EHS&amp;S/VM) - REALIZAR A TROCA DA CHAVE DE FLUXO DA VG-60 QUE ESTÁ DANIFICADA
cc:0000008023-000000000-7680</t>
  </si>
  <si>
    <t>HGODOY</t>
  </si>
  <si>
    <t>75373643 - HERCULES GODOY</t>
  </si>
  <si>
    <t>7219749</t>
  </si>
  <si>
    <t>(PRJ)_EFETUAR A PINTURA DA TUBULAÇÃO DE ESGOTO E TORNEIRA DA PIA - ETHALOY</t>
  </si>
  <si>
    <t>7219771</t>
  </si>
  <si>
    <t>(PRJ)_SUBSTITUIR AS PORTAS DO GABINETE DA PIA NA CENTRAL DE SOLUÇÕES (VERIFICAR DEMANDA NO LOCAL, SE FOR MARCENARIA, RETORNAR P/SUBCONTRATAÇÃO)</t>
  </si>
  <si>
    <t>7219733</t>
  </si>
  <si>
    <t>(PRJ)_SUBSTITUIR O LEXAN DE COBERTURA DO RAMAL DE EMERGÊNCIA, NA CENTRAL DE GASES DE AGULHAS</t>
  </si>
  <si>
    <t>7219763</t>
  </si>
  <si>
    <t>(PRJ)_REALIZAR A PINTURA NAS CONTEÇÕES DA CENTRAL DE SOLUÇÕES – FÁBRICA DE AGULHAS</t>
  </si>
  <si>
    <t>7221230</t>
  </si>
  <si>
    <t>(PRJ)_EFETUAR A PINTURA NA TUBULAÇÃO DE ESGOTO PRÓXIMO MESA DE AR, NA ÁREA DE ACABAMENTO DRILL</t>
  </si>
  <si>
    <t>FCARFE01</t>
  </si>
  <si>
    <t>FELIPE CARFERO</t>
  </si>
  <si>
    <t>7220142</t>
  </si>
  <si>
    <t>(PRJ)_EFETUAR A LIMPEZA DAS GRELHAS DE AR CONDICIONADO PRÓXIMO AOS FORNOS TPS - LASER</t>
  </si>
  <si>
    <t>7218952</t>
  </si>
  <si>
    <t>(PRJ)_ARAMES - REALIZAR A PINTURA DE DEMARCAÇÃO INCOMPLETA AREA DE WIP FINISH BLOCK</t>
  </si>
  <si>
    <t>7218974</t>
  </si>
  <si>
    <t>(PRJ)_ARAMES - REALIZAR A PINTURA DE DEMARCAÇÃO FALTANDO NO ARMÁRIO DE SACOS PLASTICOS</t>
  </si>
  <si>
    <t>7220119</t>
  </si>
  <si>
    <t>(PRJ)_EFETUAR A LIMPEZA NAS GRELHAS DE AR-CONDICIONADO PRÓXIMO A STRIP 01, 02 E 03 - LASER</t>
  </si>
  <si>
    <t>7219714</t>
  </si>
  <si>
    <t>Reparar piso rachado no rodapé da pilastra próximo a Tyvek 03</t>
  </si>
  <si>
    <t>7472305</t>
  </si>
  <si>
    <t>(PRJ)_VM - REPARO EM GRELHAS DOS RALOS ENTRE CHILLER’s CASA DE MÁQUINAS DO BANDAID QUEBRADAS C/RISCO DE TORÇÃO NO PÉ (REPARO EM SERRALHERIA/VIDE FOTO – RETIRAR E REPARAR NA OFICINA)</t>
  </si>
  <si>
    <t>0001006109-866251330-0000</t>
  </si>
  <si>
    <t>7482261</t>
  </si>
  <si>
    <t xml:space="preserve">(PRJ)_CBRE C4384 IDENTIFICAR C/PINTURA ZEBRADA AMARELA/PRETA A ÁREA DE ABERTURA DAS PORTAS DAS SALAS DE TREINAMENTO NA UNIVERSIDADE, PROCURAR EDILENE SOUZA NA UNIVERSIDADE, </t>
  </si>
  <si>
    <t>(PRJ)_CBRE C4384 IDENTIFICAR C/PINTURA ZEBRADA AMARELA/PRETA A ÁREA DE ABERTURA DAS PORTAS DAS SALAS DE TREINAMENTO NA UNIVERSIDADE, FAZER EM TODAS AS PORTAS DA ÁREA</t>
  </si>
  <si>
    <t>7470924</t>
  </si>
  <si>
    <t>(PRJ)_PR**/PC** P-2087 CONFECCIONAR NOVA INFRAESTRUTURA P/PASSAGEM DE FIBRA-ÓPTICA, ATUAL INFRA EM SEALTUBO DE 2" ESTÁ COM ALTERAÇÃO NA CAIXA DE PASSAGEM DO SEWER PIPES</t>
  </si>
  <si>
    <t>7483788</t>
  </si>
  <si>
    <t>(PRJ)_CBRE C4373 FAZER A FIXAÇÃO DO TERMÔMETRO DO AR-CONDICIONADO, LOCALIZADO NA COPA DA PATRIONIAL, ESTÁ PENDURADO O TERMÔMETRO E A FIXAÇÃO COM FITA 3M NÃO ESTÁ SUPORTANDO</t>
  </si>
  <si>
    <t>057-021-001-001</t>
  </si>
  <si>
    <t>COPA - SEGURANÇA PATRIMONIAL</t>
  </si>
  <si>
    <t>FNEVES3</t>
  </si>
  <si>
    <t>MARIA FERNANDA NEVES</t>
  </si>
  <si>
    <t>(PRJ)_CBRE C4390 REALIZAR REPARO EM PORTA DE ARMÁRIO NA COR CINZA, O ARMÁRIO FICA EM FRENTE A MINHA MESA, (ALINHADO COM O JUAREZ)/DOBRADIÇA SOLTA, REPARO EM MARCENARIA/REGULAGEM</t>
  </si>
  <si>
    <t>(PRJ)_CBRE C4390 REALIZAR REPARO EM PORTA DE ARMÁRIO NA COR CINZA, O ARMÁRIO FICA EM FRENTE A MINHA MESA, (ALINHADO COM O JUAREZ)/DOBRADIÇA SOLTA, REPARO EM MARCENARIA/REGULAGEM
CC:0000008201-000000000-7680</t>
  </si>
  <si>
    <t>057-012-059</t>
  </si>
  <si>
    <t>CORREDOR DE ACESSO A COPINHA</t>
  </si>
  <si>
    <t>7483760</t>
  </si>
  <si>
    <t>(PRJ)_CBRE C4391 FIXAR SUPORTES NAS SALAS DE TREINAMENTOS: SALA RUBIA, SALA 1, SALA 4, SALA ROSANGELA</t>
  </si>
  <si>
    <t>7483762</t>
  </si>
  <si>
    <t>(PRJ)_CBRE C4391 FIXAR SUPORTES NAS SALAS DE TREINAMENTOS: SALA RUBIA, SALA 1, SALA 4, SALA ROSANGELA
CC:0000008304-0000000000-7680</t>
  </si>
  <si>
    <t>7482302</t>
  </si>
  <si>
    <t>(PRJ)_REALIZAR A PINTURA COM TINTA ANTIDERRAPANTE NO PISO DA ESCADA NO CRR</t>
  </si>
  <si>
    <t>(PRJ)_REALIZAR A PINTURA COM TINTA ANTIDERRAPANTE NO PISO DA ESCADA NO CRR
CC:0000008322-000000000-7680</t>
  </si>
  <si>
    <t>NOC-306240</t>
  </si>
  <si>
    <t>RETIRAR ANTENA  TELHADO ADM - CMP</t>
  </si>
  <si>
    <t>007202</t>
  </si>
  <si>
    <t>DENNIS GUERRA FIUZA</t>
  </si>
  <si>
    <t>7220769</t>
  </si>
  <si>
    <t>PRJ_COLOCAR SILICONE BRANCO NAS FRESTAS DOS FORROS DO ETO</t>
  </si>
  <si>
    <t>PRJ_COLOCAR SILICONE BRANCO NAS FRESTAS DOS FORROS DO ETO
cc:1000000548-625133001-0000</t>
  </si>
  <si>
    <t>(PRJ)_EFETUAR A LIMPEZA EM TODAS AS GRELHAS DE INSUFLAMENTO E EXAUSTÃO DE AR-CONDICIONADO - ETHALOY (FÁBRICA DE AGULHAS)
cc:1000013680-625133001-0000</t>
  </si>
  <si>
    <t>(PRJ)_PINTURA DA TAMPA NA COR VERMELHA, COM FAIXAS AMARELAS, CONFORME A PINTURA ANTIGA NO LOCAL. E COLOCAR AS DESCRIÇÕES: VP-22 PEDIR AO BOMBEIRO KENVUE, PARA IR AO LOCAL E MOSTRAR O DEVIDO LOCAL. SJC-CONSUMER (INDUSTRIAL) P04 SANPRO - PREDIAL VISTA TRASEIRA DO PRÉDIO ÁREA EXTERNA, ENTRADA PELO PACAEMBÚ-ÁREA DE SAÍDAC</t>
  </si>
  <si>
    <t>(PRJ)_CBRE PINTURA DA TAMPA NA COR VERMELHA, COM FAIXAS AMARELAS, CONFORME A PINTURA ANTIGA NO LOCAL. E COLOCAR AS DESCRIÇÕES: VP-12 E VPI-93 PEDIR AO BOMBEIRO KENVUE, PARA MOSTRAR O DEVIDO LOCAL. SJC-CONSUMER (INDUSTRIAL) P01A/B MAM TOUCADOR I - PREDIAL FACHADA DO PRÉDIO FRONTAL GEMINI ÁREA EXTERNA, ENTRADA PELO PACAEMBÚ-ÁREA DE FRENTE</t>
  </si>
  <si>
    <t>(PRJ)_CBREPINTURA DA TAMPA NA COR VERMELHA, COM FAIXAS AMARELAS, CONFORME A PINTURA ANTIGA NO LOCAL. E COLOCAR AS DESCRIÇÕES: VPI-94 PEDIR AO BOMBEIRO KENVUE, PARA IR AO LOCAL. SJC-CONSUMER (INDUSTRIAL) P01A/B MAM TOUCADOR I - PREDIAL FACHADA DO PRÉDIO FRONTAL GEMINI ÁREA EXTERNA, ENTRADA PELO PACAEMBÚ-ÁREA DE FRENTE</t>
  </si>
  <si>
    <t>7221268</t>
  </si>
  <si>
    <t>(PRJ)_REPARO EM PINTURA LASCADA, ARMAZENAMENTO DE TAMBORES, DEP.INFLAMÁVEIS 2 (R04) MAM MEDTECH (PINTURA TOTAL)</t>
  </si>
  <si>
    <t>7223361</t>
  </si>
  <si>
    <t>(PRJ)_CBRE C10365755 PINTURA TOTAL DA PAREDE VERMELHA EXTERNA DO AUDITÓRIO EM FRENTE A COPA, NO PRÉDIO DO B9/ITS</t>
  </si>
  <si>
    <t>7220801</t>
  </si>
  <si>
    <t>(PRJ)_REALIZAR A PINTURA TOTAL DA PAREDE LASCADA, NO PASSTHROUGH DEP.ARAMES (R01) MAM MEDTECH</t>
  </si>
  <si>
    <t>R01</t>
  </si>
  <si>
    <t>Depósito de Arames - MAM MedTech</t>
  </si>
  <si>
    <t>7223325</t>
  </si>
  <si>
    <t>PRJ_CBRE C10365756 PINTAR O RODAPÉ BRANCO ABAIXO DA PAREDE VERMELHA EXTERNA AUDITÓRIO LADO COPA SJC-MEDTECH-MEDICAL (INDUSTRIAL) PRÉDIO 09  COPA CORREDOR ENTRE A COPA E O AUDITÓRIO</t>
  </si>
  <si>
    <t>PRJ_CBRE C10365756 PINTAR O RODAPÉ BRANCO ABAIXO DA PAREDE VERMELHA EXTERNA AUDITÓRIO LADO COPA SJC-MEDTECH-MEDICAL (INDUSTRIAL) PRÉDIO 09 COPA CORREDOR ENTRE A COPA E O AUDITÓRIO</t>
  </si>
  <si>
    <t>7222984</t>
  </si>
  <si>
    <t>(PRJ)_CBRE C10365743 REALIZAR A PINTURA TOTAL DA PAREDE VERMELHA ENTRE AUDITÓRIO E RECEPÇÃO PRINCIPAL NO PRÉDIO B9</t>
  </si>
  <si>
    <t>7222990</t>
  </si>
  <si>
    <t>(PRJ)_CBRE C10365744 REALIZAR A PINTURA TOTAL DO RODAPÉ ABAIXO DA PAREDE VERMELHA ENTRE AUDITÓRIO E RECEPÇÃO PRINCIPAL NO PRÉDIO DO B9</t>
  </si>
  <si>
    <t>7220809</t>
  </si>
  <si>
    <t>(PRJ)_REALIZAR A PINTURA TOTAL DA TUBULAÇÃO AO LADO DO PAINEL ELÉTRICO NA PORTA NO RECEBIMENTO, DEP.SEROSA (R02) MAM MEDTECH</t>
  </si>
  <si>
    <t>7224077</t>
  </si>
  <si>
    <t>(PRJ)_FIXAR O SUPORTE DE ACRÍLICO DE GORROS/MÁSCARAS NA ENTRADA DO COBALTO, FOI FIXADO MUITO ALTO, PRECISAMOS ABAIXAR UM POUCO, TAMPAR OS FUROS DA ANTIGA FURAÇÃO E REALIZAR RETOQUE EM PINTURA</t>
  </si>
  <si>
    <t>7218936</t>
  </si>
  <si>
    <t>(PRJ)_FÁB.ARAMES - REALIZAR A PINTURA TOTAL DO HALL DE ENTRADA PARTE INTERNA</t>
  </si>
  <si>
    <t>7218940</t>
  </si>
  <si>
    <t>(PRJ)_FÁB.ARAMES - REALIZAR A PINTURA TOTAL DAS PAREDES DO ESCRITÓRIO</t>
  </si>
  <si>
    <t>7218944</t>
  </si>
  <si>
    <t>(PRJ)_FÁB.ARAMES - TAMPAR, VEDAR E REALIZAR ACABAMENTO/PINTURA EM BURACO NO ENTORNO DE TUBULAÇÕES PARTE DE TRÁS LMK</t>
  </si>
  <si>
    <t>7218945</t>
  </si>
  <si>
    <t>(PRJ)_FÁB.ARAMES - REALIZAR A PINTURA TOTAL DA PAREDE WIP ANNEALING</t>
  </si>
  <si>
    <t>7221244</t>
  </si>
  <si>
    <t>(PRJ)_REALIZAR A PINTURA DOS CARRINHOS QUE ESTÃO DANIFICADOS, DEP.SEROSA (R02) MAM MEDTECH</t>
  </si>
  <si>
    <t>7221239</t>
  </si>
  <si>
    <t>(PRJ)_REPARO EM PISO DANIFICADO, CÂMARA FRIA EM FRENTE AO ELEVADOR, DEP.SEROSA (R02) MAM MEDTECH</t>
  </si>
  <si>
    <t>7221238</t>
  </si>
  <si>
    <t>(PRJ)_REFAZER PINTURA LASCADA TOTAL DA CÂMARA FRIA, PAREDE PRÓXIMO A MATERIAIS RECUSADOS DEP.SEROSA (R02) MAM MEDTECH</t>
  </si>
  <si>
    <t>7219720</t>
  </si>
  <si>
    <t>(PRJ)_EFETUAR PINTURA TOTAL DO PISO, BOX 03 - ARMAZENAMENTO DE ÁCIDO (AGULHAS)</t>
  </si>
  <si>
    <t>7219725</t>
  </si>
  <si>
    <t>(PRJ)_EFETUAR A PINTURA TOTAL NAS PAREDES DO POSTO AVANÇADO - AGULHAS</t>
  </si>
  <si>
    <t>7219730</t>
  </si>
  <si>
    <t>(PRJ)_EFETUAR REPARO TOTAL NO PISO PRÓXIMO AOS CILINDROS DE NITROGÊNIO (CENTRAL DE GASES - FÁBRICA DE AGULHAS)</t>
  </si>
  <si>
    <t>7219732</t>
  </si>
  <si>
    <t>(PRJ)_EFETUAR A PINTURA NO SUPORTE DE RAMAL DE EMERGÊNCIA (CENTRAL DE GASES - AGULHAS)</t>
  </si>
  <si>
    <t>7220153</t>
  </si>
  <si>
    <t>(PRJ)_AGULHAS - REALIZAR A PINTURA TOTAL DAS PAREDES DA OFICINA ELÉTRICA - PIDM</t>
  </si>
  <si>
    <t>7221266</t>
  </si>
  <si>
    <t>(PRJ)_REALIZAR A PINTURA TOTAL DANIFICADA NO ARMÁRIO CORTA-FOGO, DEP.INFLAMÁVEIS 2 (R04) MAM MEDTECH</t>
  </si>
  <si>
    <t>7219108</t>
  </si>
  <si>
    <t>PRJ_ARAMES BOP - MAI/24: SOPRO DE AR PARA SECAR AS MAOS COM MAL FUNCIONAMENTO BANHEIRO MASCULINO</t>
  </si>
  <si>
    <t>7224192</t>
  </si>
  <si>
    <t>(PRJ)_REALIZAR FECHAMENTO DE BURACOS NO TETO, LOCAL ONDE FOI RETIRADO EQUIPAMENTO/DUTO DE EXAUSTÃO (ÁREA DE MICRO AGULHAS)/VER FOTOS E-MAIL</t>
  </si>
  <si>
    <t>(PRJ)_REALIZAR FECHAMENTO DE BURACOS NO TETO, LOCAL ONDE FOI RETIRADO EQUIPAMENTO/DUTO DE EXAUSTÃO (ÁREA DE MICRO AGULHAS)/VER FOTOS E-MAIL
CC:1000013678-625133001-0000</t>
  </si>
  <si>
    <t>SSANTO96</t>
  </si>
  <si>
    <t>SUELEN APARECIDA</t>
  </si>
  <si>
    <t>7483814</t>
  </si>
  <si>
    <t>(PRJ)_REALIZAR A LIMPEZA DUTOS HVAC - LAB QUÍMICO (KENVUE OTC)</t>
  </si>
  <si>
    <t>(PRJ)_REALIZAR A LIMPEZA DUTOS HVAC - LAB QUÍMICO (KENVUE OTC)
CC:0000008920-6251330103-7680-BR12</t>
  </si>
  <si>
    <t>SAL-271</t>
  </si>
  <si>
    <t>Laboratório Químico</t>
  </si>
  <si>
    <t>BMYSLINS</t>
  </si>
  <si>
    <t>BRUNA MYSLINSKY</t>
  </si>
  <si>
    <t>7226208</t>
  </si>
  <si>
    <t>(PRJ)_TROCAR TIPO DE TOMADA P/KARL FISCHER, TROCAR TOMADA 110V DISPONÍVEL POR TOMADA PADRÃO BRASILEIRO ABNT 3 PINOS + TOMADA P/IMPRESSORA 3 PINOS (NOVA) AO LADO DO EQUIPAMENTO</t>
  </si>
  <si>
    <t>(PRJ)_TROCAR TIPO DE TOMADA P/KARL FISCHER, TROCAR TOMADA 110V DISPONÍVEL POR TOMADA PADRÃO BRASILEIRO ABNT 3 PINOS + TOMADA P/IMPRESSORA 3 PINOS (NOVA) AO LADO DO EQUIPAMENTO
cc:1000000534-625133001-0000</t>
  </si>
  <si>
    <t>Setor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</si>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</sst>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m/yyyy;;"/>
    <numFmt numFmtId="165" formatCode="##,###"/>
    <numFmt numFmtId="166" formatCode="dd/mm/yyyy;;&quot;---&quot;"/>
    <numFmt numFmtId="167" formatCode="00"/>
  </numFmts>
  <fonts count="3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</font>
    <font>
      <i/>
      <sz val="9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0"/>
      <name val="Calibri"/>
      <family val="2"/>
    </font>
    <font>
      <b/>
      <sz val="9"/>
      <color rgb="FFC00000"/>
      <name val="Calibri"/>
      <family val="2"/>
      <scheme val="minor"/>
    </font>
    <font>
      <sz val="9"/>
      <color theme="2" tint="-0.249977111117893"/>
      <name val="Calibri"/>
      <family val="2"/>
      <scheme val="minor"/>
    </font>
    <font>
      <b/>
      <sz val="8"/>
      <color theme="2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2" tint="-0.249977111117893"/>
      <name val="Calibri"/>
      <family val="2"/>
      <scheme val="minor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sz val="8"/>
      <color theme="7" tint="0.59999389629810485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3D3D3"/>
        <bgColor rgb="FFD3D3D3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D3D3D3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rgb="FFD3D3D3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</borders>
  <cellStyleXfs count="3">
    <xf numFmtId="0" fontId="0" fillId="0" borderId="0"/>
    <xf numFmtId="0" fontId="6" fillId="0" borderId="0"/>
    <xf numFmtId="0" fontId="34" fillId="0" borderId="37" applyFill="0">
      <alignment horizontal="center" vertical="center"/>
    </xf>
  </cellStyleXfs>
  <cellXfs count="239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4" fontId="3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/>
    <xf numFmtId="0" fontId="3" fillId="4" borderId="0" xfId="0" applyFont="1" applyFill="1" applyAlignment="1">
      <alignment horizontal="right" vertical="center"/>
    </xf>
    <xf numFmtId="14" fontId="14" fillId="0" borderId="0" xfId="0" applyNumberFormat="1" applyFont="1" applyAlignment="1" applyProtection="1">
      <alignment horizontal="left" vertical="center"/>
      <protection locked="0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0" borderId="0" xfId="0" applyFont="1"/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7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7" xfId="0" applyBorder="1"/>
    <xf numFmtId="0" fontId="1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10" xfId="0" applyBorder="1"/>
    <xf numFmtId="0" fontId="8" fillId="0" borderId="6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Font="1"/>
    <xf numFmtId="0" fontId="10" fillId="0" borderId="6" xfId="0" applyFont="1" applyBorder="1"/>
    <xf numFmtId="0" fontId="0" fillId="0" borderId="14" xfId="0" applyBorder="1"/>
    <xf numFmtId="49" fontId="0" fillId="0" borderId="14" xfId="0" applyNumberFormat="1" applyBorder="1"/>
    <xf numFmtId="14" fontId="17" fillId="4" borderId="0" xfId="0" applyNumberFormat="1" applyFont="1" applyFill="1" applyAlignment="1" applyProtection="1">
      <alignment horizontal="right" vertical="center"/>
      <protection locked="0"/>
    </xf>
    <xf numFmtId="0" fontId="21" fillId="0" borderId="0" xfId="0" applyFont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/>
    </xf>
    <xf numFmtId="0" fontId="24" fillId="3" borderId="2" xfId="0" applyFont="1" applyFill="1" applyBorder="1" applyAlignment="1">
      <alignment horizontal="center" vertical="center" wrapText="1"/>
    </xf>
    <xf numFmtId="14" fontId="24" fillId="3" borderId="2" xfId="0" applyNumberFormat="1" applyFont="1" applyFill="1" applyBorder="1" applyAlignment="1">
      <alignment horizontal="center" vertical="center" wrapText="1"/>
    </xf>
    <xf numFmtId="0" fontId="24" fillId="3" borderId="2" xfId="1" applyFont="1" applyFill="1" applyBorder="1" applyAlignment="1">
      <alignment horizontal="center" vertical="center" wrapText="1"/>
    </xf>
    <xf numFmtId="0" fontId="26" fillId="4" borderId="0" xfId="0" applyFont="1" applyFill="1" applyAlignment="1" applyProtection="1">
      <alignment horizontal="center" vertical="center"/>
      <protection locked="0"/>
    </xf>
    <xf numFmtId="0" fontId="26" fillId="4" borderId="0" xfId="0" applyFont="1" applyFill="1" applyProtection="1">
      <protection locked="0"/>
    </xf>
    <xf numFmtId="0" fontId="26" fillId="4" borderId="0" xfId="0" applyFont="1" applyFill="1" applyAlignment="1" applyProtection="1">
      <alignment horizontal="center"/>
      <protection locked="0"/>
    </xf>
    <xf numFmtId="14" fontId="26" fillId="4" borderId="0" xfId="0" applyNumberFormat="1" applyFont="1" applyFill="1" applyAlignment="1" applyProtection="1">
      <alignment horizontal="center" vertical="center"/>
      <protection locked="0"/>
    </xf>
    <xf numFmtId="14" fontId="26" fillId="4" borderId="0" xfId="0" applyNumberFormat="1" applyFont="1" applyFill="1" applyProtection="1">
      <protection locked="0"/>
    </xf>
    <xf numFmtId="0" fontId="26" fillId="4" borderId="0" xfId="1" applyFont="1" applyFill="1" applyProtection="1">
      <protection locked="0"/>
    </xf>
    <xf numFmtId="0" fontId="25" fillId="0" borderId="0" xfId="1" applyFont="1" applyProtection="1">
      <protection locked="0"/>
    </xf>
    <xf numFmtId="14" fontId="25" fillId="0" borderId="0" xfId="1" applyNumberFormat="1" applyFont="1" applyProtection="1">
      <protection locked="0"/>
    </xf>
    <xf numFmtId="0" fontId="25" fillId="0" borderId="0" xfId="1" applyFont="1" applyAlignment="1" applyProtection="1">
      <alignment horizontal="center" vertical="center"/>
      <protection locked="0"/>
    </xf>
    <xf numFmtId="0" fontId="25" fillId="0" borderId="0" xfId="1" applyFont="1" applyAlignment="1" applyProtection="1">
      <alignment horizontal="center"/>
      <protection locked="0"/>
    </xf>
    <xf numFmtId="22" fontId="25" fillId="0" borderId="0" xfId="1" applyNumberFormat="1" applyFont="1" applyAlignment="1" applyProtection="1">
      <alignment horizontal="center"/>
      <protection locked="0"/>
    </xf>
    <xf numFmtId="14" fontId="25" fillId="0" borderId="0" xfId="1" applyNumberFormat="1" applyFont="1" applyAlignment="1" applyProtection="1">
      <alignment horizontal="center" vertical="center"/>
      <protection locked="0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" fillId="0" borderId="0" xfId="0" applyFont="1" applyAlignment="1">
      <alignment horizontal="right" vertical="center" wrapText="1"/>
    </xf>
    <xf numFmtId="14" fontId="4" fillId="4" borderId="0" xfId="0" applyNumberFormat="1" applyFont="1" applyFill="1" applyAlignment="1" applyProtection="1">
      <alignment horizontal="center" vertical="center"/>
      <protection locked="0"/>
    </xf>
    <xf numFmtId="0" fontId="21" fillId="0" borderId="0" xfId="0" applyFont="1" applyAlignment="1" applyProtection="1">
      <alignment horizontal="center" vertical="center"/>
      <protection locked="0"/>
    </xf>
    <xf numFmtId="0" fontId="13" fillId="0" borderId="0" xfId="1" applyFont="1"/>
    <xf numFmtId="0" fontId="7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7" fillId="0" borderId="6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1" xfId="0" applyFont="1" applyBorder="1"/>
    <xf numFmtId="0" fontId="7" fillId="0" borderId="31" xfId="0" applyFont="1" applyBorder="1"/>
    <xf numFmtId="0" fontId="11" fillId="0" borderId="0" xfId="0" applyFont="1" applyAlignment="1">
      <alignment vertical="center"/>
    </xf>
    <xf numFmtId="0" fontId="7" fillId="0" borderId="12" xfId="0" applyFont="1" applyBorder="1"/>
    <xf numFmtId="0" fontId="7" fillId="0" borderId="30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30" xfId="0" applyFont="1" applyBorder="1"/>
    <xf numFmtId="0" fontId="12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7" fillId="0" borderId="13" xfId="0" applyFont="1" applyBorder="1"/>
    <xf numFmtId="0" fontId="8" fillId="0" borderId="7" xfId="0" applyFont="1" applyBorder="1" applyAlignment="1">
      <alignment vertical="top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30" fillId="0" borderId="0" xfId="0" applyFont="1" applyAlignment="1">
      <alignment horizontal="center"/>
    </xf>
    <xf numFmtId="0" fontId="0" fillId="0" borderId="28" xfId="0" applyBorder="1" applyAlignment="1">
      <alignment horizontal="left" vertical="center"/>
    </xf>
    <xf numFmtId="0" fontId="0" fillId="0" borderId="28" xfId="0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13" fillId="0" borderId="0" xfId="1" applyFont="1" applyAlignment="1">
      <alignment horizontal="center" vertical="center" wrapText="1"/>
    </xf>
    <xf numFmtId="0" fontId="19" fillId="0" borderId="0" xfId="1" applyFont="1"/>
    <xf numFmtId="14" fontId="3" fillId="0" borderId="5" xfId="0" applyNumberFormat="1" applyFont="1" applyBorder="1" applyAlignment="1" applyProtection="1">
      <alignment horizontal="center" vertical="center"/>
      <protection locked="0"/>
    </xf>
    <xf numFmtId="0" fontId="20" fillId="0" borderId="5" xfId="0" applyFont="1" applyBorder="1" applyAlignment="1" applyProtection="1">
      <alignment horizontal="center" vertical="center"/>
      <protection locked="0"/>
    </xf>
    <xf numFmtId="0" fontId="9" fillId="6" borderId="33" xfId="0" applyFont="1" applyFill="1" applyBorder="1" applyAlignment="1">
      <alignment horizontal="center" vertical="center"/>
    </xf>
    <xf numFmtId="0" fontId="9" fillId="6" borderId="33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9" fillId="5" borderId="33" xfId="0" applyFont="1" applyFill="1" applyBorder="1" applyAlignment="1">
      <alignment horizontal="center" vertical="center" wrapText="1"/>
    </xf>
    <xf numFmtId="14" fontId="9" fillId="5" borderId="33" xfId="0" applyNumberFormat="1" applyFont="1" applyFill="1" applyBorder="1" applyAlignment="1">
      <alignment horizontal="center" vertical="center" wrapText="1"/>
    </xf>
    <xf numFmtId="0" fontId="24" fillId="5" borderId="13" xfId="0" applyFont="1" applyFill="1" applyBorder="1" applyAlignment="1">
      <alignment horizontal="center" vertical="center" wrapText="1"/>
    </xf>
    <xf numFmtId="0" fontId="23" fillId="0" borderId="0" xfId="0" applyFont="1" applyAlignment="1">
      <alignment vertical="center"/>
    </xf>
    <xf numFmtId="166" fontId="4" fillId="0" borderId="0" xfId="0" applyNumberFormat="1" applyFont="1" applyAlignment="1">
      <alignment horizontal="center"/>
    </xf>
    <xf numFmtId="0" fontId="9" fillId="3" borderId="2" xfId="0" applyFont="1" applyFill="1" applyBorder="1" applyAlignment="1">
      <alignment horizontal="center" vertical="center" wrapText="1"/>
    </xf>
    <xf numFmtId="0" fontId="32" fillId="4" borderId="0" xfId="0" applyFont="1" applyFill="1" applyAlignment="1" applyProtection="1">
      <alignment horizontal="center" vertical="center" wrapText="1"/>
      <protection locked="0"/>
    </xf>
    <xf numFmtId="0" fontId="32" fillId="4" borderId="0" xfId="0" applyFont="1" applyFill="1" applyAlignment="1" applyProtection="1">
      <alignment wrapText="1"/>
      <protection locked="0"/>
    </xf>
    <xf numFmtId="0" fontId="13" fillId="0" borderId="0" xfId="1" applyFont="1" applyAlignment="1">
      <alignment horizontal="left" vertical="center"/>
    </xf>
    <xf numFmtId="0" fontId="0" fillId="0" borderId="0" xfId="0" applyProtection="1"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0" fillId="0" borderId="0" xfId="0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9" fillId="4" borderId="0" xfId="1" applyFont="1" applyFill="1" applyProtection="1">
      <protection locked="0"/>
    </xf>
    <xf numFmtId="0" fontId="33" fillId="0" borderId="0" xfId="1" applyFont="1" applyAlignment="1">
      <alignment horizontal="center" vertical="center"/>
    </xf>
    <xf numFmtId="0" fontId="33" fillId="0" borderId="0" xfId="1" applyFont="1"/>
    <xf numFmtId="0" fontId="33" fillId="0" borderId="0" xfId="1" applyFont="1" applyAlignment="1">
      <alignment horizontal="left"/>
    </xf>
    <xf numFmtId="0" fontId="33" fillId="0" borderId="0" xfId="1" applyFont="1" applyAlignment="1">
      <alignment horizontal="left" vertical="center"/>
    </xf>
    <xf numFmtId="22" fontId="33" fillId="0" borderId="0" xfId="1" applyNumberFormat="1" applyFont="1" applyAlignment="1">
      <alignment horizontal="center" vertical="center"/>
    </xf>
    <xf numFmtId="0" fontId="33" fillId="0" borderId="0" xfId="1" applyFont="1" applyAlignment="1">
      <alignment horizontal="center"/>
    </xf>
    <xf numFmtId="22" fontId="33" fillId="0" borderId="0" xfId="1" applyNumberFormat="1" applyFont="1" applyAlignment="1">
      <alignment horizontal="left"/>
    </xf>
    <xf numFmtId="0" fontId="33" fillId="0" borderId="0" xfId="1" applyFont="1" applyAlignment="1">
      <alignment horizontal="left" shrinkToFit="1"/>
    </xf>
    <xf numFmtId="22" fontId="33" fillId="0" borderId="0" xfId="1" applyNumberFormat="1" applyFont="1" applyAlignment="1" applyProtection="1">
      <alignment horizontal="left"/>
      <protection locked="0"/>
    </xf>
    <xf numFmtId="167" fontId="13" fillId="0" borderId="0" xfId="1" applyNumberFormat="1" applyFont="1" applyAlignment="1">
      <alignment horizontal="center"/>
    </xf>
    <xf numFmtId="0" fontId="0" fillId="0" borderId="16" xfId="0" applyBorder="1" applyAlignment="1">
      <alignment horizontal="center"/>
    </xf>
    <xf numFmtId="0" fontId="28" fillId="2" borderId="7" xfId="0" applyFont="1" applyFill="1" applyBorder="1" applyAlignment="1">
      <alignment horizontal="center" vertical="center"/>
    </xf>
    <xf numFmtId="0" fontId="28" fillId="2" borderId="8" xfId="0" applyFont="1" applyFill="1" applyBorder="1" applyAlignment="1">
      <alignment horizontal="center" vertical="center"/>
    </xf>
    <xf numFmtId="0" fontId="28" fillId="2" borderId="9" xfId="0" applyFont="1" applyFill="1" applyBorder="1" applyAlignment="1">
      <alignment horizontal="center" vertical="center"/>
    </xf>
    <xf numFmtId="0" fontId="28" fillId="2" borderId="11" xfId="0" applyFont="1" applyFill="1" applyBorder="1" applyAlignment="1">
      <alignment horizontal="center" vertical="center"/>
    </xf>
    <xf numFmtId="0" fontId="28" fillId="2" borderId="12" xfId="0" applyFont="1" applyFill="1" applyBorder="1" applyAlignment="1">
      <alignment horizontal="center" vertical="center"/>
    </xf>
    <xf numFmtId="0" fontId="28" fillId="2" borderId="1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5" xfId="0" applyBorder="1" applyAlignment="1">
      <alignment horizont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12" fillId="2" borderId="6" xfId="0" applyFont="1" applyFill="1" applyBorder="1" applyAlignment="1">
      <alignment horizontal="right" vertical="center" wrapText="1"/>
    </xf>
    <xf numFmtId="0" fontId="12" fillId="2" borderId="0" xfId="0" applyFont="1" applyFill="1" applyAlignment="1">
      <alignment horizontal="right" vertical="center" wrapText="1"/>
    </xf>
    <xf numFmtId="0" fontId="12" fillId="2" borderId="6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8" fillId="0" borderId="26" xfId="0" applyFont="1" applyBorder="1" applyAlignment="1">
      <alignment horizontal="left"/>
    </xf>
    <xf numFmtId="0" fontId="8" fillId="0" borderId="25" xfId="0" applyFont="1" applyBorder="1" applyAlignment="1">
      <alignment horizontal="left"/>
    </xf>
    <xf numFmtId="0" fontId="15" fillId="9" borderId="27" xfId="0" applyFont="1" applyFill="1" applyBorder="1" applyAlignment="1">
      <alignment horizontal="center" vertical="center"/>
    </xf>
    <xf numFmtId="0" fontId="15" fillId="9" borderId="28" xfId="0" applyFont="1" applyFill="1" applyBorder="1" applyAlignment="1">
      <alignment horizontal="center" vertical="center"/>
    </xf>
    <xf numFmtId="0" fontId="15" fillId="9" borderId="27" xfId="0" applyFont="1" applyFill="1" applyBorder="1" applyAlignment="1">
      <alignment horizontal="center" vertical="center" wrapText="1"/>
    </xf>
    <xf numFmtId="0" fontId="15" fillId="9" borderId="28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9" fillId="9" borderId="27" xfId="0" applyFont="1" applyFill="1" applyBorder="1" applyAlignment="1">
      <alignment horizontal="center" vertical="center"/>
    </xf>
    <xf numFmtId="0" fontId="9" fillId="9" borderId="28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textRotation="90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65" fontId="16" fillId="0" borderId="8" xfId="0" applyNumberFormat="1" applyFont="1" applyBorder="1" applyAlignment="1" applyProtection="1">
      <alignment horizontal="center" vertical="center" wrapText="1"/>
      <protection locked="0"/>
    </xf>
    <xf numFmtId="165" fontId="16" fillId="0" borderId="9" xfId="0" applyNumberFormat="1" applyFont="1" applyBorder="1" applyAlignment="1" applyProtection="1">
      <alignment horizontal="center" vertical="center" wrapText="1"/>
      <protection locked="0"/>
    </xf>
    <xf numFmtId="165" fontId="16" fillId="0" borderId="12" xfId="0" applyNumberFormat="1" applyFont="1" applyBorder="1" applyAlignment="1" applyProtection="1">
      <alignment horizontal="center" vertical="center" wrapText="1"/>
      <protection locked="0"/>
    </xf>
    <xf numFmtId="165" fontId="16" fillId="0" borderId="13" xfId="0" applyNumberFormat="1" applyFont="1" applyBorder="1" applyAlignment="1" applyProtection="1">
      <alignment horizontal="center" vertical="center" wrapText="1"/>
      <protection locked="0"/>
    </xf>
    <xf numFmtId="0" fontId="15" fillId="9" borderId="27" xfId="1" applyFont="1" applyFill="1" applyBorder="1" applyAlignment="1">
      <alignment horizontal="center" vertical="center"/>
    </xf>
    <xf numFmtId="0" fontId="15" fillId="9" borderId="28" xfId="1" applyFont="1" applyFill="1" applyBorder="1" applyAlignment="1">
      <alignment horizontal="center" vertical="center"/>
    </xf>
    <xf numFmtId="14" fontId="15" fillId="9" borderId="27" xfId="1" applyNumberFormat="1" applyFont="1" applyFill="1" applyBorder="1" applyAlignment="1">
      <alignment horizontal="center" vertical="center"/>
    </xf>
    <xf numFmtId="14" fontId="15" fillId="9" borderId="28" xfId="1" applyNumberFormat="1" applyFont="1" applyFill="1" applyBorder="1" applyAlignment="1">
      <alignment horizontal="center" vertical="center"/>
    </xf>
    <xf numFmtId="164" fontId="0" fillId="0" borderId="28" xfId="0" applyNumberFormat="1" applyBorder="1" applyAlignment="1">
      <alignment horizontal="left" vertical="center"/>
    </xf>
    <xf numFmtId="164" fontId="7" fillId="0" borderId="28" xfId="0" applyNumberFormat="1" applyFont="1" applyBorder="1" applyAlignment="1">
      <alignment horizontal="left" vertical="center"/>
    </xf>
    <xf numFmtId="164" fontId="7" fillId="0" borderId="29" xfId="0" applyNumberFormat="1" applyFont="1" applyBorder="1" applyAlignment="1">
      <alignment horizontal="left" vertical="center"/>
    </xf>
    <xf numFmtId="0" fontId="23" fillId="0" borderId="0" xfId="0" applyFont="1" applyAlignment="1" applyProtection="1">
      <alignment horizontal="center" vertical="center"/>
      <protection locked="0"/>
    </xf>
    <xf numFmtId="0" fontId="11" fillId="7" borderId="6" xfId="0" applyFont="1" applyFill="1" applyBorder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8" fillId="2" borderId="3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4" fontId="17" fillId="4" borderId="8" xfId="0" applyNumberFormat="1" applyFont="1" applyFill="1" applyBorder="1" applyAlignment="1" applyProtection="1">
      <alignment horizontal="center" vertical="center"/>
      <protection locked="0"/>
    </xf>
    <xf numFmtId="14" fontId="17" fillId="4" borderId="9" xfId="0" applyNumberFormat="1" applyFont="1" applyFill="1" applyBorder="1" applyAlignment="1" applyProtection="1">
      <alignment horizontal="center" vertical="center"/>
      <protection locked="0"/>
    </xf>
    <xf numFmtId="14" fontId="17" fillId="4" borderId="0" xfId="0" applyNumberFormat="1" applyFont="1" applyFill="1" applyAlignment="1" applyProtection="1">
      <alignment horizontal="center" vertical="center"/>
      <protection locked="0"/>
    </xf>
    <xf numFmtId="14" fontId="17" fillId="4" borderId="10" xfId="0" applyNumberFormat="1" applyFont="1" applyFill="1" applyBorder="1" applyAlignment="1" applyProtection="1">
      <alignment horizontal="center" vertical="center"/>
      <protection locked="0"/>
    </xf>
    <xf numFmtId="14" fontId="17" fillId="4" borderId="12" xfId="0" applyNumberFormat="1" applyFont="1" applyFill="1" applyBorder="1" applyAlignment="1" applyProtection="1">
      <alignment horizontal="center" vertical="center"/>
      <protection locked="0"/>
    </xf>
    <xf numFmtId="14" fontId="17" fillId="4" borderId="13" xfId="0" applyNumberFormat="1" applyFont="1" applyFill="1" applyBorder="1" applyAlignment="1" applyProtection="1">
      <alignment horizontal="center" vertical="center"/>
      <protection locked="0"/>
    </xf>
    <xf numFmtId="0" fontId="29" fillId="2" borderId="36" xfId="0" applyFont="1" applyFill="1" applyBorder="1" applyAlignment="1">
      <alignment horizontal="center" vertical="center" textRotation="90"/>
    </xf>
    <xf numFmtId="0" fontId="29" fillId="2" borderId="33" xfId="0" applyFont="1" applyFill="1" applyBorder="1" applyAlignment="1">
      <alignment horizontal="center" vertical="center" textRotation="90"/>
    </xf>
    <xf numFmtId="164" fontId="0" fillId="0" borderId="29" xfId="0" applyNumberFormat="1" applyBorder="1" applyAlignment="1">
      <alignment horizontal="left" vertical="center"/>
    </xf>
    <xf numFmtId="0" fontId="9" fillId="6" borderId="7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3">
    <cellStyle name="Nome" xfId="2" xr:uid="{F88C2958-70A0-42E0-B77A-12A6E421B52A}"/>
    <cellStyle name="Normal" xfId="0" builtinId="0"/>
    <cellStyle name="Normal 2" xfId="1" xr:uid="{00000000-0005-0000-0000-000001000000}"/>
  </cellStyles>
  <dxfs count="35">
    <dxf>
      <font>
        <b val="0"/>
        <i val="0"/>
        <color rgb="FFC00000"/>
      </font>
      <fill>
        <patternFill>
          <bgColor theme="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dd/mm/yyyy;;&quot;---&quot;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numFmt numFmtId="167" formatCode="0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27" formatCode="dd/mm/yyyy\ hh:mm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1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27" formatCode="dd/mm/yyyy\ hh:mm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27" formatCode="dd/mm/yyyy\ hh:m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auto="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auto="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auto="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none"/>
      </font>
      <numFmt numFmtId="0" formatCode="General"/>
      <fill>
        <patternFill patternType="solid">
          <fgColor indexed="64"/>
          <bgColor theme="0"/>
        </patternFill>
      </fill>
      <protection locked="0" hidden="0"/>
    </dxf>
  </dxfs>
  <tableStyles count="0" defaultTableStyle="TableStyleMedium2" defaultPivotStyle="PivotStyleLight16"/>
  <colors>
    <mruColors>
      <color rgb="FF61D6FF"/>
      <color rgb="FF71FFB1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1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worksheet" Target="worksheets/sheet3.xml"/><Relationship Id="rId15" Type="http://schemas.microsoft.com/office/2006/relationships/vbaProject" Target="vbaProject.bin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Prisma!$V$2</c:f>
              <c:strCache>
                <c:ptCount val="1"/>
                <c:pt idx="0">
                  <c:v>Dias p/ Vencimento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Prisma!$V$3:$V$608</c:f>
              <c:numCache>
                <c:formatCode>00</c:formatCode>
                <c:ptCount val="606"/>
                <c:pt idx="0">
                  <c:v>49</c:v>
                </c:pt>
                <c:pt idx="1">
                  <c:v>49</c:v>
                </c:pt>
                <c:pt idx="2">
                  <c:v>394</c:v>
                </c:pt>
                <c:pt idx="3">
                  <c:v>407</c:v>
                </c:pt>
                <c:pt idx="4">
                  <c:v>295</c:v>
                </c:pt>
                <c:pt idx="5">
                  <c:v>341</c:v>
                </c:pt>
                <c:pt idx="6">
                  <c:v>328</c:v>
                </c:pt>
                <c:pt idx="7">
                  <c:v>307</c:v>
                </c:pt>
                <c:pt idx="8">
                  <c:v>367</c:v>
                </c:pt>
                <c:pt idx="9">
                  <c:v>305</c:v>
                </c:pt>
                <c:pt idx="10">
                  <c:v>299</c:v>
                </c:pt>
                <c:pt idx="11">
                  <c:v>296</c:v>
                </c:pt>
                <c:pt idx="12">
                  <c:v>286</c:v>
                </c:pt>
                <c:pt idx="13">
                  <c:v>285</c:v>
                </c:pt>
                <c:pt idx="14">
                  <c:v>303</c:v>
                </c:pt>
                <c:pt idx="15">
                  <c:v>268</c:v>
                </c:pt>
                <c:pt idx="16">
                  <c:v>268</c:v>
                </c:pt>
                <c:pt idx="17">
                  <c:v>268</c:v>
                </c:pt>
                <c:pt idx="18">
                  <c:v>267</c:v>
                </c:pt>
                <c:pt idx="19">
                  <c:v>264</c:v>
                </c:pt>
                <c:pt idx="20">
                  <c:v>264</c:v>
                </c:pt>
                <c:pt idx="21">
                  <c:v>245</c:v>
                </c:pt>
                <c:pt idx="22">
                  <c:v>244</c:v>
                </c:pt>
                <c:pt idx="23">
                  <c:v>335</c:v>
                </c:pt>
                <c:pt idx="24">
                  <c:v>329</c:v>
                </c:pt>
                <c:pt idx="25">
                  <c:v>240</c:v>
                </c:pt>
                <c:pt idx="26">
                  <c:v>232</c:v>
                </c:pt>
                <c:pt idx="27">
                  <c:v>321</c:v>
                </c:pt>
                <c:pt idx="28">
                  <c:v>312</c:v>
                </c:pt>
                <c:pt idx="29">
                  <c:v>215</c:v>
                </c:pt>
                <c:pt idx="30">
                  <c:v>215</c:v>
                </c:pt>
                <c:pt idx="31">
                  <c:v>203</c:v>
                </c:pt>
                <c:pt idx="32">
                  <c:v>194</c:v>
                </c:pt>
                <c:pt idx="33">
                  <c:v>212</c:v>
                </c:pt>
                <c:pt idx="34">
                  <c:v>189</c:v>
                </c:pt>
                <c:pt idx="35">
                  <c:v>148</c:v>
                </c:pt>
                <c:pt idx="36">
                  <c:v>189</c:v>
                </c:pt>
                <c:pt idx="37">
                  <c:v>189</c:v>
                </c:pt>
                <c:pt idx="38">
                  <c:v>269</c:v>
                </c:pt>
                <c:pt idx="39">
                  <c:v>189</c:v>
                </c:pt>
                <c:pt idx="40">
                  <c:v>211</c:v>
                </c:pt>
                <c:pt idx="41">
                  <c:v>279</c:v>
                </c:pt>
                <c:pt idx="42">
                  <c:v>183</c:v>
                </c:pt>
                <c:pt idx="43">
                  <c:v>272</c:v>
                </c:pt>
                <c:pt idx="44">
                  <c:v>175</c:v>
                </c:pt>
                <c:pt idx="45">
                  <c:v>173</c:v>
                </c:pt>
                <c:pt idx="46">
                  <c:v>173</c:v>
                </c:pt>
                <c:pt idx="47">
                  <c:v>170</c:v>
                </c:pt>
                <c:pt idx="48">
                  <c:v>168</c:v>
                </c:pt>
                <c:pt idx="49">
                  <c:v>258</c:v>
                </c:pt>
                <c:pt idx="50">
                  <c:v>163</c:v>
                </c:pt>
                <c:pt idx="51">
                  <c:v>251</c:v>
                </c:pt>
                <c:pt idx="52">
                  <c:v>159</c:v>
                </c:pt>
                <c:pt idx="53">
                  <c:v>249</c:v>
                </c:pt>
                <c:pt idx="54">
                  <c:v>155</c:v>
                </c:pt>
                <c:pt idx="55">
                  <c:v>155</c:v>
                </c:pt>
                <c:pt idx="56">
                  <c:v>155</c:v>
                </c:pt>
                <c:pt idx="57">
                  <c:v>127</c:v>
                </c:pt>
                <c:pt idx="58">
                  <c:v>153</c:v>
                </c:pt>
                <c:pt idx="59">
                  <c:v>152</c:v>
                </c:pt>
                <c:pt idx="60">
                  <c:v>141</c:v>
                </c:pt>
                <c:pt idx="61">
                  <c:v>141</c:v>
                </c:pt>
                <c:pt idx="62">
                  <c:v>141</c:v>
                </c:pt>
                <c:pt idx="63">
                  <c:v>138</c:v>
                </c:pt>
                <c:pt idx="64">
                  <c:v>137</c:v>
                </c:pt>
                <c:pt idx="65">
                  <c:v>137</c:v>
                </c:pt>
                <c:pt idx="66">
                  <c:v>135</c:v>
                </c:pt>
                <c:pt idx="67">
                  <c:v>132</c:v>
                </c:pt>
                <c:pt idx="68">
                  <c:v>131</c:v>
                </c:pt>
                <c:pt idx="69">
                  <c:v>131</c:v>
                </c:pt>
                <c:pt idx="70">
                  <c:v>131</c:v>
                </c:pt>
                <c:pt idx="71">
                  <c:v>71</c:v>
                </c:pt>
                <c:pt idx="72">
                  <c:v>140</c:v>
                </c:pt>
                <c:pt idx="73">
                  <c:v>131</c:v>
                </c:pt>
                <c:pt idx="74">
                  <c:v>148</c:v>
                </c:pt>
                <c:pt idx="75">
                  <c:v>148</c:v>
                </c:pt>
                <c:pt idx="76">
                  <c:v>148</c:v>
                </c:pt>
                <c:pt idx="77">
                  <c:v>148</c:v>
                </c:pt>
                <c:pt idx="78">
                  <c:v>149</c:v>
                </c:pt>
                <c:pt idx="79">
                  <c:v>154</c:v>
                </c:pt>
                <c:pt idx="80">
                  <c:v>131</c:v>
                </c:pt>
                <c:pt idx="81">
                  <c:v>131</c:v>
                </c:pt>
                <c:pt idx="82">
                  <c:v>126</c:v>
                </c:pt>
                <c:pt idx="83">
                  <c:v>119</c:v>
                </c:pt>
                <c:pt idx="84">
                  <c:v>119</c:v>
                </c:pt>
                <c:pt idx="85">
                  <c:v>114</c:v>
                </c:pt>
                <c:pt idx="86">
                  <c:v>200</c:v>
                </c:pt>
                <c:pt idx="87">
                  <c:v>110</c:v>
                </c:pt>
                <c:pt idx="88">
                  <c:v>200</c:v>
                </c:pt>
                <c:pt idx="89">
                  <c:v>106</c:v>
                </c:pt>
                <c:pt idx="90">
                  <c:v>105</c:v>
                </c:pt>
                <c:pt idx="91">
                  <c:v>105</c:v>
                </c:pt>
                <c:pt idx="92">
                  <c:v>104</c:v>
                </c:pt>
                <c:pt idx="93">
                  <c:v>104</c:v>
                </c:pt>
                <c:pt idx="94">
                  <c:v>100</c:v>
                </c:pt>
                <c:pt idx="95">
                  <c:v>188</c:v>
                </c:pt>
                <c:pt idx="96">
                  <c:v>37</c:v>
                </c:pt>
                <c:pt idx="97">
                  <c:v>37</c:v>
                </c:pt>
                <c:pt idx="98">
                  <c:v>105</c:v>
                </c:pt>
                <c:pt idx="99">
                  <c:v>104</c:v>
                </c:pt>
                <c:pt idx="100">
                  <c:v>106</c:v>
                </c:pt>
                <c:pt idx="101">
                  <c:v>96</c:v>
                </c:pt>
                <c:pt idx="102">
                  <c:v>101</c:v>
                </c:pt>
                <c:pt idx="103">
                  <c:v>101</c:v>
                </c:pt>
                <c:pt idx="104">
                  <c:v>101</c:v>
                </c:pt>
                <c:pt idx="105">
                  <c:v>96</c:v>
                </c:pt>
                <c:pt idx="106">
                  <c:v>100</c:v>
                </c:pt>
                <c:pt idx="107">
                  <c:v>110</c:v>
                </c:pt>
                <c:pt idx="108">
                  <c:v>126</c:v>
                </c:pt>
                <c:pt idx="109">
                  <c:v>131</c:v>
                </c:pt>
                <c:pt idx="110">
                  <c:v>36</c:v>
                </c:pt>
                <c:pt idx="111">
                  <c:v>128</c:v>
                </c:pt>
                <c:pt idx="112">
                  <c:v>131</c:v>
                </c:pt>
                <c:pt idx="113">
                  <c:v>117</c:v>
                </c:pt>
                <c:pt idx="114">
                  <c:v>114</c:v>
                </c:pt>
                <c:pt idx="115">
                  <c:v>118</c:v>
                </c:pt>
                <c:pt idx="116">
                  <c:v>96</c:v>
                </c:pt>
                <c:pt idx="117">
                  <c:v>96</c:v>
                </c:pt>
                <c:pt idx="118">
                  <c:v>32</c:v>
                </c:pt>
                <c:pt idx="119">
                  <c:v>181</c:v>
                </c:pt>
                <c:pt idx="120">
                  <c:v>86</c:v>
                </c:pt>
                <c:pt idx="121">
                  <c:v>86</c:v>
                </c:pt>
                <c:pt idx="122">
                  <c:v>89</c:v>
                </c:pt>
                <c:pt idx="123">
                  <c:v>93</c:v>
                </c:pt>
                <c:pt idx="124">
                  <c:v>93</c:v>
                </c:pt>
                <c:pt idx="125">
                  <c:v>81</c:v>
                </c:pt>
                <c:pt idx="126">
                  <c:v>159</c:v>
                </c:pt>
                <c:pt idx="127">
                  <c:v>160</c:v>
                </c:pt>
                <c:pt idx="128">
                  <c:v>156</c:v>
                </c:pt>
                <c:pt idx="129">
                  <c:v>195</c:v>
                </c:pt>
                <c:pt idx="130">
                  <c:v>169</c:v>
                </c:pt>
                <c:pt idx="131">
                  <c:v>167</c:v>
                </c:pt>
                <c:pt idx="132">
                  <c:v>153</c:v>
                </c:pt>
                <c:pt idx="133">
                  <c:v>64</c:v>
                </c:pt>
                <c:pt idx="134">
                  <c:v>96</c:v>
                </c:pt>
                <c:pt idx="135">
                  <c:v>57</c:v>
                </c:pt>
                <c:pt idx="136">
                  <c:v>57</c:v>
                </c:pt>
                <c:pt idx="137">
                  <c:v>56</c:v>
                </c:pt>
                <c:pt idx="138">
                  <c:v>57</c:v>
                </c:pt>
                <c:pt idx="139">
                  <c:v>57</c:v>
                </c:pt>
                <c:pt idx="140">
                  <c:v>56</c:v>
                </c:pt>
                <c:pt idx="141">
                  <c:v>57</c:v>
                </c:pt>
                <c:pt idx="142">
                  <c:v>57</c:v>
                </c:pt>
                <c:pt idx="143">
                  <c:v>57</c:v>
                </c:pt>
                <c:pt idx="144">
                  <c:v>56</c:v>
                </c:pt>
                <c:pt idx="145">
                  <c:v>56</c:v>
                </c:pt>
                <c:pt idx="146">
                  <c:v>57</c:v>
                </c:pt>
                <c:pt idx="147">
                  <c:v>57</c:v>
                </c:pt>
                <c:pt idx="148">
                  <c:v>57</c:v>
                </c:pt>
                <c:pt idx="149">
                  <c:v>57</c:v>
                </c:pt>
                <c:pt idx="150">
                  <c:v>56</c:v>
                </c:pt>
                <c:pt idx="151">
                  <c:v>62</c:v>
                </c:pt>
                <c:pt idx="152">
                  <c:v>64</c:v>
                </c:pt>
                <c:pt idx="153">
                  <c:v>69</c:v>
                </c:pt>
                <c:pt idx="154">
                  <c:v>56</c:v>
                </c:pt>
                <c:pt idx="155">
                  <c:v>56</c:v>
                </c:pt>
                <c:pt idx="156">
                  <c:v>64</c:v>
                </c:pt>
                <c:pt idx="157">
                  <c:v>56</c:v>
                </c:pt>
                <c:pt idx="158">
                  <c:v>55</c:v>
                </c:pt>
                <c:pt idx="159">
                  <c:v>51</c:v>
                </c:pt>
                <c:pt idx="160">
                  <c:v>58</c:v>
                </c:pt>
                <c:pt idx="161">
                  <c:v>139</c:v>
                </c:pt>
                <c:pt idx="162">
                  <c:v>51</c:v>
                </c:pt>
                <c:pt idx="163">
                  <c:v>51</c:v>
                </c:pt>
                <c:pt idx="164">
                  <c:v>54</c:v>
                </c:pt>
                <c:pt idx="165">
                  <c:v>55</c:v>
                </c:pt>
                <c:pt idx="166">
                  <c:v>54</c:v>
                </c:pt>
                <c:pt idx="167">
                  <c:v>77</c:v>
                </c:pt>
                <c:pt idx="168">
                  <c:v>50</c:v>
                </c:pt>
                <c:pt idx="169">
                  <c:v>50</c:v>
                </c:pt>
                <c:pt idx="170">
                  <c:v>140</c:v>
                </c:pt>
                <c:pt idx="171">
                  <c:v>49</c:v>
                </c:pt>
                <c:pt idx="172">
                  <c:v>48</c:v>
                </c:pt>
                <c:pt idx="173">
                  <c:v>132</c:v>
                </c:pt>
                <c:pt idx="174">
                  <c:v>42</c:v>
                </c:pt>
                <c:pt idx="175">
                  <c:v>131</c:v>
                </c:pt>
                <c:pt idx="176">
                  <c:v>49</c:v>
                </c:pt>
                <c:pt idx="177">
                  <c:v>41</c:v>
                </c:pt>
                <c:pt idx="178">
                  <c:v>41</c:v>
                </c:pt>
                <c:pt idx="179">
                  <c:v>37</c:v>
                </c:pt>
                <c:pt idx="180">
                  <c:v>37</c:v>
                </c:pt>
                <c:pt idx="181">
                  <c:v>37</c:v>
                </c:pt>
                <c:pt idx="182">
                  <c:v>33</c:v>
                </c:pt>
                <c:pt idx="183">
                  <c:v>33</c:v>
                </c:pt>
                <c:pt idx="184">
                  <c:v>35</c:v>
                </c:pt>
                <c:pt idx="185">
                  <c:v>35</c:v>
                </c:pt>
                <c:pt idx="186">
                  <c:v>29</c:v>
                </c:pt>
                <c:pt idx="187">
                  <c:v>35</c:v>
                </c:pt>
                <c:pt idx="188">
                  <c:v>35</c:v>
                </c:pt>
                <c:pt idx="189">
                  <c:v>35</c:v>
                </c:pt>
                <c:pt idx="190">
                  <c:v>29</c:v>
                </c:pt>
                <c:pt idx="191">
                  <c:v>29</c:v>
                </c:pt>
                <c:pt idx="192">
                  <c:v>36</c:v>
                </c:pt>
                <c:pt idx="193">
                  <c:v>36</c:v>
                </c:pt>
                <c:pt idx="194">
                  <c:v>29</c:v>
                </c:pt>
                <c:pt idx="195">
                  <c:v>29</c:v>
                </c:pt>
                <c:pt idx="196">
                  <c:v>29</c:v>
                </c:pt>
                <c:pt idx="197">
                  <c:v>30</c:v>
                </c:pt>
                <c:pt idx="198">
                  <c:v>30</c:v>
                </c:pt>
                <c:pt idx="199">
                  <c:v>22</c:v>
                </c:pt>
                <c:pt idx="200">
                  <c:v>112</c:v>
                </c:pt>
                <c:pt idx="201">
                  <c:v>22</c:v>
                </c:pt>
                <c:pt idx="202">
                  <c:v>15</c:v>
                </c:pt>
                <c:pt idx="203">
                  <c:v>14</c:v>
                </c:pt>
                <c:pt idx="204">
                  <c:v>14</c:v>
                </c:pt>
                <c:pt idx="205">
                  <c:v>14</c:v>
                </c:pt>
                <c:pt idx="206">
                  <c:v>12</c:v>
                </c:pt>
                <c:pt idx="207">
                  <c:v>13</c:v>
                </c:pt>
                <c:pt idx="208">
                  <c:v>129</c:v>
                </c:pt>
                <c:pt idx="209">
                  <c:v>171</c:v>
                </c:pt>
                <c:pt idx="210">
                  <c:v>88</c:v>
                </c:pt>
                <c:pt idx="211">
                  <c:v>13</c:v>
                </c:pt>
                <c:pt idx="212">
                  <c:v>27</c:v>
                </c:pt>
                <c:pt idx="213">
                  <c:v>12</c:v>
                </c:pt>
                <c:pt idx="214">
                  <c:v>11</c:v>
                </c:pt>
                <c:pt idx="215">
                  <c:v>72</c:v>
                </c:pt>
                <c:pt idx="216">
                  <c:v>11</c:v>
                </c:pt>
                <c:pt idx="217">
                  <c:v>7</c:v>
                </c:pt>
                <c:pt idx="218">
                  <c:v>9</c:v>
                </c:pt>
                <c:pt idx="219">
                  <c:v>9</c:v>
                </c:pt>
                <c:pt idx="220">
                  <c:v>7</c:v>
                </c:pt>
                <c:pt idx="221">
                  <c:v>7</c:v>
                </c:pt>
                <c:pt idx="222">
                  <c:v>5</c:v>
                </c:pt>
                <c:pt idx="223">
                  <c:v>1</c:v>
                </c:pt>
                <c:pt idx="224">
                  <c:v>1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80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61</c:v>
                </c:pt>
                <c:pt idx="234">
                  <c:v>-6</c:v>
                </c:pt>
                <c:pt idx="235">
                  <c:v>-6</c:v>
                </c:pt>
                <c:pt idx="236">
                  <c:v>-7</c:v>
                </c:pt>
                <c:pt idx="237">
                  <c:v>-7</c:v>
                </c:pt>
                <c:pt idx="238">
                  <c:v>-7</c:v>
                </c:pt>
                <c:pt idx="239">
                  <c:v>-5</c:v>
                </c:pt>
                <c:pt idx="240">
                  <c:v>-7</c:v>
                </c:pt>
                <c:pt idx="241">
                  <c:v>-5</c:v>
                </c:pt>
                <c:pt idx="242">
                  <c:v>-5</c:v>
                </c:pt>
                <c:pt idx="243">
                  <c:v>70</c:v>
                </c:pt>
                <c:pt idx="244">
                  <c:v>-7</c:v>
                </c:pt>
                <c:pt idx="245">
                  <c:v>-6</c:v>
                </c:pt>
                <c:pt idx="246">
                  <c:v>0</c:v>
                </c:pt>
                <c:pt idx="247">
                  <c:v>70</c:v>
                </c:pt>
                <c:pt idx="248">
                  <c:v>7</c:v>
                </c:pt>
                <c:pt idx="249">
                  <c:v>83</c:v>
                </c:pt>
                <c:pt idx="250">
                  <c:v>-9</c:v>
                </c:pt>
                <c:pt idx="251">
                  <c:v>-9</c:v>
                </c:pt>
                <c:pt idx="252">
                  <c:v>-9</c:v>
                </c:pt>
                <c:pt idx="253">
                  <c:v>-9</c:v>
                </c:pt>
                <c:pt idx="254">
                  <c:v>-70</c:v>
                </c:pt>
                <c:pt idx="255">
                  <c:v>-14</c:v>
                </c:pt>
                <c:pt idx="256">
                  <c:v>-15</c:v>
                </c:pt>
                <c:pt idx="257">
                  <c:v>-16</c:v>
                </c:pt>
                <c:pt idx="258">
                  <c:v>70</c:v>
                </c:pt>
                <c:pt idx="259">
                  <c:v>-21</c:v>
                </c:pt>
                <c:pt idx="260">
                  <c:v>-21</c:v>
                </c:pt>
                <c:pt idx="261">
                  <c:v>-15</c:v>
                </c:pt>
                <c:pt idx="262">
                  <c:v>-22</c:v>
                </c:pt>
                <c:pt idx="263">
                  <c:v>-19</c:v>
                </c:pt>
                <c:pt idx="264">
                  <c:v>-19</c:v>
                </c:pt>
                <c:pt idx="265">
                  <c:v>-19</c:v>
                </c:pt>
                <c:pt idx="266">
                  <c:v>39</c:v>
                </c:pt>
                <c:pt idx="267">
                  <c:v>39</c:v>
                </c:pt>
                <c:pt idx="268">
                  <c:v>-21</c:v>
                </c:pt>
                <c:pt idx="269">
                  <c:v>-19</c:v>
                </c:pt>
                <c:pt idx="270">
                  <c:v>-17</c:v>
                </c:pt>
                <c:pt idx="271">
                  <c:v>-17</c:v>
                </c:pt>
                <c:pt idx="272">
                  <c:v>-17</c:v>
                </c:pt>
                <c:pt idx="273">
                  <c:v>-17</c:v>
                </c:pt>
                <c:pt idx="274">
                  <c:v>-17</c:v>
                </c:pt>
                <c:pt idx="275">
                  <c:v>-22</c:v>
                </c:pt>
                <c:pt idx="276">
                  <c:v>-17</c:v>
                </c:pt>
                <c:pt idx="277">
                  <c:v>-19</c:v>
                </c:pt>
                <c:pt idx="278">
                  <c:v>-22</c:v>
                </c:pt>
                <c:pt idx="279">
                  <c:v>-19</c:v>
                </c:pt>
                <c:pt idx="280">
                  <c:v>-19</c:v>
                </c:pt>
                <c:pt idx="281">
                  <c:v>-19</c:v>
                </c:pt>
                <c:pt idx="282">
                  <c:v>-22</c:v>
                </c:pt>
                <c:pt idx="283">
                  <c:v>-19</c:v>
                </c:pt>
                <c:pt idx="284">
                  <c:v>68</c:v>
                </c:pt>
                <c:pt idx="285">
                  <c:v>64</c:v>
                </c:pt>
                <c:pt idx="286">
                  <c:v>-21</c:v>
                </c:pt>
                <c:pt idx="287">
                  <c:v>-22</c:v>
                </c:pt>
                <c:pt idx="288">
                  <c:v>-21</c:v>
                </c:pt>
                <c:pt idx="289">
                  <c:v>-29</c:v>
                </c:pt>
                <c:pt idx="290">
                  <c:v>-21</c:v>
                </c:pt>
                <c:pt idx="291">
                  <c:v>-21</c:v>
                </c:pt>
                <c:pt idx="292">
                  <c:v>-29</c:v>
                </c:pt>
                <c:pt idx="293">
                  <c:v>-29</c:v>
                </c:pt>
                <c:pt idx="294">
                  <c:v>-29</c:v>
                </c:pt>
                <c:pt idx="295">
                  <c:v>-20</c:v>
                </c:pt>
                <c:pt idx="296">
                  <c:v>-29</c:v>
                </c:pt>
                <c:pt idx="297">
                  <c:v>-21</c:v>
                </c:pt>
                <c:pt idx="298">
                  <c:v>-21</c:v>
                </c:pt>
                <c:pt idx="299">
                  <c:v>-21</c:v>
                </c:pt>
                <c:pt idx="300">
                  <c:v>-21</c:v>
                </c:pt>
                <c:pt idx="301">
                  <c:v>-29</c:v>
                </c:pt>
                <c:pt idx="302">
                  <c:v>-29</c:v>
                </c:pt>
                <c:pt idx="303">
                  <c:v>-7</c:v>
                </c:pt>
                <c:pt idx="304">
                  <c:v>61</c:v>
                </c:pt>
                <c:pt idx="305">
                  <c:v>-27</c:v>
                </c:pt>
                <c:pt idx="306">
                  <c:v>-27</c:v>
                </c:pt>
                <c:pt idx="307">
                  <c:v>-29</c:v>
                </c:pt>
                <c:pt idx="308">
                  <c:v>-29</c:v>
                </c:pt>
                <c:pt idx="309">
                  <c:v>-27</c:v>
                </c:pt>
                <c:pt idx="310">
                  <c:v>-27</c:v>
                </c:pt>
                <c:pt idx="311">
                  <c:v>-27</c:v>
                </c:pt>
                <c:pt idx="312">
                  <c:v>-29</c:v>
                </c:pt>
                <c:pt idx="313">
                  <c:v>-29</c:v>
                </c:pt>
                <c:pt idx="314">
                  <c:v>-27</c:v>
                </c:pt>
                <c:pt idx="315">
                  <c:v>-27</c:v>
                </c:pt>
                <c:pt idx="316">
                  <c:v>-29</c:v>
                </c:pt>
                <c:pt idx="317">
                  <c:v>-29</c:v>
                </c:pt>
                <c:pt idx="318">
                  <c:v>-28</c:v>
                </c:pt>
                <c:pt idx="319">
                  <c:v>61</c:v>
                </c:pt>
                <c:pt idx="320">
                  <c:v>-27</c:v>
                </c:pt>
                <c:pt idx="321">
                  <c:v>-27</c:v>
                </c:pt>
                <c:pt idx="322">
                  <c:v>-21</c:v>
                </c:pt>
                <c:pt idx="323">
                  <c:v>-29</c:v>
                </c:pt>
                <c:pt idx="324">
                  <c:v>-5</c:v>
                </c:pt>
                <c:pt idx="325">
                  <c:v>6</c:v>
                </c:pt>
                <c:pt idx="326">
                  <c:v>-37</c:v>
                </c:pt>
                <c:pt idx="327">
                  <c:v>-37</c:v>
                </c:pt>
                <c:pt idx="328">
                  <c:v>-40</c:v>
                </c:pt>
                <c:pt idx="329">
                  <c:v>49</c:v>
                </c:pt>
                <c:pt idx="330">
                  <c:v>-42</c:v>
                </c:pt>
                <c:pt idx="331">
                  <c:v>-43</c:v>
                </c:pt>
                <c:pt idx="332">
                  <c:v>-44</c:v>
                </c:pt>
                <c:pt idx="333">
                  <c:v>49</c:v>
                </c:pt>
                <c:pt idx="334">
                  <c:v>41</c:v>
                </c:pt>
                <c:pt idx="335">
                  <c:v>64</c:v>
                </c:pt>
                <c:pt idx="336">
                  <c:v>42</c:v>
                </c:pt>
                <c:pt idx="337">
                  <c:v>40</c:v>
                </c:pt>
                <c:pt idx="338">
                  <c:v>40</c:v>
                </c:pt>
                <c:pt idx="339">
                  <c:v>39</c:v>
                </c:pt>
                <c:pt idx="340">
                  <c:v>36</c:v>
                </c:pt>
                <c:pt idx="341">
                  <c:v>35</c:v>
                </c:pt>
                <c:pt idx="342">
                  <c:v>33</c:v>
                </c:pt>
                <c:pt idx="343">
                  <c:v>33</c:v>
                </c:pt>
                <c:pt idx="344">
                  <c:v>33</c:v>
                </c:pt>
                <c:pt idx="345">
                  <c:v>33</c:v>
                </c:pt>
                <c:pt idx="346">
                  <c:v>-118</c:v>
                </c:pt>
                <c:pt idx="347">
                  <c:v>-61</c:v>
                </c:pt>
                <c:pt idx="348">
                  <c:v>-20</c:v>
                </c:pt>
                <c:pt idx="349">
                  <c:v>-26</c:v>
                </c:pt>
                <c:pt idx="350">
                  <c:v>-20</c:v>
                </c:pt>
                <c:pt idx="351">
                  <c:v>-61</c:v>
                </c:pt>
                <c:pt idx="352">
                  <c:v>-21</c:v>
                </c:pt>
                <c:pt idx="353">
                  <c:v>-20</c:v>
                </c:pt>
                <c:pt idx="354">
                  <c:v>-20</c:v>
                </c:pt>
                <c:pt idx="355">
                  <c:v>-20</c:v>
                </c:pt>
                <c:pt idx="356">
                  <c:v>-40</c:v>
                </c:pt>
                <c:pt idx="357">
                  <c:v>-61</c:v>
                </c:pt>
                <c:pt idx="358">
                  <c:v>-61</c:v>
                </c:pt>
                <c:pt idx="359">
                  <c:v>-61</c:v>
                </c:pt>
                <c:pt idx="360">
                  <c:v>-61</c:v>
                </c:pt>
                <c:pt idx="361">
                  <c:v>-61</c:v>
                </c:pt>
                <c:pt idx="362">
                  <c:v>-61</c:v>
                </c:pt>
                <c:pt idx="363">
                  <c:v>-61</c:v>
                </c:pt>
                <c:pt idx="364">
                  <c:v>-61</c:v>
                </c:pt>
                <c:pt idx="365">
                  <c:v>-61</c:v>
                </c:pt>
                <c:pt idx="366">
                  <c:v>-61</c:v>
                </c:pt>
                <c:pt idx="367">
                  <c:v>-61</c:v>
                </c:pt>
                <c:pt idx="368">
                  <c:v>-36</c:v>
                </c:pt>
                <c:pt idx="369">
                  <c:v>-36</c:v>
                </c:pt>
                <c:pt idx="370">
                  <c:v>-27</c:v>
                </c:pt>
                <c:pt idx="371">
                  <c:v>-61</c:v>
                </c:pt>
                <c:pt idx="372">
                  <c:v>-27</c:v>
                </c:pt>
                <c:pt idx="373">
                  <c:v>-28</c:v>
                </c:pt>
                <c:pt idx="374">
                  <c:v>-61</c:v>
                </c:pt>
                <c:pt idx="375">
                  <c:v>-27</c:v>
                </c:pt>
                <c:pt idx="376">
                  <c:v>-61</c:v>
                </c:pt>
                <c:pt idx="377">
                  <c:v>-121</c:v>
                </c:pt>
                <c:pt idx="378">
                  <c:v>-27</c:v>
                </c:pt>
                <c:pt idx="379">
                  <c:v>-30</c:v>
                </c:pt>
                <c:pt idx="380">
                  <c:v>-26</c:v>
                </c:pt>
                <c:pt idx="381">
                  <c:v>-61</c:v>
                </c:pt>
                <c:pt idx="382">
                  <c:v>-58</c:v>
                </c:pt>
                <c:pt idx="383">
                  <c:v>-40</c:v>
                </c:pt>
                <c:pt idx="384">
                  <c:v>-40</c:v>
                </c:pt>
                <c:pt idx="385">
                  <c:v>-33</c:v>
                </c:pt>
                <c:pt idx="386">
                  <c:v>-33</c:v>
                </c:pt>
                <c:pt idx="387">
                  <c:v>-33</c:v>
                </c:pt>
                <c:pt idx="388">
                  <c:v>-55</c:v>
                </c:pt>
                <c:pt idx="389">
                  <c:v>-47</c:v>
                </c:pt>
                <c:pt idx="390">
                  <c:v>-61</c:v>
                </c:pt>
                <c:pt idx="391">
                  <c:v>-50</c:v>
                </c:pt>
                <c:pt idx="392">
                  <c:v>-50</c:v>
                </c:pt>
                <c:pt idx="393">
                  <c:v>-61</c:v>
                </c:pt>
                <c:pt idx="394">
                  <c:v>11</c:v>
                </c:pt>
                <c:pt idx="395">
                  <c:v>-27</c:v>
                </c:pt>
                <c:pt idx="396">
                  <c:v>-61</c:v>
                </c:pt>
                <c:pt idx="397">
                  <c:v>-61</c:v>
                </c:pt>
                <c:pt idx="398">
                  <c:v>29</c:v>
                </c:pt>
                <c:pt idx="399">
                  <c:v>-61</c:v>
                </c:pt>
                <c:pt idx="400">
                  <c:v>-61</c:v>
                </c:pt>
                <c:pt idx="401">
                  <c:v>-58</c:v>
                </c:pt>
                <c:pt idx="402">
                  <c:v>-61</c:v>
                </c:pt>
                <c:pt idx="403">
                  <c:v>-121</c:v>
                </c:pt>
                <c:pt idx="404">
                  <c:v>-61</c:v>
                </c:pt>
                <c:pt idx="405">
                  <c:v>-61</c:v>
                </c:pt>
                <c:pt idx="406">
                  <c:v>-56</c:v>
                </c:pt>
                <c:pt idx="407">
                  <c:v>29</c:v>
                </c:pt>
                <c:pt idx="408">
                  <c:v>29</c:v>
                </c:pt>
                <c:pt idx="409">
                  <c:v>-63</c:v>
                </c:pt>
                <c:pt idx="410">
                  <c:v>-64</c:v>
                </c:pt>
                <c:pt idx="411">
                  <c:v>-68</c:v>
                </c:pt>
                <c:pt idx="412">
                  <c:v>-68</c:v>
                </c:pt>
                <c:pt idx="413">
                  <c:v>-49</c:v>
                </c:pt>
                <c:pt idx="414">
                  <c:v>-69</c:v>
                </c:pt>
                <c:pt idx="415">
                  <c:v>-69</c:v>
                </c:pt>
                <c:pt idx="416">
                  <c:v>-69</c:v>
                </c:pt>
                <c:pt idx="417">
                  <c:v>-69</c:v>
                </c:pt>
                <c:pt idx="418">
                  <c:v>-49</c:v>
                </c:pt>
                <c:pt idx="419">
                  <c:v>-69</c:v>
                </c:pt>
                <c:pt idx="420">
                  <c:v>-68</c:v>
                </c:pt>
                <c:pt idx="421">
                  <c:v>-63</c:v>
                </c:pt>
                <c:pt idx="422">
                  <c:v>-63</c:v>
                </c:pt>
                <c:pt idx="423">
                  <c:v>-69</c:v>
                </c:pt>
                <c:pt idx="424">
                  <c:v>-69</c:v>
                </c:pt>
                <c:pt idx="425">
                  <c:v>-27</c:v>
                </c:pt>
                <c:pt idx="426">
                  <c:v>-124</c:v>
                </c:pt>
                <c:pt idx="427">
                  <c:v>-124</c:v>
                </c:pt>
                <c:pt idx="428">
                  <c:v>-129</c:v>
                </c:pt>
                <c:pt idx="429">
                  <c:v>-68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-70</c:v>
                </c:pt>
                <c:pt idx="435">
                  <c:v>-71</c:v>
                </c:pt>
                <c:pt idx="436">
                  <c:v>-71</c:v>
                </c:pt>
                <c:pt idx="437">
                  <c:v>-71</c:v>
                </c:pt>
                <c:pt idx="438">
                  <c:v>-72</c:v>
                </c:pt>
                <c:pt idx="439">
                  <c:v>-72</c:v>
                </c:pt>
                <c:pt idx="440">
                  <c:v>18</c:v>
                </c:pt>
                <c:pt idx="441">
                  <c:v>-72</c:v>
                </c:pt>
                <c:pt idx="442">
                  <c:v>-69</c:v>
                </c:pt>
                <c:pt idx="443">
                  <c:v>-69</c:v>
                </c:pt>
                <c:pt idx="444">
                  <c:v>-71</c:v>
                </c:pt>
                <c:pt idx="445">
                  <c:v>-72</c:v>
                </c:pt>
                <c:pt idx="446">
                  <c:v>-72</c:v>
                </c:pt>
                <c:pt idx="447">
                  <c:v>-69</c:v>
                </c:pt>
                <c:pt idx="448">
                  <c:v>-72</c:v>
                </c:pt>
                <c:pt idx="449">
                  <c:v>-69</c:v>
                </c:pt>
                <c:pt idx="450">
                  <c:v>-69</c:v>
                </c:pt>
                <c:pt idx="451">
                  <c:v>-69</c:v>
                </c:pt>
                <c:pt idx="452">
                  <c:v>-69</c:v>
                </c:pt>
                <c:pt idx="453">
                  <c:v>-65</c:v>
                </c:pt>
                <c:pt idx="454">
                  <c:v>-71</c:v>
                </c:pt>
                <c:pt idx="455">
                  <c:v>-71</c:v>
                </c:pt>
                <c:pt idx="456">
                  <c:v>-72</c:v>
                </c:pt>
                <c:pt idx="457">
                  <c:v>-68</c:v>
                </c:pt>
                <c:pt idx="458">
                  <c:v>-72</c:v>
                </c:pt>
                <c:pt idx="459">
                  <c:v>-68</c:v>
                </c:pt>
                <c:pt idx="460">
                  <c:v>-72</c:v>
                </c:pt>
                <c:pt idx="461">
                  <c:v>-72</c:v>
                </c:pt>
                <c:pt idx="462">
                  <c:v>18</c:v>
                </c:pt>
                <c:pt idx="463">
                  <c:v>-71</c:v>
                </c:pt>
                <c:pt idx="464">
                  <c:v>-73</c:v>
                </c:pt>
                <c:pt idx="465">
                  <c:v>15</c:v>
                </c:pt>
                <c:pt idx="466">
                  <c:v>-73</c:v>
                </c:pt>
                <c:pt idx="467">
                  <c:v>-75</c:v>
                </c:pt>
                <c:pt idx="468">
                  <c:v>-75</c:v>
                </c:pt>
                <c:pt idx="469">
                  <c:v>13</c:v>
                </c:pt>
                <c:pt idx="470">
                  <c:v>13</c:v>
                </c:pt>
                <c:pt idx="471">
                  <c:v>13</c:v>
                </c:pt>
                <c:pt idx="472">
                  <c:v>-78</c:v>
                </c:pt>
                <c:pt idx="473">
                  <c:v>-78</c:v>
                </c:pt>
                <c:pt idx="474">
                  <c:v>-79</c:v>
                </c:pt>
                <c:pt idx="475">
                  <c:v>11</c:v>
                </c:pt>
                <c:pt idx="476">
                  <c:v>11</c:v>
                </c:pt>
                <c:pt idx="477">
                  <c:v>-79</c:v>
                </c:pt>
                <c:pt idx="478">
                  <c:v>-79</c:v>
                </c:pt>
                <c:pt idx="479">
                  <c:v>-79</c:v>
                </c:pt>
                <c:pt idx="480">
                  <c:v>11</c:v>
                </c:pt>
                <c:pt idx="481">
                  <c:v>-79</c:v>
                </c:pt>
                <c:pt idx="482">
                  <c:v>-79</c:v>
                </c:pt>
                <c:pt idx="483">
                  <c:v>-77</c:v>
                </c:pt>
                <c:pt idx="484">
                  <c:v>-76</c:v>
                </c:pt>
                <c:pt idx="485">
                  <c:v>-76</c:v>
                </c:pt>
                <c:pt idx="486">
                  <c:v>-79</c:v>
                </c:pt>
                <c:pt idx="487">
                  <c:v>-78</c:v>
                </c:pt>
                <c:pt idx="488">
                  <c:v>-75</c:v>
                </c:pt>
                <c:pt idx="489">
                  <c:v>-75</c:v>
                </c:pt>
                <c:pt idx="490">
                  <c:v>-75</c:v>
                </c:pt>
                <c:pt idx="491">
                  <c:v>-75</c:v>
                </c:pt>
                <c:pt idx="492">
                  <c:v>-79</c:v>
                </c:pt>
                <c:pt idx="493">
                  <c:v>-79</c:v>
                </c:pt>
                <c:pt idx="494">
                  <c:v>-68</c:v>
                </c:pt>
                <c:pt idx="495">
                  <c:v>-79</c:v>
                </c:pt>
                <c:pt idx="496">
                  <c:v>-79</c:v>
                </c:pt>
                <c:pt idx="497">
                  <c:v>-79</c:v>
                </c:pt>
                <c:pt idx="498">
                  <c:v>-17</c:v>
                </c:pt>
                <c:pt idx="499">
                  <c:v>-78</c:v>
                </c:pt>
                <c:pt idx="500">
                  <c:v>-79</c:v>
                </c:pt>
                <c:pt idx="501">
                  <c:v>-79</c:v>
                </c:pt>
                <c:pt idx="502">
                  <c:v>-78</c:v>
                </c:pt>
                <c:pt idx="503">
                  <c:v>-78</c:v>
                </c:pt>
                <c:pt idx="504">
                  <c:v>-78</c:v>
                </c:pt>
                <c:pt idx="505">
                  <c:v>-78</c:v>
                </c:pt>
                <c:pt idx="506">
                  <c:v>-78</c:v>
                </c:pt>
                <c:pt idx="507">
                  <c:v>-78</c:v>
                </c:pt>
                <c:pt idx="508">
                  <c:v>-78</c:v>
                </c:pt>
                <c:pt idx="509">
                  <c:v>-76</c:v>
                </c:pt>
                <c:pt idx="510">
                  <c:v>-76</c:v>
                </c:pt>
                <c:pt idx="511">
                  <c:v>-79</c:v>
                </c:pt>
                <c:pt idx="512">
                  <c:v>-79</c:v>
                </c:pt>
                <c:pt idx="513">
                  <c:v>-79</c:v>
                </c:pt>
                <c:pt idx="514">
                  <c:v>-77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-83</c:v>
                </c:pt>
                <c:pt idx="520">
                  <c:v>7</c:v>
                </c:pt>
                <c:pt idx="521">
                  <c:v>-83</c:v>
                </c:pt>
                <c:pt idx="522">
                  <c:v>-83</c:v>
                </c:pt>
                <c:pt idx="523">
                  <c:v>45447</c:v>
                </c:pt>
                <c:pt idx="524">
                  <c:v>-82</c:v>
                </c:pt>
                <c:pt idx="525">
                  <c:v>8</c:v>
                </c:pt>
                <c:pt idx="526">
                  <c:v>8</c:v>
                </c:pt>
                <c:pt idx="527">
                  <c:v>-80</c:v>
                </c:pt>
                <c:pt idx="528">
                  <c:v>-82</c:v>
                </c:pt>
                <c:pt idx="529">
                  <c:v>45447</c:v>
                </c:pt>
                <c:pt idx="530">
                  <c:v>45447</c:v>
                </c:pt>
                <c:pt idx="531">
                  <c:v>45447</c:v>
                </c:pt>
                <c:pt idx="532">
                  <c:v>-80</c:v>
                </c:pt>
                <c:pt idx="533">
                  <c:v>8</c:v>
                </c:pt>
                <c:pt idx="534">
                  <c:v>-82</c:v>
                </c:pt>
                <c:pt idx="535">
                  <c:v>25</c:v>
                </c:pt>
                <c:pt idx="536">
                  <c:v>-104</c:v>
                </c:pt>
                <c:pt idx="537">
                  <c:v>45447</c:v>
                </c:pt>
                <c:pt idx="538">
                  <c:v>-79</c:v>
                </c:pt>
                <c:pt idx="539">
                  <c:v>-79</c:v>
                </c:pt>
                <c:pt idx="540">
                  <c:v>11</c:v>
                </c:pt>
                <c:pt idx="541">
                  <c:v>-79</c:v>
                </c:pt>
                <c:pt idx="542">
                  <c:v>-79</c:v>
                </c:pt>
                <c:pt idx="543">
                  <c:v>-79</c:v>
                </c:pt>
                <c:pt idx="544">
                  <c:v>45447</c:v>
                </c:pt>
                <c:pt idx="545">
                  <c:v>45447</c:v>
                </c:pt>
                <c:pt idx="546">
                  <c:v>8</c:v>
                </c:pt>
                <c:pt idx="547">
                  <c:v>45447</c:v>
                </c:pt>
                <c:pt idx="548">
                  <c:v>-79</c:v>
                </c:pt>
                <c:pt idx="549">
                  <c:v>-79</c:v>
                </c:pt>
                <c:pt idx="550">
                  <c:v>-79</c:v>
                </c:pt>
                <c:pt idx="551">
                  <c:v>-79</c:v>
                </c:pt>
                <c:pt idx="552">
                  <c:v>-79</c:v>
                </c:pt>
                <c:pt idx="553">
                  <c:v>-84</c:v>
                </c:pt>
                <c:pt idx="554">
                  <c:v>6</c:v>
                </c:pt>
                <c:pt idx="555">
                  <c:v>6</c:v>
                </c:pt>
                <c:pt idx="556">
                  <c:v>6</c:v>
                </c:pt>
                <c:pt idx="557">
                  <c:v>5</c:v>
                </c:pt>
                <c:pt idx="558">
                  <c:v>-85</c:v>
                </c:pt>
                <c:pt idx="559">
                  <c:v>-85</c:v>
                </c:pt>
                <c:pt idx="560">
                  <c:v>-85</c:v>
                </c:pt>
                <c:pt idx="561">
                  <c:v>-83</c:v>
                </c:pt>
                <c:pt idx="562">
                  <c:v>-85</c:v>
                </c:pt>
                <c:pt idx="563">
                  <c:v>-85</c:v>
                </c:pt>
                <c:pt idx="564">
                  <c:v>-85</c:v>
                </c:pt>
                <c:pt idx="565">
                  <c:v>-85</c:v>
                </c:pt>
                <c:pt idx="566">
                  <c:v>-85</c:v>
                </c:pt>
                <c:pt idx="567">
                  <c:v>-85</c:v>
                </c:pt>
                <c:pt idx="568">
                  <c:v>-85</c:v>
                </c:pt>
                <c:pt idx="569">
                  <c:v>-5</c:v>
                </c:pt>
                <c:pt idx="570">
                  <c:v>-84</c:v>
                </c:pt>
                <c:pt idx="571">
                  <c:v>-85</c:v>
                </c:pt>
                <c:pt idx="572">
                  <c:v>5</c:v>
                </c:pt>
                <c:pt idx="573">
                  <c:v>-85</c:v>
                </c:pt>
                <c:pt idx="574">
                  <c:v>-86</c:v>
                </c:pt>
                <c:pt idx="575">
                  <c:v>-86</c:v>
                </c:pt>
                <c:pt idx="576">
                  <c:v>-86</c:v>
                </c:pt>
                <c:pt idx="577">
                  <c:v>1</c:v>
                </c:pt>
                <c:pt idx="578">
                  <c:v>-89</c:v>
                </c:pt>
                <c:pt idx="579">
                  <c:v>-89</c:v>
                </c:pt>
                <c:pt idx="580">
                  <c:v>-84</c:v>
                </c:pt>
                <c:pt idx="581">
                  <c:v>-86</c:v>
                </c:pt>
                <c:pt idx="582">
                  <c:v>-84</c:v>
                </c:pt>
                <c:pt idx="583">
                  <c:v>-85</c:v>
                </c:pt>
                <c:pt idx="584">
                  <c:v>-85</c:v>
                </c:pt>
                <c:pt idx="585">
                  <c:v>-85</c:v>
                </c:pt>
                <c:pt idx="586">
                  <c:v>-84</c:v>
                </c:pt>
                <c:pt idx="587">
                  <c:v>-89</c:v>
                </c:pt>
                <c:pt idx="588">
                  <c:v>-83</c:v>
                </c:pt>
                <c:pt idx="589">
                  <c:v>-83</c:v>
                </c:pt>
                <c:pt idx="590">
                  <c:v>-83</c:v>
                </c:pt>
                <c:pt idx="591">
                  <c:v>-83</c:v>
                </c:pt>
                <c:pt idx="592">
                  <c:v>-84</c:v>
                </c:pt>
                <c:pt idx="593">
                  <c:v>-90</c:v>
                </c:pt>
                <c:pt idx="594">
                  <c:v>-84</c:v>
                </c:pt>
                <c:pt idx="595">
                  <c:v>-83</c:v>
                </c:pt>
                <c:pt idx="596">
                  <c:v>-83</c:v>
                </c:pt>
                <c:pt idx="597">
                  <c:v>-90</c:v>
                </c:pt>
                <c:pt idx="598">
                  <c:v>-83</c:v>
                </c:pt>
                <c:pt idx="599">
                  <c:v>-83</c:v>
                </c:pt>
                <c:pt idx="600">
                  <c:v>-84</c:v>
                </c:pt>
                <c:pt idx="601">
                  <c:v>-83</c:v>
                </c:pt>
                <c:pt idx="602">
                  <c:v>0</c:v>
                </c:pt>
                <c:pt idx="603">
                  <c:v>-150</c:v>
                </c:pt>
                <c:pt idx="604">
                  <c:v>-90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Prisma!$A$3:$U$3</c15:sqref>
                        </c15:formulaRef>
                      </c:ext>
                    </c:extLst>
                    <c:strCache>
                      <c:ptCount val="21"/>
                      <c:pt idx="0">
                        <c:v>118838</c:v>
                      </c:pt>
                      <c:pt idx="1">
                        <c:v>7193346</c:v>
                      </c:pt>
                      <c:pt idx="2">
                        <c:v>EHS - REPOR TAMPA DA CAIXA DE ESGOTO LOCALIZADA PRÓXIMO AO WC MASCULINO EM FRENTE AO LAGO - TAMPA RETIRADA PARA DESOBSTRUÇÃO DE TUBULAÇÃO DE ESGOTO</c:v>
                      </c:pt>
                      <c:pt idx="3">
                        <c:v>EHS - REPOR TAMPA DA CAIXA DE ESGOTO LOCALIZADA PRÓXIMO AO WC MASCULINO EM FRENTE AO LAGO - TAMPA RETIRADA PARA DESOBSTRUÇÃO DE TUBULAÇÃO DE ESGOTO</c:v>
                      </c:pt>
                      <c:pt idx="4">
                        <c:v>EAWCM</c:v>
                      </c:pt>
                      <c:pt idx="5">
                        <c:v>WC MASCULINO - Fáb.III - Lado da Copa</c:v>
                      </c:pt>
                      <c:pt idx="6">
                        <c:v>MEDICAL</c:v>
                      </c:pt>
                      <c:pt idx="7">
                        <c:v>20</c:v>
                      </c:pt>
                      <c:pt idx="8">
                        <c:v>PLANEJADA</c:v>
                      </c:pt>
                      <c:pt idx="9">
                        <c:v>MCAETANO</c:v>
                      </c:pt>
                      <c:pt idx="10">
                        <c:v>MARIO LAURO CAETANO JUNIOR</c:v>
                      </c:pt>
                      <c:pt idx="11">
                        <c:v>OBR</c:v>
                      </c:pt>
                      <c:pt idx="12">
                        <c:v>OBRAS</c:v>
                      </c:pt>
                      <c:pt idx="13">
                        <c:v>SR</c:v>
                      </c:pt>
                      <c:pt idx="14">
                        <c:v>SERRALHERIA</c:v>
                      </c:pt>
                      <c:pt idx="17">
                        <c:v>3</c:v>
                      </c:pt>
                      <c:pt idx="18">
                        <c:v>11/04/2024 07:49</c:v>
                      </c:pt>
                      <c:pt idx="19">
                        <c:v>1000000546-625133001-0000</c:v>
                      </c:pt>
                      <c:pt idx="20">
                        <c:v>16/04/2024 15:29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71A9-48EA-A3DD-4883FD4B3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3521456"/>
        <c:axId val="803508144"/>
      </c:barChart>
      <c:catAx>
        <c:axId val="80352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3508144"/>
        <c:crosses val="autoZero"/>
        <c:auto val="1"/>
        <c:lblAlgn val="ctr"/>
        <c:lblOffset val="100"/>
        <c:noMultiLvlLbl val="0"/>
      </c:catAx>
      <c:valAx>
        <c:axId val="80350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352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Prisma!$V$2</c:f>
              <c:strCache>
                <c:ptCount val="1"/>
                <c:pt idx="0">
                  <c:v>Dias p/ Vencimento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Prisma!$V$3:$V$608</c:f>
              <c:numCache>
                <c:formatCode>00</c:formatCode>
                <c:ptCount val="606"/>
                <c:pt idx="0">
                  <c:v>49</c:v>
                </c:pt>
                <c:pt idx="1">
                  <c:v>49</c:v>
                </c:pt>
                <c:pt idx="2">
                  <c:v>394</c:v>
                </c:pt>
                <c:pt idx="3">
                  <c:v>407</c:v>
                </c:pt>
                <c:pt idx="4">
                  <c:v>295</c:v>
                </c:pt>
                <c:pt idx="5">
                  <c:v>341</c:v>
                </c:pt>
                <c:pt idx="6">
                  <c:v>328</c:v>
                </c:pt>
                <c:pt idx="7">
                  <c:v>307</c:v>
                </c:pt>
                <c:pt idx="8">
                  <c:v>367</c:v>
                </c:pt>
                <c:pt idx="9">
                  <c:v>305</c:v>
                </c:pt>
                <c:pt idx="10">
                  <c:v>299</c:v>
                </c:pt>
                <c:pt idx="11">
                  <c:v>296</c:v>
                </c:pt>
                <c:pt idx="12">
                  <c:v>286</c:v>
                </c:pt>
                <c:pt idx="13">
                  <c:v>285</c:v>
                </c:pt>
                <c:pt idx="14">
                  <c:v>303</c:v>
                </c:pt>
                <c:pt idx="15">
                  <c:v>268</c:v>
                </c:pt>
                <c:pt idx="16">
                  <c:v>268</c:v>
                </c:pt>
                <c:pt idx="17">
                  <c:v>268</c:v>
                </c:pt>
                <c:pt idx="18">
                  <c:v>267</c:v>
                </c:pt>
                <c:pt idx="19">
                  <c:v>264</c:v>
                </c:pt>
                <c:pt idx="20">
                  <c:v>264</c:v>
                </c:pt>
                <c:pt idx="21">
                  <c:v>245</c:v>
                </c:pt>
                <c:pt idx="22">
                  <c:v>244</c:v>
                </c:pt>
                <c:pt idx="23">
                  <c:v>335</c:v>
                </c:pt>
                <c:pt idx="24">
                  <c:v>329</c:v>
                </c:pt>
                <c:pt idx="25">
                  <c:v>240</c:v>
                </c:pt>
                <c:pt idx="26">
                  <c:v>232</c:v>
                </c:pt>
                <c:pt idx="27">
                  <c:v>321</c:v>
                </c:pt>
                <c:pt idx="28">
                  <c:v>312</c:v>
                </c:pt>
                <c:pt idx="29">
                  <c:v>215</c:v>
                </c:pt>
                <c:pt idx="30">
                  <c:v>215</c:v>
                </c:pt>
                <c:pt idx="31">
                  <c:v>203</c:v>
                </c:pt>
                <c:pt idx="32">
                  <c:v>194</c:v>
                </c:pt>
                <c:pt idx="33">
                  <c:v>212</c:v>
                </c:pt>
                <c:pt idx="34">
                  <c:v>189</c:v>
                </c:pt>
                <c:pt idx="35">
                  <c:v>148</c:v>
                </c:pt>
                <c:pt idx="36">
                  <c:v>189</c:v>
                </c:pt>
                <c:pt idx="37">
                  <c:v>189</c:v>
                </c:pt>
                <c:pt idx="38">
                  <c:v>269</c:v>
                </c:pt>
                <c:pt idx="39">
                  <c:v>189</c:v>
                </c:pt>
                <c:pt idx="40">
                  <c:v>211</c:v>
                </c:pt>
                <c:pt idx="41">
                  <c:v>279</c:v>
                </c:pt>
                <c:pt idx="42">
                  <c:v>183</c:v>
                </c:pt>
                <c:pt idx="43">
                  <c:v>272</c:v>
                </c:pt>
                <c:pt idx="44">
                  <c:v>175</c:v>
                </c:pt>
                <c:pt idx="45">
                  <c:v>173</c:v>
                </c:pt>
                <c:pt idx="46">
                  <c:v>173</c:v>
                </c:pt>
                <c:pt idx="47">
                  <c:v>170</c:v>
                </c:pt>
                <c:pt idx="48">
                  <c:v>168</c:v>
                </c:pt>
                <c:pt idx="49">
                  <c:v>258</c:v>
                </c:pt>
                <c:pt idx="50">
                  <c:v>163</c:v>
                </c:pt>
                <c:pt idx="51">
                  <c:v>251</c:v>
                </c:pt>
                <c:pt idx="52">
                  <c:v>159</c:v>
                </c:pt>
                <c:pt idx="53">
                  <c:v>249</c:v>
                </c:pt>
                <c:pt idx="54">
                  <c:v>155</c:v>
                </c:pt>
                <c:pt idx="55">
                  <c:v>155</c:v>
                </c:pt>
                <c:pt idx="56">
                  <c:v>155</c:v>
                </c:pt>
                <c:pt idx="57">
                  <c:v>127</c:v>
                </c:pt>
                <c:pt idx="58">
                  <c:v>153</c:v>
                </c:pt>
                <c:pt idx="59">
                  <c:v>152</c:v>
                </c:pt>
                <c:pt idx="60">
                  <c:v>141</c:v>
                </c:pt>
                <c:pt idx="61">
                  <c:v>141</c:v>
                </c:pt>
                <c:pt idx="62">
                  <c:v>141</c:v>
                </c:pt>
                <c:pt idx="63">
                  <c:v>138</c:v>
                </c:pt>
                <c:pt idx="64">
                  <c:v>137</c:v>
                </c:pt>
                <c:pt idx="65">
                  <c:v>137</c:v>
                </c:pt>
                <c:pt idx="66">
                  <c:v>135</c:v>
                </c:pt>
                <c:pt idx="67">
                  <c:v>132</c:v>
                </c:pt>
                <c:pt idx="68">
                  <c:v>131</c:v>
                </c:pt>
                <c:pt idx="69">
                  <c:v>131</c:v>
                </c:pt>
                <c:pt idx="70">
                  <c:v>131</c:v>
                </c:pt>
                <c:pt idx="71">
                  <c:v>71</c:v>
                </c:pt>
                <c:pt idx="72">
                  <c:v>140</c:v>
                </c:pt>
                <c:pt idx="73">
                  <c:v>131</c:v>
                </c:pt>
                <c:pt idx="74">
                  <c:v>148</c:v>
                </c:pt>
                <c:pt idx="75">
                  <c:v>148</c:v>
                </c:pt>
                <c:pt idx="76">
                  <c:v>148</c:v>
                </c:pt>
                <c:pt idx="77">
                  <c:v>148</c:v>
                </c:pt>
                <c:pt idx="78">
                  <c:v>149</c:v>
                </c:pt>
                <c:pt idx="79">
                  <c:v>154</c:v>
                </c:pt>
                <c:pt idx="80">
                  <c:v>131</c:v>
                </c:pt>
                <c:pt idx="81">
                  <c:v>131</c:v>
                </c:pt>
                <c:pt idx="82">
                  <c:v>126</c:v>
                </c:pt>
                <c:pt idx="83">
                  <c:v>119</c:v>
                </c:pt>
                <c:pt idx="84">
                  <c:v>119</c:v>
                </c:pt>
                <c:pt idx="85">
                  <c:v>114</c:v>
                </c:pt>
                <c:pt idx="86">
                  <c:v>200</c:v>
                </c:pt>
                <c:pt idx="87">
                  <c:v>110</c:v>
                </c:pt>
                <c:pt idx="88">
                  <c:v>200</c:v>
                </c:pt>
                <c:pt idx="89">
                  <c:v>106</c:v>
                </c:pt>
                <c:pt idx="90">
                  <c:v>105</c:v>
                </c:pt>
                <c:pt idx="91">
                  <c:v>105</c:v>
                </c:pt>
                <c:pt idx="92">
                  <c:v>104</c:v>
                </c:pt>
                <c:pt idx="93">
                  <c:v>104</c:v>
                </c:pt>
                <c:pt idx="94">
                  <c:v>100</c:v>
                </c:pt>
                <c:pt idx="95">
                  <c:v>188</c:v>
                </c:pt>
                <c:pt idx="96">
                  <c:v>37</c:v>
                </c:pt>
                <c:pt idx="97">
                  <c:v>37</c:v>
                </c:pt>
                <c:pt idx="98">
                  <c:v>105</c:v>
                </c:pt>
                <c:pt idx="99">
                  <c:v>104</c:v>
                </c:pt>
                <c:pt idx="100">
                  <c:v>106</c:v>
                </c:pt>
                <c:pt idx="101">
                  <c:v>96</c:v>
                </c:pt>
                <c:pt idx="102">
                  <c:v>101</c:v>
                </c:pt>
                <c:pt idx="103">
                  <c:v>101</c:v>
                </c:pt>
                <c:pt idx="104">
                  <c:v>101</c:v>
                </c:pt>
                <c:pt idx="105">
                  <c:v>96</c:v>
                </c:pt>
                <c:pt idx="106">
                  <c:v>100</c:v>
                </c:pt>
                <c:pt idx="107">
                  <c:v>110</c:v>
                </c:pt>
                <c:pt idx="108">
                  <c:v>126</c:v>
                </c:pt>
                <c:pt idx="109">
                  <c:v>131</c:v>
                </c:pt>
                <c:pt idx="110">
                  <c:v>36</c:v>
                </c:pt>
                <c:pt idx="111">
                  <c:v>128</c:v>
                </c:pt>
                <c:pt idx="112">
                  <c:v>131</c:v>
                </c:pt>
                <c:pt idx="113">
                  <c:v>117</c:v>
                </c:pt>
                <c:pt idx="114">
                  <c:v>114</c:v>
                </c:pt>
                <c:pt idx="115">
                  <c:v>118</c:v>
                </c:pt>
                <c:pt idx="116">
                  <c:v>96</c:v>
                </c:pt>
                <c:pt idx="117">
                  <c:v>96</c:v>
                </c:pt>
                <c:pt idx="118">
                  <c:v>32</c:v>
                </c:pt>
                <c:pt idx="119">
                  <c:v>181</c:v>
                </c:pt>
                <c:pt idx="120">
                  <c:v>86</c:v>
                </c:pt>
                <c:pt idx="121">
                  <c:v>86</c:v>
                </c:pt>
                <c:pt idx="122">
                  <c:v>89</c:v>
                </c:pt>
                <c:pt idx="123">
                  <c:v>93</c:v>
                </c:pt>
                <c:pt idx="124">
                  <c:v>93</c:v>
                </c:pt>
                <c:pt idx="125">
                  <c:v>81</c:v>
                </c:pt>
                <c:pt idx="126">
                  <c:v>159</c:v>
                </c:pt>
                <c:pt idx="127">
                  <c:v>160</c:v>
                </c:pt>
                <c:pt idx="128">
                  <c:v>156</c:v>
                </c:pt>
                <c:pt idx="129">
                  <c:v>195</c:v>
                </c:pt>
                <c:pt idx="130">
                  <c:v>169</c:v>
                </c:pt>
                <c:pt idx="131">
                  <c:v>167</c:v>
                </c:pt>
                <c:pt idx="132">
                  <c:v>153</c:v>
                </c:pt>
                <c:pt idx="133">
                  <c:v>64</c:v>
                </c:pt>
                <c:pt idx="134">
                  <c:v>96</c:v>
                </c:pt>
                <c:pt idx="135">
                  <c:v>57</c:v>
                </c:pt>
                <c:pt idx="136">
                  <c:v>57</c:v>
                </c:pt>
                <c:pt idx="137">
                  <c:v>56</c:v>
                </c:pt>
                <c:pt idx="138">
                  <c:v>57</c:v>
                </c:pt>
                <c:pt idx="139">
                  <c:v>57</c:v>
                </c:pt>
                <c:pt idx="140">
                  <c:v>56</c:v>
                </c:pt>
                <c:pt idx="141">
                  <c:v>57</c:v>
                </c:pt>
                <c:pt idx="142">
                  <c:v>57</c:v>
                </c:pt>
                <c:pt idx="143">
                  <c:v>57</c:v>
                </c:pt>
                <c:pt idx="144">
                  <c:v>56</c:v>
                </c:pt>
                <c:pt idx="145">
                  <c:v>56</c:v>
                </c:pt>
                <c:pt idx="146">
                  <c:v>57</c:v>
                </c:pt>
                <c:pt idx="147">
                  <c:v>57</c:v>
                </c:pt>
                <c:pt idx="148">
                  <c:v>57</c:v>
                </c:pt>
                <c:pt idx="149">
                  <c:v>57</c:v>
                </c:pt>
                <c:pt idx="150">
                  <c:v>56</c:v>
                </c:pt>
                <c:pt idx="151">
                  <c:v>62</c:v>
                </c:pt>
                <c:pt idx="152">
                  <c:v>64</c:v>
                </c:pt>
                <c:pt idx="153">
                  <c:v>69</c:v>
                </c:pt>
                <c:pt idx="154">
                  <c:v>56</c:v>
                </c:pt>
                <c:pt idx="155">
                  <c:v>56</c:v>
                </c:pt>
                <c:pt idx="156">
                  <c:v>64</c:v>
                </c:pt>
                <c:pt idx="157">
                  <c:v>56</c:v>
                </c:pt>
                <c:pt idx="158">
                  <c:v>55</c:v>
                </c:pt>
                <c:pt idx="159">
                  <c:v>51</c:v>
                </c:pt>
                <c:pt idx="160">
                  <c:v>58</c:v>
                </c:pt>
                <c:pt idx="161">
                  <c:v>139</c:v>
                </c:pt>
                <c:pt idx="162">
                  <c:v>51</c:v>
                </c:pt>
                <c:pt idx="163">
                  <c:v>51</c:v>
                </c:pt>
                <c:pt idx="164">
                  <c:v>54</c:v>
                </c:pt>
                <c:pt idx="165">
                  <c:v>55</c:v>
                </c:pt>
                <c:pt idx="166">
                  <c:v>54</c:v>
                </c:pt>
                <c:pt idx="167">
                  <c:v>77</c:v>
                </c:pt>
                <c:pt idx="168">
                  <c:v>50</c:v>
                </c:pt>
                <c:pt idx="169">
                  <c:v>50</c:v>
                </c:pt>
                <c:pt idx="170">
                  <c:v>140</c:v>
                </c:pt>
                <c:pt idx="171">
                  <c:v>49</c:v>
                </c:pt>
                <c:pt idx="172">
                  <c:v>48</c:v>
                </c:pt>
                <c:pt idx="173">
                  <c:v>132</c:v>
                </c:pt>
                <c:pt idx="174">
                  <c:v>42</c:v>
                </c:pt>
                <c:pt idx="175">
                  <c:v>131</c:v>
                </c:pt>
                <c:pt idx="176">
                  <c:v>49</c:v>
                </c:pt>
                <c:pt idx="177">
                  <c:v>41</c:v>
                </c:pt>
                <c:pt idx="178">
                  <c:v>41</c:v>
                </c:pt>
                <c:pt idx="179">
                  <c:v>37</c:v>
                </c:pt>
                <c:pt idx="180">
                  <c:v>37</c:v>
                </c:pt>
                <c:pt idx="181">
                  <c:v>37</c:v>
                </c:pt>
                <c:pt idx="182">
                  <c:v>33</c:v>
                </c:pt>
                <c:pt idx="183">
                  <c:v>33</c:v>
                </c:pt>
                <c:pt idx="184">
                  <c:v>35</c:v>
                </c:pt>
                <c:pt idx="185">
                  <c:v>35</c:v>
                </c:pt>
                <c:pt idx="186">
                  <c:v>29</c:v>
                </c:pt>
                <c:pt idx="187">
                  <c:v>35</c:v>
                </c:pt>
                <c:pt idx="188">
                  <c:v>35</c:v>
                </c:pt>
                <c:pt idx="189">
                  <c:v>35</c:v>
                </c:pt>
                <c:pt idx="190">
                  <c:v>29</c:v>
                </c:pt>
                <c:pt idx="191">
                  <c:v>29</c:v>
                </c:pt>
                <c:pt idx="192">
                  <c:v>36</c:v>
                </c:pt>
                <c:pt idx="193">
                  <c:v>36</c:v>
                </c:pt>
                <c:pt idx="194">
                  <c:v>29</c:v>
                </c:pt>
                <c:pt idx="195">
                  <c:v>29</c:v>
                </c:pt>
                <c:pt idx="196">
                  <c:v>29</c:v>
                </c:pt>
                <c:pt idx="197">
                  <c:v>30</c:v>
                </c:pt>
                <c:pt idx="198">
                  <c:v>30</c:v>
                </c:pt>
                <c:pt idx="199">
                  <c:v>22</c:v>
                </c:pt>
                <c:pt idx="200">
                  <c:v>112</c:v>
                </c:pt>
                <c:pt idx="201">
                  <c:v>22</c:v>
                </c:pt>
                <c:pt idx="202">
                  <c:v>15</c:v>
                </c:pt>
                <c:pt idx="203">
                  <c:v>14</c:v>
                </c:pt>
                <c:pt idx="204">
                  <c:v>14</c:v>
                </c:pt>
                <c:pt idx="205">
                  <c:v>14</c:v>
                </c:pt>
                <c:pt idx="206">
                  <c:v>12</c:v>
                </c:pt>
                <c:pt idx="207">
                  <c:v>13</c:v>
                </c:pt>
                <c:pt idx="208">
                  <c:v>129</c:v>
                </c:pt>
                <c:pt idx="209">
                  <c:v>171</c:v>
                </c:pt>
                <c:pt idx="210">
                  <c:v>88</c:v>
                </c:pt>
                <c:pt idx="211">
                  <c:v>13</c:v>
                </c:pt>
                <c:pt idx="212">
                  <c:v>27</c:v>
                </c:pt>
                <c:pt idx="213">
                  <c:v>12</c:v>
                </c:pt>
                <c:pt idx="214">
                  <c:v>11</c:v>
                </c:pt>
                <c:pt idx="215">
                  <c:v>72</c:v>
                </c:pt>
                <c:pt idx="216">
                  <c:v>11</c:v>
                </c:pt>
                <c:pt idx="217">
                  <c:v>7</c:v>
                </c:pt>
                <c:pt idx="218">
                  <c:v>9</c:v>
                </c:pt>
                <c:pt idx="219">
                  <c:v>9</c:v>
                </c:pt>
                <c:pt idx="220">
                  <c:v>7</c:v>
                </c:pt>
                <c:pt idx="221">
                  <c:v>7</c:v>
                </c:pt>
                <c:pt idx="222">
                  <c:v>5</c:v>
                </c:pt>
                <c:pt idx="223">
                  <c:v>1</c:v>
                </c:pt>
                <c:pt idx="224">
                  <c:v>1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80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61</c:v>
                </c:pt>
                <c:pt idx="234">
                  <c:v>-6</c:v>
                </c:pt>
                <c:pt idx="235">
                  <c:v>-6</c:v>
                </c:pt>
                <c:pt idx="236">
                  <c:v>-7</c:v>
                </c:pt>
                <c:pt idx="237">
                  <c:v>-7</c:v>
                </c:pt>
                <c:pt idx="238">
                  <c:v>-7</c:v>
                </c:pt>
                <c:pt idx="239">
                  <c:v>-5</c:v>
                </c:pt>
                <c:pt idx="240">
                  <c:v>-7</c:v>
                </c:pt>
                <c:pt idx="241">
                  <c:v>-5</c:v>
                </c:pt>
                <c:pt idx="242">
                  <c:v>-5</c:v>
                </c:pt>
                <c:pt idx="243">
                  <c:v>70</c:v>
                </c:pt>
                <c:pt idx="244">
                  <c:v>-7</c:v>
                </c:pt>
                <c:pt idx="245">
                  <c:v>-6</c:v>
                </c:pt>
                <c:pt idx="246">
                  <c:v>0</c:v>
                </c:pt>
                <c:pt idx="247">
                  <c:v>70</c:v>
                </c:pt>
                <c:pt idx="248">
                  <c:v>7</c:v>
                </c:pt>
                <c:pt idx="249">
                  <c:v>83</c:v>
                </c:pt>
                <c:pt idx="250">
                  <c:v>-9</c:v>
                </c:pt>
                <c:pt idx="251">
                  <c:v>-9</c:v>
                </c:pt>
                <c:pt idx="252">
                  <c:v>-9</c:v>
                </c:pt>
                <c:pt idx="253">
                  <c:v>-9</c:v>
                </c:pt>
                <c:pt idx="254">
                  <c:v>-70</c:v>
                </c:pt>
                <c:pt idx="255">
                  <c:v>-14</c:v>
                </c:pt>
                <c:pt idx="256">
                  <c:v>-15</c:v>
                </c:pt>
                <c:pt idx="257">
                  <c:v>-16</c:v>
                </c:pt>
                <c:pt idx="258">
                  <c:v>70</c:v>
                </c:pt>
                <c:pt idx="259">
                  <c:v>-21</c:v>
                </c:pt>
                <c:pt idx="260">
                  <c:v>-21</c:v>
                </c:pt>
                <c:pt idx="261">
                  <c:v>-15</c:v>
                </c:pt>
                <c:pt idx="262">
                  <c:v>-22</c:v>
                </c:pt>
                <c:pt idx="263">
                  <c:v>-19</c:v>
                </c:pt>
                <c:pt idx="264">
                  <c:v>-19</c:v>
                </c:pt>
                <c:pt idx="265">
                  <c:v>-19</c:v>
                </c:pt>
                <c:pt idx="266">
                  <c:v>39</c:v>
                </c:pt>
                <c:pt idx="267">
                  <c:v>39</c:v>
                </c:pt>
                <c:pt idx="268">
                  <c:v>-21</c:v>
                </c:pt>
                <c:pt idx="269">
                  <c:v>-19</c:v>
                </c:pt>
                <c:pt idx="270">
                  <c:v>-17</c:v>
                </c:pt>
                <c:pt idx="271">
                  <c:v>-17</c:v>
                </c:pt>
                <c:pt idx="272">
                  <c:v>-17</c:v>
                </c:pt>
                <c:pt idx="273">
                  <c:v>-17</c:v>
                </c:pt>
                <c:pt idx="274">
                  <c:v>-17</c:v>
                </c:pt>
                <c:pt idx="275">
                  <c:v>-22</c:v>
                </c:pt>
                <c:pt idx="276">
                  <c:v>-17</c:v>
                </c:pt>
                <c:pt idx="277">
                  <c:v>-19</c:v>
                </c:pt>
                <c:pt idx="278">
                  <c:v>-22</c:v>
                </c:pt>
                <c:pt idx="279">
                  <c:v>-19</c:v>
                </c:pt>
                <c:pt idx="280">
                  <c:v>-19</c:v>
                </c:pt>
                <c:pt idx="281">
                  <c:v>-19</c:v>
                </c:pt>
                <c:pt idx="282">
                  <c:v>-22</c:v>
                </c:pt>
                <c:pt idx="283">
                  <c:v>-19</c:v>
                </c:pt>
                <c:pt idx="284">
                  <c:v>68</c:v>
                </c:pt>
                <c:pt idx="285">
                  <c:v>64</c:v>
                </c:pt>
                <c:pt idx="286">
                  <c:v>-21</c:v>
                </c:pt>
                <c:pt idx="287">
                  <c:v>-22</c:v>
                </c:pt>
                <c:pt idx="288">
                  <c:v>-21</c:v>
                </c:pt>
                <c:pt idx="289">
                  <c:v>-29</c:v>
                </c:pt>
                <c:pt idx="290">
                  <c:v>-21</c:v>
                </c:pt>
                <c:pt idx="291">
                  <c:v>-21</c:v>
                </c:pt>
                <c:pt idx="292">
                  <c:v>-29</c:v>
                </c:pt>
                <c:pt idx="293">
                  <c:v>-29</c:v>
                </c:pt>
                <c:pt idx="294">
                  <c:v>-29</c:v>
                </c:pt>
                <c:pt idx="295">
                  <c:v>-20</c:v>
                </c:pt>
                <c:pt idx="296">
                  <c:v>-29</c:v>
                </c:pt>
                <c:pt idx="297">
                  <c:v>-21</c:v>
                </c:pt>
                <c:pt idx="298">
                  <c:v>-21</c:v>
                </c:pt>
                <c:pt idx="299">
                  <c:v>-21</c:v>
                </c:pt>
                <c:pt idx="300">
                  <c:v>-21</c:v>
                </c:pt>
                <c:pt idx="301">
                  <c:v>-29</c:v>
                </c:pt>
                <c:pt idx="302">
                  <c:v>-29</c:v>
                </c:pt>
                <c:pt idx="303">
                  <c:v>-7</c:v>
                </c:pt>
                <c:pt idx="304">
                  <c:v>61</c:v>
                </c:pt>
                <c:pt idx="305">
                  <c:v>-27</c:v>
                </c:pt>
                <c:pt idx="306">
                  <c:v>-27</c:v>
                </c:pt>
                <c:pt idx="307">
                  <c:v>-29</c:v>
                </c:pt>
                <c:pt idx="308">
                  <c:v>-29</c:v>
                </c:pt>
                <c:pt idx="309">
                  <c:v>-27</c:v>
                </c:pt>
                <c:pt idx="310">
                  <c:v>-27</c:v>
                </c:pt>
                <c:pt idx="311">
                  <c:v>-27</c:v>
                </c:pt>
                <c:pt idx="312">
                  <c:v>-29</c:v>
                </c:pt>
                <c:pt idx="313">
                  <c:v>-29</c:v>
                </c:pt>
                <c:pt idx="314">
                  <c:v>-27</c:v>
                </c:pt>
                <c:pt idx="315">
                  <c:v>-27</c:v>
                </c:pt>
                <c:pt idx="316">
                  <c:v>-29</c:v>
                </c:pt>
                <c:pt idx="317">
                  <c:v>-29</c:v>
                </c:pt>
                <c:pt idx="318">
                  <c:v>-28</c:v>
                </c:pt>
                <c:pt idx="319">
                  <c:v>61</c:v>
                </c:pt>
                <c:pt idx="320">
                  <c:v>-27</c:v>
                </c:pt>
                <c:pt idx="321">
                  <c:v>-27</c:v>
                </c:pt>
                <c:pt idx="322">
                  <c:v>-21</c:v>
                </c:pt>
                <c:pt idx="323">
                  <c:v>-29</c:v>
                </c:pt>
                <c:pt idx="324">
                  <c:v>-5</c:v>
                </c:pt>
                <c:pt idx="325">
                  <c:v>6</c:v>
                </c:pt>
                <c:pt idx="326">
                  <c:v>-37</c:v>
                </c:pt>
                <c:pt idx="327">
                  <c:v>-37</c:v>
                </c:pt>
                <c:pt idx="328">
                  <c:v>-40</c:v>
                </c:pt>
                <c:pt idx="329">
                  <c:v>49</c:v>
                </c:pt>
                <c:pt idx="330">
                  <c:v>-42</c:v>
                </c:pt>
                <c:pt idx="331">
                  <c:v>-43</c:v>
                </c:pt>
                <c:pt idx="332">
                  <c:v>-44</c:v>
                </c:pt>
                <c:pt idx="333">
                  <c:v>49</c:v>
                </c:pt>
                <c:pt idx="334">
                  <c:v>41</c:v>
                </c:pt>
                <c:pt idx="335">
                  <c:v>64</c:v>
                </c:pt>
                <c:pt idx="336">
                  <c:v>42</c:v>
                </c:pt>
                <c:pt idx="337">
                  <c:v>40</c:v>
                </c:pt>
                <c:pt idx="338">
                  <c:v>40</c:v>
                </c:pt>
                <c:pt idx="339">
                  <c:v>39</c:v>
                </c:pt>
                <c:pt idx="340">
                  <c:v>36</c:v>
                </c:pt>
                <c:pt idx="341">
                  <c:v>35</c:v>
                </c:pt>
                <c:pt idx="342">
                  <c:v>33</c:v>
                </c:pt>
                <c:pt idx="343">
                  <c:v>33</c:v>
                </c:pt>
                <c:pt idx="344">
                  <c:v>33</c:v>
                </c:pt>
                <c:pt idx="345">
                  <c:v>33</c:v>
                </c:pt>
                <c:pt idx="346">
                  <c:v>-118</c:v>
                </c:pt>
                <c:pt idx="347">
                  <c:v>-61</c:v>
                </c:pt>
                <c:pt idx="348">
                  <c:v>-20</c:v>
                </c:pt>
                <c:pt idx="349">
                  <c:v>-26</c:v>
                </c:pt>
                <c:pt idx="350">
                  <c:v>-20</c:v>
                </c:pt>
                <c:pt idx="351">
                  <c:v>-61</c:v>
                </c:pt>
                <c:pt idx="352">
                  <c:v>-21</c:v>
                </c:pt>
                <c:pt idx="353">
                  <c:v>-20</c:v>
                </c:pt>
                <c:pt idx="354">
                  <c:v>-20</c:v>
                </c:pt>
                <c:pt idx="355">
                  <c:v>-20</c:v>
                </c:pt>
                <c:pt idx="356">
                  <c:v>-40</c:v>
                </c:pt>
                <c:pt idx="357">
                  <c:v>-61</c:v>
                </c:pt>
                <c:pt idx="358">
                  <c:v>-61</c:v>
                </c:pt>
                <c:pt idx="359">
                  <c:v>-61</c:v>
                </c:pt>
                <c:pt idx="360">
                  <c:v>-61</c:v>
                </c:pt>
                <c:pt idx="361">
                  <c:v>-61</c:v>
                </c:pt>
                <c:pt idx="362">
                  <c:v>-61</c:v>
                </c:pt>
                <c:pt idx="363">
                  <c:v>-61</c:v>
                </c:pt>
                <c:pt idx="364">
                  <c:v>-61</c:v>
                </c:pt>
                <c:pt idx="365">
                  <c:v>-61</c:v>
                </c:pt>
                <c:pt idx="366">
                  <c:v>-61</c:v>
                </c:pt>
                <c:pt idx="367">
                  <c:v>-61</c:v>
                </c:pt>
                <c:pt idx="368">
                  <c:v>-36</c:v>
                </c:pt>
                <c:pt idx="369">
                  <c:v>-36</c:v>
                </c:pt>
                <c:pt idx="370">
                  <c:v>-27</c:v>
                </c:pt>
                <c:pt idx="371">
                  <c:v>-61</c:v>
                </c:pt>
                <c:pt idx="372">
                  <c:v>-27</c:v>
                </c:pt>
                <c:pt idx="373">
                  <c:v>-28</c:v>
                </c:pt>
                <c:pt idx="374">
                  <c:v>-61</c:v>
                </c:pt>
                <c:pt idx="375">
                  <c:v>-27</c:v>
                </c:pt>
                <c:pt idx="376">
                  <c:v>-61</c:v>
                </c:pt>
                <c:pt idx="377">
                  <c:v>-121</c:v>
                </c:pt>
                <c:pt idx="378">
                  <c:v>-27</c:v>
                </c:pt>
                <c:pt idx="379">
                  <c:v>-30</c:v>
                </c:pt>
                <c:pt idx="380">
                  <c:v>-26</c:v>
                </c:pt>
                <c:pt idx="381">
                  <c:v>-61</c:v>
                </c:pt>
                <c:pt idx="382">
                  <c:v>-58</c:v>
                </c:pt>
                <c:pt idx="383">
                  <c:v>-40</c:v>
                </c:pt>
                <c:pt idx="384">
                  <c:v>-40</c:v>
                </c:pt>
                <c:pt idx="385">
                  <c:v>-33</c:v>
                </c:pt>
                <c:pt idx="386">
                  <c:v>-33</c:v>
                </c:pt>
                <c:pt idx="387">
                  <c:v>-33</c:v>
                </c:pt>
                <c:pt idx="388">
                  <c:v>-55</c:v>
                </c:pt>
                <c:pt idx="389">
                  <c:v>-47</c:v>
                </c:pt>
                <c:pt idx="390">
                  <c:v>-61</c:v>
                </c:pt>
                <c:pt idx="391">
                  <c:v>-50</c:v>
                </c:pt>
                <c:pt idx="392">
                  <c:v>-50</c:v>
                </c:pt>
                <c:pt idx="393">
                  <c:v>-61</c:v>
                </c:pt>
                <c:pt idx="394">
                  <c:v>11</c:v>
                </c:pt>
                <c:pt idx="395">
                  <c:v>-27</c:v>
                </c:pt>
                <c:pt idx="396">
                  <c:v>-61</c:v>
                </c:pt>
                <c:pt idx="397">
                  <c:v>-61</c:v>
                </c:pt>
                <c:pt idx="398">
                  <c:v>29</c:v>
                </c:pt>
                <c:pt idx="399">
                  <c:v>-61</c:v>
                </c:pt>
                <c:pt idx="400">
                  <c:v>-61</c:v>
                </c:pt>
                <c:pt idx="401">
                  <c:v>-58</c:v>
                </c:pt>
                <c:pt idx="402">
                  <c:v>-61</c:v>
                </c:pt>
                <c:pt idx="403">
                  <c:v>-121</c:v>
                </c:pt>
                <c:pt idx="404">
                  <c:v>-61</c:v>
                </c:pt>
                <c:pt idx="405">
                  <c:v>-61</c:v>
                </c:pt>
                <c:pt idx="406">
                  <c:v>-56</c:v>
                </c:pt>
                <c:pt idx="407">
                  <c:v>29</c:v>
                </c:pt>
                <c:pt idx="408">
                  <c:v>29</c:v>
                </c:pt>
                <c:pt idx="409">
                  <c:v>-63</c:v>
                </c:pt>
                <c:pt idx="410">
                  <c:v>-64</c:v>
                </c:pt>
                <c:pt idx="411">
                  <c:v>-68</c:v>
                </c:pt>
                <c:pt idx="412">
                  <c:v>-68</c:v>
                </c:pt>
                <c:pt idx="413">
                  <c:v>-49</c:v>
                </c:pt>
                <c:pt idx="414">
                  <c:v>-69</c:v>
                </c:pt>
                <c:pt idx="415">
                  <c:v>-69</c:v>
                </c:pt>
                <c:pt idx="416">
                  <c:v>-69</c:v>
                </c:pt>
                <c:pt idx="417">
                  <c:v>-69</c:v>
                </c:pt>
                <c:pt idx="418">
                  <c:v>-49</c:v>
                </c:pt>
                <c:pt idx="419">
                  <c:v>-69</c:v>
                </c:pt>
                <c:pt idx="420">
                  <c:v>-68</c:v>
                </c:pt>
                <c:pt idx="421">
                  <c:v>-63</c:v>
                </c:pt>
                <c:pt idx="422">
                  <c:v>-63</c:v>
                </c:pt>
                <c:pt idx="423">
                  <c:v>-69</c:v>
                </c:pt>
                <c:pt idx="424">
                  <c:v>-69</c:v>
                </c:pt>
                <c:pt idx="425">
                  <c:v>-27</c:v>
                </c:pt>
                <c:pt idx="426">
                  <c:v>-124</c:v>
                </c:pt>
                <c:pt idx="427">
                  <c:v>-124</c:v>
                </c:pt>
                <c:pt idx="428">
                  <c:v>-129</c:v>
                </c:pt>
                <c:pt idx="429">
                  <c:v>-68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-70</c:v>
                </c:pt>
                <c:pt idx="435">
                  <c:v>-71</c:v>
                </c:pt>
                <c:pt idx="436">
                  <c:v>-71</c:v>
                </c:pt>
                <c:pt idx="437">
                  <c:v>-71</c:v>
                </c:pt>
                <c:pt idx="438">
                  <c:v>-72</c:v>
                </c:pt>
                <c:pt idx="439">
                  <c:v>-72</c:v>
                </c:pt>
                <c:pt idx="440">
                  <c:v>18</c:v>
                </c:pt>
                <c:pt idx="441">
                  <c:v>-72</c:v>
                </c:pt>
                <c:pt idx="442">
                  <c:v>-69</c:v>
                </c:pt>
                <c:pt idx="443">
                  <c:v>-69</c:v>
                </c:pt>
                <c:pt idx="444">
                  <c:v>-71</c:v>
                </c:pt>
                <c:pt idx="445">
                  <c:v>-72</c:v>
                </c:pt>
                <c:pt idx="446">
                  <c:v>-72</c:v>
                </c:pt>
                <c:pt idx="447">
                  <c:v>-69</c:v>
                </c:pt>
                <c:pt idx="448">
                  <c:v>-72</c:v>
                </c:pt>
                <c:pt idx="449">
                  <c:v>-69</c:v>
                </c:pt>
                <c:pt idx="450">
                  <c:v>-69</c:v>
                </c:pt>
                <c:pt idx="451">
                  <c:v>-69</c:v>
                </c:pt>
                <c:pt idx="452">
                  <c:v>-69</c:v>
                </c:pt>
                <c:pt idx="453">
                  <c:v>-65</c:v>
                </c:pt>
                <c:pt idx="454">
                  <c:v>-71</c:v>
                </c:pt>
                <c:pt idx="455">
                  <c:v>-71</c:v>
                </c:pt>
                <c:pt idx="456">
                  <c:v>-72</c:v>
                </c:pt>
                <c:pt idx="457">
                  <c:v>-68</c:v>
                </c:pt>
                <c:pt idx="458">
                  <c:v>-72</c:v>
                </c:pt>
                <c:pt idx="459">
                  <c:v>-68</c:v>
                </c:pt>
                <c:pt idx="460">
                  <c:v>-72</c:v>
                </c:pt>
                <c:pt idx="461">
                  <c:v>-72</c:v>
                </c:pt>
                <c:pt idx="462">
                  <c:v>18</c:v>
                </c:pt>
                <c:pt idx="463">
                  <c:v>-71</c:v>
                </c:pt>
                <c:pt idx="464">
                  <c:v>-73</c:v>
                </c:pt>
                <c:pt idx="465">
                  <c:v>15</c:v>
                </c:pt>
                <c:pt idx="466">
                  <c:v>-73</c:v>
                </c:pt>
                <c:pt idx="467">
                  <c:v>-75</c:v>
                </c:pt>
                <c:pt idx="468">
                  <c:v>-75</c:v>
                </c:pt>
                <c:pt idx="469">
                  <c:v>13</c:v>
                </c:pt>
                <c:pt idx="470">
                  <c:v>13</c:v>
                </c:pt>
                <c:pt idx="471">
                  <c:v>13</c:v>
                </c:pt>
                <c:pt idx="472">
                  <c:v>-78</c:v>
                </c:pt>
                <c:pt idx="473">
                  <c:v>-78</c:v>
                </c:pt>
                <c:pt idx="474">
                  <c:v>-79</c:v>
                </c:pt>
                <c:pt idx="475">
                  <c:v>11</c:v>
                </c:pt>
                <c:pt idx="476">
                  <c:v>11</c:v>
                </c:pt>
                <c:pt idx="477">
                  <c:v>-79</c:v>
                </c:pt>
                <c:pt idx="478">
                  <c:v>-79</c:v>
                </c:pt>
                <c:pt idx="479">
                  <c:v>-79</c:v>
                </c:pt>
                <c:pt idx="480">
                  <c:v>11</c:v>
                </c:pt>
                <c:pt idx="481">
                  <c:v>-79</c:v>
                </c:pt>
                <c:pt idx="482">
                  <c:v>-79</c:v>
                </c:pt>
                <c:pt idx="483">
                  <c:v>-77</c:v>
                </c:pt>
                <c:pt idx="484">
                  <c:v>-76</c:v>
                </c:pt>
                <c:pt idx="485">
                  <c:v>-76</c:v>
                </c:pt>
                <c:pt idx="486">
                  <c:v>-79</c:v>
                </c:pt>
                <c:pt idx="487">
                  <c:v>-78</c:v>
                </c:pt>
                <c:pt idx="488">
                  <c:v>-75</c:v>
                </c:pt>
                <c:pt idx="489">
                  <c:v>-75</c:v>
                </c:pt>
                <c:pt idx="490">
                  <c:v>-75</c:v>
                </c:pt>
                <c:pt idx="491">
                  <c:v>-75</c:v>
                </c:pt>
                <c:pt idx="492">
                  <c:v>-79</c:v>
                </c:pt>
                <c:pt idx="493">
                  <c:v>-79</c:v>
                </c:pt>
                <c:pt idx="494">
                  <c:v>-68</c:v>
                </c:pt>
                <c:pt idx="495">
                  <c:v>-79</c:v>
                </c:pt>
                <c:pt idx="496">
                  <c:v>-79</c:v>
                </c:pt>
                <c:pt idx="497">
                  <c:v>-79</c:v>
                </c:pt>
                <c:pt idx="498">
                  <c:v>-17</c:v>
                </c:pt>
                <c:pt idx="499">
                  <c:v>-78</c:v>
                </c:pt>
                <c:pt idx="500">
                  <c:v>-79</c:v>
                </c:pt>
                <c:pt idx="501">
                  <c:v>-79</c:v>
                </c:pt>
                <c:pt idx="502">
                  <c:v>-78</c:v>
                </c:pt>
                <c:pt idx="503">
                  <c:v>-78</c:v>
                </c:pt>
                <c:pt idx="504">
                  <c:v>-78</c:v>
                </c:pt>
                <c:pt idx="505">
                  <c:v>-78</c:v>
                </c:pt>
                <c:pt idx="506">
                  <c:v>-78</c:v>
                </c:pt>
                <c:pt idx="507">
                  <c:v>-78</c:v>
                </c:pt>
                <c:pt idx="508">
                  <c:v>-78</c:v>
                </c:pt>
                <c:pt idx="509">
                  <c:v>-76</c:v>
                </c:pt>
                <c:pt idx="510">
                  <c:v>-76</c:v>
                </c:pt>
                <c:pt idx="511">
                  <c:v>-79</c:v>
                </c:pt>
                <c:pt idx="512">
                  <c:v>-79</c:v>
                </c:pt>
                <c:pt idx="513">
                  <c:v>-79</c:v>
                </c:pt>
                <c:pt idx="514">
                  <c:v>-77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-83</c:v>
                </c:pt>
                <c:pt idx="520">
                  <c:v>7</c:v>
                </c:pt>
                <c:pt idx="521">
                  <c:v>-83</c:v>
                </c:pt>
                <c:pt idx="522">
                  <c:v>-83</c:v>
                </c:pt>
                <c:pt idx="523">
                  <c:v>45447</c:v>
                </c:pt>
                <c:pt idx="524">
                  <c:v>-82</c:v>
                </c:pt>
                <c:pt idx="525">
                  <c:v>8</c:v>
                </c:pt>
                <c:pt idx="526">
                  <c:v>8</c:v>
                </c:pt>
                <c:pt idx="527">
                  <c:v>-80</c:v>
                </c:pt>
                <c:pt idx="528">
                  <c:v>-82</c:v>
                </c:pt>
                <c:pt idx="529">
                  <c:v>45447</c:v>
                </c:pt>
                <c:pt idx="530">
                  <c:v>45447</c:v>
                </c:pt>
                <c:pt idx="531">
                  <c:v>45447</c:v>
                </c:pt>
                <c:pt idx="532">
                  <c:v>-80</c:v>
                </c:pt>
                <c:pt idx="533">
                  <c:v>8</c:v>
                </c:pt>
                <c:pt idx="534">
                  <c:v>-82</c:v>
                </c:pt>
                <c:pt idx="535">
                  <c:v>25</c:v>
                </c:pt>
                <c:pt idx="536">
                  <c:v>-104</c:v>
                </c:pt>
                <c:pt idx="537">
                  <c:v>45447</c:v>
                </c:pt>
                <c:pt idx="538">
                  <c:v>-79</c:v>
                </c:pt>
                <c:pt idx="539">
                  <c:v>-79</c:v>
                </c:pt>
                <c:pt idx="540">
                  <c:v>11</c:v>
                </c:pt>
                <c:pt idx="541">
                  <c:v>-79</c:v>
                </c:pt>
                <c:pt idx="542">
                  <c:v>-79</c:v>
                </c:pt>
                <c:pt idx="543">
                  <c:v>-79</c:v>
                </c:pt>
                <c:pt idx="544">
                  <c:v>45447</c:v>
                </c:pt>
                <c:pt idx="545">
                  <c:v>45447</c:v>
                </c:pt>
                <c:pt idx="546">
                  <c:v>8</c:v>
                </c:pt>
                <c:pt idx="547">
                  <c:v>45447</c:v>
                </c:pt>
                <c:pt idx="548">
                  <c:v>-79</c:v>
                </c:pt>
                <c:pt idx="549">
                  <c:v>-79</c:v>
                </c:pt>
                <c:pt idx="550">
                  <c:v>-79</c:v>
                </c:pt>
                <c:pt idx="551">
                  <c:v>-79</c:v>
                </c:pt>
                <c:pt idx="552">
                  <c:v>-79</c:v>
                </c:pt>
                <c:pt idx="553">
                  <c:v>-84</c:v>
                </c:pt>
                <c:pt idx="554">
                  <c:v>6</c:v>
                </c:pt>
                <c:pt idx="555">
                  <c:v>6</c:v>
                </c:pt>
                <c:pt idx="556">
                  <c:v>6</c:v>
                </c:pt>
                <c:pt idx="557">
                  <c:v>5</c:v>
                </c:pt>
                <c:pt idx="558">
                  <c:v>-85</c:v>
                </c:pt>
                <c:pt idx="559">
                  <c:v>-85</c:v>
                </c:pt>
                <c:pt idx="560">
                  <c:v>-85</c:v>
                </c:pt>
                <c:pt idx="561">
                  <c:v>-83</c:v>
                </c:pt>
                <c:pt idx="562">
                  <c:v>-85</c:v>
                </c:pt>
                <c:pt idx="563">
                  <c:v>-85</c:v>
                </c:pt>
                <c:pt idx="564">
                  <c:v>-85</c:v>
                </c:pt>
                <c:pt idx="565">
                  <c:v>-85</c:v>
                </c:pt>
                <c:pt idx="566">
                  <c:v>-85</c:v>
                </c:pt>
                <c:pt idx="567">
                  <c:v>-85</c:v>
                </c:pt>
                <c:pt idx="568">
                  <c:v>-85</c:v>
                </c:pt>
                <c:pt idx="569">
                  <c:v>-5</c:v>
                </c:pt>
                <c:pt idx="570">
                  <c:v>-84</c:v>
                </c:pt>
                <c:pt idx="571">
                  <c:v>-85</c:v>
                </c:pt>
                <c:pt idx="572">
                  <c:v>5</c:v>
                </c:pt>
                <c:pt idx="573">
                  <c:v>-85</c:v>
                </c:pt>
                <c:pt idx="574">
                  <c:v>-86</c:v>
                </c:pt>
                <c:pt idx="575">
                  <c:v>-86</c:v>
                </c:pt>
                <c:pt idx="576">
                  <c:v>-86</c:v>
                </c:pt>
                <c:pt idx="577">
                  <c:v>1</c:v>
                </c:pt>
                <c:pt idx="578">
                  <c:v>-89</c:v>
                </c:pt>
                <c:pt idx="579">
                  <c:v>-89</c:v>
                </c:pt>
                <c:pt idx="580">
                  <c:v>-84</c:v>
                </c:pt>
                <c:pt idx="581">
                  <c:v>-86</c:v>
                </c:pt>
                <c:pt idx="582">
                  <c:v>-84</c:v>
                </c:pt>
                <c:pt idx="583">
                  <c:v>-85</c:v>
                </c:pt>
                <c:pt idx="584">
                  <c:v>-85</c:v>
                </c:pt>
                <c:pt idx="585">
                  <c:v>-85</c:v>
                </c:pt>
                <c:pt idx="586">
                  <c:v>-84</c:v>
                </c:pt>
                <c:pt idx="587">
                  <c:v>-89</c:v>
                </c:pt>
                <c:pt idx="588">
                  <c:v>-83</c:v>
                </c:pt>
                <c:pt idx="589">
                  <c:v>-83</c:v>
                </c:pt>
                <c:pt idx="590">
                  <c:v>-83</c:v>
                </c:pt>
                <c:pt idx="591">
                  <c:v>-83</c:v>
                </c:pt>
                <c:pt idx="592">
                  <c:v>-84</c:v>
                </c:pt>
                <c:pt idx="593">
                  <c:v>-90</c:v>
                </c:pt>
                <c:pt idx="594">
                  <c:v>-84</c:v>
                </c:pt>
                <c:pt idx="595">
                  <c:v>-83</c:v>
                </c:pt>
                <c:pt idx="596">
                  <c:v>-83</c:v>
                </c:pt>
                <c:pt idx="597">
                  <c:v>-90</c:v>
                </c:pt>
                <c:pt idx="598">
                  <c:v>-83</c:v>
                </c:pt>
                <c:pt idx="599">
                  <c:v>-83</c:v>
                </c:pt>
                <c:pt idx="600">
                  <c:v>-84</c:v>
                </c:pt>
                <c:pt idx="601">
                  <c:v>-83</c:v>
                </c:pt>
                <c:pt idx="602">
                  <c:v>0</c:v>
                </c:pt>
                <c:pt idx="603">
                  <c:v>-150</c:v>
                </c:pt>
                <c:pt idx="604">
                  <c:v>-90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Prisma!$A$3:$U$3</c15:sqref>
                        </c15:formulaRef>
                      </c:ext>
                    </c:extLst>
                    <c:strCache>
                      <c:ptCount val="21"/>
                      <c:pt idx="0">
                        <c:v>118838</c:v>
                      </c:pt>
                      <c:pt idx="1">
                        <c:v>7193346</c:v>
                      </c:pt>
                      <c:pt idx="2">
                        <c:v>EHS - REPOR TAMPA DA CAIXA DE ESGOTO LOCALIZADA PRÓXIMO AO WC MASCULINO EM FRENTE AO LAGO - TAMPA RETIRADA PARA DESOBSTRUÇÃO DE TUBULAÇÃO DE ESGOTO</c:v>
                      </c:pt>
                      <c:pt idx="3">
                        <c:v>EHS - REPOR TAMPA DA CAIXA DE ESGOTO LOCALIZADA PRÓXIMO AO WC MASCULINO EM FRENTE AO LAGO - TAMPA RETIRADA PARA DESOBSTRUÇÃO DE TUBULAÇÃO DE ESGOTO</c:v>
                      </c:pt>
                      <c:pt idx="4">
                        <c:v>EAWCM</c:v>
                      </c:pt>
                      <c:pt idx="5">
                        <c:v>WC MASCULINO - Fáb.III - Lado da Copa</c:v>
                      </c:pt>
                      <c:pt idx="6">
                        <c:v>MEDICAL</c:v>
                      </c:pt>
                      <c:pt idx="7">
                        <c:v>20</c:v>
                      </c:pt>
                      <c:pt idx="8">
                        <c:v>PLANEJADA</c:v>
                      </c:pt>
                      <c:pt idx="9">
                        <c:v>MCAETANO</c:v>
                      </c:pt>
                      <c:pt idx="10">
                        <c:v>MARIO LAURO CAETANO JUNIOR</c:v>
                      </c:pt>
                      <c:pt idx="11">
                        <c:v>OBR</c:v>
                      </c:pt>
                      <c:pt idx="12">
                        <c:v>OBRAS</c:v>
                      </c:pt>
                      <c:pt idx="13">
                        <c:v>SR</c:v>
                      </c:pt>
                      <c:pt idx="14">
                        <c:v>SERRALHERIA</c:v>
                      </c:pt>
                      <c:pt idx="17">
                        <c:v>3</c:v>
                      </c:pt>
                      <c:pt idx="18">
                        <c:v>11/04/2024 07:49</c:v>
                      </c:pt>
                      <c:pt idx="19">
                        <c:v>1000000546-625133001-0000</c:v>
                      </c:pt>
                      <c:pt idx="20">
                        <c:v>16/04/2024 15:29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CBDE-4057-AE5F-AA228C69E9B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17715728"/>
        <c:axId val="317695344"/>
      </c:barChart>
      <c:catAx>
        <c:axId val="31771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7695344"/>
        <c:crosses val="autoZero"/>
        <c:auto val="1"/>
        <c:lblAlgn val="ctr"/>
        <c:lblOffset val="100"/>
        <c:noMultiLvlLbl val="0"/>
      </c:catAx>
      <c:valAx>
        <c:axId val="31769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771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C7EAD6-F500-4857-B619-68F4FD1DEA60}">
  <sheetPr codeName="Gráfico1"/>
  <sheetViews>
    <sheetView zoomScale="16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50450B-8AC5-42E1-95C0-B1D230FD0338}">
  <sheetPr codeName="Gráfico2"/>
  <sheetViews>
    <sheetView zoomScale="16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8084" cy="601538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62711" cy="601337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67314</xdr:colOff>
      <xdr:row>1</xdr:row>
      <xdr:rowOff>158750</xdr:rowOff>
    </xdr:from>
    <xdr:to>
      <xdr:col>8</xdr:col>
      <xdr:colOff>167316</xdr:colOff>
      <xdr:row>2</xdr:row>
      <xdr:rowOff>137584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6647" y="211667"/>
          <a:ext cx="1729836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28</xdr:col>
      <xdr:colOff>202142</xdr:colOff>
      <xdr:row>0</xdr:row>
      <xdr:rowOff>26459</xdr:rowOff>
    </xdr:from>
    <xdr:ext cx="1800000" cy="628187"/>
    <xdr:pic>
      <xdr:nvPicPr>
        <xdr:cNvPr id="3" name="Imagem 2" descr="download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372225" y="26459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58209</xdr:rowOff>
    </xdr:from>
    <xdr:to>
      <xdr:col>2</xdr:col>
      <xdr:colOff>949245</xdr:colOff>
      <xdr:row>3</xdr:row>
      <xdr:rowOff>172509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017" y="111126"/>
          <a:ext cx="1154561" cy="3788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88900</xdr:colOff>
      <xdr:row>1</xdr:row>
      <xdr:rowOff>76200</xdr:rowOff>
    </xdr:from>
    <xdr:to>
      <xdr:col>10</xdr:col>
      <xdr:colOff>596900</xdr:colOff>
      <xdr:row>3</xdr:row>
      <xdr:rowOff>127000</xdr:rowOff>
    </xdr:to>
    <xdr:sp macro="" textlink="">
      <xdr:nvSpPr>
        <xdr:cNvPr id="2054" name="FiltrarLista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00000000-0008-0000-0400-000006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88900</xdr:colOff>
      <xdr:row>1</xdr:row>
      <xdr:rowOff>76200</xdr:rowOff>
    </xdr:from>
    <xdr:to>
      <xdr:col>10</xdr:col>
      <xdr:colOff>596900</xdr:colOff>
      <xdr:row>3</xdr:row>
      <xdr:rowOff>127000</xdr:rowOff>
    </xdr:to>
    <xdr:pic>
      <xdr:nvPicPr>
        <xdr:cNvPr id="2" name="FiltrarLista">
          <a:extLst>
            <a:ext uri="{FF2B5EF4-FFF2-40B4-BE49-F238E27FC236}">
              <a16:creationId xmlns:a16="http://schemas.microsoft.com/office/drawing/2014/main" id="{29BE61FE-E266-AAA6-1AB2-B383CE50DE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1700" y="127000"/>
          <a:ext cx="1384300" cy="3175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7408</xdr:colOff>
      <xdr:row>1</xdr:row>
      <xdr:rowOff>0</xdr:rowOff>
    </xdr:from>
    <xdr:ext cx="1800000" cy="628187"/>
    <xdr:pic>
      <xdr:nvPicPr>
        <xdr:cNvPr id="3" name="LogoJnJ_Pag1" descr="download.jp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38101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70</xdr:row>
      <xdr:rowOff>38101</xdr:rowOff>
    </xdr:from>
    <xdr:ext cx="1800000" cy="628187"/>
    <xdr:pic>
      <xdr:nvPicPr>
        <xdr:cNvPr id="104" name="LogoJnJ_Pag2" descr="download.jpg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38101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140</xdr:row>
      <xdr:rowOff>38101</xdr:rowOff>
    </xdr:from>
    <xdr:ext cx="1800000" cy="628187"/>
    <xdr:pic>
      <xdr:nvPicPr>
        <xdr:cNvPr id="110" name="LogoJnJ_Pag3" descr="download.jpg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12166601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210</xdr:row>
      <xdr:rowOff>38101</xdr:rowOff>
    </xdr:from>
    <xdr:ext cx="1800000" cy="628187"/>
    <xdr:pic>
      <xdr:nvPicPr>
        <xdr:cNvPr id="112" name="LogoJnJ_Pag4" descr="download.jpg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24379768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280</xdr:row>
      <xdr:rowOff>38101</xdr:rowOff>
    </xdr:from>
    <xdr:ext cx="1800000" cy="628187"/>
    <xdr:pic>
      <xdr:nvPicPr>
        <xdr:cNvPr id="114" name="LogoJnJ_Pag5" descr="download.jpg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36561184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350</xdr:row>
      <xdr:rowOff>38101</xdr:rowOff>
    </xdr:from>
    <xdr:ext cx="1800000" cy="628187"/>
    <xdr:pic>
      <xdr:nvPicPr>
        <xdr:cNvPr id="116" name="LogoJnJ_Pag6" descr="download.jpg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48742601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420</xdr:row>
      <xdr:rowOff>38101</xdr:rowOff>
    </xdr:from>
    <xdr:ext cx="1800000" cy="628187"/>
    <xdr:pic>
      <xdr:nvPicPr>
        <xdr:cNvPr id="118" name="LogoJnJ_Pag7" descr="download.jpg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60849934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490</xdr:row>
      <xdr:rowOff>38101</xdr:rowOff>
    </xdr:from>
    <xdr:ext cx="1800000" cy="628187"/>
    <xdr:pic>
      <xdr:nvPicPr>
        <xdr:cNvPr id="120" name="LogoJnJ_Pag8" descr="download.jpg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72957268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560</xdr:row>
      <xdr:rowOff>38101</xdr:rowOff>
    </xdr:from>
    <xdr:ext cx="1800000" cy="628187"/>
    <xdr:pic>
      <xdr:nvPicPr>
        <xdr:cNvPr id="122" name="LogoJnJ_Pag9" descr="download.jpg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72957268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630</xdr:row>
      <xdr:rowOff>38101</xdr:rowOff>
    </xdr:from>
    <xdr:ext cx="1800000" cy="628187"/>
    <xdr:pic>
      <xdr:nvPicPr>
        <xdr:cNvPr id="124" name="LogoJnJ_Pag10" descr="download.jpg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85064601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700</xdr:row>
      <xdr:rowOff>38101</xdr:rowOff>
    </xdr:from>
    <xdr:ext cx="1800000" cy="628187"/>
    <xdr:pic>
      <xdr:nvPicPr>
        <xdr:cNvPr id="126" name="LogoJnJ_Pag11" descr="download.jpg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85064601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770</xdr:row>
      <xdr:rowOff>38101</xdr:rowOff>
    </xdr:from>
    <xdr:ext cx="1800000" cy="628187"/>
    <xdr:pic>
      <xdr:nvPicPr>
        <xdr:cNvPr id="128" name="LogoJnJ_Pag12" descr="download.jpg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97171934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840</xdr:row>
      <xdr:rowOff>38101</xdr:rowOff>
    </xdr:from>
    <xdr:ext cx="1800000" cy="628187"/>
    <xdr:pic>
      <xdr:nvPicPr>
        <xdr:cNvPr id="130" name="LogoJnJ_Pag13" descr="download.jpg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109279268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910</xdr:row>
      <xdr:rowOff>38101</xdr:rowOff>
    </xdr:from>
    <xdr:ext cx="1800000" cy="628187"/>
    <xdr:pic>
      <xdr:nvPicPr>
        <xdr:cNvPr id="132" name="LogoJnJ_Pag14" descr="download.jpg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97171934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980</xdr:row>
      <xdr:rowOff>38101</xdr:rowOff>
    </xdr:from>
    <xdr:ext cx="1800000" cy="628187"/>
    <xdr:pic>
      <xdr:nvPicPr>
        <xdr:cNvPr id="134" name="LogoJnJ_Pag15" descr="download.jpg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109279268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1050</xdr:row>
      <xdr:rowOff>38101</xdr:rowOff>
    </xdr:from>
    <xdr:ext cx="1800000" cy="628187"/>
    <xdr:pic>
      <xdr:nvPicPr>
        <xdr:cNvPr id="136" name="LogoJnJ_Pag16" descr="download.jpg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121386601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1120</xdr:row>
      <xdr:rowOff>38101</xdr:rowOff>
    </xdr:from>
    <xdr:ext cx="1800000" cy="628187"/>
    <xdr:pic>
      <xdr:nvPicPr>
        <xdr:cNvPr id="138" name="LogoJnJ_Pag17" descr="download.jpg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133493934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1190</xdr:row>
      <xdr:rowOff>38101</xdr:rowOff>
    </xdr:from>
    <xdr:ext cx="1800000" cy="628187"/>
    <xdr:pic>
      <xdr:nvPicPr>
        <xdr:cNvPr id="140" name="LogoJnJ_Pag18" descr="download.jpg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145601268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1260</xdr:row>
      <xdr:rowOff>38101</xdr:rowOff>
    </xdr:from>
    <xdr:ext cx="1800000" cy="628187"/>
    <xdr:pic>
      <xdr:nvPicPr>
        <xdr:cNvPr id="142" name="LogoJnJ_Pag19" descr="download.jpg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194030601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1330</xdr:row>
      <xdr:rowOff>38101</xdr:rowOff>
    </xdr:from>
    <xdr:ext cx="1800000" cy="628187"/>
    <xdr:pic>
      <xdr:nvPicPr>
        <xdr:cNvPr id="144" name="LogoJnJ_Pag20" descr="download.jpg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206137934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1400</xdr:row>
      <xdr:rowOff>38101</xdr:rowOff>
    </xdr:from>
    <xdr:ext cx="1800000" cy="628187"/>
    <xdr:pic>
      <xdr:nvPicPr>
        <xdr:cNvPr id="146" name="LogoJnJ_Pag21" descr="download.jpg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169815934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1470</xdr:row>
      <xdr:rowOff>38101</xdr:rowOff>
    </xdr:from>
    <xdr:ext cx="1800000" cy="628187"/>
    <xdr:pic>
      <xdr:nvPicPr>
        <xdr:cNvPr id="148" name="LogoJnJ_Pag22" descr="download.jpg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181923268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1540</xdr:row>
      <xdr:rowOff>38101</xdr:rowOff>
    </xdr:from>
    <xdr:ext cx="1800000" cy="628187"/>
    <xdr:pic>
      <xdr:nvPicPr>
        <xdr:cNvPr id="150" name="LogoJnJ_Pag23" descr="download.jpg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194030601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1610</xdr:row>
      <xdr:rowOff>38101</xdr:rowOff>
    </xdr:from>
    <xdr:ext cx="1800000" cy="628187"/>
    <xdr:pic>
      <xdr:nvPicPr>
        <xdr:cNvPr id="152" name="LogoJnJ_Pag24" descr="download.jpg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206137934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1680</xdr:row>
      <xdr:rowOff>38101</xdr:rowOff>
    </xdr:from>
    <xdr:ext cx="1800000" cy="628187"/>
    <xdr:pic>
      <xdr:nvPicPr>
        <xdr:cNvPr id="154" name="LogoJnJ_Pag25" descr="download.jpg">
          <a:extLst>
            <a:ext uri="{FF2B5EF4-FFF2-40B4-BE49-F238E27FC236}">
              <a16:creationId xmlns:a16="http://schemas.microsoft.com/office/drawing/2014/main" id="{00000000-0008-0000-05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218245268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1750</xdr:row>
      <xdr:rowOff>38101</xdr:rowOff>
    </xdr:from>
    <xdr:ext cx="1800000" cy="628187"/>
    <xdr:pic>
      <xdr:nvPicPr>
        <xdr:cNvPr id="156" name="LogoJnJ_Pag26" descr="download.jpg">
          <a:extLst>
            <a:ext uri="{FF2B5EF4-FFF2-40B4-BE49-F238E27FC236}">
              <a16:creationId xmlns:a16="http://schemas.microsoft.com/office/drawing/2014/main" id="{00000000-0008-0000-05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230352601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1820</xdr:row>
      <xdr:rowOff>38101</xdr:rowOff>
    </xdr:from>
    <xdr:ext cx="1800000" cy="628187"/>
    <xdr:pic>
      <xdr:nvPicPr>
        <xdr:cNvPr id="158" name="LogoJnJ_Pag27" descr="download.jpg">
          <a:extLst>
            <a:ext uri="{FF2B5EF4-FFF2-40B4-BE49-F238E27FC236}">
              <a16:creationId xmlns:a16="http://schemas.microsoft.com/office/drawing/2014/main" id="{00000000-0008-0000-05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181923268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1890</xdr:row>
      <xdr:rowOff>38101</xdr:rowOff>
    </xdr:from>
    <xdr:ext cx="1800000" cy="628187"/>
    <xdr:pic>
      <xdr:nvPicPr>
        <xdr:cNvPr id="160" name="LogoJnJ_Pag28" descr="download.jpg">
          <a:extLst>
            <a:ext uri="{FF2B5EF4-FFF2-40B4-BE49-F238E27FC236}">
              <a16:creationId xmlns:a16="http://schemas.microsoft.com/office/drawing/2014/main" id="{00000000-0008-0000-05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327211268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1960</xdr:row>
      <xdr:rowOff>38101</xdr:rowOff>
    </xdr:from>
    <xdr:ext cx="1800000" cy="628187"/>
    <xdr:pic>
      <xdr:nvPicPr>
        <xdr:cNvPr id="162" name="LogoJnJ_Pag29" descr="download.jpg">
          <a:extLst>
            <a:ext uri="{FF2B5EF4-FFF2-40B4-BE49-F238E27FC236}">
              <a16:creationId xmlns:a16="http://schemas.microsoft.com/office/drawing/2014/main" id="{00000000-0008-0000-05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206137934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2030</xdr:row>
      <xdr:rowOff>38101</xdr:rowOff>
    </xdr:from>
    <xdr:ext cx="1800000" cy="628187"/>
    <xdr:pic>
      <xdr:nvPicPr>
        <xdr:cNvPr id="164" name="LogoJnJ_Pag30" descr="download.jpg">
          <a:extLst>
            <a:ext uri="{FF2B5EF4-FFF2-40B4-BE49-F238E27FC236}">
              <a16:creationId xmlns:a16="http://schemas.microsoft.com/office/drawing/2014/main" id="{00000000-0008-0000-05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218245268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2100</xdr:row>
      <xdr:rowOff>38101</xdr:rowOff>
    </xdr:from>
    <xdr:ext cx="1800000" cy="628187"/>
    <xdr:pic>
      <xdr:nvPicPr>
        <xdr:cNvPr id="166" name="LogoJnJ_Pag31" descr="download.jpg">
          <a:extLst>
            <a:ext uri="{FF2B5EF4-FFF2-40B4-BE49-F238E27FC236}">
              <a16:creationId xmlns:a16="http://schemas.microsoft.com/office/drawing/2014/main" id="{00000000-0008-0000-05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230352601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2170</xdr:row>
      <xdr:rowOff>38101</xdr:rowOff>
    </xdr:from>
    <xdr:ext cx="1800000" cy="628187"/>
    <xdr:pic>
      <xdr:nvPicPr>
        <xdr:cNvPr id="168" name="LogoJnJ_Pag32" descr="download.jpg">
          <a:extLst>
            <a:ext uri="{FF2B5EF4-FFF2-40B4-BE49-F238E27FC236}">
              <a16:creationId xmlns:a16="http://schemas.microsoft.com/office/drawing/2014/main" id="{00000000-0008-0000-05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242459934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2240</xdr:row>
      <xdr:rowOff>38101</xdr:rowOff>
    </xdr:from>
    <xdr:ext cx="1800000" cy="628187"/>
    <xdr:pic>
      <xdr:nvPicPr>
        <xdr:cNvPr id="170" name="LogoJnJ_Pag33" descr="download.jpg">
          <a:extLst>
            <a:ext uri="{FF2B5EF4-FFF2-40B4-BE49-F238E27FC236}">
              <a16:creationId xmlns:a16="http://schemas.microsoft.com/office/drawing/2014/main" id="{00000000-0008-0000-05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254567268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2310</xdr:row>
      <xdr:rowOff>38101</xdr:rowOff>
    </xdr:from>
    <xdr:ext cx="1800000" cy="628187"/>
    <xdr:pic>
      <xdr:nvPicPr>
        <xdr:cNvPr id="172" name="LogoJnJ_Pag34" descr="download.jpg">
          <a:extLst>
            <a:ext uri="{FF2B5EF4-FFF2-40B4-BE49-F238E27FC236}">
              <a16:creationId xmlns:a16="http://schemas.microsoft.com/office/drawing/2014/main" id="{00000000-0008-0000-05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266674601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2380</xdr:row>
      <xdr:rowOff>38101</xdr:rowOff>
    </xdr:from>
    <xdr:ext cx="1800000" cy="628187"/>
    <xdr:pic>
      <xdr:nvPicPr>
        <xdr:cNvPr id="174" name="LogoJnJ_Pag35" descr="download.jpg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278781934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2450</xdr:row>
      <xdr:rowOff>38101</xdr:rowOff>
    </xdr:from>
    <xdr:ext cx="1800000" cy="628187"/>
    <xdr:pic>
      <xdr:nvPicPr>
        <xdr:cNvPr id="176" name="LogoJnJ_Pag36" descr="download.jpg">
          <a:extLst>
            <a:ext uri="{FF2B5EF4-FFF2-40B4-BE49-F238E27FC236}">
              <a16:creationId xmlns:a16="http://schemas.microsoft.com/office/drawing/2014/main" id="{00000000-0008-0000-05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290889268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2520</xdr:row>
      <xdr:rowOff>38101</xdr:rowOff>
    </xdr:from>
    <xdr:ext cx="1800000" cy="628187"/>
    <xdr:pic>
      <xdr:nvPicPr>
        <xdr:cNvPr id="178" name="LogoJnJ_Pag37" descr="download.jpg">
          <a:extLst>
            <a:ext uri="{FF2B5EF4-FFF2-40B4-BE49-F238E27FC236}">
              <a16:creationId xmlns:a16="http://schemas.microsoft.com/office/drawing/2014/main" id="{00000000-0008-0000-05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302996601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2590</xdr:row>
      <xdr:rowOff>38101</xdr:rowOff>
    </xdr:from>
    <xdr:ext cx="1800000" cy="628187"/>
    <xdr:pic>
      <xdr:nvPicPr>
        <xdr:cNvPr id="180" name="LogoJnJ_Pag38" descr="download.jpg">
          <a:extLst>
            <a:ext uri="{FF2B5EF4-FFF2-40B4-BE49-F238E27FC236}">
              <a16:creationId xmlns:a16="http://schemas.microsoft.com/office/drawing/2014/main" id="{00000000-0008-0000-05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411962601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2660</xdr:row>
      <xdr:rowOff>38101</xdr:rowOff>
    </xdr:from>
    <xdr:ext cx="1800000" cy="628187"/>
    <xdr:pic>
      <xdr:nvPicPr>
        <xdr:cNvPr id="182" name="LogoJnJ_Pag39" descr="download.jpg">
          <a:extLst>
            <a:ext uri="{FF2B5EF4-FFF2-40B4-BE49-F238E27FC236}">
              <a16:creationId xmlns:a16="http://schemas.microsoft.com/office/drawing/2014/main" id="{00000000-0008-0000-05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424069934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2730</xdr:row>
      <xdr:rowOff>38101</xdr:rowOff>
    </xdr:from>
    <xdr:ext cx="1800000" cy="628187"/>
    <xdr:pic>
      <xdr:nvPicPr>
        <xdr:cNvPr id="184" name="LogoJnJ_Pag40" descr="download.jpg">
          <a:extLst>
            <a:ext uri="{FF2B5EF4-FFF2-40B4-BE49-F238E27FC236}">
              <a16:creationId xmlns:a16="http://schemas.microsoft.com/office/drawing/2014/main" id="{00000000-0008-0000-05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436177268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2800</xdr:row>
      <xdr:rowOff>38101</xdr:rowOff>
    </xdr:from>
    <xdr:ext cx="1800000" cy="628187"/>
    <xdr:pic>
      <xdr:nvPicPr>
        <xdr:cNvPr id="186" name="LogoJnJ_Pag41" descr="download.jpg">
          <a:extLst>
            <a:ext uri="{FF2B5EF4-FFF2-40B4-BE49-F238E27FC236}">
              <a16:creationId xmlns:a16="http://schemas.microsoft.com/office/drawing/2014/main" id="{00000000-0008-0000-05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363533268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2870</xdr:row>
      <xdr:rowOff>38101</xdr:rowOff>
    </xdr:from>
    <xdr:ext cx="1800000" cy="628187"/>
    <xdr:pic>
      <xdr:nvPicPr>
        <xdr:cNvPr id="188" name="LogoJnJ_Pag42" descr="download.jpg">
          <a:extLst>
            <a:ext uri="{FF2B5EF4-FFF2-40B4-BE49-F238E27FC236}">
              <a16:creationId xmlns:a16="http://schemas.microsoft.com/office/drawing/2014/main" id="{00000000-0008-0000-05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375640601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2940</xdr:row>
      <xdr:rowOff>38101</xdr:rowOff>
    </xdr:from>
    <xdr:ext cx="1800000" cy="628187"/>
    <xdr:pic>
      <xdr:nvPicPr>
        <xdr:cNvPr id="190" name="LogoJnJ_Pag43" descr="download.jpg">
          <a:extLst>
            <a:ext uri="{FF2B5EF4-FFF2-40B4-BE49-F238E27FC236}">
              <a16:creationId xmlns:a16="http://schemas.microsoft.com/office/drawing/2014/main" id="{00000000-0008-0000-05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387747934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3010</xdr:row>
      <xdr:rowOff>38101</xdr:rowOff>
    </xdr:from>
    <xdr:ext cx="1800000" cy="628187"/>
    <xdr:pic>
      <xdr:nvPicPr>
        <xdr:cNvPr id="192" name="LogoJnJ_Pag44" descr="download.jpg">
          <a:extLst>
            <a:ext uri="{FF2B5EF4-FFF2-40B4-BE49-F238E27FC236}">
              <a16:creationId xmlns:a16="http://schemas.microsoft.com/office/drawing/2014/main" id="{00000000-0008-0000-05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399855268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3080</xdr:row>
      <xdr:rowOff>38101</xdr:rowOff>
    </xdr:from>
    <xdr:ext cx="1800000" cy="628187"/>
    <xdr:pic>
      <xdr:nvPicPr>
        <xdr:cNvPr id="194" name="LogoJnJ_Pag45" descr="download.jpg">
          <a:extLst>
            <a:ext uri="{FF2B5EF4-FFF2-40B4-BE49-F238E27FC236}">
              <a16:creationId xmlns:a16="http://schemas.microsoft.com/office/drawing/2014/main" id="{00000000-0008-0000-05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411962601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3150</xdr:row>
      <xdr:rowOff>38101</xdr:rowOff>
    </xdr:from>
    <xdr:ext cx="1800000" cy="628187"/>
    <xdr:pic>
      <xdr:nvPicPr>
        <xdr:cNvPr id="196" name="LogoJnJ_Pag46" descr="download.jpg">
          <a:extLst>
            <a:ext uri="{FF2B5EF4-FFF2-40B4-BE49-F238E27FC236}">
              <a16:creationId xmlns:a16="http://schemas.microsoft.com/office/drawing/2014/main" id="{00000000-0008-0000-05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424069934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3220</xdr:row>
      <xdr:rowOff>38101</xdr:rowOff>
    </xdr:from>
    <xdr:ext cx="1800000" cy="628187"/>
    <xdr:pic>
      <xdr:nvPicPr>
        <xdr:cNvPr id="198" name="LogoJnJ_Pag47" descr="download.jpg">
          <a:extLst>
            <a:ext uri="{FF2B5EF4-FFF2-40B4-BE49-F238E27FC236}">
              <a16:creationId xmlns:a16="http://schemas.microsoft.com/office/drawing/2014/main" id="{00000000-0008-0000-05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436177268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3290</xdr:row>
      <xdr:rowOff>38101</xdr:rowOff>
    </xdr:from>
    <xdr:ext cx="1800000" cy="628187"/>
    <xdr:pic>
      <xdr:nvPicPr>
        <xdr:cNvPr id="200" name="LogoJnJ_Pag48" descr="download.jpg">
          <a:extLst>
            <a:ext uri="{FF2B5EF4-FFF2-40B4-BE49-F238E27FC236}">
              <a16:creationId xmlns:a16="http://schemas.microsoft.com/office/drawing/2014/main" id="{00000000-0008-0000-05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448284601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3360</xdr:row>
      <xdr:rowOff>38101</xdr:rowOff>
    </xdr:from>
    <xdr:ext cx="1800000" cy="628187"/>
    <xdr:pic>
      <xdr:nvPicPr>
        <xdr:cNvPr id="202" name="LogoJnJ_Pag49" descr="download.jpg">
          <a:extLst>
            <a:ext uri="{FF2B5EF4-FFF2-40B4-BE49-F238E27FC236}">
              <a16:creationId xmlns:a16="http://schemas.microsoft.com/office/drawing/2014/main" id="{00000000-0008-0000-05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460391934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oneCellAnchor>
    <xdr:from>
      <xdr:col>29</xdr:col>
      <xdr:colOff>7408</xdr:colOff>
      <xdr:row>3430</xdr:row>
      <xdr:rowOff>38101</xdr:rowOff>
    </xdr:from>
    <xdr:ext cx="1800000" cy="628187"/>
    <xdr:pic>
      <xdr:nvPicPr>
        <xdr:cNvPr id="204" name="LogoJnJ_Pag50" descr="download.jpg">
          <a:extLst>
            <a:ext uri="{FF2B5EF4-FFF2-40B4-BE49-F238E27FC236}">
              <a16:creationId xmlns:a16="http://schemas.microsoft.com/office/drawing/2014/main" id="{00000000-0008-0000-05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63241" y="472499268"/>
          <a:ext cx="1800000" cy="62818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twoCellAnchor editAs="oneCell">
    <xdr:from>
      <xdr:col>1</xdr:col>
      <xdr:colOff>67314</xdr:colOff>
      <xdr:row>1</xdr:row>
      <xdr:rowOff>158750</xdr:rowOff>
    </xdr:from>
    <xdr:to>
      <xdr:col>8</xdr:col>
      <xdr:colOff>129216</xdr:colOff>
      <xdr:row>2</xdr:row>
      <xdr:rowOff>137584</xdr:rowOff>
    </xdr:to>
    <xdr:pic>
      <xdr:nvPicPr>
        <xdr:cNvPr id="102" name="Imagem 2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71</xdr:row>
      <xdr:rowOff>158750</xdr:rowOff>
    </xdr:from>
    <xdr:to>
      <xdr:col>8</xdr:col>
      <xdr:colOff>129216</xdr:colOff>
      <xdr:row>72</xdr:row>
      <xdr:rowOff>137584</xdr:rowOff>
    </xdr:to>
    <xdr:pic>
      <xdr:nvPicPr>
        <xdr:cNvPr id="103" name="Imagem 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141</xdr:row>
      <xdr:rowOff>158750</xdr:rowOff>
    </xdr:from>
    <xdr:to>
      <xdr:col>8</xdr:col>
      <xdr:colOff>129216</xdr:colOff>
      <xdr:row>142</xdr:row>
      <xdr:rowOff>137584</xdr:rowOff>
    </xdr:to>
    <xdr:pic>
      <xdr:nvPicPr>
        <xdr:cNvPr id="106" name="Imagem 2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211</xdr:row>
      <xdr:rowOff>158750</xdr:rowOff>
    </xdr:from>
    <xdr:to>
      <xdr:col>8</xdr:col>
      <xdr:colOff>129216</xdr:colOff>
      <xdr:row>212</xdr:row>
      <xdr:rowOff>137584</xdr:rowOff>
    </xdr:to>
    <xdr:pic>
      <xdr:nvPicPr>
        <xdr:cNvPr id="107" name="Imagem 2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281</xdr:row>
      <xdr:rowOff>158750</xdr:rowOff>
    </xdr:from>
    <xdr:to>
      <xdr:col>8</xdr:col>
      <xdr:colOff>129216</xdr:colOff>
      <xdr:row>282</xdr:row>
      <xdr:rowOff>137584</xdr:rowOff>
    </xdr:to>
    <xdr:pic>
      <xdr:nvPicPr>
        <xdr:cNvPr id="108" name="Imagem 2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351</xdr:row>
      <xdr:rowOff>158750</xdr:rowOff>
    </xdr:from>
    <xdr:to>
      <xdr:col>8</xdr:col>
      <xdr:colOff>129216</xdr:colOff>
      <xdr:row>352</xdr:row>
      <xdr:rowOff>137584</xdr:rowOff>
    </xdr:to>
    <xdr:pic>
      <xdr:nvPicPr>
        <xdr:cNvPr id="109" name="Imagem 2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421</xdr:row>
      <xdr:rowOff>158750</xdr:rowOff>
    </xdr:from>
    <xdr:to>
      <xdr:col>8</xdr:col>
      <xdr:colOff>129216</xdr:colOff>
      <xdr:row>422</xdr:row>
      <xdr:rowOff>137584</xdr:rowOff>
    </xdr:to>
    <xdr:pic>
      <xdr:nvPicPr>
        <xdr:cNvPr id="206" name="Imagem 2">
          <a:extLst>
            <a:ext uri="{FF2B5EF4-FFF2-40B4-BE49-F238E27FC236}">
              <a16:creationId xmlns:a16="http://schemas.microsoft.com/office/drawing/2014/main" id="{00000000-0008-0000-05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491</xdr:row>
      <xdr:rowOff>158750</xdr:rowOff>
    </xdr:from>
    <xdr:to>
      <xdr:col>8</xdr:col>
      <xdr:colOff>129216</xdr:colOff>
      <xdr:row>492</xdr:row>
      <xdr:rowOff>137584</xdr:rowOff>
    </xdr:to>
    <xdr:pic>
      <xdr:nvPicPr>
        <xdr:cNvPr id="207" name="Imagem 2">
          <a:extLst>
            <a:ext uri="{FF2B5EF4-FFF2-40B4-BE49-F238E27FC236}">
              <a16:creationId xmlns:a16="http://schemas.microsoft.com/office/drawing/2014/main" id="{00000000-0008-0000-05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561</xdr:row>
      <xdr:rowOff>158750</xdr:rowOff>
    </xdr:from>
    <xdr:to>
      <xdr:col>8</xdr:col>
      <xdr:colOff>129216</xdr:colOff>
      <xdr:row>562</xdr:row>
      <xdr:rowOff>137584</xdr:rowOff>
    </xdr:to>
    <xdr:pic>
      <xdr:nvPicPr>
        <xdr:cNvPr id="208" name="Imagem 2">
          <a:extLst>
            <a:ext uri="{FF2B5EF4-FFF2-40B4-BE49-F238E27FC236}">
              <a16:creationId xmlns:a16="http://schemas.microsoft.com/office/drawing/2014/main" id="{00000000-0008-0000-05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631</xdr:row>
      <xdr:rowOff>158750</xdr:rowOff>
    </xdr:from>
    <xdr:to>
      <xdr:col>8</xdr:col>
      <xdr:colOff>129216</xdr:colOff>
      <xdr:row>632</xdr:row>
      <xdr:rowOff>137584</xdr:rowOff>
    </xdr:to>
    <xdr:pic>
      <xdr:nvPicPr>
        <xdr:cNvPr id="209" name="Imagem 2">
          <a:extLst>
            <a:ext uri="{FF2B5EF4-FFF2-40B4-BE49-F238E27FC236}">
              <a16:creationId xmlns:a16="http://schemas.microsoft.com/office/drawing/2014/main" id="{00000000-0008-0000-05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701</xdr:row>
      <xdr:rowOff>158750</xdr:rowOff>
    </xdr:from>
    <xdr:to>
      <xdr:col>8</xdr:col>
      <xdr:colOff>129216</xdr:colOff>
      <xdr:row>702</xdr:row>
      <xdr:rowOff>137584</xdr:rowOff>
    </xdr:to>
    <xdr:pic>
      <xdr:nvPicPr>
        <xdr:cNvPr id="210" name="Imagem 2">
          <a:extLst>
            <a:ext uri="{FF2B5EF4-FFF2-40B4-BE49-F238E27FC236}">
              <a16:creationId xmlns:a16="http://schemas.microsoft.com/office/drawing/2014/main" id="{00000000-0008-0000-05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771</xdr:row>
      <xdr:rowOff>158750</xdr:rowOff>
    </xdr:from>
    <xdr:to>
      <xdr:col>8</xdr:col>
      <xdr:colOff>129216</xdr:colOff>
      <xdr:row>772</xdr:row>
      <xdr:rowOff>137584</xdr:rowOff>
    </xdr:to>
    <xdr:pic>
      <xdr:nvPicPr>
        <xdr:cNvPr id="211" name="Imagem 2">
          <a:extLst>
            <a:ext uri="{FF2B5EF4-FFF2-40B4-BE49-F238E27FC236}">
              <a16:creationId xmlns:a16="http://schemas.microsoft.com/office/drawing/2014/main" id="{00000000-0008-0000-05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841</xdr:row>
      <xdr:rowOff>158750</xdr:rowOff>
    </xdr:from>
    <xdr:to>
      <xdr:col>8</xdr:col>
      <xdr:colOff>129216</xdr:colOff>
      <xdr:row>842</xdr:row>
      <xdr:rowOff>137584</xdr:rowOff>
    </xdr:to>
    <xdr:pic>
      <xdr:nvPicPr>
        <xdr:cNvPr id="212" name="Imagem 2">
          <a:extLst>
            <a:ext uri="{FF2B5EF4-FFF2-40B4-BE49-F238E27FC236}">
              <a16:creationId xmlns:a16="http://schemas.microsoft.com/office/drawing/2014/main" id="{00000000-0008-0000-05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911</xdr:row>
      <xdr:rowOff>158750</xdr:rowOff>
    </xdr:from>
    <xdr:to>
      <xdr:col>8</xdr:col>
      <xdr:colOff>129216</xdr:colOff>
      <xdr:row>912</xdr:row>
      <xdr:rowOff>137584</xdr:rowOff>
    </xdr:to>
    <xdr:pic>
      <xdr:nvPicPr>
        <xdr:cNvPr id="213" name="Imagem 2">
          <a:extLst>
            <a:ext uri="{FF2B5EF4-FFF2-40B4-BE49-F238E27FC236}">
              <a16:creationId xmlns:a16="http://schemas.microsoft.com/office/drawing/2014/main" id="{00000000-0008-0000-05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981</xdr:row>
      <xdr:rowOff>158750</xdr:rowOff>
    </xdr:from>
    <xdr:to>
      <xdr:col>8</xdr:col>
      <xdr:colOff>129216</xdr:colOff>
      <xdr:row>982</xdr:row>
      <xdr:rowOff>137584</xdr:rowOff>
    </xdr:to>
    <xdr:pic>
      <xdr:nvPicPr>
        <xdr:cNvPr id="214" name="Imagem 2">
          <a:extLst>
            <a:ext uri="{FF2B5EF4-FFF2-40B4-BE49-F238E27FC236}">
              <a16:creationId xmlns:a16="http://schemas.microsoft.com/office/drawing/2014/main" id="{00000000-0008-0000-05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1051</xdr:row>
      <xdr:rowOff>158750</xdr:rowOff>
    </xdr:from>
    <xdr:to>
      <xdr:col>8</xdr:col>
      <xdr:colOff>129216</xdr:colOff>
      <xdr:row>1052</xdr:row>
      <xdr:rowOff>137584</xdr:rowOff>
    </xdr:to>
    <xdr:pic>
      <xdr:nvPicPr>
        <xdr:cNvPr id="215" name="Imagem 2">
          <a:extLst>
            <a:ext uri="{FF2B5EF4-FFF2-40B4-BE49-F238E27FC236}">
              <a16:creationId xmlns:a16="http://schemas.microsoft.com/office/drawing/2014/main" id="{00000000-0008-0000-05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1121</xdr:row>
      <xdr:rowOff>158750</xdr:rowOff>
    </xdr:from>
    <xdr:to>
      <xdr:col>8</xdr:col>
      <xdr:colOff>129216</xdr:colOff>
      <xdr:row>1122</xdr:row>
      <xdr:rowOff>137584</xdr:rowOff>
    </xdr:to>
    <xdr:pic>
      <xdr:nvPicPr>
        <xdr:cNvPr id="216" name="Imagem 2">
          <a:extLst>
            <a:ext uri="{FF2B5EF4-FFF2-40B4-BE49-F238E27FC236}">
              <a16:creationId xmlns:a16="http://schemas.microsoft.com/office/drawing/2014/main" id="{00000000-0008-0000-05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1191</xdr:row>
      <xdr:rowOff>158750</xdr:rowOff>
    </xdr:from>
    <xdr:to>
      <xdr:col>8</xdr:col>
      <xdr:colOff>129216</xdr:colOff>
      <xdr:row>1192</xdr:row>
      <xdr:rowOff>137584</xdr:rowOff>
    </xdr:to>
    <xdr:pic>
      <xdr:nvPicPr>
        <xdr:cNvPr id="217" name="Imagem 2">
          <a:extLst>
            <a:ext uri="{FF2B5EF4-FFF2-40B4-BE49-F238E27FC236}">
              <a16:creationId xmlns:a16="http://schemas.microsoft.com/office/drawing/2014/main" id="{00000000-0008-0000-05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1261</xdr:row>
      <xdr:rowOff>158750</xdr:rowOff>
    </xdr:from>
    <xdr:to>
      <xdr:col>8</xdr:col>
      <xdr:colOff>129216</xdr:colOff>
      <xdr:row>1262</xdr:row>
      <xdr:rowOff>137584</xdr:rowOff>
    </xdr:to>
    <xdr:pic>
      <xdr:nvPicPr>
        <xdr:cNvPr id="218" name="Imagem 2">
          <a:extLst>
            <a:ext uri="{FF2B5EF4-FFF2-40B4-BE49-F238E27FC236}">
              <a16:creationId xmlns:a16="http://schemas.microsoft.com/office/drawing/2014/main" id="{00000000-0008-0000-05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1331</xdr:row>
      <xdr:rowOff>158750</xdr:rowOff>
    </xdr:from>
    <xdr:to>
      <xdr:col>8</xdr:col>
      <xdr:colOff>129216</xdr:colOff>
      <xdr:row>1332</xdr:row>
      <xdr:rowOff>137584</xdr:rowOff>
    </xdr:to>
    <xdr:pic>
      <xdr:nvPicPr>
        <xdr:cNvPr id="219" name="Imagem 2">
          <a:extLst>
            <a:ext uri="{FF2B5EF4-FFF2-40B4-BE49-F238E27FC236}">
              <a16:creationId xmlns:a16="http://schemas.microsoft.com/office/drawing/2014/main" id="{00000000-0008-0000-05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1401</xdr:row>
      <xdr:rowOff>158750</xdr:rowOff>
    </xdr:from>
    <xdr:to>
      <xdr:col>8</xdr:col>
      <xdr:colOff>129216</xdr:colOff>
      <xdr:row>1402</xdr:row>
      <xdr:rowOff>137584</xdr:rowOff>
    </xdr:to>
    <xdr:pic>
      <xdr:nvPicPr>
        <xdr:cNvPr id="220" name="Imagem 2">
          <a:extLst>
            <a:ext uri="{FF2B5EF4-FFF2-40B4-BE49-F238E27FC236}">
              <a16:creationId xmlns:a16="http://schemas.microsoft.com/office/drawing/2014/main" id="{00000000-0008-0000-05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1471</xdr:row>
      <xdr:rowOff>158750</xdr:rowOff>
    </xdr:from>
    <xdr:to>
      <xdr:col>8</xdr:col>
      <xdr:colOff>129216</xdr:colOff>
      <xdr:row>1472</xdr:row>
      <xdr:rowOff>137584</xdr:rowOff>
    </xdr:to>
    <xdr:pic>
      <xdr:nvPicPr>
        <xdr:cNvPr id="221" name="Imagem 2">
          <a:extLst>
            <a:ext uri="{FF2B5EF4-FFF2-40B4-BE49-F238E27FC236}">
              <a16:creationId xmlns:a16="http://schemas.microsoft.com/office/drawing/2014/main" id="{00000000-0008-0000-05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1541</xdr:row>
      <xdr:rowOff>158750</xdr:rowOff>
    </xdr:from>
    <xdr:to>
      <xdr:col>8</xdr:col>
      <xdr:colOff>129216</xdr:colOff>
      <xdr:row>1542</xdr:row>
      <xdr:rowOff>137584</xdr:rowOff>
    </xdr:to>
    <xdr:pic>
      <xdr:nvPicPr>
        <xdr:cNvPr id="222" name="Imagem 2">
          <a:extLst>
            <a:ext uri="{FF2B5EF4-FFF2-40B4-BE49-F238E27FC236}">
              <a16:creationId xmlns:a16="http://schemas.microsoft.com/office/drawing/2014/main" id="{00000000-0008-0000-05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1611</xdr:row>
      <xdr:rowOff>158750</xdr:rowOff>
    </xdr:from>
    <xdr:to>
      <xdr:col>8</xdr:col>
      <xdr:colOff>129216</xdr:colOff>
      <xdr:row>1612</xdr:row>
      <xdr:rowOff>137584</xdr:rowOff>
    </xdr:to>
    <xdr:pic>
      <xdr:nvPicPr>
        <xdr:cNvPr id="223" name="Imagem 2">
          <a:extLst>
            <a:ext uri="{FF2B5EF4-FFF2-40B4-BE49-F238E27FC236}">
              <a16:creationId xmlns:a16="http://schemas.microsoft.com/office/drawing/2014/main" id="{00000000-0008-0000-05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1681</xdr:row>
      <xdr:rowOff>158750</xdr:rowOff>
    </xdr:from>
    <xdr:to>
      <xdr:col>8</xdr:col>
      <xdr:colOff>129216</xdr:colOff>
      <xdr:row>1682</xdr:row>
      <xdr:rowOff>137584</xdr:rowOff>
    </xdr:to>
    <xdr:pic>
      <xdr:nvPicPr>
        <xdr:cNvPr id="224" name="Imagem 2">
          <a:extLst>
            <a:ext uri="{FF2B5EF4-FFF2-40B4-BE49-F238E27FC236}">
              <a16:creationId xmlns:a16="http://schemas.microsoft.com/office/drawing/2014/main" id="{00000000-0008-0000-05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1751</xdr:row>
      <xdr:rowOff>158750</xdr:rowOff>
    </xdr:from>
    <xdr:to>
      <xdr:col>8</xdr:col>
      <xdr:colOff>129216</xdr:colOff>
      <xdr:row>1752</xdr:row>
      <xdr:rowOff>137584</xdr:rowOff>
    </xdr:to>
    <xdr:pic>
      <xdr:nvPicPr>
        <xdr:cNvPr id="225" name="Imagem 2">
          <a:extLst>
            <a:ext uri="{FF2B5EF4-FFF2-40B4-BE49-F238E27FC236}">
              <a16:creationId xmlns:a16="http://schemas.microsoft.com/office/drawing/2014/main" id="{00000000-0008-0000-05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1821</xdr:row>
      <xdr:rowOff>158750</xdr:rowOff>
    </xdr:from>
    <xdr:to>
      <xdr:col>8</xdr:col>
      <xdr:colOff>129216</xdr:colOff>
      <xdr:row>1822</xdr:row>
      <xdr:rowOff>137584</xdr:rowOff>
    </xdr:to>
    <xdr:pic>
      <xdr:nvPicPr>
        <xdr:cNvPr id="226" name="Imagem 2">
          <a:extLst>
            <a:ext uri="{FF2B5EF4-FFF2-40B4-BE49-F238E27FC236}">
              <a16:creationId xmlns:a16="http://schemas.microsoft.com/office/drawing/2014/main" id="{00000000-0008-0000-05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1891</xdr:row>
      <xdr:rowOff>158750</xdr:rowOff>
    </xdr:from>
    <xdr:to>
      <xdr:col>8</xdr:col>
      <xdr:colOff>129216</xdr:colOff>
      <xdr:row>1892</xdr:row>
      <xdr:rowOff>137584</xdr:rowOff>
    </xdr:to>
    <xdr:pic>
      <xdr:nvPicPr>
        <xdr:cNvPr id="227" name="Imagem 2">
          <a:extLst>
            <a:ext uri="{FF2B5EF4-FFF2-40B4-BE49-F238E27FC236}">
              <a16:creationId xmlns:a16="http://schemas.microsoft.com/office/drawing/2014/main" id="{00000000-0008-0000-05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1961</xdr:row>
      <xdr:rowOff>158750</xdr:rowOff>
    </xdr:from>
    <xdr:to>
      <xdr:col>8</xdr:col>
      <xdr:colOff>129216</xdr:colOff>
      <xdr:row>1962</xdr:row>
      <xdr:rowOff>137584</xdr:rowOff>
    </xdr:to>
    <xdr:pic>
      <xdr:nvPicPr>
        <xdr:cNvPr id="228" name="Imagem 2">
          <a:extLst>
            <a:ext uri="{FF2B5EF4-FFF2-40B4-BE49-F238E27FC236}">
              <a16:creationId xmlns:a16="http://schemas.microsoft.com/office/drawing/2014/main" id="{00000000-0008-0000-05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2031</xdr:row>
      <xdr:rowOff>158750</xdr:rowOff>
    </xdr:from>
    <xdr:to>
      <xdr:col>8</xdr:col>
      <xdr:colOff>129216</xdr:colOff>
      <xdr:row>2032</xdr:row>
      <xdr:rowOff>137584</xdr:rowOff>
    </xdr:to>
    <xdr:pic>
      <xdr:nvPicPr>
        <xdr:cNvPr id="229" name="Imagem 2">
          <a:extLst>
            <a:ext uri="{FF2B5EF4-FFF2-40B4-BE49-F238E27FC236}">
              <a16:creationId xmlns:a16="http://schemas.microsoft.com/office/drawing/2014/main" id="{00000000-0008-0000-05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2101</xdr:row>
      <xdr:rowOff>158750</xdr:rowOff>
    </xdr:from>
    <xdr:to>
      <xdr:col>8</xdr:col>
      <xdr:colOff>129216</xdr:colOff>
      <xdr:row>2102</xdr:row>
      <xdr:rowOff>137584</xdr:rowOff>
    </xdr:to>
    <xdr:pic>
      <xdr:nvPicPr>
        <xdr:cNvPr id="230" name="Imagem 2">
          <a:extLst>
            <a:ext uri="{FF2B5EF4-FFF2-40B4-BE49-F238E27FC236}">
              <a16:creationId xmlns:a16="http://schemas.microsoft.com/office/drawing/2014/main" id="{00000000-0008-0000-05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2171</xdr:row>
      <xdr:rowOff>158750</xdr:rowOff>
    </xdr:from>
    <xdr:to>
      <xdr:col>8</xdr:col>
      <xdr:colOff>129216</xdr:colOff>
      <xdr:row>2172</xdr:row>
      <xdr:rowOff>137584</xdr:rowOff>
    </xdr:to>
    <xdr:pic>
      <xdr:nvPicPr>
        <xdr:cNvPr id="231" name="Imagem 2">
          <a:extLst>
            <a:ext uri="{FF2B5EF4-FFF2-40B4-BE49-F238E27FC236}">
              <a16:creationId xmlns:a16="http://schemas.microsoft.com/office/drawing/2014/main" id="{00000000-0008-0000-05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2241</xdr:row>
      <xdr:rowOff>158750</xdr:rowOff>
    </xdr:from>
    <xdr:to>
      <xdr:col>8</xdr:col>
      <xdr:colOff>129216</xdr:colOff>
      <xdr:row>2242</xdr:row>
      <xdr:rowOff>137584</xdr:rowOff>
    </xdr:to>
    <xdr:pic>
      <xdr:nvPicPr>
        <xdr:cNvPr id="232" name="Imagem 2">
          <a:extLst>
            <a:ext uri="{FF2B5EF4-FFF2-40B4-BE49-F238E27FC236}">
              <a16:creationId xmlns:a16="http://schemas.microsoft.com/office/drawing/2014/main" id="{00000000-0008-0000-05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2311</xdr:row>
      <xdr:rowOff>158750</xdr:rowOff>
    </xdr:from>
    <xdr:to>
      <xdr:col>8</xdr:col>
      <xdr:colOff>129216</xdr:colOff>
      <xdr:row>2312</xdr:row>
      <xdr:rowOff>137584</xdr:rowOff>
    </xdr:to>
    <xdr:pic>
      <xdr:nvPicPr>
        <xdr:cNvPr id="233" name="Imagem 2">
          <a:extLst>
            <a:ext uri="{FF2B5EF4-FFF2-40B4-BE49-F238E27FC236}">
              <a16:creationId xmlns:a16="http://schemas.microsoft.com/office/drawing/2014/main" id="{00000000-0008-0000-05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2381</xdr:row>
      <xdr:rowOff>158750</xdr:rowOff>
    </xdr:from>
    <xdr:to>
      <xdr:col>8</xdr:col>
      <xdr:colOff>129216</xdr:colOff>
      <xdr:row>2382</xdr:row>
      <xdr:rowOff>137584</xdr:rowOff>
    </xdr:to>
    <xdr:pic>
      <xdr:nvPicPr>
        <xdr:cNvPr id="234" name="Imagem 2">
          <a:extLst>
            <a:ext uri="{FF2B5EF4-FFF2-40B4-BE49-F238E27FC236}">
              <a16:creationId xmlns:a16="http://schemas.microsoft.com/office/drawing/2014/main" id="{00000000-0008-0000-05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2451</xdr:row>
      <xdr:rowOff>158750</xdr:rowOff>
    </xdr:from>
    <xdr:to>
      <xdr:col>8</xdr:col>
      <xdr:colOff>129216</xdr:colOff>
      <xdr:row>2452</xdr:row>
      <xdr:rowOff>137584</xdr:rowOff>
    </xdr:to>
    <xdr:pic>
      <xdr:nvPicPr>
        <xdr:cNvPr id="235" name="Imagem 2">
          <a:extLst>
            <a:ext uri="{FF2B5EF4-FFF2-40B4-BE49-F238E27FC236}">
              <a16:creationId xmlns:a16="http://schemas.microsoft.com/office/drawing/2014/main" id="{00000000-0008-0000-05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2521</xdr:row>
      <xdr:rowOff>158750</xdr:rowOff>
    </xdr:from>
    <xdr:to>
      <xdr:col>8</xdr:col>
      <xdr:colOff>129216</xdr:colOff>
      <xdr:row>2522</xdr:row>
      <xdr:rowOff>137584</xdr:rowOff>
    </xdr:to>
    <xdr:pic>
      <xdr:nvPicPr>
        <xdr:cNvPr id="236" name="Imagem 2">
          <a:extLst>
            <a:ext uri="{FF2B5EF4-FFF2-40B4-BE49-F238E27FC236}">
              <a16:creationId xmlns:a16="http://schemas.microsoft.com/office/drawing/2014/main" id="{00000000-0008-0000-05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2591</xdr:row>
      <xdr:rowOff>158750</xdr:rowOff>
    </xdr:from>
    <xdr:to>
      <xdr:col>8</xdr:col>
      <xdr:colOff>129216</xdr:colOff>
      <xdr:row>2592</xdr:row>
      <xdr:rowOff>137584</xdr:rowOff>
    </xdr:to>
    <xdr:pic>
      <xdr:nvPicPr>
        <xdr:cNvPr id="237" name="Imagem 2">
          <a:extLst>
            <a:ext uri="{FF2B5EF4-FFF2-40B4-BE49-F238E27FC236}">
              <a16:creationId xmlns:a16="http://schemas.microsoft.com/office/drawing/2014/main" id="{00000000-0008-0000-05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2661</xdr:row>
      <xdr:rowOff>158750</xdr:rowOff>
    </xdr:from>
    <xdr:to>
      <xdr:col>8</xdr:col>
      <xdr:colOff>129216</xdr:colOff>
      <xdr:row>2662</xdr:row>
      <xdr:rowOff>137584</xdr:rowOff>
    </xdr:to>
    <xdr:pic>
      <xdr:nvPicPr>
        <xdr:cNvPr id="238" name="Imagem 2">
          <a:extLst>
            <a:ext uri="{FF2B5EF4-FFF2-40B4-BE49-F238E27FC236}">
              <a16:creationId xmlns:a16="http://schemas.microsoft.com/office/drawing/2014/main" id="{00000000-0008-0000-05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2731</xdr:row>
      <xdr:rowOff>158750</xdr:rowOff>
    </xdr:from>
    <xdr:to>
      <xdr:col>8</xdr:col>
      <xdr:colOff>129216</xdr:colOff>
      <xdr:row>2732</xdr:row>
      <xdr:rowOff>137584</xdr:rowOff>
    </xdr:to>
    <xdr:pic>
      <xdr:nvPicPr>
        <xdr:cNvPr id="239" name="Imagem 2">
          <a:extLst>
            <a:ext uri="{FF2B5EF4-FFF2-40B4-BE49-F238E27FC236}">
              <a16:creationId xmlns:a16="http://schemas.microsoft.com/office/drawing/2014/main" id="{00000000-0008-0000-05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2801</xdr:row>
      <xdr:rowOff>158750</xdr:rowOff>
    </xdr:from>
    <xdr:to>
      <xdr:col>8</xdr:col>
      <xdr:colOff>129216</xdr:colOff>
      <xdr:row>2802</xdr:row>
      <xdr:rowOff>137584</xdr:rowOff>
    </xdr:to>
    <xdr:pic>
      <xdr:nvPicPr>
        <xdr:cNvPr id="240" name="Imagem 2">
          <a:extLst>
            <a:ext uri="{FF2B5EF4-FFF2-40B4-BE49-F238E27FC236}">
              <a16:creationId xmlns:a16="http://schemas.microsoft.com/office/drawing/2014/main" id="{00000000-0008-0000-05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2871</xdr:row>
      <xdr:rowOff>158750</xdr:rowOff>
    </xdr:from>
    <xdr:to>
      <xdr:col>8</xdr:col>
      <xdr:colOff>129216</xdr:colOff>
      <xdr:row>2872</xdr:row>
      <xdr:rowOff>137584</xdr:rowOff>
    </xdr:to>
    <xdr:pic>
      <xdr:nvPicPr>
        <xdr:cNvPr id="241" name="Imagem 2">
          <a:extLst>
            <a:ext uri="{FF2B5EF4-FFF2-40B4-BE49-F238E27FC236}">
              <a16:creationId xmlns:a16="http://schemas.microsoft.com/office/drawing/2014/main" id="{00000000-0008-0000-05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2941</xdr:row>
      <xdr:rowOff>158750</xdr:rowOff>
    </xdr:from>
    <xdr:to>
      <xdr:col>8</xdr:col>
      <xdr:colOff>129216</xdr:colOff>
      <xdr:row>2942</xdr:row>
      <xdr:rowOff>137584</xdr:rowOff>
    </xdr:to>
    <xdr:pic>
      <xdr:nvPicPr>
        <xdr:cNvPr id="242" name="Imagem 2">
          <a:extLst>
            <a:ext uri="{FF2B5EF4-FFF2-40B4-BE49-F238E27FC236}">
              <a16:creationId xmlns:a16="http://schemas.microsoft.com/office/drawing/2014/main" id="{00000000-0008-0000-05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3011</xdr:row>
      <xdr:rowOff>158750</xdr:rowOff>
    </xdr:from>
    <xdr:to>
      <xdr:col>8</xdr:col>
      <xdr:colOff>129216</xdr:colOff>
      <xdr:row>3012</xdr:row>
      <xdr:rowOff>137584</xdr:rowOff>
    </xdr:to>
    <xdr:pic>
      <xdr:nvPicPr>
        <xdr:cNvPr id="243" name="Imagem 2">
          <a:extLst>
            <a:ext uri="{FF2B5EF4-FFF2-40B4-BE49-F238E27FC236}">
              <a16:creationId xmlns:a16="http://schemas.microsoft.com/office/drawing/2014/main" id="{00000000-0008-0000-05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3081</xdr:row>
      <xdr:rowOff>158750</xdr:rowOff>
    </xdr:from>
    <xdr:to>
      <xdr:col>8</xdr:col>
      <xdr:colOff>129216</xdr:colOff>
      <xdr:row>3082</xdr:row>
      <xdr:rowOff>137584</xdr:rowOff>
    </xdr:to>
    <xdr:pic>
      <xdr:nvPicPr>
        <xdr:cNvPr id="244" name="Imagem 2">
          <a:extLst>
            <a:ext uri="{FF2B5EF4-FFF2-40B4-BE49-F238E27FC236}">
              <a16:creationId xmlns:a16="http://schemas.microsoft.com/office/drawing/2014/main" id="{00000000-0008-0000-05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3151</xdr:row>
      <xdr:rowOff>158750</xdr:rowOff>
    </xdr:from>
    <xdr:to>
      <xdr:col>8</xdr:col>
      <xdr:colOff>129216</xdr:colOff>
      <xdr:row>3152</xdr:row>
      <xdr:rowOff>137584</xdr:rowOff>
    </xdr:to>
    <xdr:pic>
      <xdr:nvPicPr>
        <xdr:cNvPr id="245" name="Imagem 2">
          <a:extLst>
            <a:ext uri="{FF2B5EF4-FFF2-40B4-BE49-F238E27FC236}">
              <a16:creationId xmlns:a16="http://schemas.microsoft.com/office/drawing/2014/main" id="{00000000-0008-0000-05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3221</xdr:row>
      <xdr:rowOff>158750</xdr:rowOff>
    </xdr:from>
    <xdr:to>
      <xdr:col>8</xdr:col>
      <xdr:colOff>129216</xdr:colOff>
      <xdr:row>3222</xdr:row>
      <xdr:rowOff>137584</xdr:rowOff>
    </xdr:to>
    <xdr:pic>
      <xdr:nvPicPr>
        <xdr:cNvPr id="246" name="Imagem 2">
          <a:extLst>
            <a:ext uri="{FF2B5EF4-FFF2-40B4-BE49-F238E27FC236}">
              <a16:creationId xmlns:a16="http://schemas.microsoft.com/office/drawing/2014/main" id="{00000000-0008-0000-05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3291</xdr:row>
      <xdr:rowOff>158750</xdr:rowOff>
    </xdr:from>
    <xdr:to>
      <xdr:col>8</xdr:col>
      <xdr:colOff>129216</xdr:colOff>
      <xdr:row>3292</xdr:row>
      <xdr:rowOff>137584</xdr:rowOff>
    </xdr:to>
    <xdr:pic>
      <xdr:nvPicPr>
        <xdr:cNvPr id="247" name="Imagem 2">
          <a:extLst>
            <a:ext uri="{FF2B5EF4-FFF2-40B4-BE49-F238E27FC236}">
              <a16:creationId xmlns:a16="http://schemas.microsoft.com/office/drawing/2014/main" id="{00000000-0008-0000-05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3361</xdr:row>
      <xdr:rowOff>158750</xdr:rowOff>
    </xdr:from>
    <xdr:to>
      <xdr:col>8</xdr:col>
      <xdr:colOff>129216</xdr:colOff>
      <xdr:row>3362</xdr:row>
      <xdr:rowOff>137584</xdr:rowOff>
    </xdr:to>
    <xdr:pic>
      <xdr:nvPicPr>
        <xdr:cNvPr id="248" name="Imagem 2">
          <a:extLst>
            <a:ext uri="{FF2B5EF4-FFF2-40B4-BE49-F238E27FC236}">
              <a16:creationId xmlns:a16="http://schemas.microsoft.com/office/drawing/2014/main" id="{00000000-0008-0000-05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67314</xdr:colOff>
      <xdr:row>3431</xdr:row>
      <xdr:rowOff>158750</xdr:rowOff>
    </xdr:from>
    <xdr:to>
      <xdr:col>8</xdr:col>
      <xdr:colOff>129216</xdr:colOff>
      <xdr:row>3432</xdr:row>
      <xdr:rowOff>137584</xdr:rowOff>
    </xdr:to>
    <xdr:pic>
      <xdr:nvPicPr>
        <xdr:cNvPr id="249" name="Imagem 2">
          <a:extLst>
            <a:ext uri="{FF2B5EF4-FFF2-40B4-BE49-F238E27FC236}">
              <a16:creationId xmlns:a16="http://schemas.microsoft.com/office/drawing/2014/main" id="{00000000-0008-0000-05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38764" y="215900"/>
          <a:ext cx="1700202" cy="25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jnj.sharepoint.com/teams/CMP_Planej/Documentos%20Compartilhados/3.%20Projetos/3.2%20-%20Controle%20de%20Programa&#231;&#227;o/HORA%20EXTRA/HORA%20EXTRA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RA EXTRA OBR"/>
      <sheetName val="HE MENSAL OBR"/>
      <sheetName val="Colaboradores"/>
      <sheetName val="Planilha1"/>
      <sheetName val="Planilha2"/>
      <sheetName val="HORA EXTRA 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isteplant" displayName="Sisteplant" ref="A2:V607" totalsRowShown="0" headerRowDxfId="34" headerRowCellStyle="Normal 2">
  <autoFilter ref="A2:V607" xr:uid="{00000000-000C-0000-FFFF-FFFF00000000}"/>
  <tableColumns count="22">
    <tableColumn id="1" xr3:uid="{00000000-0010-0000-0000-000001000000}" name="Número OS" dataDxfId="33" dataCellStyle="Normal 2"/>
    <tableColumn id="2" xr3:uid="{00000000-0010-0000-0000-000002000000}" name="OS Cliente" dataDxfId="32" dataCellStyle="Normal 2"/>
    <tableColumn id="3" xr3:uid="{00000000-0010-0000-0000-000003000000}" name="Denominação OS" dataDxfId="31" dataCellStyle="Normal 2"/>
    <tableColumn id="4" xr3:uid="{00000000-0010-0000-0000-000004000000}" name="Descrição OS" dataDxfId="30" dataCellStyle="Normal 2"/>
    <tableColumn id="5" xr3:uid="{00000000-0010-0000-0000-000005000000}" name="Ativo" dataDxfId="29" dataCellStyle="Normal 2"/>
    <tableColumn id="6" xr3:uid="{00000000-0010-0000-0000-000006000000}" name="Denominação Ativo" dataDxfId="28" dataCellStyle="Normal 2"/>
    <tableColumn id="7" xr3:uid="{00000000-0010-0000-0000-000007000000}" name="Denominação Unidade Negócio" dataDxfId="27" dataCellStyle="Normal 2"/>
    <tableColumn id="8" xr3:uid="{00000000-0010-0000-0000-000008000000}" name="Estado OS" dataDxfId="26" dataCellStyle="Normal 2"/>
    <tableColumn id="9" xr3:uid="{00000000-0010-0000-0000-000009000000}" name="Denominação Estado OS" dataDxfId="25" dataCellStyle="Normal 2"/>
    <tableColumn id="10" xr3:uid="{00000000-0010-0000-0000-00000A000000}" name="Solicitante" dataDxfId="24" dataCellStyle="Normal 2"/>
    <tableColumn id="11" xr3:uid="{00000000-0010-0000-0000-00000B000000}" name="Denominação do Solicitante" dataDxfId="23" dataCellStyle="Normal 2"/>
    <tableColumn id="12" xr3:uid="{00000000-0010-0000-0000-00000C000000}" name="Tipo Solic. de Serviço" dataDxfId="22" dataCellStyle="Normal 2"/>
    <tableColumn id="13" xr3:uid="{00000000-0010-0000-0000-00000D000000}" name="Denominação Tipo de Solicitação Serviço" dataDxfId="21" dataCellStyle="Normal 2"/>
    <tableColumn id="27" xr3:uid="{46D717AC-1064-425F-81EA-522E70ADA2DD}" name="Oficina" dataDxfId="20" dataCellStyle="Normal 2"/>
    <tableColumn id="28" xr3:uid="{534AD833-9554-45F3-8A0D-72CF4A98CBFB}" name="Denominação Oficina" dataDxfId="19" dataCellStyle="Normal 2"/>
    <tableColumn id="14" xr3:uid="{00000000-0010-0000-0000-00000E000000}" name="Data Prevista" dataDxfId="18" dataCellStyle="Normal 2"/>
    <tableColumn id="15" xr3:uid="{00000000-0010-0000-0000-00000F000000}" name="Data/Hora Fechamento" dataDxfId="17" dataCellStyle="Normal 2"/>
    <tableColumn id="16" xr3:uid="{00000000-0010-0000-0000-000010000000}" name="Prioridade" dataDxfId="16" dataCellStyle="Normal 2"/>
    <tableColumn id="25" xr3:uid="{402D39DE-BBCF-4E8B-A287-E87BEF56FD57}" name="Data/Hora Solicitação" dataDxfId="15" dataCellStyle="Normal 2"/>
    <tableColumn id="29" xr3:uid="{83D02C51-0F74-4A58-AB27-D558B5753CB2}" name="Observações do Serviço" dataDxfId="14" dataCellStyle="Normal 2"/>
    <tableColumn id="17" xr3:uid="{0BB3504F-F524-4A07-A090-E2ADBC4DDFF6}" name="Data de Prioridade" dataDxfId="13" dataCellStyle="Normal 2"/>
    <tableColumn id="18" xr3:uid="{2F35C7E1-A5C8-4CBE-B3E9-785641B463B1}" name="Dias p/ Vencimento" dataDxfId="12" dataCellStyle="Normal 2">
      <calculatedColumnFormula>TODAY()-INT(Sisteplant[[#This Row],[Data de Prioridade]])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F30D2-D43F-4875-9C00-C8D03398F156}" name="Listagem" displayName="Listagem" ref="B6:I7" insertRow="1" totalsRowShown="0" headerRowDxfId="11" headerRowBorderDxfId="10" tableBorderDxfId="9">
  <autoFilter ref="B6:I7" xr:uid="{FA7C2585-AB7C-47F9-B0B8-78FE95572969}"/>
  <tableColumns count="8">
    <tableColumn id="1" xr3:uid="{4E5A93AC-F608-4992-9D61-1BFC74B02DA8}" name="Item" dataDxfId="8">
      <calculatedColumnFormula array="1">IF(Listagem[[#This Row],[OS Cliente]]="","",CELL("row",Listagem[[#This Row],[OS Cliente]])-6)</calculatedColumnFormula>
    </tableColumn>
    <tableColumn id="2" xr3:uid="{A173839A-EFE3-4452-ADF0-3663052B11F8}" name="OS Cliente" dataDxfId="7">
      <calculatedColumnFormula>IF(Listagem[[#This Row],[Número OS]]="","",_xlfn.XLOOKUP(Listagem[[#This Row],[Número OS]],Sisteplant[Número OS],Sisteplant[OS Cliente]))</calculatedColumnFormula>
    </tableColumn>
    <tableColumn id="3" xr3:uid="{77FFFAA8-B386-4381-B17F-26ACAA1145EB}" name="Número OS" dataDxfId="6"/>
    <tableColumn id="4" xr3:uid="{AA0BF169-8FDF-4AA8-8D7C-D1D47BFD09D7}" name="Data Prevista" dataDxfId="5">
      <calculatedColumnFormula>IF(Listagem[[#This Row],[Número OS]]="","",_xlfn.XLOOKUP(Listagem[[#This Row],[Número OS]],Sisteplant[Número OS],Sisteplant[Data Prevista]))</calculatedColumnFormula>
    </tableColumn>
    <tableColumn id="5" xr3:uid="{0CF36E34-AF84-459A-A8BA-2709F161145D}" name="Denominação OS" dataDxfId="4">
      <calculatedColumnFormula>IF(Listagem[[#This Row],[Número OS]]="","",_xlfn.XLOOKUP(Listagem[[#This Row],[Número OS]],Sisteplant[Número OS],Sisteplant[Denominação OS]))</calculatedColumnFormula>
    </tableColumn>
    <tableColumn id="6" xr3:uid="{9CAD4FF4-3872-42B4-B50E-B57C54FCD07F}" name="Denominação Oficina" dataDxfId="3">
      <calculatedColumnFormula>IF(Listagem[[#This Row],[Número OS]]="","",_xlfn.XLOOKUP(Listagem[[#This Row],[Número OS]],Sisteplant[Número OS],Sisteplant[Denominação Oficina]))</calculatedColumnFormula>
    </tableColumn>
    <tableColumn id="7" xr3:uid="{B771A7FA-FFD3-4C45-8507-EDF9D6D45D34}" name="Denominação Ativo" dataDxfId="2">
      <calculatedColumnFormula>IF(Listagem[[#This Row],[Número OS]]="","",_xlfn.XLOOKUP(Listagem[[#This Row],[Número OS]],Sisteplant[Número OS],Sisteplant[Denominação Ativo]))</calculatedColumnFormula>
    </tableColumn>
    <tableColumn id="8" xr3:uid="{2B429C6D-F98D-4A24-A8D8-34A97B31A0FD}" name="Denominação Estado OS" dataDxfId="1">
      <calculatedColumnFormula>IF(Listagem[[#This Row],[Número OS]]="","",_xlfn.XLOOKUP(Listagem[[#This Row],[Número OS]],Sisteplant[Número OS],Sisteplant[Denominação Estado OS]))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isteplant">
    <tabColor rgb="FFFFFF00"/>
    <pageSetUpPr fitToPage="1"/>
  </sheetPr>
  <dimension ref="A1:V608"/>
  <sheetViews>
    <sheetView showGridLines="0" tabSelected="1" zoomScale="120" zoomScaleNormal="120" workbookViewId="0">
      <pane xSplit="3" ySplit="2" topLeftCell="G3" activePane="bottomRight" state="frozen"/>
      <selection pane="topRight" activeCell="D1" sqref="D1"/>
      <selection pane="bottomLeft" activeCell="A6" sqref="A6"/>
      <selection pane="bottomRight" activeCell="I9" sqref="I9"/>
    </sheetView>
  </sheetViews>
  <sheetFormatPr baseColWidth="10" defaultColWidth="13" defaultRowHeight="12" x14ac:dyDescent="0.15"/>
  <cols>
    <col min="1" max="2" width="13" style="58" customWidth="1"/>
    <col min="3" max="3" width="76.33203125" style="56" customWidth="1"/>
    <col min="4" max="4" width="49.1640625" style="56" customWidth="1"/>
    <col min="5" max="5" width="19.6640625" style="59" customWidth="1"/>
    <col min="6" max="6" width="54.33203125" style="56" customWidth="1"/>
    <col min="7" max="7" width="17.5" style="60" customWidth="1"/>
    <col min="8" max="8" width="8.5" style="58" customWidth="1"/>
    <col min="9" max="9" width="22.1640625" style="56" customWidth="1"/>
    <col min="10" max="10" width="13" style="56" customWidth="1"/>
    <col min="11" max="11" width="36.83203125" style="56" customWidth="1"/>
    <col min="12" max="12" width="11.5" style="58" customWidth="1"/>
    <col min="13" max="13" width="19" style="61" customWidth="1"/>
    <col min="14" max="14" width="11.5" style="61" customWidth="1"/>
    <col min="15" max="15" width="19" style="61" customWidth="1"/>
    <col min="16" max="16" width="16" style="61" customWidth="1"/>
    <col min="17" max="17" width="16.1640625" style="57" customWidth="1"/>
    <col min="18" max="18" width="12.1640625" style="56" customWidth="1"/>
    <col min="19" max="19" width="19.1640625" style="56" bestFit="1" customWidth="1"/>
    <col min="20" max="20" width="18.6640625" style="56" customWidth="1"/>
    <col min="21" max="21" width="15" style="68" customWidth="1"/>
    <col min="22" max="16384" width="13" style="68"/>
  </cols>
  <sheetData>
    <row r="1" spans="1:22" s="101" customFormat="1" ht="26.25" customHeight="1" x14ac:dyDescent="0.2">
      <c r="A1" s="113" t="s">
        <v>0</v>
      </c>
      <c r="B1" s="113" t="s">
        <v>1</v>
      </c>
      <c r="C1" s="113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2170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7" t="s">
        <v>2169</v>
      </c>
      <c r="P1" s="48" t="s">
        <v>15</v>
      </c>
      <c r="Q1" s="48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</row>
    <row r="2" spans="1:22" s="102" customFormat="1" ht="14.25" customHeight="1" x14ac:dyDescent="0.2">
      <c r="A2" s="114" t="s">
        <v>0</v>
      </c>
      <c r="B2" s="114" t="s">
        <v>1</v>
      </c>
      <c r="C2" s="115" t="s">
        <v>2</v>
      </c>
      <c r="D2" s="51" t="s">
        <v>3</v>
      </c>
      <c r="E2" s="52" t="s">
        <v>4</v>
      </c>
      <c r="F2" s="51" t="s">
        <v>5</v>
      </c>
      <c r="G2" s="52" t="s">
        <v>6</v>
      </c>
      <c r="H2" s="50" t="s">
        <v>7</v>
      </c>
      <c r="I2" s="51" t="s">
        <v>8</v>
      </c>
      <c r="J2" s="51" t="s">
        <v>9</v>
      </c>
      <c r="K2" s="51" t="s">
        <v>10</v>
      </c>
      <c r="L2" s="50" t="s">
        <v>11</v>
      </c>
      <c r="M2" s="50" t="s">
        <v>12</v>
      </c>
      <c r="N2" s="50" t="s">
        <v>13</v>
      </c>
      <c r="O2" s="50" t="s">
        <v>14</v>
      </c>
      <c r="P2" s="53" t="s">
        <v>15</v>
      </c>
      <c r="Q2" s="54" t="s">
        <v>16</v>
      </c>
      <c r="R2" s="55" t="s">
        <v>17</v>
      </c>
      <c r="S2" s="55" t="s">
        <v>18</v>
      </c>
      <c r="T2" s="55" t="s">
        <v>19</v>
      </c>
      <c r="U2" s="124" t="s">
        <v>20</v>
      </c>
      <c r="V2" s="124" t="s">
        <v>21</v>
      </c>
    </row>
    <row r="3" spans="1:22" s="116" customFormat="1" ht="12.75" customHeight="1" x14ac:dyDescent="0.15">
      <c r="A3" s="125">
        <v>118838</v>
      </c>
      <c r="B3" s="125" t="s">
        <v>1146</v>
      </c>
      <c r="C3" s="126" t="s">
        <v>1147</v>
      </c>
      <c r="D3" s="126" t="s">
        <v>1147</v>
      </c>
      <c r="E3" s="127" t="s">
        <v>1119</v>
      </c>
      <c r="F3" s="126" t="s">
        <v>1120</v>
      </c>
      <c r="G3" s="127" t="s">
        <v>23</v>
      </c>
      <c r="H3" s="125" t="s">
        <v>34</v>
      </c>
      <c r="I3" s="127" t="s">
        <v>35</v>
      </c>
      <c r="J3" s="127" t="s">
        <v>138</v>
      </c>
      <c r="K3" s="127" t="s">
        <v>139</v>
      </c>
      <c r="L3" s="125" t="s">
        <v>36</v>
      </c>
      <c r="M3" s="128" t="s">
        <v>37</v>
      </c>
      <c r="N3" s="128" t="s">
        <v>38</v>
      </c>
      <c r="O3" s="128" t="s">
        <v>39</v>
      </c>
      <c r="P3" s="129"/>
      <c r="Q3" s="130"/>
      <c r="R3" s="130" t="s">
        <v>40</v>
      </c>
      <c r="S3" s="131">
        <v>45393.3256944444</v>
      </c>
      <c r="T3" s="132" t="s">
        <v>86</v>
      </c>
      <c r="U3" s="133">
        <v>45398.645138888904</v>
      </c>
      <c r="V3" s="134">
        <f ca="1">TODAY()-INT(Sisteplant[[#This Row],[Data de Prioridade]])</f>
        <v>49</v>
      </c>
    </row>
    <row r="4" spans="1:22" ht="11" x14ac:dyDescent="0.15">
      <c r="A4" s="125">
        <v>118867</v>
      </c>
      <c r="B4" s="125" t="s">
        <v>1148</v>
      </c>
      <c r="C4" s="126" t="s">
        <v>1149</v>
      </c>
      <c r="D4" s="126" t="s">
        <v>1149</v>
      </c>
      <c r="E4" s="127" t="s">
        <v>343</v>
      </c>
      <c r="F4" s="126" t="s">
        <v>344</v>
      </c>
      <c r="G4" s="127" t="s">
        <v>23</v>
      </c>
      <c r="H4" s="125" t="s">
        <v>57</v>
      </c>
      <c r="I4" s="127" t="s">
        <v>58</v>
      </c>
      <c r="J4" s="127" t="s">
        <v>1150</v>
      </c>
      <c r="K4" s="127" t="s">
        <v>1151</v>
      </c>
      <c r="L4" s="125" t="s">
        <v>36</v>
      </c>
      <c r="M4" s="128" t="s">
        <v>37</v>
      </c>
      <c r="N4" s="128" t="s">
        <v>82</v>
      </c>
      <c r="O4" s="128" t="s">
        <v>83</v>
      </c>
      <c r="P4" s="129">
        <v>45423</v>
      </c>
      <c r="Q4" s="130"/>
      <c r="R4" s="130" t="s">
        <v>40</v>
      </c>
      <c r="S4" s="131">
        <v>45393.478472222203</v>
      </c>
      <c r="T4" s="132" t="s">
        <v>159</v>
      </c>
      <c r="U4" s="133">
        <v>45398.645138888904</v>
      </c>
      <c r="V4" s="134">
        <f ca="1">TODAY()-INT(Sisteplant[[#This Row],[Data de Prioridade]])</f>
        <v>49</v>
      </c>
    </row>
    <row r="5" spans="1:22" ht="11" x14ac:dyDescent="0.15">
      <c r="A5" s="125">
        <v>303515</v>
      </c>
      <c r="B5" s="125" t="s">
        <v>98</v>
      </c>
      <c r="C5" s="126" t="s">
        <v>99</v>
      </c>
      <c r="D5" s="126" t="s">
        <v>99</v>
      </c>
      <c r="E5" s="127" t="s">
        <v>100</v>
      </c>
      <c r="F5" s="126" t="s">
        <v>101</v>
      </c>
      <c r="G5" s="127" t="s">
        <v>23</v>
      </c>
      <c r="H5" s="125" t="s">
        <v>47</v>
      </c>
      <c r="I5" s="127" t="s">
        <v>48</v>
      </c>
      <c r="J5" s="127" t="s">
        <v>102</v>
      </c>
      <c r="K5" s="127" t="s">
        <v>103</v>
      </c>
      <c r="L5" s="125" t="s">
        <v>36</v>
      </c>
      <c r="M5" s="128" t="s">
        <v>37</v>
      </c>
      <c r="N5" s="128" t="s">
        <v>89</v>
      </c>
      <c r="O5" s="128" t="s">
        <v>90</v>
      </c>
      <c r="P5" s="129"/>
      <c r="Q5" s="130"/>
      <c r="R5" s="130" t="s">
        <v>49</v>
      </c>
      <c r="S5" s="131">
        <v>44901.261805555601</v>
      </c>
      <c r="T5" s="132" t="s">
        <v>104</v>
      </c>
      <c r="U5" s="133">
        <v>45053.514583333301</v>
      </c>
      <c r="V5" s="134">
        <f ca="1">TODAY()-INT(Sisteplant[[#This Row],[Data de Prioridade]])</f>
        <v>394</v>
      </c>
    </row>
    <row r="6" spans="1:22" ht="11" x14ac:dyDescent="0.15">
      <c r="A6" s="125">
        <v>303687</v>
      </c>
      <c r="B6" s="125" t="s">
        <v>113</v>
      </c>
      <c r="C6" s="126" t="s">
        <v>114</v>
      </c>
      <c r="D6" s="126" t="s">
        <v>114</v>
      </c>
      <c r="E6" s="127" t="s">
        <v>42</v>
      </c>
      <c r="F6" s="126" t="s">
        <v>43</v>
      </c>
      <c r="G6" s="127" t="s">
        <v>23</v>
      </c>
      <c r="H6" s="125" t="s">
        <v>57</v>
      </c>
      <c r="I6" s="127" t="s">
        <v>58</v>
      </c>
      <c r="J6" s="127" t="s">
        <v>80</v>
      </c>
      <c r="K6" s="127" t="s">
        <v>81</v>
      </c>
      <c r="L6" s="125" t="s">
        <v>36</v>
      </c>
      <c r="M6" s="128" t="s">
        <v>37</v>
      </c>
      <c r="N6" s="128" t="s">
        <v>61</v>
      </c>
      <c r="O6" s="128" t="s">
        <v>62</v>
      </c>
      <c r="P6" s="129">
        <v>44958.333333333299</v>
      </c>
      <c r="Q6" s="130"/>
      <c r="R6" s="130" t="s">
        <v>31</v>
      </c>
      <c r="S6" s="131">
        <v>44949.751388888901</v>
      </c>
      <c r="T6" s="132" t="s">
        <v>46</v>
      </c>
      <c r="U6" s="133">
        <v>45040.7</v>
      </c>
      <c r="V6" s="134">
        <f ca="1">TODAY()-INT(Sisteplant[[#This Row],[Data de Prioridade]])</f>
        <v>407</v>
      </c>
    </row>
    <row r="7" spans="1:22" ht="11" x14ac:dyDescent="0.15">
      <c r="A7" s="125">
        <v>303961</v>
      </c>
      <c r="B7" s="125" t="s">
        <v>140</v>
      </c>
      <c r="C7" s="126" t="s">
        <v>141</v>
      </c>
      <c r="D7" s="126" t="s">
        <v>141</v>
      </c>
      <c r="E7" s="127" t="s">
        <v>42</v>
      </c>
      <c r="F7" s="126" t="s">
        <v>43</v>
      </c>
      <c r="G7" s="127" t="s">
        <v>23</v>
      </c>
      <c r="H7" s="125" t="s">
        <v>87</v>
      </c>
      <c r="I7" s="127" t="s">
        <v>88</v>
      </c>
      <c r="J7" s="127" t="s">
        <v>80</v>
      </c>
      <c r="K7" s="127" t="s">
        <v>81</v>
      </c>
      <c r="L7" s="125" t="s">
        <v>36</v>
      </c>
      <c r="M7" s="128" t="s">
        <v>37</v>
      </c>
      <c r="N7" s="128" t="s">
        <v>61</v>
      </c>
      <c r="O7" s="128" t="s">
        <v>62</v>
      </c>
      <c r="P7" s="129">
        <v>45013.333333333299</v>
      </c>
      <c r="Q7" s="130"/>
      <c r="R7" s="130" t="s">
        <v>49</v>
      </c>
      <c r="S7" s="131">
        <v>44980.5493055556</v>
      </c>
      <c r="T7" s="132" t="s">
        <v>46</v>
      </c>
      <c r="U7" s="133">
        <v>45152.479861111096</v>
      </c>
      <c r="V7" s="134">
        <f ca="1">TODAY()-INT(Sisteplant[[#This Row],[Data de Prioridade]])</f>
        <v>295</v>
      </c>
    </row>
    <row r="8" spans="1:22" ht="11" x14ac:dyDescent="0.15">
      <c r="A8" s="125">
        <v>304104</v>
      </c>
      <c r="B8" s="125" t="s">
        <v>169</v>
      </c>
      <c r="C8" s="126" t="s">
        <v>170</v>
      </c>
      <c r="D8" s="126" t="s">
        <v>170</v>
      </c>
      <c r="E8" s="127" t="s">
        <v>171</v>
      </c>
      <c r="F8" s="126" t="s">
        <v>171</v>
      </c>
      <c r="G8" s="127" t="s">
        <v>23</v>
      </c>
      <c r="H8" s="125" t="s">
        <v>34</v>
      </c>
      <c r="I8" s="127" t="s">
        <v>35</v>
      </c>
      <c r="J8" s="127" t="s">
        <v>25</v>
      </c>
      <c r="K8" s="127" t="s">
        <v>26</v>
      </c>
      <c r="L8" s="125" t="s">
        <v>36</v>
      </c>
      <c r="M8" s="128" t="s">
        <v>37</v>
      </c>
      <c r="N8" s="128" t="s">
        <v>55</v>
      </c>
      <c r="O8" s="128" t="s">
        <v>56</v>
      </c>
      <c r="P8" s="129"/>
      <c r="Q8" s="130"/>
      <c r="R8" s="130" t="s">
        <v>31</v>
      </c>
      <c r="S8" s="131">
        <v>45016.420833333301</v>
      </c>
      <c r="T8" s="132" t="s">
        <v>172</v>
      </c>
      <c r="U8" s="133">
        <v>45106.420833333301</v>
      </c>
      <c r="V8" s="134">
        <f ca="1">TODAY()-INT(Sisteplant[[#This Row],[Data de Prioridade]])</f>
        <v>341</v>
      </c>
    </row>
    <row r="9" spans="1:22" ht="11" x14ac:dyDescent="0.15">
      <c r="A9" s="125">
        <v>304118</v>
      </c>
      <c r="B9" s="125" t="s">
        <v>177</v>
      </c>
      <c r="C9" s="126" t="s">
        <v>178</v>
      </c>
      <c r="D9" s="126" t="s">
        <v>178</v>
      </c>
      <c r="E9" s="127" t="s">
        <v>179</v>
      </c>
      <c r="F9" s="126" t="s">
        <v>180</v>
      </c>
      <c r="G9" s="127" t="s">
        <v>33</v>
      </c>
      <c r="H9" s="125" t="s">
        <v>87</v>
      </c>
      <c r="I9" s="127" t="s">
        <v>88</v>
      </c>
      <c r="J9" s="127" t="s">
        <v>181</v>
      </c>
      <c r="K9" s="127" t="s">
        <v>182</v>
      </c>
      <c r="L9" s="125" t="s">
        <v>36</v>
      </c>
      <c r="M9" s="128" t="s">
        <v>37</v>
      </c>
      <c r="N9" s="128" t="s">
        <v>82</v>
      </c>
      <c r="O9" s="128" t="s">
        <v>83</v>
      </c>
      <c r="P9" s="129">
        <v>45030.333333333299</v>
      </c>
      <c r="Q9" s="130"/>
      <c r="R9" s="130" t="s">
        <v>31</v>
      </c>
      <c r="S9" s="131">
        <v>45021.522916666698</v>
      </c>
      <c r="T9" s="132" t="s">
        <v>183</v>
      </c>
      <c r="U9" s="133">
        <v>45119.516666666699</v>
      </c>
      <c r="V9" s="134">
        <f ca="1">TODAY()-INT(Sisteplant[[#This Row],[Data de Prioridade]])</f>
        <v>328</v>
      </c>
    </row>
    <row r="10" spans="1:22" ht="11" x14ac:dyDescent="0.15">
      <c r="A10" s="125">
        <v>304190</v>
      </c>
      <c r="B10" s="125" t="s">
        <v>193</v>
      </c>
      <c r="C10" s="126" t="s">
        <v>194</v>
      </c>
      <c r="D10" s="126" t="s">
        <v>194</v>
      </c>
      <c r="E10" s="127" t="s">
        <v>115</v>
      </c>
      <c r="F10" s="126" t="s">
        <v>116</v>
      </c>
      <c r="G10" s="127" t="s">
        <v>23</v>
      </c>
      <c r="H10" s="125" t="s">
        <v>53</v>
      </c>
      <c r="I10" s="127" t="s">
        <v>54</v>
      </c>
      <c r="J10" s="127" t="s">
        <v>117</v>
      </c>
      <c r="K10" s="127" t="s">
        <v>118</v>
      </c>
      <c r="L10" s="125" t="s">
        <v>36</v>
      </c>
      <c r="M10" s="128" t="s">
        <v>37</v>
      </c>
      <c r="N10" s="128" t="s">
        <v>29</v>
      </c>
      <c r="O10" s="128" t="s">
        <v>30</v>
      </c>
      <c r="P10" s="129"/>
      <c r="Q10" s="130"/>
      <c r="R10" s="130" t="s">
        <v>31</v>
      </c>
      <c r="S10" s="131">
        <v>45041.354861111096</v>
      </c>
      <c r="T10" s="132" t="s">
        <v>119</v>
      </c>
      <c r="U10" s="133">
        <v>45140.5</v>
      </c>
      <c r="V10" s="134">
        <f ca="1">TODAY()-INT(Sisteplant[[#This Row],[Data de Prioridade]])</f>
        <v>307</v>
      </c>
    </row>
    <row r="11" spans="1:22" ht="11" x14ac:dyDescent="0.15">
      <c r="A11" s="125">
        <v>304198</v>
      </c>
      <c r="B11" s="125" t="s">
        <v>198</v>
      </c>
      <c r="C11" s="126" t="s">
        <v>199</v>
      </c>
      <c r="D11" s="126" t="s">
        <v>199</v>
      </c>
      <c r="E11" s="127" t="s">
        <v>200</v>
      </c>
      <c r="F11" s="126" t="s">
        <v>201</v>
      </c>
      <c r="G11" s="127" t="s">
        <v>33</v>
      </c>
      <c r="H11" s="125" t="s">
        <v>34</v>
      </c>
      <c r="I11" s="127" t="s">
        <v>35</v>
      </c>
      <c r="J11" s="127" t="s">
        <v>77</v>
      </c>
      <c r="K11" s="127" t="s">
        <v>78</v>
      </c>
      <c r="L11" s="125" t="s">
        <v>36</v>
      </c>
      <c r="M11" s="128" t="s">
        <v>37</v>
      </c>
      <c r="N11" s="128" t="s">
        <v>82</v>
      </c>
      <c r="O11" s="128" t="s">
        <v>83</v>
      </c>
      <c r="P11" s="129"/>
      <c r="Q11" s="130"/>
      <c r="R11" s="130" t="s">
        <v>40</v>
      </c>
      <c r="S11" s="131">
        <v>45050.413194444402</v>
      </c>
      <c r="T11" s="132" t="s">
        <v>202</v>
      </c>
      <c r="U11" s="133">
        <v>45080.413194444402</v>
      </c>
      <c r="V11" s="134">
        <f ca="1">TODAY()-INT(Sisteplant[[#This Row],[Data de Prioridade]])</f>
        <v>367</v>
      </c>
    </row>
    <row r="12" spans="1:22" ht="11" x14ac:dyDescent="0.15">
      <c r="A12" s="125">
        <v>304212</v>
      </c>
      <c r="B12" s="125" t="s">
        <v>203</v>
      </c>
      <c r="C12" s="126" t="s">
        <v>204</v>
      </c>
      <c r="D12" s="126" t="s">
        <v>204</v>
      </c>
      <c r="E12" s="127" t="s">
        <v>195</v>
      </c>
      <c r="F12" s="126" t="s">
        <v>196</v>
      </c>
      <c r="G12" s="127" t="s">
        <v>33</v>
      </c>
      <c r="H12" s="125" t="s">
        <v>22</v>
      </c>
      <c r="I12" s="127" t="s">
        <v>24</v>
      </c>
      <c r="J12" s="127" t="s">
        <v>205</v>
      </c>
      <c r="K12" s="127" t="s">
        <v>206</v>
      </c>
      <c r="L12" s="125" t="s">
        <v>36</v>
      </c>
      <c r="M12" s="128" t="s">
        <v>37</v>
      </c>
      <c r="N12" s="128" t="s">
        <v>29</v>
      </c>
      <c r="O12" s="128" t="s">
        <v>30</v>
      </c>
      <c r="P12" s="129">
        <v>45061.333333333299</v>
      </c>
      <c r="Q12" s="130"/>
      <c r="R12" s="130" t="s">
        <v>31</v>
      </c>
      <c r="S12" s="131">
        <v>45051.391666666699</v>
      </c>
      <c r="T12" s="132" t="s">
        <v>197</v>
      </c>
      <c r="U12" s="133">
        <v>45142.372916666704</v>
      </c>
      <c r="V12" s="134">
        <f ca="1">TODAY()-INT(Sisteplant[[#This Row],[Data de Prioridade]])</f>
        <v>305</v>
      </c>
    </row>
    <row r="13" spans="1:22" ht="11" x14ac:dyDescent="0.15">
      <c r="A13" s="125">
        <v>304221</v>
      </c>
      <c r="B13" s="125" t="s">
        <v>207</v>
      </c>
      <c r="C13" s="126" t="s">
        <v>208</v>
      </c>
      <c r="D13" s="126" t="s">
        <v>209</v>
      </c>
      <c r="E13" s="127" t="s">
        <v>210</v>
      </c>
      <c r="F13" s="126" t="s">
        <v>211</v>
      </c>
      <c r="G13" s="127" t="s">
        <v>23</v>
      </c>
      <c r="H13" s="125" t="s">
        <v>22</v>
      </c>
      <c r="I13" s="127" t="s">
        <v>24</v>
      </c>
      <c r="J13" s="127" t="s">
        <v>129</v>
      </c>
      <c r="K13" s="127" t="s">
        <v>130</v>
      </c>
      <c r="L13" s="125" t="s">
        <v>27</v>
      </c>
      <c r="M13" s="128" t="s">
        <v>28</v>
      </c>
      <c r="N13" s="128" t="s">
        <v>61</v>
      </c>
      <c r="O13" s="128" t="s">
        <v>62</v>
      </c>
      <c r="P13" s="129">
        <v>45073.25</v>
      </c>
      <c r="Q13" s="130"/>
      <c r="R13" s="130" t="s">
        <v>31</v>
      </c>
      <c r="S13" s="131">
        <v>45058.386805555601</v>
      </c>
      <c r="T13" s="132"/>
      <c r="U13" s="133">
        <v>45148.386805555601</v>
      </c>
      <c r="V13" s="134">
        <f ca="1">TODAY()-INT(Sisteplant[[#This Row],[Data de Prioridade]])</f>
        <v>299</v>
      </c>
    </row>
    <row r="14" spans="1:22" ht="11" x14ac:dyDescent="0.15">
      <c r="A14" s="125">
        <v>304232</v>
      </c>
      <c r="B14" s="125" t="s">
        <v>212</v>
      </c>
      <c r="C14" s="126" t="s">
        <v>213</v>
      </c>
      <c r="D14" s="126" t="s">
        <v>213</v>
      </c>
      <c r="E14" s="127" t="s">
        <v>115</v>
      </c>
      <c r="F14" s="126" t="s">
        <v>116</v>
      </c>
      <c r="G14" s="127" t="s">
        <v>23</v>
      </c>
      <c r="H14" s="125" t="s">
        <v>53</v>
      </c>
      <c r="I14" s="127" t="s">
        <v>54</v>
      </c>
      <c r="J14" s="127" t="s">
        <v>216</v>
      </c>
      <c r="K14" s="127" t="s">
        <v>217</v>
      </c>
      <c r="L14" s="125" t="s">
        <v>36</v>
      </c>
      <c r="M14" s="128" t="s">
        <v>37</v>
      </c>
      <c r="N14" s="128" t="s">
        <v>29</v>
      </c>
      <c r="O14" s="128" t="s">
        <v>30</v>
      </c>
      <c r="P14" s="129"/>
      <c r="Q14" s="130"/>
      <c r="R14" s="130" t="s">
        <v>31</v>
      </c>
      <c r="S14" s="131">
        <v>45051.3972222222</v>
      </c>
      <c r="T14" s="132" t="s">
        <v>119</v>
      </c>
      <c r="U14" s="133">
        <v>45151.427777777797</v>
      </c>
      <c r="V14" s="134">
        <f ca="1">TODAY()-INT(Sisteplant[[#This Row],[Data de Prioridade]])</f>
        <v>296</v>
      </c>
    </row>
    <row r="15" spans="1:22" ht="11" x14ac:dyDescent="0.15">
      <c r="A15" s="125">
        <v>304292</v>
      </c>
      <c r="B15" s="125" t="s">
        <v>234</v>
      </c>
      <c r="C15" s="126" t="s">
        <v>235</v>
      </c>
      <c r="D15" s="126" t="s">
        <v>235</v>
      </c>
      <c r="E15" s="127" t="s">
        <v>236</v>
      </c>
      <c r="F15" s="126" t="s">
        <v>237</v>
      </c>
      <c r="G15" s="127" t="s">
        <v>33</v>
      </c>
      <c r="H15" s="125" t="s">
        <v>34</v>
      </c>
      <c r="I15" s="127" t="s">
        <v>35</v>
      </c>
      <c r="J15" s="127" t="s">
        <v>145</v>
      </c>
      <c r="K15" s="127" t="s">
        <v>146</v>
      </c>
      <c r="L15" s="125" t="s">
        <v>36</v>
      </c>
      <c r="M15" s="128" t="s">
        <v>37</v>
      </c>
      <c r="N15" s="128" t="s">
        <v>29</v>
      </c>
      <c r="O15" s="128" t="s">
        <v>30</v>
      </c>
      <c r="P15" s="129"/>
      <c r="Q15" s="130"/>
      <c r="R15" s="130" t="s">
        <v>31</v>
      </c>
      <c r="S15" s="131">
        <v>45069.584027777797</v>
      </c>
      <c r="T15" s="132" t="s">
        <v>152</v>
      </c>
      <c r="U15" s="133">
        <v>45161.461111111101</v>
      </c>
      <c r="V15" s="134">
        <f ca="1">TODAY()-INT(Sisteplant[[#This Row],[Data de Prioridade]])</f>
        <v>286</v>
      </c>
    </row>
    <row r="16" spans="1:22" ht="11" x14ac:dyDescent="0.15">
      <c r="A16" s="125">
        <v>304297</v>
      </c>
      <c r="B16" s="125" t="s">
        <v>238</v>
      </c>
      <c r="C16" s="126" t="s">
        <v>239</v>
      </c>
      <c r="D16" s="126" t="s">
        <v>335</v>
      </c>
      <c r="E16" s="127" t="s">
        <v>240</v>
      </c>
      <c r="F16" s="126" t="s">
        <v>241</v>
      </c>
      <c r="G16" s="127" t="s">
        <v>33</v>
      </c>
      <c r="H16" s="125" t="s">
        <v>44</v>
      </c>
      <c r="I16" s="127" t="s">
        <v>45</v>
      </c>
      <c r="J16" s="127" t="s">
        <v>77</v>
      </c>
      <c r="K16" s="127" t="s">
        <v>78</v>
      </c>
      <c r="L16" s="125" t="s">
        <v>36</v>
      </c>
      <c r="M16" s="128" t="s">
        <v>37</v>
      </c>
      <c r="N16" s="128" t="s">
        <v>61</v>
      </c>
      <c r="O16" s="128" t="s">
        <v>62</v>
      </c>
      <c r="P16" s="129">
        <v>45072.333333333299</v>
      </c>
      <c r="Q16" s="130"/>
      <c r="R16" s="130" t="s">
        <v>31</v>
      </c>
      <c r="S16" s="131">
        <v>45071.355555555601</v>
      </c>
      <c r="T16" s="132" t="s">
        <v>41</v>
      </c>
      <c r="U16" s="133">
        <v>45162.390277777798</v>
      </c>
      <c r="V16" s="134">
        <f ca="1">TODAY()-INT(Sisteplant[[#This Row],[Data de Prioridade]])</f>
        <v>285</v>
      </c>
    </row>
    <row r="17" spans="1:22" ht="11" x14ac:dyDescent="0.15">
      <c r="A17" s="125">
        <v>304338</v>
      </c>
      <c r="B17" s="125" t="s">
        <v>251</v>
      </c>
      <c r="C17" s="126" t="s">
        <v>252</v>
      </c>
      <c r="D17" s="126" t="s">
        <v>252</v>
      </c>
      <c r="E17" s="127" t="s">
        <v>218</v>
      </c>
      <c r="F17" s="126" t="s">
        <v>219</v>
      </c>
      <c r="G17" s="127" t="s">
        <v>23</v>
      </c>
      <c r="H17" s="125" t="s">
        <v>214</v>
      </c>
      <c r="I17" s="127" t="s">
        <v>215</v>
      </c>
      <c r="J17" s="127" t="s">
        <v>72</v>
      </c>
      <c r="K17" s="127" t="s">
        <v>73</v>
      </c>
      <c r="L17" s="125" t="s">
        <v>36</v>
      </c>
      <c r="M17" s="128" t="s">
        <v>37</v>
      </c>
      <c r="N17" s="128" t="s">
        <v>253</v>
      </c>
      <c r="O17" s="128" t="s">
        <v>254</v>
      </c>
      <c r="P17" s="129"/>
      <c r="Q17" s="130"/>
      <c r="R17" s="130" t="s">
        <v>31</v>
      </c>
      <c r="S17" s="131">
        <v>45054.3930555556</v>
      </c>
      <c r="T17" s="132" t="s">
        <v>192</v>
      </c>
      <c r="U17" s="133">
        <v>45144.3930555556</v>
      </c>
      <c r="V17" s="134">
        <f ca="1">TODAY()-INT(Sisteplant[[#This Row],[Data de Prioridade]])</f>
        <v>303</v>
      </c>
    </row>
    <row r="18" spans="1:22" ht="11" x14ac:dyDescent="0.15">
      <c r="A18" s="125">
        <v>304339</v>
      </c>
      <c r="B18" s="125" t="s">
        <v>255</v>
      </c>
      <c r="C18" s="126" t="s">
        <v>256</v>
      </c>
      <c r="D18" s="126" t="s">
        <v>256</v>
      </c>
      <c r="E18" s="127" t="s">
        <v>115</v>
      </c>
      <c r="F18" s="126" t="s">
        <v>116</v>
      </c>
      <c r="G18" s="127" t="s">
        <v>23</v>
      </c>
      <c r="H18" s="125" t="s">
        <v>53</v>
      </c>
      <c r="I18" s="127" t="s">
        <v>54</v>
      </c>
      <c r="J18" s="127" t="s">
        <v>155</v>
      </c>
      <c r="K18" s="127" t="s">
        <v>156</v>
      </c>
      <c r="L18" s="125" t="s">
        <v>36</v>
      </c>
      <c r="M18" s="128" t="s">
        <v>37</v>
      </c>
      <c r="N18" s="128" t="s">
        <v>29</v>
      </c>
      <c r="O18" s="128" t="s">
        <v>30</v>
      </c>
      <c r="P18" s="129"/>
      <c r="Q18" s="130"/>
      <c r="R18" s="130" t="s">
        <v>31</v>
      </c>
      <c r="S18" s="131">
        <v>45089.293055555601</v>
      </c>
      <c r="T18" s="132" t="s">
        <v>119</v>
      </c>
      <c r="U18" s="133">
        <v>45179.684027777803</v>
      </c>
      <c r="V18" s="134">
        <f ca="1">TODAY()-INT(Sisteplant[[#This Row],[Data de Prioridade]])</f>
        <v>268</v>
      </c>
    </row>
    <row r="19" spans="1:22" ht="11" x14ac:dyDescent="0.15">
      <c r="A19" s="125">
        <v>304342</v>
      </c>
      <c r="B19" s="125" t="s">
        <v>259</v>
      </c>
      <c r="C19" s="126" t="s">
        <v>260</v>
      </c>
      <c r="D19" s="126" t="s">
        <v>345</v>
      </c>
      <c r="E19" s="127" t="s">
        <v>225</v>
      </c>
      <c r="F19" s="126" t="s">
        <v>226</v>
      </c>
      <c r="G19" s="127" t="s">
        <v>23</v>
      </c>
      <c r="H19" s="125" t="s">
        <v>22</v>
      </c>
      <c r="I19" s="127" t="s">
        <v>24</v>
      </c>
      <c r="J19" s="127" t="s">
        <v>227</v>
      </c>
      <c r="K19" s="127" t="s">
        <v>228</v>
      </c>
      <c r="L19" s="125" t="s">
        <v>36</v>
      </c>
      <c r="M19" s="128" t="s">
        <v>37</v>
      </c>
      <c r="N19" s="128" t="s">
        <v>29</v>
      </c>
      <c r="O19" s="128" t="s">
        <v>30</v>
      </c>
      <c r="P19" s="129"/>
      <c r="Q19" s="130"/>
      <c r="R19" s="130" t="s">
        <v>31</v>
      </c>
      <c r="S19" s="131">
        <v>45071.423611111102</v>
      </c>
      <c r="T19" s="132" t="s">
        <v>109</v>
      </c>
      <c r="U19" s="133">
        <v>45179.684027777803</v>
      </c>
      <c r="V19" s="134">
        <f ca="1">TODAY()-INT(Sisteplant[[#This Row],[Data de Prioridade]])</f>
        <v>268</v>
      </c>
    </row>
    <row r="20" spans="1:22" ht="11" x14ac:dyDescent="0.15">
      <c r="A20" s="125">
        <v>304355</v>
      </c>
      <c r="B20" s="125" t="s">
        <v>265</v>
      </c>
      <c r="C20" s="126" t="s">
        <v>266</v>
      </c>
      <c r="D20" s="126" t="s">
        <v>266</v>
      </c>
      <c r="E20" s="127" t="s">
        <v>263</v>
      </c>
      <c r="F20" s="126" t="s">
        <v>264</v>
      </c>
      <c r="G20" s="127" t="s">
        <v>33</v>
      </c>
      <c r="H20" s="125" t="s">
        <v>34</v>
      </c>
      <c r="I20" s="127" t="s">
        <v>35</v>
      </c>
      <c r="J20" s="127" t="s">
        <v>77</v>
      </c>
      <c r="K20" s="127" t="s">
        <v>78</v>
      </c>
      <c r="L20" s="125" t="s">
        <v>36</v>
      </c>
      <c r="M20" s="128" t="s">
        <v>37</v>
      </c>
      <c r="N20" s="128" t="s">
        <v>29</v>
      </c>
      <c r="O20" s="128" t="s">
        <v>30</v>
      </c>
      <c r="P20" s="129">
        <v>45110.333333333299</v>
      </c>
      <c r="Q20" s="130"/>
      <c r="R20" s="130" t="s">
        <v>31</v>
      </c>
      <c r="S20" s="131">
        <v>45089.636805555601</v>
      </c>
      <c r="T20" s="132" t="s">
        <v>151</v>
      </c>
      <c r="U20" s="133">
        <v>45179.686805555597</v>
      </c>
      <c r="V20" s="134">
        <f ca="1">TODAY()-INT(Sisteplant[[#This Row],[Data de Prioridade]])</f>
        <v>268</v>
      </c>
    </row>
    <row r="21" spans="1:22" ht="11" x14ac:dyDescent="0.15">
      <c r="A21" s="125">
        <v>304357</v>
      </c>
      <c r="B21" s="125" t="s">
        <v>267</v>
      </c>
      <c r="C21" s="126" t="s">
        <v>268</v>
      </c>
      <c r="D21" s="126" t="s">
        <v>269</v>
      </c>
      <c r="E21" s="127" t="s">
        <v>270</v>
      </c>
      <c r="F21" s="126" t="s">
        <v>271</v>
      </c>
      <c r="G21" s="127" t="s">
        <v>33</v>
      </c>
      <c r="H21" s="125" t="s">
        <v>51</v>
      </c>
      <c r="I21" s="127" t="s">
        <v>52</v>
      </c>
      <c r="J21" s="127" t="s">
        <v>72</v>
      </c>
      <c r="K21" s="127" t="s">
        <v>73</v>
      </c>
      <c r="L21" s="125" t="s">
        <v>36</v>
      </c>
      <c r="M21" s="128" t="s">
        <v>37</v>
      </c>
      <c r="N21" s="128" t="s">
        <v>29</v>
      </c>
      <c r="O21" s="128" t="s">
        <v>30</v>
      </c>
      <c r="P21" s="129">
        <v>45264.333333333299</v>
      </c>
      <c r="Q21" s="130"/>
      <c r="R21" s="130" t="s">
        <v>31</v>
      </c>
      <c r="S21" s="131">
        <v>45090.409722222197</v>
      </c>
      <c r="T21" s="132" t="s">
        <v>272</v>
      </c>
      <c r="U21" s="133">
        <v>45180.469444444403</v>
      </c>
      <c r="V21" s="134">
        <f ca="1">TODAY()-INT(Sisteplant[[#This Row],[Data de Prioridade]])</f>
        <v>267</v>
      </c>
    </row>
    <row r="22" spans="1:22" ht="11" x14ac:dyDescent="0.15">
      <c r="A22" s="125">
        <v>304370</v>
      </c>
      <c r="B22" s="125" t="s">
        <v>273</v>
      </c>
      <c r="C22" s="126" t="s">
        <v>274</v>
      </c>
      <c r="D22" s="126" t="s">
        <v>341</v>
      </c>
      <c r="E22" s="127" t="s">
        <v>242</v>
      </c>
      <c r="F22" s="126" t="s">
        <v>243</v>
      </c>
      <c r="G22" s="127" t="s">
        <v>23</v>
      </c>
      <c r="H22" s="125" t="s">
        <v>22</v>
      </c>
      <c r="I22" s="127" t="s">
        <v>24</v>
      </c>
      <c r="J22" s="127" t="s">
        <v>138</v>
      </c>
      <c r="K22" s="127" t="s">
        <v>139</v>
      </c>
      <c r="L22" s="125" t="s">
        <v>36</v>
      </c>
      <c r="M22" s="128" t="s">
        <v>37</v>
      </c>
      <c r="N22" s="128" t="s">
        <v>61</v>
      </c>
      <c r="O22" s="128" t="s">
        <v>62</v>
      </c>
      <c r="P22" s="129">
        <v>45098.416666666701</v>
      </c>
      <c r="Q22" s="130"/>
      <c r="R22" s="130" t="s">
        <v>31</v>
      </c>
      <c r="S22" s="131">
        <v>45093.465972222199</v>
      </c>
      <c r="T22" s="132" t="s">
        <v>86</v>
      </c>
      <c r="U22" s="133">
        <v>45183.621527777803</v>
      </c>
      <c r="V22" s="134">
        <f ca="1">TODAY()-INT(Sisteplant[[#This Row],[Data de Prioridade]])</f>
        <v>264</v>
      </c>
    </row>
    <row r="23" spans="1:22" ht="11" x14ac:dyDescent="0.15">
      <c r="A23" s="125">
        <v>304371</v>
      </c>
      <c r="B23" s="125" t="s">
        <v>275</v>
      </c>
      <c r="C23" s="126" t="s">
        <v>276</v>
      </c>
      <c r="D23" s="126" t="s">
        <v>276</v>
      </c>
      <c r="E23" s="127" t="s">
        <v>242</v>
      </c>
      <c r="F23" s="126" t="s">
        <v>243</v>
      </c>
      <c r="G23" s="127" t="s">
        <v>23</v>
      </c>
      <c r="H23" s="125" t="s">
        <v>57</v>
      </c>
      <c r="I23" s="127" t="s">
        <v>58</v>
      </c>
      <c r="J23" s="127" t="s">
        <v>138</v>
      </c>
      <c r="K23" s="127" t="s">
        <v>139</v>
      </c>
      <c r="L23" s="125" t="s">
        <v>36</v>
      </c>
      <c r="M23" s="128" t="s">
        <v>37</v>
      </c>
      <c r="N23" s="128" t="s">
        <v>61</v>
      </c>
      <c r="O23" s="128" t="s">
        <v>62</v>
      </c>
      <c r="P23" s="129">
        <v>45098.416666666701</v>
      </c>
      <c r="Q23" s="130"/>
      <c r="R23" s="130" t="s">
        <v>31</v>
      </c>
      <c r="S23" s="131">
        <v>45093.469444444403</v>
      </c>
      <c r="T23" s="132" t="s">
        <v>86</v>
      </c>
      <c r="U23" s="133">
        <v>45183.623611111099</v>
      </c>
      <c r="V23" s="134">
        <f ca="1">TODAY()-INT(Sisteplant[[#This Row],[Data de Prioridade]])</f>
        <v>264</v>
      </c>
    </row>
    <row r="24" spans="1:22" ht="11" x14ac:dyDescent="0.15">
      <c r="A24" s="125">
        <v>304436</v>
      </c>
      <c r="B24" s="125" t="s">
        <v>346</v>
      </c>
      <c r="C24" s="126" t="s">
        <v>347</v>
      </c>
      <c r="D24" s="126" t="s">
        <v>347</v>
      </c>
      <c r="E24" s="127" t="s">
        <v>165</v>
      </c>
      <c r="F24" s="126" t="s">
        <v>166</v>
      </c>
      <c r="G24" s="127" t="s">
        <v>23</v>
      </c>
      <c r="H24" s="125" t="s">
        <v>57</v>
      </c>
      <c r="I24" s="127" t="s">
        <v>58</v>
      </c>
      <c r="J24" s="127" t="s">
        <v>348</v>
      </c>
      <c r="K24" s="127" t="s">
        <v>349</v>
      </c>
      <c r="L24" s="125" t="s">
        <v>36</v>
      </c>
      <c r="M24" s="128" t="s">
        <v>37</v>
      </c>
      <c r="N24" s="128" t="s">
        <v>61</v>
      </c>
      <c r="O24" s="128" t="s">
        <v>62</v>
      </c>
      <c r="P24" s="129">
        <v>45437.25</v>
      </c>
      <c r="Q24" s="130"/>
      <c r="R24" s="130" t="s">
        <v>31</v>
      </c>
      <c r="S24" s="131">
        <v>45111.667361111096</v>
      </c>
      <c r="T24" s="132" t="s">
        <v>91</v>
      </c>
      <c r="U24" s="133">
        <v>45202.438194444403</v>
      </c>
      <c r="V24" s="134">
        <f ca="1">TODAY()-INT(Sisteplant[[#This Row],[Data de Prioridade]])</f>
        <v>245</v>
      </c>
    </row>
    <row r="25" spans="1:22" ht="11" x14ac:dyDescent="0.15">
      <c r="A25" s="125">
        <v>304445</v>
      </c>
      <c r="B25" s="125" t="s">
        <v>350</v>
      </c>
      <c r="C25" s="126" t="s">
        <v>351</v>
      </c>
      <c r="D25" s="126" t="s">
        <v>351</v>
      </c>
      <c r="E25" s="127" t="s">
        <v>352</v>
      </c>
      <c r="F25" s="126" t="s">
        <v>353</v>
      </c>
      <c r="G25" s="127" t="s">
        <v>33</v>
      </c>
      <c r="H25" s="125" t="s">
        <v>34</v>
      </c>
      <c r="I25" s="127" t="s">
        <v>35</v>
      </c>
      <c r="J25" s="127" t="s">
        <v>72</v>
      </c>
      <c r="K25" s="127" t="s">
        <v>73</v>
      </c>
      <c r="L25" s="125" t="s">
        <v>36</v>
      </c>
      <c r="M25" s="128" t="s">
        <v>37</v>
      </c>
      <c r="N25" s="128" t="s">
        <v>89</v>
      </c>
      <c r="O25" s="128" t="s">
        <v>90</v>
      </c>
      <c r="P25" s="129">
        <v>45114.333333333299</v>
      </c>
      <c r="Q25" s="130"/>
      <c r="R25" s="130" t="s">
        <v>31</v>
      </c>
      <c r="S25" s="131">
        <v>45113.317361111098</v>
      </c>
      <c r="T25" s="132" t="s">
        <v>354</v>
      </c>
      <c r="U25" s="133">
        <v>45203.391666666699</v>
      </c>
      <c r="V25" s="134">
        <f ca="1">TODAY()-INT(Sisteplant[[#This Row],[Data de Prioridade]])</f>
        <v>244</v>
      </c>
    </row>
    <row r="26" spans="1:22" ht="11" x14ac:dyDescent="0.15">
      <c r="A26" s="125">
        <v>304466</v>
      </c>
      <c r="B26" s="125" t="s">
        <v>359</v>
      </c>
      <c r="C26" s="126" t="s">
        <v>360</v>
      </c>
      <c r="D26" s="126" t="s">
        <v>360</v>
      </c>
      <c r="E26" s="127" t="s">
        <v>361</v>
      </c>
      <c r="F26" s="126" t="s">
        <v>362</v>
      </c>
      <c r="G26" s="127" t="s">
        <v>33</v>
      </c>
      <c r="H26" s="125" t="s">
        <v>214</v>
      </c>
      <c r="I26" s="127" t="s">
        <v>215</v>
      </c>
      <c r="J26" s="127" t="s">
        <v>77</v>
      </c>
      <c r="K26" s="127" t="s">
        <v>78</v>
      </c>
      <c r="L26" s="125" t="s">
        <v>36</v>
      </c>
      <c r="M26" s="128" t="s">
        <v>37</v>
      </c>
      <c r="N26" s="128" t="s">
        <v>29</v>
      </c>
      <c r="O26" s="128" t="s">
        <v>30</v>
      </c>
      <c r="P26" s="129"/>
      <c r="Q26" s="130"/>
      <c r="R26" s="130" t="s">
        <v>79</v>
      </c>
      <c r="S26" s="131">
        <v>45097.276388888902</v>
      </c>
      <c r="T26" s="132" t="s">
        <v>41</v>
      </c>
      <c r="U26" s="133">
        <v>45112.276388888902</v>
      </c>
      <c r="V26" s="134">
        <f ca="1">TODAY()-INT(Sisteplant[[#This Row],[Data de Prioridade]])</f>
        <v>335</v>
      </c>
    </row>
    <row r="27" spans="1:22" ht="11" x14ac:dyDescent="0.15">
      <c r="A27" s="125">
        <v>304468</v>
      </c>
      <c r="B27" s="125" t="s">
        <v>363</v>
      </c>
      <c r="C27" s="126" t="s">
        <v>364</v>
      </c>
      <c r="D27" s="126" t="s">
        <v>364</v>
      </c>
      <c r="E27" s="127" t="s">
        <v>122</v>
      </c>
      <c r="F27" s="126" t="s">
        <v>123</v>
      </c>
      <c r="G27" s="127" t="s">
        <v>33</v>
      </c>
      <c r="H27" s="125" t="s">
        <v>214</v>
      </c>
      <c r="I27" s="127" t="s">
        <v>215</v>
      </c>
      <c r="J27" s="127" t="s">
        <v>365</v>
      </c>
      <c r="K27" s="127" t="s">
        <v>366</v>
      </c>
      <c r="L27" s="125" t="s">
        <v>36</v>
      </c>
      <c r="M27" s="128" t="s">
        <v>37</v>
      </c>
      <c r="N27" s="128" t="s">
        <v>82</v>
      </c>
      <c r="O27" s="128" t="s">
        <v>83</v>
      </c>
      <c r="P27" s="129"/>
      <c r="Q27" s="130"/>
      <c r="R27" s="130" t="s">
        <v>79</v>
      </c>
      <c r="S27" s="131">
        <v>45103.328472222202</v>
      </c>
      <c r="T27" s="132" t="s">
        <v>124</v>
      </c>
      <c r="U27" s="133">
        <v>45118.328472222202</v>
      </c>
      <c r="V27" s="134">
        <f ca="1">TODAY()-INT(Sisteplant[[#This Row],[Data de Prioridade]])</f>
        <v>329</v>
      </c>
    </row>
    <row r="28" spans="1:22" ht="11" x14ac:dyDescent="0.15">
      <c r="A28" s="125">
        <v>304484</v>
      </c>
      <c r="B28" s="125" t="s">
        <v>367</v>
      </c>
      <c r="C28" s="126" t="s">
        <v>368</v>
      </c>
      <c r="D28" s="126" t="s">
        <v>368</v>
      </c>
      <c r="E28" s="127" t="s">
        <v>184</v>
      </c>
      <c r="F28" s="126" t="s">
        <v>185</v>
      </c>
      <c r="G28" s="127" t="s">
        <v>33</v>
      </c>
      <c r="H28" s="125" t="s">
        <v>34</v>
      </c>
      <c r="I28" s="127" t="s">
        <v>35</v>
      </c>
      <c r="J28" s="127" t="s">
        <v>77</v>
      </c>
      <c r="K28" s="127" t="s">
        <v>78</v>
      </c>
      <c r="L28" s="125" t="s">
        <v>36</v>
      </c>
      <c r="M28" s="128" t="s">
        <v>37</v>
      </c>
      <c r="N28" s="128" t="s">
        <v>38</v>
      </c>
      <c r="O28" s="128" t="s">
        <v>39</v>
      </c>
      <c r="P28" s="129">
        <v>45155.333333333299</v>
      </c>
      <c r="Q28" s="130"/>
      <c r="R28" s="130" t="s">
        <v>31</v>
      </c>
      <c r="S28" s="131">
        <v>45110.433333333298</v>
      </c>
      <c r="T28" s="132" t="s">
        <v>110</v>
      </c>
      <c r="U28" s="133">
        <v>45207.682638888902</v>
      </c>
      <c r="V28" s="134">
        <f ca="1">TODAY()-INT(Sisteplant[[#This Row],[Data de Prioridade]])</f>
        <v>240</v>
      </c>
    </row>
    <row r="29" spans="1:22" ht="11" x14ac:dyDescent="0.15">
      <c r="A29" s="125">
        <v>304526</v>
      </c>
      <c r="B29" s="125" t="s">
        <v>373</v>
      </c>
      <c r="C29" s="126" t="s">
        <v>374</v>
      </c>
      <c r="D29" s="126" t="s">
        <v>374</v>
      </c>
      <c r="E29" s="127" t="s">
        <v>375</v>
      </c>
      <c r="F29" s="126" t="s">
        <v>376</v>
      </c>
      <c r="G29" s="127" t="s">
        <v>33</v>
      </c>
      <c r="H29" s="125" t="s">
        <v>87</v>
      </c>
      <c r="I29" s="127" t="s">
        <v>88</v>
      </c>
      <c r="J29" s="127" t="s">
        <v>72</v>
      </c>
      <c r="K29" s="127" t="s">
        <v>73</v>
      </c>
      <c r="L29" s="125" t="s">
        <v>36</v>
      </c>
      <c r="M29" s="128" t="s">
        <v>37</v>
      </c>
      <c r="N29" s="128" t="s">
        <v>61</v>
      </c>
      <c r="O29" s="128" t="s">
        <v>62</v>
      </c>
      <c r="P29" s="129"/>
      <c r="Q29" s="130"/>
      <c r="R29" s="130" t="s">
        <v>31</v>
      </c>
      <c r="S29" s="131">
        <v>45125.311805555597</v>
      </c>
      <c r="T29" s="132" t="s">
        <v>377</v>
      </c>
      <c r="U29" s="133">
        <v>45215.636805555601</v>
      </c>
      <c r="V29" s="134">
        <f ca="1">TODAY()-INT(Sisteplant[[#This Row],[Data de Prioridade]])</f>
        <v>232</v>
      </c>
    </row>
    <row r="30" spans="1:22" ht="11" x14ac:dyDescent="0.15">
      <c r="A30" s="125">
        <v>304534</v>
      </c>
      <c r="B30" s="125" t="s">
        <v>378</v>
      </c>
      <c r="C30" s="126" t="s">
        <v>379</v>
      </c>
      <c r="D30" s="126" t="s">
        <v>379</v>
      </c>
      <c r="E30" s="127" t="s">
        <v>380</v>
      </c>
      <c r="F30" s="126" t="s">
        <v>381</v>
      </c>
      <c r="G30" s="127" t="s">
        <v>33</v>
      </c>
      <c r="H30" s="125" t="s">
        <v>34</v>
      </c>
      <c r="I30" s="127" t="s">
        <v>35</v>
      </c>
      <c r="J30" s="127" t="s">
        <v>382</v>
      </c>
      <c r="K30" s="127" t="s">
        <v>383</v>
      </c>
      <c r="L30" s="125" t="s">
        <v>27</v>
      </c>
      <c r="M30" s="128" t="s">
        <v>28</v>
      </c>
      <c r="N30" s="128" t="s">
        <v>253</v>
      </c>
      <c r="O30" s="128" t="s">
        <v>254</v>
      </c>
      <c r="P30" s="129">
        <v>45126.355555555601</v>
      </c>
      <c r="Q30" s="130"/>
      <c r="R30" s="130" t="s">
        <v>40</v>
      </c>
      <c r="S30" s="131">
        <v>45126.354861111096</v>
      </c>
      <c r="T30" s="132"/>
      <c r="U30" s="133">
        <v>45126.354861111096</v>
      </c>
      <c r="V30" s="134">
        <f ca="1">TODAY()-INT(Sisteplant[[#This Row],[Data de Prioridade]])</f>
        <v>321</v>
      </c>
    </row>
    <row r="31" spans="1:22" ht="11" x14ac:dyDescent="0.15">
      <c r="A31" s="125">
        <v>304540</v>
      </c>
      <c r="B31" s="125" t="s">
        <v>388</v>
      </c>
      <c r="C31" s="126" t="s">
        <v>389</v>
      </c>
      <c r="D31" s="126" t="s">
        <v>389</v>
      </c>
      <c r="E31" s="127" t="s">
        <v>390</v>
      </c>
      <c r="F31" s="126" t="s">
        <v>391</v>
      </c>
      <c r="G31" s="127" t="s">
        <v>33</v>
      </c>
      <c r="H31" s="125" t="s">
        <v>57</v>
      </c>
      <c r="I31" s="127" t="s">
        <v>58</v>
      </c>
      <c r="J31" s="127" t="s">
        <v>386</v>
      </c>
      <c r="K31" s="127" t="s">
        <v>387</v>
      </c>
      <c r="L31" s="125" t="s">
        <v>384</v>
      </c>
      <c r="M31" s="128" t="s">
        <v>385</v>
      </c>
      <c r="N31" s="128" t="s">
        <v>61</v>
      </c>
      <c r="O31" s="128" t="s">
        <v>62</v>
      </c>
      <c r="P31" s="129">
        <v>45127.541666666701</v>
      </c>
      <c r="Q31" s="130"/>
      <c r="R31" s="130" t="s">
        <v>135</v>
      </c>
      <c r="S31" s="131">
        <v>45127</v>
      </c>
      <c r="T31" s="132"/>
      <c r="U31" s="133">
        <v>45135.668055555601</v>
      </c>
      <c r="V31" s="134">
        <f ca="1">TODAY()-INT(Sisteplant[[#This Row],[Data de Prioridade]])</f>
        <v>312</v>
      </c>
    </row>
    <row r="32" spans="1:22" ht="11" x14ac:dyDescent="0.15">
      <c r="A32" s="125">
        <v>304579</v>
      </c>
      <c r="B32" s="125" t="s">
        <v>394</v>
      </c>
      <c r="C32" s="126" t="s">
        <v>395</v>
      </c>
      <c r="D32" s="126" t="s">
        <v>396</v>
      </c>
      <c r="E32" s="127" t="s">
        <v>229</v>
      </c>
      <c r="F32" s="126" t="s">
        <v>230</v>
      </c>
      <c r="G32" s="127" t="s">
        <v>33</v>
      </c>
      <c r="H32" s="125" t="s">
        <v>34</v>
      </c>
      <c r="I32" s="127" t="s">
        <v>35</v>
      </c>
      <c r="J32" s="127" t="s">
        <v>72</v>
      </c>
      <c r="K32" s="127" t="s">
        <v>73</v>
      </c>
      <c r="L32" s="125" t="s">
        <v>36</v>
      </c>
      <c r="M32" s="128" t="s">
        <v>37</v>
      </c>
      <c r="N32" s="128" t="s">
        <v>29</v>
      </c>
      <c r="O32" s="128" t="s">
        <v>30</v>
      </c>
      <c r="P32" s="129">
        <v>45155.333333333299</v>
      </c>
      <c r="Q32" s="130"/>
      <c r="R32" s="130" t="s">
        <v>31</v>
      </c>
      <c r="S32" s="131">
        <v>45142.377777777801</v>
      </c>
      <c r="T32" s="132" t="s">
        <v>144</v>
      </c>
      <c r="U32" s="133">
        <v>45232.593055555597</v>
      </c>
      <c r="V32" s="134">
        <f ca="1">TODAY()-INT(Sisteplant[[#This Row],[Data de Prioridade]])</f>
        <v>215</v>
      </c>
    </row>
    <row r="33" spans="1:22" ht="11" x14ac:dyDescent="0.15">
      <c r="A33" s="125">
        <v>304583</v>
      </c>
      <c r="B33" s="125" t="s">
        <v>397</v>
      </c>
      <c r="C33" s="126" t="s">
        <v>398</v>
      </c>
      <c r="D33" s="126" t="s">
        <v>399</v>
      </c>
      <c r="E33" s="127" t="s">
        <v>120</v>
      </c>
      <c r="F33" s="126" t="s">
        <v>121</v>
      </c>
      <c r="G33" s="127" t="s">
        <v>33</v>
      </c>
      <c r="H33" s="125" t="s">
        <v>214</v>
      </c>
      <c r="I33" s="127" t="s">
        <v>215</v>
      </c>
      <c r="J33" s="127" t="s">
        <v>72</v>
      </c>
      <c r="K33" s="127" t="s">
        <v>73</v>
      </c>
      <c r="L33" s="125" t="s">
        <v>36</v>
      </c>
      <c r="M33" s="128" t="s">
        <v>37</v>
      </c>
      <c r="N33" s="128" t="s">
        <v>29</v>
      </c>
      <c r="O33" s="128" t="s">
        <v>30</v>
      </c>
      <c r="P33" s="129"/>
      <c r="Q33" s="130"/>
      <c r="R33" s="130" t="s">
        <v>31</v>
      </c>
      <c r="S33" s="131">
        <v>45142.313194444403</v>
      </c>
      <c r="T33" s="132" t="s">
        <v>152</v>
      </c>
      <c r="U33" s="133">
        <v>45232.598611111098</v>
      </c>
      <c r="V33" s="134">
        <f ca="1">TODAY()-INT(Sisteplant[[#This Row],[Data de Prioridade]])</f>
        <v>215</v>
      </c>
    </row>
    <row r="34" spans="1:22" ht="11" x14ac:dyDescent="0.15">
      <c r="A34" s="125">
        <v>304631</v>
      </c>
      <c r="B34" s="125" t="s">
        <v>404</v>
      </c>
      <c r="C34" s="126" t="s">
        <v>405</v>
      </c>
      <c r="D34" s="126" t="s">
        <v>405</v>
      </c>
      <c r="E34" s="127" t="s">
        <v>406</v>
      </c>
      <c r="F34" s="126" t="s">
        <v>407</v>
      </c>
      <c r="G34" s="127" t="s">
        <v>33</v>
      </c>
      <c r="H34" s="125" t="s">
        <v>53</v>
      </c>
      <c r="I34" s="127" t="s">
        <v>54</v>
      </c>
      <c r="J34" s="127" t="s">
        <v>72</v>
      </c>
      <c r="K34" s="127" t="s">
        <v>73</v>
      </c>
      <c r="L34" s="125" t="s">
        <v>36</v>
      </c>
      <c r="M34" s="128" t="s">
        <v>37</v>
      </c>
      <c r="N34" s="128" t="s">
        <v>96</v>
      </c>
      <c r="O34" s="128" t="s">
        <v>97</v>
      </c>
      <c r="P34" s="129">
        <v>45155.333333333299</v>
      </c>
      <c r="Q34" s="130"/>
      <c r="R34" s="130" t="s">
        <v>31</v>
      </c>
      <c r="S34" s="131">
        <v>45153.699305555601</v>
      </c>
      <c r="T34" s="132" t="s">
        <v>408</v>
      </c>
      <c r="U34" s="133">
        <v>45244.405555555597</v>
      </c>
      <c r="V34" s="134">
        <f ca="1">TODAY()-INT(Sisteplant[[#This Row],[Data de Prioridade]])</f>
        <v>203</v>
      </c>
    </row>
    <row r="35" spans="1:22" ht="11" x14ac:dyDescent="0.15">
      <c r="A35" s="125">
        <v>304673</v>
      </c>
      <c r="B35" s="125" t="s">
        <v>412</v>
      </c>
      <c r="C35" s="126" t="s">
        <v>413</v>
      </c>
      <c r="D35" s="126" t="s">
        <v>413</v>
      </c>
      <c r="E35" s="127" t="s">
        <v>225</v>
      </c>
      <c r="F35" s="126" t="s">
        <v>226</v>
      </c>
      <c r="G35" s="127" t="s">
        <v>23</v>
      </c>
      <c r="H35" s="125" t="s">
        <v>34</v>
      </c>
      <c r="I35" s="127" t="s">
        <v>35</v>
      </c>
      <c r="J35" s="127" t="s">
        <v>227</v>
      </c>
      <c r="K35" s="127" t="s">
        <v>228</v>
      </c>
      <c r="L35" s="125" t="s">
        <v>27</v>
      </c>
      <c r="M35" s="128" t="s">
        <v>28</v>
      </c>
      <c r="N35" s="128" t="s">
        <v>61</v>
      </c>
      <c r="O35" s="128" t="s">
        <v>62</v>
      </c>
      <c r="P35" s="129">
        <v>45165.25</v>
      </c>
      <c r="Q35" s="130"/>
      <c r="R35" s="130" t="s">
        <v>31</v>
      </c>
      <c r="S35" s="131">
        <v>45159.681944444397</v>
      </c>
      <c r="T35" s="132" t="s">
        <v>109</v>
      </c>
      <c r="U35" s="133">
        <v>45253.427777777797</v>
      </c>
      <c r="V35" s="134">
        <f ca="1">TODAY()-INT(Sisteplant[[#This Row],[Data de Prioridade]])</f>
        <v>194</v>
      </c>
    </row>
    <row r="36" spans="1:22" ht="11" x14ac:dyDescent="0.15">
      <c r="A36" s="125">
        <v>304689</v>
      </c>
      <c r="B36" s="125" t="s">
        <v>415</v>
      </c>
      <c r="C36" s="126" t="s">
        <v>416</v>
      </c>
      <c r="D36" s="126" t="s">
        <v>416</v>
      </c>
      <c r="E36" s="127" t="s">
        <v>190</v>
      </c>
      <c r="F36" s="126" t="s">
        <v>191</v>
      </c>
      <c r="G36" s="127" t="s">
        <v>23</v>
      </c>
      <c r="H36" s="125" t="s">
        <v>214</v>
      </c>
      <c r="I36" s="127" t="s">
        <v>215</v>
      </c>
      <c r="J36" s="127" t="s">
        <v>417</v>
      </c>
      <c r="K36" s="127" t="s">
        <v>418</v>
      </c>
      <c r="L36" s="125" t="s">
        <v>36</v>
      </c>
      <c r="M36" s="128" t="s">
        <v>37</v>
      </c>
      <c r="N36" s="128" t="s">
        <v>29</v>
      </c>
      <c r="O36" s="128" t="s">
        <v>30</v>
      </c>
      <c r="P36" s="129"/>
      <c r="Q36" s="130"/>
      <c r="R36" s="130" t="s">
        <v>31</v>
      </c>
      <c r="S36" s="131">
        <v>45145.3569444444</v>
      </c>
      <c r="T36" s="132" t="s">
        <v>192</v>
      </c>
      <c r="U36" s="133">
        <v>45235.3569444444</v>
      </c>
      <c r="V36" s="134">
        <f ca="1">TODAY()-INT(Sisteplant[[#This Row],[Data de Prioridade]])</f>
        <v>212</v>
      </c>
    </row>
    <row r="37" spans="1:22" ht="11" x14ac:dyDescent="0.15">
      <c r="A37" s="125">
        <v>304700</v>
      </c>
      <c r="B37" s="125" t="s">
        <v>421</v>
      </c>
      <c r="C37" s="126" t="s">
        <v>615</v>
      </c>
      <c r="D37" s="126" t="s">
        <v>615</v>
      </c>
      <c r="E37" s="127" t="s">
        <v>173</v>
      </c>
      <c r="F37" s="126" t="s">
        <v>174</v>
      </c>
      <c r="G37" s="127" t="s">
        <v>23</v>
      </c>
      <c r="H37" s="125" t="s">
        <v>57</v>
      </c>
      <c r="I37" s="127" t="s">
        <v>58</v>
      </c>
      <c r="J37" s="127" t="s">
        <v>422</v>
      </c>
      <c r="K37" s="127" t="s">
        <v>423</v>
      </c>
      <c r="L37" s="125" t="s">
        <v>36</v>
      </c>
      <c r="M37" s="128" t="s">
        <v>37</v>
      </c>
      <c r="N37" s="128" t="s">
        <v>55</v>
      </c>
      <c r="O37" s="128" t="s">
        <v>56</v>
      </c>
      <c r="P37" s="129">
        <v>45436.333333333299</v>
      </c>
      <c r="Q37" s="130"/>
      <c r="R37" s="130" t="s">
        <v>31</v>
      </c>
      <c r="S37" s="131">
        <v>45166.559027777803</v>
      </c>
      <c r="T37" s="132" t="s">
        <v>32</v>
      </c>
      <c r="U37" s="133">
        <v>45258.53125</v>
      </c>
      <c r="V37" s="134">
        <f ca="1">TODAY()-INT(Sisteplant[[#This Row],[Data de Prioridade]])</f>
        <v>189</v>
      </c>
    </row>
    <row r="38" spans="1:22" ht="11" x14ac:dyDescent="0.15">
      <c r="A38" s="125">
        <v>304710</v>
      </c>
      <c r="B38" s="125" t="s">
        <v>424</v>
      </c>
      <c r="C38" s="126" t="s">
        <v>425</v>
      </c>
      <c r="D38" s="126" t="s">
        <v>425</v>
      </c>
      <c r="E38" s="127" t="s">
        <v>343</v>
      </c>
      <c r="F38" s="126" t="s">
        <v>344</v>
      </c>
      <c r="G38" s="127" t="s">
        <v>23</v>
      </c>
      <c r="H38" s="125" t="s">
        <v>214</v>
      </c>
      <c r="I38" s="127" t="s">
        <v>215</v>
      </c>
      <c r="J38" s="127" t="s">
        <v>25</v>
      </c>
      <c r="K38" s="127" t="s">
        <v>26</v>
      </c>
      <c r="L38" s="125" t="s">
        <v>36</v>
      </c>
      <c r="M38" s="128" t="s">
        <v>37</v>
      </c>
      <c r="N38" s="128" t="s">
        <v>61</v>
      </c>
      <c r="O38" s="128" t="s">
        <v>62</v>
      </c>
      <c r="P38" s="129"/>
      <c r="Q38" s="130"/>
      <c r="R38" s="130" t="s">
        <v>49</v>
      </c>
      <c r="S38" s="131">
        <v>45149.613888888904</v>
      </c>
      <c r="T38" s="132" t="s">
        <v>159</v>
      </c>
      <c r="U38" s="133">
        <v>45299.613888888904</v>
      </c>
      <c r="V38" s="134">
        <f ca="1">TODAY()-INT(Sisteplant[[#This Row],[Data de Prioridade]])</f>
        <v>148</v>
      </c>
    </row>
    <row r="39" spans="1:22" ht="11" x14ac:dyDescent="0.15">
      <c r="A39" s="125">
        <v>304715</v>
      </c>
      <c r="B39" s="125" t="s">
        <v>426</v>
      </c>
      <c r="C39" s="126" t="s">
        <v>427</v>
      </c>
      <c r="D39" s="126" t="s">
        <v>490</v>
      </c>
      <c r="E39" s="127" t="s">
        <v>428</v>
      </c>
      <c r="F39" s="126" t="s">
        <v>429</v>
      </c>
      <c r="G39" s="127" t="s">
        <v>23</v>
      </c>
      <c r="H39" s="125" t="s">
        <v>22</v>
      </c>
      <c r="I39" s="127" t="s">
        <v>24</v>
      </c>
      <c r="J39" s="127" t="s">
        <v>369</v>
      </c>
      <c r="K39" s="127" t="s">
        <v>370</v>
      </c>
      <c r="L39" s="125" t="s">
        <v>36</v>
      </c>
      <c r="M39" s="128" t="s">
        <v>37</v>
      </c>
      <c r="N39" s="128" t="s">
        <v>89</v>
      </c>
      <c r="O39" s="128" t="s">
        <v>90</v>
      </c>
      <c r="P39" s="129"/>
      <c r="Q39" s="130"/>
      <c r="R39" s="130" t="s">
        <v>31</v>
      </c>
      <c r="S39" s="131">
        <v>45142.447222222203</v>
      </c>
      <c r="T39" s="132" t="s">
        <v>104</v>
      </c>
      <c r="U39" s="133">
        <v>45258.53125</v>
      </c>
      <c r="V39" s="134">
        <f ca="1">TODAY()-INT(Sisteplant[[#This Row],[Data de Prioridade]])</f>
        <v>189</v>
      </c>
    </row>
    <row r="40" spans="1:22" ht="11" x14ac:dyDescent="0.15">
      <c r="A40" s="125">
        <v>304722</v>
      </c>
      <c r="B40" s="125" t="s">
        <v>432</v>
      </c>
      <c r="C40" s="126" t="s">
        <v>433</v>
      </c>
      <c r="D40" s="126" t="s">
        <v>433</v>
      </c>
      <c r="E40" s="127" t="s">
        <v>69</v>
      </c>
      <c r="F40" s="126" t="s">
        <v>70</v>
      </c>
      <c r="G40" s="127" t="s">
        <v>33</v>
      </c>
      <c r="H40" s="125" t="s">
        <v>34</v>
      </c>
      <c r="I40" s="127" t="s">
        <v>35</v>
      </c>
      <c r="J40" s="127" t="s">
        <v>434</v>
      </c>
      <c r="K40" s="127" t="s">
        <v>435</v>
      </c>
      <c r="L40" s="125" t="s">
        <v>36</v>
      </c>
      <c r="M40" s="128" t="s">
        <v>37</v>
      </c>
      <c r="N40" s="128" t="s">
        <v>29</v>
      </c>
      <c r="O40" s="128" t="s">
        <v>30</v>
      </c>
      <c r="P40" s="129">
        <v>45286.25</v>
      </c>
      <c r="Q40" s="130"/>
      <c r="R40" s="130" t="s">
        <v>31</v>
      </c>
      <c r="S40" s="131">
        <v>45129.834027777797</v>
      </c>
      <c r="T40" s="132" t="s">
        <v>71</v>
      </c>
      <c r="U40" s="133">
        <v>45258.53125</v>
      </c>
      <c r="V40" s="134">
        <f ca="1">TODAY()-INT(Sisteplant[[#This Row],[Data de Prioridade]])</f>
        <v>189</v>
      </c>
    </row>
    <row r="41" spans="1:22" ht="11" x14ac:dyDescent="0.15">
      <c r="A41" s="125">
        <v>304726</v>
      </c>
      <c r="B41" s="125" t="s">
        <v>436</v>
      </c>
      <c r="C41" s="126" t="s">
        <v>437</v>
      </c>
      <c r="D41" s="126" t="s">
        <v>437</v>
      </c>
      <c r="E41" s="127" t="s">
        <v>66</v>
      </c>
      <c r="F41" s="126" t="s">
        <v>67</v>
      </c>
      <c r="G41" s="127" t="s">
        <v>33</v>
      </c>
      <c r="H41" s="125" t="s">
        <v>214</v>
      </c>
      <c r="I41" s="127" t="s">
        <v>215</v>
      </c>
      <c r="J41" s="127" t="s">
        <v>222</v>
      </c>
      <c r="K41" s="127" t="s">
        <v>223</v>
      </c>
      <c r="L41" s="125" t="s">
        <v>36</v>
      </c>
      <c r="M41" s="128" t="s">
        <v>37</v>
      </c>
      <c r="N41" s="128" t="s">
        <v>38</v>
      </c>
      <c r="O41" s="128" t="s">
        <v>39</v>
      </c>
      <c r="P41" s="129"/>
      <c r="Q41" s="130"/>
      <c r="R41" s="130" t="s">
        <v>79</v>
      </c>
      <c r="S41" s="131">
        <v>45163.519444444399</v>
      </c>
      <c r="T41" s="132" t="s">
        <v>68</v>
      </c>
      <c r="U41" s="133">
        <v>45178.519444444399</v>
      </c>
      <c r="V41" s="134">
        <f ca="1">TODAY()-INT(Sisteplant[[#This Row],[Data de Prioridade]])</f>
        <v>269</v>
      </c>
    </row>
    <row r="42" spans="1:22" ht="11" x14ac:dyDescent="0.15">
      <c r="A42" s="125">
        <v>304730</v>
      </c>
      <c r="B42" s="125" t="s">
        <v>438</v>
      </c>
      <c r="C42" s="126" t="s">
        <v>439</v>
      </c>
      <c r="D42" s="126" t="s">
        <v>480</v>
      </c>
      <c r="E42" s="127" t="s">
        <v>440</v>
      </c>
      <c r="F42" s="126" t="s">
        <v>441</v>
      </c>
      <c r="G42" s="127" t="s">
        <v>33</v>
      </c>
      <c r="H42" s="125" t="s">
        <v>22</v>
      </c>
      <c r="I42" s="127" t="s">
        <v>24</v>
      </c>
      <c r="J42" s="127" t="s">
        <v>145</v>
      </c>
      <c r="K42" s="127" t="s">
        <v>146</v>
      </c>
      <c r="L42" s="125" t="s">
        <v>36</v>
      </c>
      <c r="M42" s="128" t="s">
        <v>37</v>
      </c>
      <c r="N42" s="128" t="s">
        <v>61</v>
      </c>
      <c r="O42" s="128" t="s">
        <v>62</v>
      </c>
      <c r="P42" s="129">
        <v>45184.333333333299</v>
      </c>
      <c r="Q42" s="130"/>
      <c r="R42" s="130" t="s">
        <v>31</v>
      </c>
      <c r="S42" s="131">
        <v>45166.413194444402</v>
      </c>
      <c r="T42" s="132" t="s">
        <v>442</v>
      </c>
      <c r="U42" s="133">
        <v>45258.53125</v>
      </c>
      <c r="V42" s="134">
        <f ca="1">TODAY()-INT(Sisteplant[[#This Row],[Data de Prioridade]])</f>
        <v>189</v>
      </c>
    </row>
    <row r="43" spans="1:22" ht="11" x14ac:dyDescent="0.15">
      <c r="A43" s="125">
        <v>304739</v>
      </c>
      <c r="B43" s="125" t="s">
        <v>443</v>
      </c>
      <c r="C43" s="126" t="s">
        <v>444</v>
      </c>
      <c r="D43" s="126" t="s">
        <v>445</v>
      </c>
      <c r="E43" s="127" t="s">
        <v>446</v>
      </c>
      <c r="F43" s="126" t="s">
        <v>447</v>
      </c>
      <c r="G43" s="127" t="s">
        <v>33</v>
      </c>
      <c r="H43" s="125" t="s">
        <v>214</v>
      </c>
      <c r="I43" s="127" t="s">
        <v>215</v>
      </c>
      <c r="J43" s="127" t="s">
        <v>72</v>
      </c>
      <c r="K43" s="127" t="s">
        <v>73</v>
      </c>
      <c r="L43" s="125" t="s">
        <v>36</v>
      </c>
      <c r="M43" s="128" t="s">
        <v>37</v>
      </c>
      <c r="N43" s="128" t="s">
        <v>89</v>
      </c>
      <c r="O43" s="128" t="s">
        <v>90</v>
      </c>
      <c r="P43" s="129"/>
      <c r="Q43" s="130"/>
      <c r="R43" s="130" t="s">
        <v>31</v>
      </c>
      <c r="S43" s="131">
        <v>45146.732638888898</v>
      </c>
      <c r="T43" s="132" t="s">
        <v>202</v>
      </c>
      <c r="U43" s="133">
        <v>45236.732638888898</v>
      </c>
      <c r="V43" s="134">
        <f ca="1">TODAY()-INT(Sisteplant[[#This Row],[Data de Prioridade]])</f>
        <v>211</v>
      </c>
    </row>
    <row r="44" spans="1:22" ht="11" x14ac:dyDescent="0.15">
      <c r="A44" s="125">
        <v>304740</v>
      </c>
      <c r="B44" s="125" t="s">
        <v>448</v>
      </c>
      <c r="C44" s="126" t="s">
        <v>449</v>
      </c>
      <c r="D44" s="126" t="s">
        <v>449</v>
      </c>
      <c r="E44" s="127" t="s">
        <v>247</v>
      </c>
      <c r="F44" s="126" t="s">
        <v>248</v>
      </c>
      <c r="G44" s="127" t="s">
        <v>23</v>
      </c>
      <c r="H44" s="125" t="s">
        <v>53</v>
      </c>
      <c r="I44" s="127" t="s">
        <v>54</v>
      </c>
      <c r="J44" s="127" t="s">
        <v>175</v>
      </c>
      <c r="K44" s="127" t="s">
        <v>176</v>
      </c>
      <c r="L44" s="125" t="s">
        <v>36</v>
      </c>
      <c r="M44" s="128" t="s">
        <v>37</v>
      </c>
      <c r="N44" s="128" t="s">
        <v>61</v>
      </c>
      <c r="O44" s="128" t="s">
        <v>62</v>
      </c>
      <c r="P44" s="129">
        <v>45169.333333333299</v>
      </c>
      <c r="Q44" s="130"/>
      <c r="R44" s="130" t="s">
        <v>40</v>
      </c>
      <c r="S44" s="131">
        <v>45168.534722222197</v>
      </c>
      <c r="T44" s="132" t="s">
        <v>392</v>
      </c>
      <c r="U44" s="133">
        <v>45168.629166666702</v>
      </c>
      <c r="V44" s="134">
        <f ca="1">TODAY()-INT(Sisteplant[[#This Row],[Data de Prioridade]])</f>
        <v>279</v>
      </c>
    </row>
    <row r="45" spans="1:22" ht="11" x14ac:dyDescent="0.15">
      <c r="A45" s="125">
        <v>304750</v>
      </c>
      <c r="B45" s="125" t="s">
        <v>453</v>
      </c>
      <c r="C45" s="126" t="s">
        <v>454</v>
      </c>
      <c r="D45" s="126" t="s">
        <v>454</v>
      </c>
      <c r="E45" s="127" t="s">
        <v>451</v>
      </c>
      <c r="F45" s="126" t="s">
        <v>452</v>
      </c>
      <c r="G45" s="127" t="s">
        <v>23</v>
      </c>
      <c r="H45" s="125" t="s">
        <v>214</v>
      </c>
      <c r="I45" s="127" t="s">
        <v>215</v>
      </c>
      <c r="J45" s="127" t="s">
        <v>117</v>
      </c>
      <c r="K45" s="127" t="s">
        <v>118</v>
      </c>
      <c r="L45" s="125" t="s">
        <v>36</v>
      </c>
      <c r="M45" s="128" t="s">
        <v>37</v>
      </c>
      <c r="N45" s="128" t="s">
        <v>29</v>
      </c>
      <c r="O45" s="128" t="s">
        <v>30</v>
      </c>
      <c r="P45" s="129"/>
      <c r="Q45" s="130"/>
      <c r="R45" s="130" t="s">
        <v>31</v>
      </c>
      <c r="S45" s="131">
        <v>45173.519444444399</v>
      </c>
      <c r="T45" s="132" t="s">
        <v>119</v>
      </c>
      <c r="U45" s="133">
        <v>45264.511111111096</v>
      </c>
      <c r="V45" s="134">
        <f ca="1">TODAY()-INT(Sisteplant[[#This Row],[Data de Prioridade]])</f>
        <v>183</v>
      </c>
    </row>
    <row r="46" spans="1:22" ht="11" x14ac:dyDescent="0.15">
      <c r="A46" s="125">
        <v>304758</v>
      </c>
      <c r="B46" s="125" t="s">
        <v>455</v>
      </c>
      <c r="C46" s="126" t="s">
        <v>456</v>
      </c>
      <c r="D46" s="126" t="s">
        <v>457</v>
      </c>
      <c r="E46" s="127" t="s">
        <v>171</v>
      </c>
      <c r="F46" s="126" t="s">
        <v>171</v>
      </c>
      <c r="G46" s="127" t="s">
        <v>23</v>
      </c>
      <c r="H46" s="125" t="s">
        <v>53</v>
      </c>
      <c r="I46" s="127" t="s">
        <v>54</v>
      </c>
      <c r="J46" s="127" t="s">
        <v>72</v>
      </c>
      <c r="K46" s="127" t="s">
        <v>73</v>
      </c>
      <c r="L46" s="125" t="s">
        <v>36</v>
      </c>
      <c r="M46" s="128" t="s">
        <v>37</v>
      </c>
      <c r="N46" s="128" t="s">
        <v>29</v>
      </c>
      <c r="O46" s="128" t="s">
        <v>30</v>
      </c>
      <c r="P46" s="129">
        <v>45184.333333333299</v>
      </c>
      <c r="Q46" s="130"/>
      <c r="R46" s="130" t="s">
        <v>40</v>
      </c>
      <c r="S46" s="131">
        <v>45174.728472222203</v>
      </c>
      <c r="T46" s="132" t="s">
        <v>172</v>
      </c>
      <c r="U46" s="133">
        <v>45175.661805555603</v>
      </c>
      <c r="V46" s="134">
        <f ca="1">TODAY()-INT(Sisteplant[[#This Row],[Data de Prioridade]])</f>
        <v>272</v>
      </c>
    </row>
    <row r="47" spans="1:22" ht="11" x14ac:dyDescent="0.15">
      <c r="A47" s="125">
        <v>304777</v>
      </c>
      <c r="B47" s="125" t="s">
        <v>460</v>
      </c>
      <c r="C47" s="126" t="s">
        <v>461</v>
      </c>
      <c r="D47" s="126" t="s">
        <v>462</v>
      </c>
      <c r="E47" s="127" t="s">
        <v>458</v>
      </c>
      <c r="F47" s="126" t="s">
        <v>459</v>
      </c>
      <c r="G47" s="127" t="s">
        <v>33</v>
      </c>
      <c r="H47" s="125" t="s">
        <v>214</v>
      </c>
      <c r="I47" s="127" t="s">
        <v>215</v>
      </c>
      <c r="J47" s="127" t="s">
        <v>72</v>
      </c>
      <c r="K47" s="127" t="s">
        <v>73</v>
      </c>
      <c r="L47" s="125" t="s">
        <v>36</v>
      </c>
      <c r="M47" s="128" t="s">
        <v>37</v>
      </c>
      <c r="N47" s="128" t="s">
        <v>89</v>
      </c>
      <c r="O47" s="128" t="s">
        <v>90</v>
      </c>
      <c r="P47" s="129"/>
      <c r="Q47" s="130"/>
      <c r="R47" s="130" t="s">
        <v>31</v>
      </c>
      <c r="S47" s="131">
        <v>45182.4597222222</v>
      </c>
      <c r="T47" s="132" t="s">
        <v>41</v>
      </c>
      <c r="U47" s="133">
        <v>45272.512499999997</v>
      </c>
      <c r="V47" s="134">
        <f ca="1">TODAY()-INT(Sisteplant[[#This Row],[Data de Prioridade]])</f>
        <v>175</v>
      </c>
    </row>
    <row r="48" spans="1:22" ht="11" x14ac:dyDescent="0.15">
      <c r="A48" s="125">
        <v>304789</v>
      </c>
      <c r="B48" s="125" t="s">
        <v>467</v>
      </c>
      <c r="C48" s="126" t="s">
        <v>468</v>
      </c>
      <c r="D48" s="126" t="s">
        <v>468</v>
      </c>
      <c r="E48" s="127" t="s">
        <v>469</v>
      </c>
      <c r="F48" s="126" t="s">
        <v>470</v>
      </c>
      <c r="G48" s="127" t="s">
        <v>33</v>
      </c>
      <c r="H48" s="125" t="s">
        <v>34</v>
      </c>
      <c r="I48" s="127" t="s">
        <v>35</v>
      </c>
      <c r="J48" s="127" t="s">
        <v>77</v>
      </c>
      <c r="K48" s="127" t="s">
        <v>78</v>
      </c>
      <c r="L48" s="125" t="s">
        <v>36</v>
      </c>
      <c r="M48" s="128" t="s">
        <v>37</v>
      </c>
      <c r="N48" s="128" t="s">
        <v>89</v>
      </c>
      <c r="O48" s="128" t="s">
        <v>90</v>
      </c>
      <c r="P48" s="129">
        <v>45190.333333333299</v>
      </c>
      <c r="Q48" s="130"/>
      <c r="R48" s="130" t="s">
        <v>31</v>
      </c>
      <c r="S48" s="131">
        <v>45183.632638888899</v>
      </c>
      <c r="T48" s="132" t="s">
        <v>110</v>
      </c>
      <c r="U48" s="133">
        <v>45274.426388888904</v>
      </c>
      <c r="V48" s="134">
        <f ca="1">TODAY()-INT(Sisteplant[[#This Row],[Data de Prioridade]])</f>
        <v>173</v>
      </c>
    </row>
    <row r="49" spans="1:22" ht="11" x14ac:dyDescent="0.15">
      <c r="A49" s="125">
        <v>304792</v>
      </c>
      <c r="B49" s="125" t="s">
        <v>471</v>
      </c>
      <c r="C49" s="126" t="s">
        <v>472</v>
      </c>
      <c r="D49" s="126" t="s">
        <v>472</v>
      </c>
      <c r="E49" s="127" t="s">
        <v>115</v>
      </c>
      <c r="F49" s="126" t="s">
        <v>116</v>
      </c>
      <c r="G49" s="127" t="s">
        <v>23</v>
      </c>
      <c r="H49" s="125" t="s">
        <v>87</v>
      </c>
      <c r="I49" s="127" t="s">
        <v>88</v>
      </c>
      <c r="J49" s="127" t="s">
        <v>117</v>
      </c>
      <c r="K49" s="127" t="s">
        <v>118</v>
      </c>
      <c r="L49" s="125" t="s">
        <v>36</v>
      </c>
      <c r="M49" s="128" t="s">
        <v>37</v>
      </c>
      <c r="N49" s="128" t="s">
        <v>253</v>
      </c>
      <c r="O49" s="128" t="s">
        <v>254</v>
      </c>
      <c r="P49" s="129"/>
      <c r="Q49" s="130"/>
      <c r="R49" s="130" t="s">
        <v>31</v>
      </c>
      <c r="S49" s="131">
        <v>45183.436805555597</v>
      </c>
      <c r="T49" s="132" t="s">
        <v>119</v>
      </c>
      <c r="U49" s="133">
        <v>45274.447916666701</v>
      </c>
      <c r="V49" s="134">
        <f ca="1">TODAY()-INT(Sisteplant[[#This Row],[Data de Prioridade]])</f>
        <v>173</v>
      </c>
    </row>
    <row r="50" spans="1:22" ht="11" x14ac:dyDescent="0.15">
      <c r="A50" s="125">
        <v>304796</v>
      </c>
      <c r="B50" s="125" t="s">
        <v>473</v>
      </c>
      <c r="C50" s="126" t="s">
        <v>474</v>
      </c>
      <c r="D50" s="126" t="s">
        <v>485</v>
      </c>
      <c r="E50" s="127" t="s">
        <v>357</v>
      </c>
      <c r="F50" s="126" t="s">
        <v>358</v>
      </c>
      <c r="G50" s="127" t="s">
        <v>23</v>
      </c>
      <c r="H50" s="125" t="s">
        <v>22</v>
      </c>
      <c r="I50" s="127" t="s">
        <v>24</v>
      </c>
      <c r="J50" s="127" t="s">
        <v>147</v>
      </c>
      <c r="K50" s="127" t="s">
        <v>148</v>
      </c>
      <c r="L50" s="125" t="s">
        <v>27</v>
      </c>
      <c r="M50" s="128" t="s">
        <v>28</v>
      </c>
      <c r="N50" s="128" t="s">
        <v>89</v>
      </c>
      <c r="O50" s="128" t="s">
        <v>90</v>
      </c>
      <c r="P50" s="129"/>
      <c r="Q50" s="130"/>
      <c r="R50" s="130" t="s">
        <v>31</v>
      </c>
      <c r="S50" s="131">
        <v>45182.699305555601</v>
      </c>
      <c r="T50" s="132" t="s">
        <v>131</v>
      </c>
      <c r="U50" s="133">
        <v>45277.403472222199</v>
      </c>
      <c r="V50" s="134">
        <f ca="1">TODAY()-INT(Sisteplant[[#This Row],[Data de Prioridade]])</f>
        <v>170</v>
      </c>
    </row>
    <row r="51" spans="1:22" ht="11" x14ac:dyDescent="0.15">
      <c r="A51" s="125">
        <v>304807</v>
      </c>
      <c r="B51" s="125" t="s">
        <v>478</v>
      </c>
      <c r="C51" s="126" t="s">
        <v>479</v>
      </c>
      <c r="D51" s="126" t="s">
        <v>524</v>
      </c>
      <c r="E51" s="127" t="s">
        <v>111</v>
      </c>
      <c r="F51" s="126" t="s">
        <v>112</v>
      </c>
      <c r="G51" s="127" t="s">
        <v>23</v>
      </c>
      <c r="H51" s="125" t="s">
        <v>525</v>
      </c>
      <c r="I51" s="127" t="s">
        <v>526</v>
      </c>
      <c r="J51" s="127" t="s">
        <v>138</v>
      </c>
      <c r="K51" s="127" t="s">
        <v>139</v>
      </c>
      <c r="L51" s="125" t="s">
        <v>36</v>
      </c>
      <c r="M51" s="128" t="s">
        <v>37</v>
      </c>
      <c r="N51" s="128" t="s">
        <v>61</v>
      </c>
      <c r="O51" s="128" t="s">
        <v>62</v>
      </c>
      <c r="P51" s="129">
        <v>45202.333333333299</v>
      </c>
      <c r="Q51" s="130"/>
      <c r="R51" s="130" t="s">
        <v>31</v>
      </c>
      <c r="S51" s="131">
        <v>45189.305555555598</v>
      </c>
      <c r="T51" s="132" t="s">
        <v>86</v>
      </c>
      <c r="U51" s="133">
        <v>45279.382638888899</v>
      </c>
      <c r="V51" s="134">
        <f ca="1">TODAY()-INT(Sisteplant[[#This Row],[Data de Prioridade]])</f>
        <v>168</v>
      </c>
    </row>
    <row r="52" spans="1:22" ht="11" x14ac:dyDescent="0.15">
      <c r="A52" s="125">
        <v>304813</v>
      </c>
      <c r="B52" s="125" t="s">
        <v>481</v>
      </c>
      <c r="C52" s="126" t="s">
        <v>482</v>
      </c>
      <c r="D52" s="126" t="s">
        <v>482</v>
      </c>
      <c r="E52" s="127" t="s">
        <v>92</v>
      </c>
      <c r="F52" s="126" t="s">
        <v>93</v>
      </c>
      <c r="G52" s="127" t="s">
        <v>23</v>
      </c>
      <c r="H52" s="125" t="s">
        <v>87</v>
      </c>
      <c r="I52" s="127" t="s">
        <v>88</v>
      </c>
      <c r="J52" s="127" t="s">
        <v>419</v>
      </c>
      <c r="K52" s="127" t="s">
        <v>420</v>
      </c>
      <c r="L52" s="125" t="s">
        <v>36</v>
      </c>
      <c r="M52" s="128" t="s">
        <v>37</v>
      </c>
      <c r="N52" s="128" t="s">
        <v>82</v>
      </c>
      <c r="O52" s="128" t="s">
        <v>83</v>
      </c>
      <c r="P52" s="129"/>
      <c r="Q52" s="130"/>
      <c r="R52" s="130" t="s">
        <v>40</v>
      </c>
      <c r="S52" s="131">
        <v>45188.525694444397</v>
      </c>
      <c r="T52" s="132" t="s">
        <v>91</v>
      </c>
      <c r="U52" s="133">
        <v>45189.4777777778</v>
      </c>
      <c r="V52" s="134">
        <f ca="1">TODAY()-INT(Sisteplant[[#This Row],[Data de Prioridade]])</f>
        <v>258</v>
      </c>
    </row>
    <row r="53" spans="1:22" ht="11" x14ac:dyDescent="0.15">
      <c r="A53" s="125">
        <v>304836</v>
      </c>
      <c r="B53" s="125" t="s">
        <v>486</v>
      </c>
      <c r="C53" s="126" t="s">
        <v>487</v>
      </c>
      <c r="D53" s="126" t="s">
        <v>487</v>
      </c>
      <c r="E53" s="127" t="s">
        <v>42</v>
      </c>
      <c r="F53" s="126" t="s">
        <v>43</v>
      </c>
      <c r="G53" s="127" t="s">
        <v>23</v>
      </c>
      <c r="H53" s="125" t="s">
        <v>53</v>
      </c>
      <c r="I53" s="127" t="s">
        <v>54</v>
      </c>
      <c r="J53" s="127" t="s">
        <v>488</v>
      </c>
      <c r="K53" s="127" t="s">
        <v>489</v>
      </c>
      <c r="L53" s="125" t="s">
        <v>36</v>
      </c>
      <c r="M53" s="128" t="s">
        <v>37</v>
      </c>
      <c r="N53" s="128" t="s">
        <v>96</v>
      </c>
      <c r="O53" s="128" t="s">
        <v>97</v>
      </c>
      <c r="P53" s="129">
        <v>45198.375</v>
      </c>
      <c r="Q53" s="130"/>
      <c r="R53" s="130" t="s">
        <v>31</v>
      </c>
      <c r="S53" s="131">
        <v>45194.547916666699</v>
      </c>
      <c r="T53" s="132" t="s">
        <v>46</v>
      </c>
      <c r="U53" s="133">
        <v>45284.595138888901</v>
      </c>
      <c r="V53" s="134">
        <f ca="1">TODAY()-INT(Sisteplant[[#This Row],[Data de Prioridade]])</f>
        <v>163</v>
      </c>
    </row>
    <row r="54" spans="1:22" ht="11" x14ac:dyDescent="0.15">
      <c r="A54" s="125">
        <v>304843</v>
      </c>
      <c r="B54" s="125" t="s">
        <v>491</v>
      </c>
      <c r="C54" s="126" t="s">
        <v>505</v>
      </c>
      <c r="D54" s="126" t="s">
        <v>505</v>
      </c>
      <c r="E54" s="127" t="s">
        <v>190</v>
      </c>
      <c r="F54" s="126" t="s">
        <v>191</v>
      </c>
      <c r="G54" s="127" t="s">
        <v>23</v>
      </c>
      <c r="H54" s="125" t="s">
        <v>214</v>
      </c>
      <c r="I54" s="127" t="s">
        <v>215</v>
      </c>
      <c r="J54" s="127" t="s">
        <v>220</v>
      </c>
      <c r="K54" s="127" t="s">
        <v>221</v>
      </c>
      <c r="L54" s="125" t="s">
        <v>27</v>
      </c>
      <c r="M54" s="128" t="s">
        <v>28</v>
      </c>
      <c r="N54" s="128" t="s">
        <v>82</v>
      </c>
      <c r="O54" s="128" t="s">
        <v>83</v>
      </c>
      <c r="P54" s="129"/>
      <c r="Q54" s="130"/>
      <c r="R54" s="130" t="s">
        <v>40</v>
      </c>
      <c r="S54" s="131">
        <v>45195.752083333296</v>
      </c>
      <c r="T54" s="132" t="s">
        <v>192</v>
      </c>
      <c r="U54" s="133">
        <v>45196.479861111096</v>
      </c>
      <c r="V54" s="134">
        <f ca="1">TODAY()-INT(Sisteplant[[#This Row],[Data de Prioridade]])</f>
        <v>251</v>
      </c>
    </row>
    <row r="55" spans="1:22" ht="11" x14ac:dyDescent="0.15">
      <c r="A55" s="125">
        <v>304848</v>
      </c>
      <c r="B55" s="125" t="s">
        <v>492</v>
      </c>
      <c r="C55" s="126" t="s">
        <v>493</v>
      </c>
      <c r="D55" s="126" t="s">
        <v>493</v>
      </c>
      <c r="E55" s="127" t="s">
        <v>494</v>
      </c>
      <c r="F55" s="126" t="s">
        <v>495</v>
      </c>
      <c r="G55" s="127" t="s">
        <v>23</v>
      </c>
      <c r="H55" s="125" t="s">
        <v>51</v>
      </c>
      <c r="I55" s="127" t="s">
        <v>52</v>
      </c>
      <c r="J55" s="127" t="s">
        <v>496</v>
      </c>
      <c r="K55" s="127" t="s">
        <v>497</v>
      </c>
      <c r="L55" s="125" t="s">
        <v>36</v>
      </c>
      <c r="M55" s="128" t="s">
        <v>37</v>
      </c>
      <c r="N55" s="128" t="s">
        <v>61</v>
      </c>
      <c r="O55" s="128" t="s">
        <v>62</v>
      </c>
      <c r="P55" s="129">
        <v>45446.584027777797</v>
      </c>
      <c r="Q55" s="130"/>
      <c r="R55" s="130" t="s">
        <v>31</v>
      </c>
      <c r="S55" s="131">
        <v>45196.543749999997</v>
      </c>
      <c r="T55" s="132" t="s">
        <v>91</v>
      </c>
      <c r="U55" s="133">
        <v>45288.422222222202</v>
      </c>
      <c r="V55" s="134">
        <f ca="1">TODAY()-INT(Sisteplant[[#This Row],[Data de Prioridade]])</f>
        <v>159</v>
      </c>
    </row>
    <row r="56" spans="1:22" ht="11" x14ac:dyDescent="0.15">
      <c r="A56" s="125">
        <v>304849</v>
      </c>
      <c r="B56" s="125" t="s">
        <v>498</v>
      </c>
      <c r="C56" s="126" t="s">
        <v>499</v>
      </c>
      <c r="D56" s="126" t="s">
        <v>1872</v>
      </c>
      <c r="E56" s="127" t="s">
        <v>500</v>
      </c>
      <c r="F56" s="126" t="s">
        <v>501</v>
      </c>
      <c r="G56" s="127" t="s">
        <v>23</v>
      </c>
      <c r="H56" s="125" t="s">
        <v>22</v>
      </c>
      <c r="I56" s="127" t="s">
        <v>24</v>
      </c>
      <c r="J56" s="127" t="s">
        <v>502</v>
      </c>
      <c r="K56" s="127" t="s">
        <v>503</v>
      </c>
      <c r="L56" s="125" t="s">
        <v>36</v>
      </c>
      <c r="M56" s="128" t="s">
        <v>37</v>
      </c>
      <c r="N56" s="128" t="s">
        <v>82</v>
      </c>
      <c r="O56" s="128" t="s">
        <v>83</v>
      </c>
      <c r="P56" s="129">
        <v>45432.400694444397</v>
      </c>
      <c r="Q56" s="130"/>
      <c r="R56" s="130" t="s">
        <v>40</v>
      </c>
      <c r="S56" s="131">
        <v>45196.368750000001</v>
      </c>
      <c r="T56" s="132" t="s">
        <v>86</v>
      </c>
      <c r="U56" s="133">
        <v>45198.426388888904</v>
      </c>
      <c r="V56" s="134">
        <f ca="1">TODAY()-INT(Sisteplant[[#This Row],[Data de Prioridade]])</f>
        <v>249</v>
      </c>
    </row>
    <row r="57" spans="1:22" ht="11" x14ac:dyDescent="0.15">
      <c r="A57" s="125">
        <v>304861</v>
      </c>
      <c r="B57" s="125" t="s">
        <v>506</v>
      </c>
      <c r="C57" s="126" t="s">
        <v>507</v>
      </c>
      <c r="D57" s="126" t="s">
        <v>507</v>
      </c>
      <c r="E57" s="127" t="s">
        <v>508</v>
      </c>
      <c r="F57" s="126" t="s">
        <v>509</v>
      </c>
      <c r="G57" s="127" t="s">
        <v>23</v>
      </c>
      <c r="H57" s="125" t="s">
        <v>34</v>
      </c>
      <c r="I57" s="127" t="s">
        <v>35</v>
      </c>
      <c r="J57" s="127" t="s">
        <v>129</v>
      </c>
      <c r="K57" s="127" t="s">
        <v>130</v>
      </c>
      <c r="L57" s="125" t="s">
        <v>36</v>
      </c>
      <c r="M57" s="128" t="s">
        <v>37</v>
      </c>
      <c r="N57" s="128" t="s">
        <v>61</v>
      </c>
      <c r="O57" s="128" t="s">
        <v>62</v>
      </c>
      <c r="P57" s="129">
        <v>45235.25</v>
      </c>
      <c r="Q57" s="130"/>
      <c r="R57" s="130" t="s">
        <v>31</v>
      </c>
      <c r="S57" s="131">
        <v>45198.380555555603</v>
      </c>
      <c r="T57" s="132" t="s">
        <v>131</v>
      </c>
      <c r="U57" s="133">
        <v>45292.639583333301</v>
      </c>
      <c r="V57" s="134">
        <f ca="1">TODAY()-INT(Sisteplant[[#This Row],[Data de Prioridade]])</f>
        <v>155</v>
      </c>
    </row>
    <row r="58" spans="1:22" ht="11" x14ac:dyDescent="0.15">
      <c r="A58" s="125">
        <v>304862</v>
      </c>
      <c r="B58" s="125" t="s">
        <v>510</v>
      </c>
      <c r="C58" s="126" t="s">
        <v>511</v>
      </c>
      <c r="D58" s="126" t="s">
        <v>511</v>
      </c>
      <c r="E58" s="127" t="s">
        <v>508</v>
      </c>
      <c r="F58" s="126" t="s">
        <v>509</v>
      </c>
      <c r="G58" s="127" t="s">
        <v>23</v>
      </c>
      <c r="H58" s="125" t="s">
        <v>34</v>
      </c>
      <c r="I58" s="127" t="s">
        <v>35</v>
      </c>
      <c r="J58" s="127" t="s">
        <v>129</v>
      </c>
      <c r="K58" s="127" t="s">
        <v>130</v>
      </c>
      <c r="L58" s="125" t="s">
        <v>36</v>
      </c>
      <c r="M58" s="128" t="s">
        <v>37</v>
      </c>
      <c r="N58" s="128" t="s">
        <v>29</v>
      </c>
      <c r="O58" s="128" t="s">
        <v>30</v>
      </c>
      <c r="P58" s="129">
        <v>45294.333333333299</v>
      </c>
      <c r="Q58" s="130"/>
      <c r="R58" s="130" t="s">
        <v>31</v>
      </c>
      <c r="S58" s="131">
        <v>45198.344444444403</v>
      </c>
      <c r="T58" s="132" t="s">
        <v>131</v>
      </c>
      <c r="U58" s="133">
        <v>45292.639583333301</v>
      </c>
      <c r="V58" s="134">
        <f ca="1">TODAY()-INT(Sisteplant[[#This Row],[Data de Prioridade]])</f>
        <v>155</v>
      </c>
    </row>
    <row r="59" spans="1:22" ht="11" x14ac:dyDescent="0.15">
      <c r="A59" s="125">
        <v>304867</v>
      </c>
      <c r="B59" s="125" t="s">
        <v>512</v>
      </c>
      <c r="C59" s="126" t="s">
        <v>513</v>
      </c>
      <c r="D59" s="126" t="s">
        <v>606</v>
      </c>
      <c r="E59" s="127" t="s">
        <v>514</v>
      </c>
      <c r="F59" s="126" t="s">
        <v>515</v>
      </c>
      <c r="G59" s="127" t="s">
        <v>23</v>
      </c>
      <c r="H59" s="125" t="s">
        <v>34</v>
      </c>
      <c r="I59" s="127" t="s">
        <v>35</v>
      </c>
      <c r="J59" s="127" t="s">
        <v>496</v>
      </c>
      <c r="K59" s="127" t="s">
        <v>497</v>
      </c>
      <c r="L59" s="125" t="s">
        <v>36</v>
      </c>
      <c r="M59" s="128" t="s">
        <v>37</v>
      </c>
      <c r="N59" s="128" t="s">
        <v>29</v>
      </c>
      <c r="O59" s="128" t="s">
        <v>30</v>
      </c>
      <c r="P59" s="129">
        <v>45248.25</v>
      </c>
      <c r="Q59" s="130"/>
      <c r="R59" s="130" t="s">
        <v>31</v>
      </c>
      <c r="S59" s="131">
        <v>45195.411805555603</v>
      </c>
      <c r="T59" s="132" t="s">
        <v>91</v>
      </c>
      <c r="U59" s="133">
        <v>45292.639583333301</v>
      </c>
      <c r="V59" s="134">
        <f ca="1">TODAY()-INT(Sisteplant[[#This Row],[Data de Prioridade]])</f>
        <v>155</v>
      </c>
    </row>
    <row r="60" spans="1:22" ht="11" x14ac:dyDescent="0.15">
      <c r="A60" s="125">
        <v>304882</v>
      </c>
      <c r="B60" s="125" t="s">
        <v>518</v>
      </c>
      <c r="C60" s="126" t="s">
        <v>519</v>
      </c>
      <c r="D60" s="126" t="s">
        <v>519</v>
      </c>
      <c r="E60" s="127" t="s">
        <v>520</v>
      </c>
      <c r="F60" s="126" t="s">
        <v>521</v>
      </c>
      <c r="G60" s="127" t="s">
        <v>33</v>
      </c>
      <c r="H60" s="125" t="s">
        <v>214</v>
      </c>
      <c r="I60" s="127" t="s">
        <v>215</v>
      </c>
      <c r="J60" s="127" t="s">
        <v>522</v>
      </c>
      <c r="K60" s="127" t="s">
        <v>523</v>
      </c>
      <c r="L60" s="125" t="s">
        <v>36</v>
      </c>
      <c r="M60" s="128" t="s">
        <v>37</v>
      </c>
      <c r="N60" s="128" t="s">
        <v>38</v>
      </c>
      <c r="O60" s="128" t="s">
        <v>39</v>
      </c>
      <c r="P60" s="129"/>
      <c r="Q60" s="130"/>
      <c r="R60" s="130" t="s">
        <v>49</v>
      </c>
      <c r="S60" s="131">
        <v>45170.398611111101</v>
      </c>
      <c r="T60" s="132" t="s">
        <v>74</v>
      </c>
      <c r="U60" s="133">
        <v>45320.398611111101</v>
      </c>
      <c r="V60" s="134">
        <f ca="1">TODAY()-INT(Sisteplant[[#This Row],[Data de Prioridade]])</f>
        <v>127</v>
      </c>
    </row>
    <row r="61" spans="1:22" ht="11" x14ac:dyDescent="0.15">
      <c r="A61" s="125">
        <v>304892</v>
      </c>
      <c r="B61" s="125" t="s">
        <v>528</v>
      </c>
      <c r="C61" s="126" t="s">
        <v>529</v>
      </c>
      <c r="D61" s="126" t="s">
        <v>1152</v>
      </c>
      <c r="E61" s="127" t="s">
        <v>463</v>
      </c>
      <c r="F61" s="126" t="s">
        <v>464</v>
      </c>
      <c r="G61" s="127" t="s">
        <v>33</v>
      </c>
      <c r="H61" s="125" t="s">
        <v>22</v>
      </c>
      <c r="I61" s="127" t="s">
        <v>24</v>
      </c>
      <c r="J61" s="127" t="s">
        <v>77</v>
      </c>
      <c r="K61" s="127" t="s">
        <v>78</v>
      </c>
      <c r="L61" s="125" t="s">
        <v>36</v>
      </c>
      <c r="M61" s="128" t="s">
        <v>37</v>
      </c>
      <c r="N61" s="128" t="s">
        <v>82</v>
      </c>
      <c r="O61" s="128" t="s">
        <v>83</v>
      </c>
      <c r="P61" s="129">
        <v>45215.333333333299</v>
      </c>
      <c r="Q61" s="130"/>
      <c r="R61" s="130" t="s">
        <v>31</v>
      </c>
      <c r="S61" s="131">
        <v>45204.345138888901</v>
      </c>
      <c r="T61" s="132" t="s">
        <v>134</v>
      </c>
      <c r="U61" s="133">
        <v>45294.438194444403</v>
      </c>
      <c r="V61" s="134">
        <f ca="1">TODAY()-INT(Sisteplant[[#This Row],[Data de Prioridade]])</f>
        <v>153</v>
      </c>
    </row>
    <row r="62" spans="1:22" ht="11" x14ac:dyDescent="0.15">
      <c r="A62" s="125">
        <v>304900</v>
      </c>
      <c r="B62" s="125" t="s">
        <v>530</v>
      </c>
      <c r="C62" s="126" t="s">
        <v>531</v>
      </c>
      <c r="D62" s="126" t="s">
        <v>531</v>
      </c>
      <c r="E62" s="127" t="s">
        <v>400</v>
      </c>
      <c r="F62" s="126" t="s">
        <v>401</v>
      </c>
      <c r="G62" s="127" t="s">
        <v>23</v>
      </c>
      <c r="H62" s="125" t="s">
        <v>87</v>
      </c>
      <c r="I62" s="127" t="s">
        <v>88</v>
      </c>
      <c r="J62" s="127" t="s">
        <v>129</v>
      </c>
      <c r="K62" s="127" t="s">
        <v>130</v>
      </c>
      <c r="L62" s="125" t="s">
        <v>36</v>
      </c>
      <c r="M62" s="128" t="s">
        <v>37</v>
      </c>
      <c r="N62" s="128" t="s">
        <v>89</v>
      </c>
      <c r="O62" s="128" t="s">
        <v>90</v>
      </c>
      <c r="P62" s="129"/>
      <c r="Q62" s="130"/>
      <c r="R62" s="130" t="s">
        <v>31</v>
      </c>
      <c r="S62" s="131">
        <v>45203.570138888899</v>
      </c>
      <c r="T62" s="132" t="s">
        <v>131</v>
      </c>
      <c r="U62" s="133">
        <v>45295.631944444402</v>
      </c>
      <c r="V62" s="134">
        <f ca="1">TODAY()-INT(Sisteplant[[#This Row],[Data de Prioridade]])</f>
        <v>152</v>
      </c>
    </row>
    <row r="63" spans="1:22" ht="11" x14ac:dyDescent="0.15">
      <c r="A63" s="125">
        <v>304925</v>
      </c>
      <c r="B63" s="125" t="s">
        <v>534</v>
      </c>
      <c r="C63" s="126" t="s">
        <v>535</v>
      </c>
      <c r="D63" s="126" t="s">
        <v>535</v>
      </c>
      <c r="E63" s="127" t="s">
        <v>69</v>
      </c>
      <c r="F63" s="126" t="s">
        <v>70</v>
      </c>
      <c r="G63" s="127" t="s">
        <v>33</v>
      </c>
      <c r="H63" s="125" t="s">
        <v>34</v>
      </c>
      <c r="I63" s="127" t="s">
        <v>35</v>
      </c>
      <c r="J63" s="127" t="s">
        <v>536</v>
      </c>
      <c r="K63" s="127" t="s">
        <v>537</v>
      </c>
      <c r="L63" s="125" t="s">
        <v>36</v>
      </c>
      <c r="M63" s="128" t="s">
        <v>37</v>
      </c>
      <c r="N63" s="128" t="s">
        <v>29</v>
      </c>
      <c r="O63" s="128" t="s">
        <v>30</v>
      </c>
      <c r="P63" s="129">
        <v>45229.333333333299</v>
      </c>
      <c r="Q63" s="130"/>
      <c r="R63" s="130" t="s">
        <v>31</v>
      </c>
      <c r="S63" s="131">
        <v>45215.421527777798</v>
      </c>
      <c r="T63" s="132" t="s">
        <v>71</v>
      </c>
      <c r="U63" s="133">
        <v>45306.438194444403</v>
      </c>
      <c r="V63" s="134">
        <f ca="1">TODAY()-INT(Sisteplant[[#This Row],[Data de Prioridade]])</f>
        <v>141</v>
      </c>
    </row>
    <row r="64" spans="1:22" ht="11" x14ac:dyDescent="0.15">
      <c r="A64" s="125">
        <v>304926</v>
      </c>
      <c r="B64" s="125" t="s">
        <v>538</v>
      </c>
      <c r="C64" s="126" t="s">
        <v>539</v>
      </c>
      <c r="D64" s="126" t="s">
        <v>539</v>
      </c>
      <c r="E64" s="127" t="s">
        <v>160</v>
      </c>
      <c r="F64" s="126" t="s">
        <v>161</v>
      </c>
      <c r="G64" s="127" t="s">
        <v>23</v>
      </c>
      <c r="H64" s="125" t="s">
        <v>87</v>
      </c>
      <c r="I64" s="127" t="s">
        <v>88</v>
      </c>
      <c r="J64" s="127" t="s">
        <v>167</v>
      </c>
      <c r="K64" s="127" t="s">
        <v>168</v>
      </c>
      <c r="L64" s="125" t="s">
        <v>36</v>
      </c>
      <c r="M64" s="128" t="s">
        <v>37</v>
      </c>
      <c r="N64" s="128" t="s">
        <v>29</v>
      </c>
      <c r="O64" s="128" t="s">
        <v>30</v>
      </c>
      <c r="P64" s="129"/>
      <c r="Q64" s="130"/>
      <c r="R64" s="130" t="s">
        <v>31</v>
      </c>
      <c r="S64" s="131">
        <v>45208.667361111096</v>
      </c>
      <c r="T64" s="132" t="s">
        <v>164</v>
      </c>
      <c r="U64" s="133">
        <v>45306.440972222197</v>
      </c>
      <c r="V64" s="134">
        <f ca="1">TODAY()-INT(Sisteplant[[#This Row],[Data de Prioridade]])</f>
        <v>141</v>
      </c>
    </row>
    <row r="65" spans="1:22" ht="11" x14ac:dyDescent="0.15">
      <c r="A65" s="125">
        <v>304929</v>
      </c>
      <c r="B65" s="125" t="s">
        <v>540</v>
      </c>
      <c r="C65" s="126" t="s">
        <v>541</v>
      </c>
      <c r="D65" s="126" t="s">
        <v>541</v>
      </c>
      <c r="E65" s="127" t="s">
        <v>542</v>
      </c>
      <c r="F65" s="126" t="s">
        <v>543</v>
      </c>
      <c r="G65" s="127" t="s">
        <v>33</v>
      </c>
      <c r="H65" s="125" t="s">
        <v>87</v>
      </c>
      <c r="I65" s="127" t="s">
        <v>88</v>
      </c>
      <c r="J65" s="127" t="s">
        <v>544</v>
      </c>
      <c r="K65" s="127" t="s">
        <v>545</v>
      </c>
      <c r="L65" s="125" t="s">
        <v>36</v>
      </c>
      <c r="M65" s="128" t="s">
        <v>37</v>
      </c>
      <c r="N65" s="128" t="s">
        <v>82</v>
      </c>
      <c r="O65" s="128" t="s">
        <v>83</v>
      </c>
      <c r="P65" s="129">
        <v>45227.25</v>
      </c>
      <c r="Q65" s="130"/>
      <c r="R65" s="130" t="s">
        <v>31</v>
      </c>
      <c r="S65" s="131">
        <v>45215.371527777803</v>
      </c>
      <c r="T65" s="132" t="s">
        <v>393</v>
      </c>
      <c r="U65" s="133">
        <v>45306.631249999999</v>
      </c>
      <c r="V65" s="134">
        <f ca="1">TODAY()-INT(Sisteplant[[#This Row],[Data de Prioridade]])</f>
        <v>141</v>
      </c>
    </row>
    <row r="66" spans="1:22" ht="11" x14ac:dyDescent="0.15">
      <c r="A66" s="125">
        <v>304949</v>
      </c>
      <c r="B66" s="125" t="s">
        <v>548</v>
      </c>
      <c r="C66" s="126" t="s">
        <v>549</v>
      </c>
      <c r="D66" s="126" t="s">
        <v>549</v>
      </c>
      <c r="E66" s="127" t="s">
        <v>483</v>
      </c>
      <c r="F66" s="126" t="s">
        <v>484</v>
      </c>
      <c r="G66" s="127" t="s">
        <v>33</v>
      </c>
      <c r="H66" s="125" t="s">
        <v>57</v>
      </c>
      <c r="I66" s="127" t="s">
        <v>58</v>
      </c>
      <c r="J66" s="127" t="s">
        <v>72</v>
      </c>
      <c r="K66" s="127" t="s">
        <v>73</v>
      </c>
      <c r="L66" s="125" t="s">
        <v>36</v>
      </c>
      <c r="M66" s="128" t="s">
        <v>37</v>
      </c>
      <c r="N66" s="128" t="s">
        <v>89</v>
      </c>
      <c r="O66" s="128" t="s">
        <v>90</v>
      </c>
      <c r="P66" s="129">
        <v>45219.333333333299</v>
      </c>
      <c r="Q66" s="130"/>
      <c r="R66" s="130" t="s">
        <v>31</v>
      </c>
      <c r="S66" s="131">
        <v>45219.411805555603</v>
      </c>
      <c r="T66" s="132" t="s">
        <v>527</v>
      </c>
      <c r="U66" s="133">
        <v>45309.506944444402</v>
      </c>
      <c r="V66" s="134">
        <f ca="1">TODAY()-INT(Sisteplant[[#This Row],[Data de Prioridade]])</f>
        <v>138</v>
      </c>
    </row>
    <row r="67" spans="1:22" ht="11" x14ac:dyDescent="0.15">
      <c r="A67" s="125">
        <v>304952</v>
      </c>
      <c r="B67" s="125" t="s">
        <v>550</v>
      </c>
      <c r="C67" s="126" t="s">
        <v>551</v>
      </c>
      <c r="D67" s="126" t="s">
        <v>552</v>
      </c>
      <c r="E67" s="127" t="s">
        <v>59</v>
      </c>
      <c r="F67" s="126" t="s">
        <v>60</v>
      </c>
      <c r="G67" s="127" t="s">
        <v>33</v>
      </c>
      <c r="H67" s="125" t="s">
        <v>34</v>
      </c>
      <c r="I67" s="127" t="s">
        <v>35</v>
      </c>
      <c r="J67" s="127" t="s">
        <v>553</v>
      </c>
      <c r="K67" s="127" t="s">
        <v>554</v>
      </c>
      <c r="L67" s="125" t="s">
        <v>36</v>
      </c>
      <c r="M67" s="128" t="s">
        <v>37</v>
      </c>
      <c r="N67" s="128" t="s">
        <v>82</v>
      </c>
      <c r="O67" s="128" t="s">
        <v>83</v>
      </c>
      <c r="P67" s="129">
        <v>45223.333333333299</v>
      </c>
      <c r="Q67" s="130"/>
      <c r="R67" s="130" t="s">
        <v>31</v>
      </c>
      <c r="S67" s="131">
        <v>45216.342361111099</v>
      </c>
      <c r="T67" s="132" t="s">
        <v>63</v>
      </c>
      <c r="U67" s="133">
        <v>45310.483333333301</v>
      </c>
      <c r="V67" s="134">
        <f ca="1">TODAY()-INT(Sisteplant[[#This Row],[Data de Prioridade]])</f>
        <v>137</v>
      </c>
    </row>
    <row r="68" spans="1:22" ht="11" x14ac:dyDescent="0.15">
      <c r="A68" s="125">
        <v>304956</v>
      </c>
      <c r="B68" s="125" t="s">
        <v>555</v>
      </c>
      <c r="C68" s="126" t="s">
        <v>556</v>
      </c>
      <c r="D68" s="126" t="s">
        <v>556</v>
      </c>
      <c r="E68" s="127" t="s">
        <v>64</v>
      </c>
      <c r="F68" s="126" t="s">
        <v>65</v>
      </c>
      <c r="G68" s="127" t="s">
        <v>33</v>
      </c>
      <c r="H68" s="125" t="s">
        <v>57</v>
      </c>
      <c r="I68" s="127" t="s">
        <v>58</v>
      </c>
      <c r="J68" s="127" t="s">
        <v>465</v>
      </c>
      <c r="K68" s="127" t="s">
        <v>466</v>
      </c>
      <c r="L68" s="125" t="s">
        <v>36</v>
      </c>
      <c r="M68" s="128" t="s">
        <v>37</v>
      </c>
      <c r="N68" s="128" t="s">
        <v>89</v>
      </c>
      <c r="O68" s="128" t="s">
        <v>90</v>
      </c>
      <c r="P68" s="129">
        <v>45224.333333333299</v>
      </c>
      <c r="Q68" s="130"/>
      <c r="R68" s="130" t="s">
        <v>31</v>
      </c>
      <c r="S68" s="131">
        <v>45198.653472222199</v>
      </c>
      <c r="T68" s="132" t="s">
        <v>557</v>
      </c>
      <c r="U68" s="133">
        <v>45310.511111111096</v>
      </c>
      <c r="V68" s="134">
        <f ca="1">TODAY()-INT(Sisteplant[[#This Row],[Data de Prioridade]])</f>
        <v>137</v>
      </c>
    </row>
    <row r="69" spans="1:22" ht="11" x14ac:dyDescent="0.15">
      <c r="A69" s="125">
        <v>304958</v>
      </c>
      <c r="B69" s="125" t="s">
        <v>224</v>
      </c>
      <c r="C69" s="126" t="s">
        <v>558</v>
      </c>
      <c r="D69" s="126" t="s">
        <v>559</v>
      </c>
      <c r="E69" s="127" t="s">
        <v>59</v>
      </c>
      <c r="F69" s="126" t="s">
        <v>60</v>
      </c>
      <c r="G69" s="127" t="s">
        <v>33</v>
      </c>
      <c r="H69" s="125" t="s">
        <v>214</v>
      </c>
      <c r="I69" s="127" t="s">
        <v>215</v>
      </c>
      <c r="J69" s="127" t="s">
        <v>72</v>
      </c>
      <c r="K69" s="127" t="s">
        <v>73</v>
      </c>
      <c r="L69" s="125" t="s">
        <v>36</v>
      </c>
      <c r="M69" s="128" t="s">
        <v>37</v>
      </c>
      <c r="N69" s="128" t="s">
        <v>61</v>
      </c>
      <c r="O69" s="128" t="s">
        <v>62</v>
      </c>
      <c r="P69" s="129"/>
      <c r="Q69" s="130"/>
      <c r="R69" s="130" t="s">
        <v>31</v>
      </c>
      <c r="S69" s="131">
        <v>45222.305555555598</v>
      </c>
      <c r="T69" s="132" t="s">
        <v>63</v>
      </c>
      <c r="U69" s="133">
        <v>45312.409027777801</v>
      </c>
      <c r="V69" s="134">
        <f ca="1">TODAY()-INT(Sisteplant[[#This Row],[Data de Prioridade]])</f>
        <v>135</v>
      </c>
    </row>
    <row r="70" spans="1:22" ht="11" x14ac:dyDescent="0.15">
      <c r="A70" s="125">
        <v>304966</v>
      </c>
      <c r="B70" s="125" t="s">
        <v>564</v>
      </c>
      <c r="C70" s="126" t="s">
        <v>565</v>
      </c>
      <c r="D70" s="126" t="s">
        <v>565</v>
      </c>
      <c r="E70" s="127" t="s">
        <v>225</v>
      </c>
      <c r="F70" s="126" t="s">
        <v>226</v>
      </c>
      <c r="G70" s="127" t="s">
        <v>23</v>
      </c>
      <c r="H70" s="125" t="s">
        <v>34</v>
      </c>
      <c r="I70" s="127" t="s">
        <v>35</v>
      </c>
      <c r="J70" s="127" t="s">
        <v>227</v>
      </c>
      <c r="K70" s="127" t="s">
        <v>228</v>
      </c>
      <c r="L70" s="125" t="s">
        <v>36</v>
      </c>
      <c r="M70" s="128" t="s">
        <v>37</v>
      </c>
      <c r="N70" s="128" t="s">
        <v>61</v>
      </c>
      <c r="O70" s="128" t="s">
        <v>62</v>
      </c>
      <c r="P70" s="129">
        <v>45226.333333333299</v>
      </c>
      <c r="Q70" s="130"/>
      <c r="R70" s="130" t="s">
        <v>31</v>
      </c>
      <c r="S70" s="131">
        <v>45224.723611111098</v>
      </c>
      <c r="T70" s="132" t="s">
        <v>109</v>
      </c>
      <c r="U70" s="133">
        <v>45315.373611111099</v>
      </c>
      <c r="V70" s="134">
        <f ca="1">TODAY()-INT(Sisteplant[[#This Row],[Data de Prioridade]])</f>
        <v>132</v>
      </c>
    </row>
    <row r="71" spans="1:22" ht="11" x14ac:dyDescent="0.15">
      <c r="A71" s="125">
        <v>304987</v>
      </c>
      <c r="B71" s="125" t="s">
        <v>567</v>
      </c>
      <c r="C71" s="126" t="s">
        <v>568</v>
      </c>
      <c r="D71" s="126" t="s">
        <v>568</v>
      </c>
      <c r="E71" s="127" t="s">
        <v>111</v>
      </c>
      <c r="F71" s="126" t="s">
        <v>112</v>
      </c>
      <c r="G71" s="127" t="s">
        <v>23</v>
      </c>
      <c r="H71" s="125" t="s">
        <v>214</v>
      </c>
      <c r="I71" s="127" t="s">
        <v>215</v>
      </c>
      <c r="J71" s="127" t="s">
        <v>25</v>
      </c>
      <c r="K71" s="127" t="s">
        <v>26</v>
      </c>
      <c r="L71" s="125" t="s">
        <v>36</v>
      </c>
      <c r="M71" s="128" t="s">
        <v>37</v>
      </c>
      <c r="N71" s="128" t="s">
        <v>253</v>
      </c>
      <c r="O71" s="128" t="s">
        <v>254</v>
      </c>
      <c r="P71" s="129"/>
      <c r="Q71" s="130"/>
      <c r="R71" s="130" t="s">
        <v>31</v>
      </c>
      <c r="S71" s="131">
        <v>45219.5756944444</v>
      </c>
      <c r="T71" s="132" t="s">
        <v>86</v>
      </c>
      <c r="U71" s="133">
        <v>45316.487500000003</v>
      </c>
      <c r="V71" s="134">
        <f ca="1">TODAY()-INT(Sisteplant[[#This Row],[Data de Prioridade]])</f>
        <v>131</v>
      </c>
    </row>
    <row r="72" spans="1:22" ht="11" x14ac:dyDescent="0.15">
      <c r="A72" s="125">
        <v>304989</v>
      </c>
      <c r="B72" s="125" t="s">
        <v>569</v>
      </c>
      <c r="C72" s="126" t="s">
        <v>570</v>
      </c>
      <c r="D72" s="126" t="s">
        <v>570</v>
      </c>
      <c r="E72" s="127" t="s">
        <v>261</v>
      </c>
      <c r="F72" s="126" t="s">
        <v>262</v>
      </c>
      <c r="G72" s="127" t="s">
        <v>23</v>
      </c>
      <c r="H72" s="125" t="s">
        <v>214</v>
      </c>
      <c r="I72" s="127" t="s">
        <v>215</v>
      </c>
      <c r="J72" s="127" t="s">
        <v>25</v>
      </c>
      <c r="K72" s="127" t="s">
        <v>26</v>
      </c>
      <c r="L72" s="125" t="s">
        <v>36</v>
      </c>
      <c r="M72" s="128" t="s">
        <v>37</v>
      </c>
      <c r="N72" s="128" t="s">
        <v>253</v>
      </c>
      <c r="O72" s="128" t="s">
        <v>254</v>
      </c>
      <c r="P72" s="129"/>
      <c r="Q72" s="130"/>
      <c r="R72" s="130" t="s">
        <v>31</v>
      </c>
      <c r="S72" s="131">
        <v>45217.616666666698</v>
      </c>
      <c r="T72" s="132" t="s">
        <v>233</v>
      </c>
      <c r="U72" s="133">
        <v>45316.488888888904</v>
      </c>
      <c r="V72" s="134">
        <f ca="1">TODAY()-INT(Sisteplant[[#This Row],[Data de Prioridade]])</f>
        <v>131</v>
      </c>
    </row>
    <row r="73" spans="1:22" ht="11" x14ac:dyDescent="0.15">
      <c r="A73" s="125">
        <v>304992</v>
      </c>
      <c r="B73" s="125" t="s">
        <v>571</v>
      </c>
      <c r="C73" s="126" t="s">
        <v>572</v>
      </c>
      <c r="D73" s="126" t="s">
        <v>572</v>
      </c>
      <c r="E73" s="127" t="s">
        <v>111</v>
      </c>
      <c r="F73" s="126" t="s">
        <v>112</v>
      </c>
      <c r="G73" s="127" t="s">
        <v>23</v>
      </c>
      <c r="H73" s="125" t="s">
        <v>34</v>
      </c>
      <c r="I73" s="127" t="s">
        <v>35</v>
      </c>
      <c r="J73" s="127" t="s">
        <v>25</v>
      </c>
      <c r="K73" s="127" t="s">
        <v>26</v>
      </c>
      <c r="L73" s="125" t="s">
        <v>36</v>
      </c>
      <c r="M73" s="128" t="s">
        <v>37</v>
      </c>
      <c r="N73" s="128" t="s">
        <v>61</v>
      </c>
      <c r="O73" s="128" t="s">
        <v>62</v>
      </c>
      <c r="P73" s="129">
        <v>45443.287499999999</v>
      </c>
      <c r="Q73" s="130"/>
      <c r="R73" s="130" t="s">
        <v>31</v>
      </c>
      <c r="S73" s="131">
        <v>45219.5715277778</v>
      </c>
      <c r="T73" s="132" t="s">
        <v>86</v>
      </c>
      <c r="U73" s="133">
        <v>45316.495138888902</v>
      </c>
      <c r="V73" s="134">
        <f ca="1">TODAY()-INT(Sisteplant[[#This Row],[Data de Prioridade]])</f>
        <v>131</v>
      </c>
    </row>
    <row r="74" spans="1:22" ht="11" x14ac:dyDescent="0.15">
      <c r="A74" s="125">
        <v>304993</v>
      </c>
      <c r="B74" s="125" t="s">
        <v>573</v>
      </c>
      <c r="C74" s="126" t="s">
        <v>574</v>
      </c>
      <c r="D74" s="126" t="s">
        <v>574</v>
      </c>
      <c r="E74" s="127" t="s">
        <v>575</v>
      </c>
      <c r="F74" s="126" t="s">
        <v>576</v>
      </c>
      <c r="G74" s="127" t="s">
        <v>23</v>
      </c>
      <c r="H74" s="125" t="s">
        <v>214</v>
      </c>
      <c r="I74" s="127" t="s">
        <v>215</v>
      </c>
      <c r="J74" s="127" t="s">
        <v>25</v>
      </c>
      <c r="K74" s="127" t="s">
        <v>26</v>
      </c>
      <c r="L74" s="125" t="s">
        <v>36</v>
      </c>
      <c r="M74" s="128" t="s">
        <v>37</v>
      </c>
      <c r="N74" s="128" t="s">
        <v>29</v>
      </c>
      <c r="O74" s="128" t="s">
        <v>30</v>
      </c>
      <c r="P74" s="129"/>
      <c r="Q74" s="130"/>
      <c r="R74" s="130" t="s">
        <v>49</v>
      </c>
      <c r="S74" s="131">
        <v>45217.603472222203</v>
      </c>
      <c r="T74" s="132" t="s">
        <v>86</v>
      </c>
      <c r="U74" s="133">
        <v>45376.497916666704</v>
      </c>
      <c r="V74" s="134">
        <f ca="1">TODAY()-INT(Sisteplant[[#This Row],[Data de Prioridade]])</f>
        <v>71</v>
      </c>
    </row>
    <row r="75" spans="1:22" ht="11" x14ac:dyDescent="0.15">
      <c r="A75" s="125">
        <v>304998</v>
      </c>
      <c r="B75" s="125" t="s">
        <v>581</v>
      </c>
      <c r="C75" s="126" t="s">
        <v>582</v>
      </c>
      <c r="D75" s="126" t="s">
        <v>582</v>
      </c>
      <c r="E75" s="127" t="s">
        <v>514</v>
      </c>
      <c r="F75" s="126" t="s">
        <v>515</v>
      </c>
      <c r="G75" s="127" t="s">
        <v>23</v>
      </c>
      <c r="H75" s="125" t="s">
        <v>214</v>
      </c>
      <c r="I75" s="127" t="s">
        <v>215</v>
      </c>
      <c r="J75" s="127" t="s">
        <v>25</v>
      </c>
      <c r="K75" s="127" t="s">
        <v>26</v>
      </c>
      <c r="L75" s="125" t="s">
        <v>36</v>
      </c>
      <c r="M75" s="128" t="s">
        <v>37</v>
      </c>
      <c r="N75" s="128" t="s">
        <v>55</v>
      </c>
      <c r="O75" s="128" t="s">
        <v>56</v>
      </c>
      <c r="P75" s="129"/>
      <c r="Q75" s="130"/>
      <c r="R75" s="130" t="s">
        <v>31</v>
      </c>
      <c r="S75" s="131">
        <v>45217.592361111099</v>
      </c>
      <c r="T75" s="132" t="s">
        <v>91</v>
      </c>
      <c r="U75" s="133">
        <v>45307.592361111099</v>
      </c>
      <c r="V75" s="134">
        <f ca="1">TODAY()-INT(Sisteplant[[#This Row],[Data de Prioridade]])</f>
        <v>140</v>
      </c>
    </row>
    <row r="76" spans="1:22" ht="11" x14ac:dyDescent="0.15">
      <c r="A76" s="125">
        <v>305002</v>
      </c>
      <c r="B76" s="125" t="s">
        <v>583</v>
      </c>
      <c r="C76" s="126" t="s">
        <v>584</v>
      </c>
      <c r="D76" s="126" t="s">
        <v>584</v>
      </c>
      <c r="E76" s="127" t="s">
        <v>231</v>
      </c>
      <c r="F76" s="126" t="s">
        <v>232</v>
      </c>
      <c r="G76" s="127" t="s">
        <v>23</v>
      </c>
      <c r="H76" s="125" t="s">
        <v>87</v>
      </c>
      <c r="I76" s="127" t="s">
        <v>88</v>
      </c>
      <c r="J76" s="127" t="s">
        <v>138</v>
      </c>
      <c r="K76" s="127" t="s">
        <v>139</v>
      </c>
      <c r="L76" s="125" t="s">
        <v>36</v>
      </c>
      <c r="M76" s="128" t="s">
        <v>37</v>
      </c>
      <c r="N76" s="128" t="s">
        <v>61</v>
      </c>
      <c r="O76" s="128" t="s">
        <v>62</v>
      </c>
      <c r="P76" s="129"/>
      <c r="Q76" s="130"/>
      <c r="R76" s="130" t="s">
        <v>31</v>
      </c>
      <c r="S76" s="131">
        <v>45210.635416666701</v>
      </c>
      <c r="T76" s="132" t="s">
        <v>233</v>
      </c>
      <c r="U76" s="133">
        <v>45316.677777777797</v>
      </c>
      <c r="V76" s="134">
        <f ca="1">TODAY()-INT(Sisteplant[[#This Row],[Data de Prioridade]])</f>
        <v>131</v>
      </c>
    </row>
    <row r="77" spans="1:22" ht="11" x14ac:dyDescent="0.15">
      <c r="A77" s="125">
        <v>305007</v>
      </c>
      <c r="B77" s="125" t="s">
        <v>585</v>
      </c>
      <c r="C77" s="126" t="s">
        <v>586</v>
      </c>
      <c r="D77" s="126" t="s">
        <v>586</v>
      </c>
      <c r="E77" s="127" t="s">
        <v>42</v>
      </c>
      <c r="F77" s="126" t="s">
        <v>43</v>
      </c>
      <c r="G77" s="127" t="s">
        <v>23</v>
      </c>
      <c r="H77" s="125" t="s">
        <v>214</v>
      </c>
      <c r="I77" s="127" t="s">
        <v>215</v>
      </c>
      <c r="J77" s="127" t="s">
        <v>25</v>
      </c>
      <c r="K77" s="127" t="s">
        <v>26</v>
      </c>
      <c r="L77" s="125" t="s">
        <v>36</v>
      </c>
      <c r="M77" s="128" t="s">
        <v>37</v>
      </c>
      <c r="N77" s="128" t="s">
        <v>29</v>
      </c>
      <c r="O77" s="128" t="s">
        <v>30</v>
      </c>
      <c r="P77" s="129"/>
      <c r="Q77" s="130"/>
      <c r="R77" s="130" t="s">
        <v>31</v>
      </c>
      <c r="S77" s="131">
        <v>45209.595138888901</v>
      </c>
      <c r="T77" s="132" t="s">
        <v>46</v>
      </c>
      <c r="U77" s="133">
        <v>45299.595138888901</v>
      </c>
      <c r="V77" s="134">
        <f ca="1">TODAY()-INT(Sisteplant[[#This Row],[Data de Prioridade]])</f>
        <v>148</v>
      </c>
    </row>
    <row r="78" spans="1:22" ht="11" x14ac:dyDescent="0.15">
      <c r="A78" s="125">
        <v>305008</v>
      </c>
      <c r="B78" s="125" t="s">
        <v>587</v>
      </c>
      <c r="C78" s="126" t="s">
        <v>588</v>
      </c>
      <c r="D78" s="126" t="s">
        <v>588</v>
      </c>
      <c r="E78" s="127" t="s">
        <v>42</v>
      </c>
      <c r="F78" s="126" t="s">
        <v>43</v>
      </c>
      <c r="G78" s="127" t="s">
        <v>23</v>
      </c>
      <c r="H78" s="125" t="s">
        <v>214</v>
      </c>
      <c r="I78" s="127" t="s">
        <v>215</v>
      </c>
      <c r="J78" s="127" t="s">
        <v>25</v>
      </c>
      <c r="K78" s="127" t="s">
        <v>26</v>
      </c>
      <c r="L78" s="125" t="s">
        <v>36</v>
      </c>
      <c r="M78" s="128" t="s">
        <v>37</v>
      </c>
      <c r="N78" s="128" t="s">
        <v>29</v>
      </c>
      <c r="O78" s="128" t="s">
        <v>30</v>
      </c>
      <c r="P78" s="129"/>
      <c r="Q78" s="130"/>
      <c r="R78" s="130" t="s">
        <v>31</v>
      </c>
      <c r="S78" s="131">
        <v>45209.596527777801</v>
      </c>
      <c r="T78" s="132" t="s">
        <v>46</v>
      </c>
      <c r="U78" s="133">
        <v>45299.596527777801</v>
      </c>
      <c r="V78" s="134">
        <f ca="1">TODAY()-INT(Sisteplant[[#This Row],[Data de Prioridade]])</f>
        <v>148</v>
      </c>
    </row>
    <row r="79" spans="1:22" ht="11" x14ac:dyDescent="0.15">
      <c r="A79" s="125">
        <v>305009</v>
      </c>
      <c r="B79" s="125" t="s">
        <v>589</v>
      </c>
      <c r="C79" s="126" t="s">
        <v>590</v>
      </c>
      <c r="D79" s="126" t="s">
        <v>590</v>
      </c>
      <c r="E79" s="127" t="s">
        <v>42</v>
      </c>
      <c r="F79" s="126" t="s">
        <v>43</v>
      </c>
      <c r="G79" s="127" t="s">
        <v>23</v>
      </c>
      <c r="H79" s="125" t="s">
        <v>214</v>
      </c>
      <c r="I79" s="127" t="s">
        <v>215</v>
      </c>
      <c r="J79" s="127" t="s">
        <v>25</v>
      </c>
      <c r="K79" s="127" t="s">
        <v>26</v>
      </c>
      <c r="L79" s="125" t="s">
        <v>36</v>
      </c>
      <c r="M79" s="128" t="s">
        <v>37</v>
      </c>
      <c r="N79" s="128" t="s">
        <v>29</v>
      </c>
      <c r="O79" s="128" t="s">
        <v>30</v>
      </c>
      <c r="P79" s="129"/>
      <c r="Q79" s="130"/>
      <c r="R79" s="130" t="s">
        <v>31</v>
      </c>
      <c r="S79" s="131">
        <v>45209.597916666702</v>
      </c>
      <c r="T79" s="132" t="s">
        <v>46</v>
      </c>
      <c r="U79" s="133">
        <v>45299.597916666702</v>
      </c>
      <c r="V79" s="134">
        <f ca="1">TODAY()-INT(Sisteplant[[#This Row],[Data de Prioridade]])</f>
        <v>148</v>
      </c>
    </row>
    <row r="80" spans="1:22" ht="11" x14ac:dyDescent="0.15">
      <c r="A80" s="125">
        <v>305010</v>
      </c>
      <c r="B80" s="125" t="s">
        <v>591</v>
      </c>
      <c r="C80" s="126" t="s">
        <v>592</v>
      </c>
      <c r="D80" s="126" t="s">
        <v>592</v>
      </c>
      <c r="E80" s="127" t="s">
        <v>190</v>
      </c>
      <c r="F80" s="126" t="s">
        <v>191</v>
      </c>
      <c r="G80" s="127" t="s">
        <v>23</v>
      </c>
      <c r="H80" s="125" t="s">
        <v>214</v>
      </c>
      <c r="I80" s="127" t="s">
        <v>215</v>
      </c>
      <c r="J80" s="127" t="s">
        <v>25</v>
      </c>
      <c r="K80" s="127" t="s">
        <v>26</v>
      </c>
      <c r="L80" s="125" t="s">
        <v>36</v>
      </c>
      <c r="M80" s="128" t="s">
        <v>37</v>
      </c>
      <c r="N80" s="128" t="s">
        <v>29</v>
      </c>
      <c r="O80" s="128" t="s">
        <v>30</v>
      </c>
      <c r="P80" s="129"/>
      <c r="Q80" s="130"/>
      <c r="R80" s="130" t="s">
        <v>31</v>
      </c>
      <c r="S80" s="131">
        <v>45209.6027777778</v>
      </c>
      <c r="T80" s="132" t="s">
        <v>192</v>
      </c>
      <c r="U80" s="133">
        <v>45299.6027777778</v>
      </c>
      <c r="V80" s="134">
        <f ca="1">TODAY()-INT(Sisteplant[[#This Row],[Data de Prioridade]])</f>
        <v>148</v>
      </c>
    </row>
    <row r="81" spans="1:22" ht="11" x14ac:dyDescent="0.15">
      <c r="A81" s="125">
        <v>305013</v>
      </c>
      <c r="B81" s="125" t="s">
        <v>593</v>
      </c>
      <c r="C81" s="126" t="s">
        <v>594</v>
      </c>
      <c r="D81" s="126" t="s">
        <v>594</v>
      </c>
      <c r="E81" s="127" t="s">
        <v>160</v>
      </c>
      <c r="F81" s="126" t="s">
        <v>161</v>
      </c>
      <c r="G81" s="127" t="s">
        <v>23</v>
      </c>
      <c r="H81" s="125" t="s">
        <v>214</v>
      </c>
      <c r="I81" s="127" t="s">
        <v>215</v>
      </c>
      <c r="J81" s="127" t="s">
        <v>167</v>
      </c>
      <c r="K81" s="127" t="s">
        <v>168</v>
      </c>
      <c r="L81" s="125" t="s">
        <v>36</v>
      </c>
      <c r="M81" s="128" t="s">
        <v>37</v>
      </c>
      <c r="N81" s="128" t="s">
        <v>29</v>
      </c>
      <c r="O81" s="128" t="s">
        <v>30</v>
      </c>
      <c r="P81" s="129"/>
      <c r="Q81" s="130"/>
      <c r="R81" s="130" t="s">
        <v>31</v>
      </c>
      <c r="S81" s="131">
        <v>45208.6652777778</v>
      </c>
      <c r="T81" s="132" t="s">
        <v>164</v>
      </c>
      <c r="U81" s="133">
        <v>45298.6652777778</v>
      </c>
      <c r="V81" s="134">
        <f ca="1">TODAY()-INT(Sisteplant[[#This Row],[Data de Prioridade]])</f>
        <v>149</v>
      </c>
    </row>
    <row r="82" spans="1:22" ht="11" x14ac:dyDescent="0.15">
      <c r="A82" s="125">
        <v>305015</v>
      </c>
      <c r="B82" s="125" t="s">
        <v>595</v>
      </c>
      <c r="C82" s="126" t="s">
        <v>596</v>
      </c>
      <c r="D82" s="126" t="s">
        <v>596</v>
      </c>
      <c r="E82" s="127" t="s">
        <v>597</v>
      </c>
      <c r="F82" s="126" t="s">
        <v>598</v>
      </c>
      <c r="G82" s="127" t="s">
        <v>23</v>
      </c>
      <c r="H82" s="125" t="s">
        <v>214</v>
      </c>
      <c r="I82" s="127" t="s">
        <v>215</v>
      </c>
      <c r="J82" s="127" t="s">
        <v>138</v>
      </c>
      <c r="K82" s="127" t="s">
        <v>139</v>
      </c>
      <c r="L82" s="125" t="s">
        <v>36</v>
      </c>
      <c r="M82" s="128" t="s">
        <v>37</v>
      </c>
      <c r="N82" s="128" t="s">
        <v>61</v>
      </c>
      <c r="O82" s="128" t="s">
        <v>62</v>
      </c>
      <c r="P82" s="129"/>
      <c r="Q82" s="130"/>
      <c r="R82" s="130" t="s">
        <v>31</v>
      </c>
      <c r="S82" s="131">
        <v>45203.317361111098</v>
      </c>
      <c r="T82" s="132" t="s">
        <v>599</v>
      </c>
      <c r="U82" s="133">
        <v>45293.317361111098</v>
      </c>
      <c r="V82" s="134">
        <f ca="1">TODAY()-INT(Sisteplant[[#This Row],[Data de Prioridade]])</f>
        <v>154</v>
      </c>
    </row>
    <row r="83" spans="1:22" ht="11" x14ac:dyDescent="0.15">
      <c r="A83" s="125">
        <v>305027</v>
      </c>
      <c r="B83" s="125" t="s">
        <v>604</v>
      </c>
      <c r="C83" s="126" t="s">
        <v>605</v>
      </c>
      <c r="D83" s="126" t="s">
        <v>605</v>
      </c>
      <c r="E83" s="127" t="s">
        <v>602</v>
      </c>
      <c r="F83" s="126" t="s">
        <v>603</v>
      </c>
      <c r="G83" s="127" t="s">
        <v>33</v>
      </c>
      <c r="H83" s="125" t="s">
        <v>214</v>
      </c>
      <c r="I83" s="127" t="s">
        <v>215</v>
      </c>
      <c r="J83" s="127" t="s">
        <v>577</v>
      </c>
      <c r="K83" s="127" t="s">
        <v>578</v>
      </c>
      <c r="L83" s="125" t="s">
        <v>36</v>
      </c>
      <c r="M83" s="128" t="s">
        <v>37</v>
      </c>
      <c r="N83" s="128" t="s">
        <v>29</v>
      </c>
      <c r="O83" s="128" t="s">
        <v>30</v>
      </c>
      <c r="P83" s="129"/>
      <c r="Q83" s="130"/>
      <c r="R83" s="130" t="s">
        <v>31</v>
      </c>
      <c r="S83" s="131">
        <v>45202.55</v>
      </c>
      <c r="T83" s="132" t="s">
        <v>566</v>
      </c>
      <c r="U83" s="133">
        <v>45316.677777777797</v>
      </c>
      <c r="V83" s="134">
        <f ca="1">TODAY()-INT(Sisteplant[[#This Row],[Data de Prioridade]])</f>
        <v>131</v>
      </c>
    </row>
    <row r="84" spans="1:22" ht="11" x14ac:dyDescent="0.15">
      <c r="A84" s="125">
        <v>305028</v>
      </c>
      <c r="B84" s="125" t="s">
        <v>1038</v>
      </c>
      <c r="C84" s="126" t="s">
        <v>1039</v>
      </c>
      <c r="D84" s="126" t="s">
        <v>1039</v>
      </c>
      <c r="E84" s="127" t="s">
        <v>1040</v>
      </c>
      <c r="F84" s="126" t="s">
        <v>1041</v>
      </c>
      <c r="G84" s="127" t="s">
        <v>33</v>
      </c>
      <c r="H84" s="125" t="s">
        <v>860</v>
      </c>
      <c r="I84" s="127" t="s">
        <v>861</v>
      </c>
      <c r="J84" s="127" t="s">
        <v>560</v>
      </c>
      <c r="K84" s="127" t="s">
        <v>561</v>
      </c>
      <c r="L84" s="125" t="s">
        <v>36</v>
      </c>
      <c r="M84" s="128" t="s">
        <v>37</v>
      </c>
      <c r="N84" s="128" t="s">
        <v>89</v>
      </c>
      <c r="O84" s="128" t="s">
        <v>90</v>
      </c>
      <c r="P84" s="129"/>
      <c r="Q84" s="130">
        <v>45338.699305555601</v>
      </c>
      <c r="R84" s="130" t="s">
        <v>31</v>
      </c>
      <c r="S84" s="131">
        <v>45204.458333333299</v>
      </c>
      <c r="T84" s="132" t="s">
        <v>1042</v>
      </c>
      <c r="U84" s="133">
        <v>45316.677777777797</v>
      </c>
      <c r="V84" s="134">
        <f ca="1">TODAY()-INT(Sisteplant[[#This Row],[Data de Prioridade]])</f>
        <v>131</v>
      </c>
    </row>
    <row r="85" spans="1:22" ht="11" x14ac:dyDescent="0.15">
      <c r="A85" s="125">
        <v>305037</v>
      </c>
      <c r="B85" s="125" t="s">
        <v>607</v>
      </c>
      <c r="C85" s="126" t="s">
        <v>608</v>
      </c>
      <c r="D85" s="126" t="s">
        <v>608</v>
      </c>
      <c r="E85" s="127" t="s">
        <v>609</v>
      </c>
      <c r="F85" s="126" t="s">
        <v>610</v>
      </c>
      <c r="G85" s="127" t="s">
        <v>50</v>
      </c>
      <c r="H85" s="125" t="s">
        <v>34</v>
      </c>
      <c r="I85" s="127" t="s">
        <v>35</v>
      </c>
      <c r="J85" s="127" t="s">
        <v>516</v>
      </c>
      <c r="K85" s="127" t="s">
        <v>517</v>
      </c>
      <c r="L85" s="125" t="s">
        <v>36</v>
      </c>
      <c r="M85" s="128" t="s">
        <v>37</v>
      </c>
      <c r="N85" s="128" t="s">
        <v>96</v>
      </c>
      <c r="O85" s="128" t="s">
        <v>97</v>
      </c>
      <c r="P85" s="129">
        <v>45232.25</v>
      </c>
      <c r="Q85" s="130"/>
      <c r="R85" s="130" t="s">
        <v>31</v>
      </c>
      <c r="S85" s="131">
        <v>45231.554166666698</v>
      </c>
      <c r="T85" s="132" t="s">
        <v>611</v>
      </c>
      <c r="U85" s="133">
        <v>45321.6069444444</v>
      </c>
      <c r="V85" s="134">
        <f ca="1">TODAY()-INT(Sisteplant[[#This Row],[Data de Prioridade]])</f>
        <v>126</v>
      </c>
    </row>
    <row r="86" spans="1:22" ht="11" x14ac:dyDescent="0.15">
      <c r="A86" s="125">
        <v>305042</v>
      </c>
      <c r="B86" s="125" t="s">
        <v>612</v>
      </c>
      <c r="C86" s="126" t="s">
        <v>613</v>
      </c>
      <c r="D86" s="126" t="s">
        <v>614</v>
      </c>
      <c r="E86" s="127" t="s">
        <v>173</v>
      </c>
      <c r="F86" s="126" t="s">
        <v>174</v>
      </c>
      <c r="G86" s="127" t="s">
        <v>23</v>
      </c>
      <c r="H86" s="125" t="s">
        <v>214</v>
      </c>
      <c r="I86" s="127" t="s">
        <v>215</v>
      </c>
      <c r="J86" s="127" t="s">
        <v>562</v>
      </c>
      <c r="K86" s="127" t="s">
        <v>563</v>
      </c>
      <c r="L86" s="125" t="s">
        <v>36</v>
      </c>
      <c r="M86" s="128" t="s">
        <v>37</v>
      </c>
      <c r="N86" s="128" t="s">
        <v>89</v>
      </c>
      <c r="O86" s="128" t="s">
        <v>90</v>
      </c>
      <c r="P86" s="129"/>
      <c r="Q86" s="130"/>
      <c r="R86" s="130" t="s">
        <v>31</v>
      </c>
      <c r="S86" s="131">
        <v>45237.558333333298</v>
      </c>
      <c r="T86" s="132"/>
      <c r="U86" s="133">
        <v>45328.410416666702</v>
      </c>
      <c r="V86" s="134">
        <f ca="1">TODAY()-INT(Sisteplant[[#This Row],[Data de Prioridade]])</f>
        <v>119</v>
      </c>
    </row>
    <row r="87" spans="1:22" ht="11" x14ac:dyDescent="0.15">
      <c r="A87" s="125">
        <v>305044</v>
      </c>
      <c r="B87" s="125" t="s">
        <v>616</v>
      </c>
      <c r="C87" s="126" t="s">
        <v>617</v>
      </c>
      <c r="D87" s="126" t="s">
        <v>1153</v>
      </c>
      <c r="E87" s="127" t="s">
        <v>618</v>
      </c>
      <c r="F87" s="126" t="s">
        <v>504</v>
      </c>
      <c r="G87" s="127" t="s">
        <v>33</v>
      </c>
      <c r="H87" s="125" t="s">
        <v>34</v>
      </c>
      <c r="I87" s="127" t="s">
        <v>35</v>
      </c>
      <c r="J87" s="127" t="s">
        <v>77</v>
      </c>
      <c r="K87" s="127" t="s">
        <v>78</v>
      </c>
      <c r="L87" s="125" t="s">
        <v>36</v>
      </c>
      <c r="M87" s="128" t="s">
        <v>37</v>
      </c>
      <c r="N87" s="128" t="s">
        <v>61</v>
      </c>
      <c r="O87" s="128" t="s">
        <v>62</v>
      </c>
      <c r="P87" s="129">
        <v>45441.385416666701</v>
      </c>
      <c r="Q87" s="130"/>
      <c r="R87" s="130" t="s">
        <v>31</v>
      </c>
      <c r="S87" s="131">
        <v>45236.2319444444</v>
      </c>
      <c r="T87" s="132"/>
      <c r="U87" s="133">
        <v>45328.4868055556</v>
      </c>
      <c r="V87" s="134">
        <f ca="1">TODAY()-INT(Sisteplant[[#This Row],[Data de Prioridade]])</f>
        <v>119</v>
      </c>
    </row>
    <row r="88" spans="1:22" ht="11" x14ac:dyDescent="0.15">
      <c r="A88" s="125">
        <v>305059</v>
      </c>
      <c r="B88" s="125" t="s">
        <v>1873</v>
      </c>
      <c r="C88" s="126" t="s">
        <v>1874</v>
      </c>
      <c r="D88" s="126" t="s">
        <v>1875</v>
      </c>
      <c r="E88" s="127" t="s">
        <v>1876</v>
      </c>
      <c r="F88" s="126" t="s">
        <v>1877</v>
      </c>
      <c r="G88" s="127" t="s">
        <v>33</v>
      </c>
      <c r="H88" s="125" t="s">
        <v>34</v>
      </c>
      <c r="I88" s="127" t="s">
        <v>35</v>
      </c>
      <c r="J88" s="127" t="s">
        <v>536</v>
      </c>
      <c r="K88" s="127" t="s">
        <v>537</v>
      </c>
      <c r="L88" s="125" t="s">
        <v>27</v>
      </c>
      <c r="M88" s="128" t="s">
        <v>28</v>
      </c>
      <c r="N88" s="128" t="s">
        <v>38</v>
      </c>
      <c r="O88" s="128" t="s">
        <v>39</v>
      </c>
      <c r="P88" s="129">
        <v>45441.343055555597</v>
      </c>
      <c r="Q88" s="130"/>
      <c r="R88" s="130" t="s">
        <v>31</v>
      </c>
      <c r="S88" s="131">
        <v>45220.502777777801</v>
      </c>
      <c r="T88" s="132"/>
      <c r="U88" s="133">
        <v>45333.642361111102</v>
      </c>
      <c r="V88" s="134">
        <f ca="1">TODAY()-INT(Sisteplant[[#This Row],[Data de Prioridade]])</f>
        <v>114</v>
      </c>
    </row>
    <row r="89" spans="1:22" ht="11" x14ac:dyDescent="0.15">
      <c r="A89" s="125">
        <v>305076</v>
      </c>
      <c r="B89" s="125" t="s">
        <v>624</v>
      </c>
      <c r="C89" s="126" t="s">
        <v>625</v>
      </c>
      <c r="D89" s="126" t="s">
        <v>626</v>
      </c>
      <c r="E89" s="127" t="s">
        <v>627</v>
      </c>
      <c r="F89" s="126" t="s">
        <v>628</v>
      </c>
      <c r="G89" s="127" t="s">
        <v>33</v>
      </c>
      <c r="H89" s="125" t="s">
        <v>87</v>
      </c>
      <c r="I89" s="127" t="s">
        <v>88</v>
      </c>
      <c r="J89" s="127" t="s">
        <v>77</v>
      </c>
      <c r="K89" s="127" t="s">
        <v>78</v>
      </c>
      <c r="L89" s="125" t="s">
        <v>36</v>
      </c>
      <c r="M89" s="128" t="s">
        <v>37</v>
      </c>
      <c r="N89" s="128" t="s">
        <v>82</v>
      </c>
      <c r="O89" s="128" t="s">
        <v>83</v>
      </c>
      <c r="P89" s="129">
        <v>45252.333333333299</v>
      </c>
      <c r="Q89" s="130"/>
      <c r="R89" s="130" t="s">
        <v>40</v>
      </c>
      <c r="S89" s="131">
        <v>45246.338888888902</v>
      </c>
      <c r="T89" s="132"/>
      <c r="U89" s="133">
        <v>45247.404166666704</v>
      </c>
      <c r="V89" s="134">
        <f ca="1">TODAY()-INT(Sisteplant[[#This Row],[Data de Prioridade]])</f>
        <v>200</v>
      </c>
    </row>
    <row r="90" spans="1:22" ht="11" x14ac:dyDescent="0.15">
      <c r="A90" s="125">
        <v>305081</v>
      </c>
      <c r="B90" s="125" t="s">
        <v>629</v>
      </c>
      <c r="C90" s="126" t="s">
        <v>630</v>
      </c>
      <c r="D90" s="126" t="s">
        <v>631</v>
      </c>
      <c r="E90" s="127" t="s">
        <v>632</v>
      </c>
      <c r="F90" s="126" t="s">
        <v>633</v>
      </c>
      <c r="G90" s="127" t="s">
        <v>23</v>
      </c>
      <c r="H90" s="125" t="s">
        <v>34</v>
      </c>
      <c r="I90" s="127" t="s">
        <v>35</v>
      </c>
      <c r="J90" s="127" t="s">
        <v>216</v>
      </c>
      <c r="K90" s="127" t="s">
        <v>217</v>
      </c>
      <c r="L90" s="125" t="s">
        <v>36</v>
      </c>
      <c r="M90" s="128" t="s">
        <v>37</v>
      </c>
      <c r="N90" s="128" t="s">
        <v>253</v>
      </c>
      <c r="O90" s="128" t="s">
        <v>254</v>
      </c>
      <c r="P90" s="129">
        <v>45251.333333333299</v>
      </c>
      <c r="Q90" s="130"/>
      <c r="R90" s="130" t="s">
        <v>31</v>
      </c>
      <c r="S90" s="131">
        <v>45244.720833333296</v>
      </c>
      <c r="T90" s="132"/>
      <c r="U90" s="133">
        <v>45337.521527777797</v>
      </c>
      <c r="V90" s="134">
        <f ca="1">TODAY()-INT(Sisteplant[[#This Row],[Data de Prioridade]])</f>
        <v>110</v>
      </c>
    </row>
    <row r="91" spans="1:22" ht="11" x14ac:dyDescent="0.15">
      <c r="A91" s="125">
        <v>305082</v>
      </c>
      <c r="B91" s="125" t="s">
        <v>634</v>
      </c>
      <c r="C91" s="126" t="s">
        <v>635</v>
      </c>
      <c r="D91" s="126" t="s">
        <v>636</v>
      </c>
      <c r="E91" s="127" t="s">
        <v>637</v>
      </c>
      <c r="F91" s="126" t="s">
        <v>638</v>
      </c>
      <c r="G91" s="127" t="s">
        <v>33</v>
      </c>
      <c r="H91" s="125" t="s">
        <v>87</v>
      </c>
      <c r="I91" s="127" t="s">
        <v>88</v>
      </c>
      <c r="J91" s="127" t="s">
        <v>522</v>
      </c>
      <c r="K91" s="127" t="s">
        <v>523</v>
      </c>
      <c r="L91" s="125" t="s">
        <v>36</v>
      </c>
      <c r="M91" s="128" t="s">
        <v>37</v>
      </c>
      <c r="N91" s="128" t="s">
        <v>96</v>
      </c>
      <c r="O91" s="128" t="s">
        <v>97</v>
      </c>
      <c r="P91" s="129"/>
      <c r="Q91" s="130"/>
      <c r="R91" s="130" t="s">
        <v>40</v>
      </c>
      <c r="S91" s="131">
        <v>45240.376388888901</v>
      </c>
      <c r="T91" s="132"/>
      <c r="U91" s="133">
        <v>45247.529166666704</v>
      </c>
      <c r="V91" s="134">
        <f ca="1">TODAY()-INT(Sisteplant[[#This Row],[Data de Prioridade]])</f>
        <v>200</v>
      </c>
    </row>
    <row r="92" spans="1:22" ht="11" x14ac:dyDescent="0.15">
      <c r="A92" s="125">
        <v>305096</v>
      </c>
      <c r="B92" s="125" t="s">
        <v>641</v>
      </c>
      <c r="C92" s="126" t="s">
        <v>642</v>
      </c>
      <c r="D92" s="126" t="s">
        <v>643</v>
      </c>
      <c r="E92" s="127" t="s">
        <v>644</v>
      </c>
      <c r="F92" s="126" t="s">
        <v>645</v>
      </c>
      <c r="G92" s="127" t="s">
        <v>23</v>
      </c>
      <c r="H92" s="125" t="s">
        <v>53</v>
      </c>
      <c r="I92" s="127" t="s">
        <v>54</v>
      </c>
      <c r="J92" s="127" t="s">
        <v>646</v>
      </c>
      <c r="K92" s="127" t="s">
        <v>647</v>
      </c>
      <c r="L92" s="125" t="s">
        <v>36</v>
      </c>
      <c r="M92" s="128" t="s">
        <v>37</v>
      </c>
      <c r="N92" s="128" t="s">
        <v>96</v>
      </c>
      <c r="O92" s="128" t="s">
        <v>97</v>
      </c>
      <c r="P92" s="129"/>
      <c r="Q92" s="130"/>
      <c r="R92" s="130" t="s">
        <v>31</v>
      </c>
      <c r="S92" s="131">
        <v>45247.509722222203</v>
      </c>
      <c r="T92" s="132"/>
      <c r="U92" s="133">
        <v>45341.703472222202</v>
      </c>
      <c r="V92" s="134">
        <f ca="1">TODAY()-INT(Sisteplant[[#This Row],[Data de Prioridade]])</f>
        <v>106</v>
      </c>
    </row>
    <row r="93" spans="1:22" ht="11" x14ac:dyDescent="0.15">
      <c r="A93" s="125">
        <v>305100</v>
      </c>
      <c r="B93" s="125" t="s">
        <v>648</v>
      </c>
      <c r="C93" s="126" t="s">
        <v>649</v>
      </c>
      <c r="D93" s="126" t="s">
        <v>650</v>
      </c>
      <c r="E93" s="127" t="s">
        <v>651</v>
      </c>
      <c r="F93" s="126" t="s">
        <v>652</v>
      </c>
      <c r="G93" s="127" t="s">
        <v>23</v>
      </c>
      <c r="H93" s="125" t="s">
        <v>214</v>
      </c>
      <c r="I93" s="127" t="s">
        <v>215</v>
      </c>
      <c r="J93" s="127" t="s">
        <v>619</v>
      </c>
      <c r="K93" s="127" t="s">
        <v>620</v>
      </c>
      <c r="L93" s="125" t="s">
        <v>36</v>
      </c>
      <c r="M93" s="128" t="s">
        <v>37</v>
      </c>
      <c r="N93" s="128" t="s">
        <v>96</v>
      </c>
      <c r="O93" s="128" t="s">
        <v>97</v>
      </c>
      <c r="P93" s="129"/>
      <c r="Q93" s="130"/>
      <c r="R93" s="130" t="s">
        <v>31</v>
      </c>
      <c r="S93" s="131">
        <v>45252.385416666701</v>
      </c>
      <c r="T93" s="132"/>
      <c r="U93" s="133">
        <v>45342.391666666699</v>
      </c>
      <c r="V93" s="134">
        <f ca="1">TODAY()-INT(Sisteplant[[#This Row],[Data de Prioridade]])</f>
        <v>105</v>
      </c>
    </row>
    <row r="94" spans="1:22" ht="11" x14ac:dyDescent="0.15">
      <c r="A94" s="125">
        <v>305102</v>
      </c>
      <c r="B94" s="125" t="s">
        <v>653</v>
      </c>
      <c r="C94" s="126" t="s">
        <v>654</v>
      </c>
      <c r="D94" s="126" t="s">
        <v>655</v>
      </c>
      <c r="E94" s="127" t="s">
        <v>42</v>
      </c>
      <c r="F94" s="126" t="s">
        <v>43</v>
      </c>
      <c r="G94" s="127" t="s">
        <v>23</v>
      </c>
      <c r="H94" s="125" t="s">
        <v>214</v>
      </c>
      <c r="I94" s="127" t="s">
        <v>215</v>
      </c>
      <c r="J94" s="127" t="s">
        <v>579</v>
      </c>
      <c r="K94" s="127" t="s">
        <v>580</v>
      </c>
      <c r="L94" s="125" t="s">
        <v>36</v>
      </c>
      <c r="M94" s="128" t="s">
        <v>37</v>
      </c>
      <c r="N94" s="128" t="s">
        <v>96</v>
      </c>
      <c r="O94" s="128" t="s">
        <v>97</v>
      </c>
      <c r="P94" s="129"/>
      <c r="Q94" s="130"/>
      <c r="R94" s="130" t="s">
        <v>31</v>
      </c>
      <c r="S94" s="131">
        <v>45252.392361111102</v>
      </c>
      <c r="T94" s="132"/>
      <c r="U94" s="133">
        <v>45342.393750000003</v>
      </c>
      <c r="V94" s="134">
        <f ca="1">TODAY()-INT(Sisteplant[[#This Row],[Data de Prioridade]])</f>
        <v>105</v>
      </c>
    </row>
    <row r="95" spans="1:22" ht="11" x14ac:dyDescent="0.15">
      <c r="A95" s="125">
        <v>305112</v>
      </c>
      <c r="B95" s="125" t="s">
        <v>857</v>
      </c>
      <c r="C95" s="126" t="s">
        <v>858</v>
      </c>
      <c r="D95" s="126" t="s">
        <v>859</v>
      </c>
      <c r="E95" s="127" t="s">
        <v>42</v>
      </c>
      <c r="F95" s="126" t="s">
        <v>43</v>
      </c>
      <c r="G95" s="127" t="s">
        <v>23</v>
      </c>
      <c r="H95" s="125" t="s">
        <v>860</v>
      </c>
      <c r="I95" s="127" t="s">
        <v>861</v>
      </c>
      <c r="J95" s="127" t="s">
        <v>336</v>
      </c>
      <c r="K95" s="127" t="s">
        <v>337</v>
      </c>
      <c r="L95" s="125" t="s">
        <v>36</v>
      </c>
      <c r="M95" s="128" t="s">
        <v>37</v>
      </c>
      <c r="N95" s="128" t="s">
        <v>29</v>
      </c>
      <c r="O95" s="128" t="s">
        <v>30</v>
      </c>
      <c r="P95" s="129">
        <v>45288.916666666701</v>
      </c>
      <c r="Q95" s="130">
        <v>45293.583333333299</v>
      </c>
      <c r="R95" s="130" t="s">
        <v>31</v>
      </c>
      <c r="S95" s="131">
        <v>45237.5625</v>
      </c>
      <c r="T95" s="132"/>
      <c r="U95" s="133">
        <v>45343.454166666699</v>
      </c>
      <c r="V95" s="134">
        <f ca="1">TODAY()-INT(Sisteplant[[#This Row],[Data de Prioridade]])</f>
        <v>104</v>
      </c>
    </row>
    <row r="96" spans="1:22" ht="11" x14ac:dyDescent="0.15">
      <c r="A96" s="125">
        <v>305116</v>
      </c>
      <c r="B96" s="125" t="s">
        <v>656</v>
      </c>
      <c r="C96" s="126" t="s">
        <v>657</v>
      </c>
      <c r="D96" s="126" t="s">
        <v>658</v>
      </c>
      <c r="E96" s="127" t="s">
        <v>247</v>
      </c>
      <c r="F96" s="126" t="s">
        <v>248</v>
      </c>
      <c r="G96" s="127" t="s">
        <v>23</v>
      </c>
      <c r="H96" s="125" t="s">
        <v>57</v>
      </c>
      <c r="I96" s="127" t="s">
        <v>58</v>
      </c>
      <c r="J96" s="127" t="s">
        <v>72</v>
      </c>
      <c r="K96" s="127" t="s">
        <v>73</v>
      </c>
      <c r="L96" s="125" t="s">
        <v>36</v>
      </c>
      <c r="M96" s="128" t="s">
        <v>37</v>
      </c>
      <c r="N96" s="128" t="s">
        <v>29</v>
      </c>
      <c r="O96" s="128" t="s">
        <v>30</v>
      </c>
      <c r="P96" s="129">
        <v>45252.333333333299</v>
      </c>
      <c r="Q96" s="130"/>
      <c r="R96" s="130" t="s">
        <v>31</v>
      </c>
      <c r="S96" s="131">
        <v>45246.333333333299</v>
      </c>
      <c r="T96" s="132"/>
      <c r="U96" s="133">
        <v>45343.622222222199</v>
      </c>
      <c r="V96" s="134">
        <f ca="1">TODAY()-INT(Sisteplant[[#This Row],[Data de Prioridade]])</f>
        <v>104</v>
      </c>
    </row>
    <row r="97" spans="1:22" ht="11" x14ac:dyDescent="0.15">
      <c r="A97" s="125">
        <v>305124</v>
      </c>
      <c r="B97" s="125" t="s">
        <v>659</v>
      </c>
      <c r="C97" s="126" t="s">
        <v>660</v>
      </c>
      <c r="D97" s="126" t="s">
        <v>661</v>
      </c>
      <c r="E97" s="127" t="s">
        <v>662</v>
      </c>
      <c r="F97" s="126" t="s">
        <v>663</v>
      </c>
      <c r="G97" s="127" t="s">
        <v>33</v>
      </c>
      <c r="H97" s="125" t="s">
        <v>34</v>
      </c>
      <c r="I97" s="127" t="s">
        <v>35</v>
      </c>
      <c r="J97" s="127" t="s">
        <v>249</v>
      </c>
      <c r="K97" s="127" t="s">
        <v>250</v>
      </c>
      <c r="L97" s="125" t="s">
        <v>36</v>
      </c>
      <c r="M97" s="128" t="s">
        <v>37</v>
      </c>
      <c r="N97" s="128" t="s">
        <v>61</v>
      </c>
      <c r="O97" s="128" t="s">
        <v>62</v>
      </c>
      <c r="P97" s="129">
        <v>45448.581250000003</v>
      </c>
      <c r="Q97" s="130"/>
      <c r="R97" s="130" t="s">
        <v>31</v>
      </c>
      <c r="S97" s="131"/>
      <c r="T97" s="132"/>
      <c r="U97" s="133">
        <v>45347.5805555556</v>
      </c>
      <c r="V97" s="134">
        <f ca="1">TODAY()-INT(Sisteplant[[#This Row],[Data de Prioridade]])</f>
        <v>100</v>
      </c>
    </row>
    <row r="98" spans="1:22" ht="11" x14ac:dyDescent="0.15">
      <c r="A98" s="125">
        <v>305151</v>
      </c>
      <c r="B98" s="125" t="s">
        <v>664</v>
      </c>
      <c r="C98" s="126" t="s">
        <v>665</v>
      </c>
      <c r="D98" s="126" t="s">
        <v>666</v>
      </c>
      <c r="E98" s="127" t="s">
        <v>651</v>
      </c>
      <c r="F98" s="126" t="s">
        <v>652</v>
      </c>
      <c r="G98" s="127" t="s">
        <v>23</v>
      </c>
      <c r="H98" s="125" t="s">
        <v>34</v>
      </c>
      <c r="I98" s="127" t="s">
        <v>35</v>
      </c>
      <c r="J98" s="127" t="s">
        <v>136</v>
      </c>
      <c r="K98" s="127" t="s">
        <v>137</v>
      </c>
      <c r="L98" s="125" t="s">
        <v>36</v>
      </c>
      <c r="M98" s="128" t="s">
        <v>37</v>
      </c>
      <c r="N98" s="128" t="s">
        <v>96</v>
      </c>
      <c r="O98" s="128" t="s">
        <v>97</v>
      </c>
      <c r="P98" s="129">
        <v>45260.333333333299</v>
      </c>
      <c r="Q98" s="130"/>
      <c r="R98" s="130" t="s">
        <v>79</v>
      </c>
      <c r="S98" s="131">
        <v>45258.648611111101</v>
      </c>
      <c r="T98" s="132"/>
      <c r="U98" s="133">
        <v>45259.416666666701</v>
      </c>
      <c r="V98" s="134">
        <f ca="1">TODAY()-INT(Sisteplant[[#This Row],[Data de Prioridade]])</f>
        <v>188</v>
      </c>
    </row>
    <row r="99" spans="1:22" ht="11" x14ac:dyDescent="0.15">
      <c r="A99" s="125">
        <v>305155</v>
      </c>
      <c r="B99" s="125" t="s">
        <v>667</v>
      </c>
      <c r="C99" s="126" t="s">
        <v>668</v>
      </c>
      <c r="D99" s="126" t="s">
        <v>669</v>
      </c>
      <c r="E99" s="127" t="s">
        <v>670</v>
      </c>
      <c r="F99" s="126" t="s">
        <v>671</v>
      </c>
      <c r="G99" s="127" t="s">
        <v>33</v>
      </c>
      <c r="H99" s="125" t="s">
        <v>57</v>
      </c>
      <c r="I99" s="127" t="s">
        <v>58</v>
      </c>
      <c r="J99" s="127" t="s">
        <v>672</v>
      </c>
      <c r="K99" s="127" t="s">
        <v>673</v>
      </c>
      <c r="L99" s="125" t="s">
        <v>36</v>
      </c>
      <c r="M99" s="128" t="s">
        <v>37</v>
      </c>
      <c r="N99" s="128" t="s">
        <v>29</v>
      </c>
      <c r="O99" s="128" t="s">
        <v>30</v>
      </c>
      <c r="P99" s="129">
        <v>45272.333333333299</v>
      </c>
      <c r="Q99" s="130"/>
      <c r="R99" s="130" t="s">
        <v>49</v>
      </c>
      <c r="S99" s="131">
        <v>45260.4868055556</v>
      </c>
      <c r="T99" s="132"/>
      <c r="U99" s="133">
        <v>45410.5</v>
      </c>
      <c r="V99" s="134">
        <f ca="1">TODAY()-INT(Sisteplant[[#This Row],[Data de Prioridade]])</f>
        <v>37</v>
      </c>
    </row>
    <row r="100" spans="1:22" ht="11" x14ac:dyDescent="0.15">
      <c r="A100" s="125">
        <v>305157</v>
      </c>
      <c r="B100" s="125" t="s">
        <v>676</v>
      </c>
      <c r="C100" s="126" t="s">
        <v>677</v>
      </c>
      <c r="D100" s="126" t="s">
        <v>678</v>
      </c>
      <c r="E100" s="127" t="s">
        <v>679</v>
      </c>
      <c r="F100" s="126" t="s">
        <v>680</v>
      </c>
      <c r="G100" s="127" t="s">
        <v>33</v>
      </c>
      <c r="H100" s="125" t="s">
        <v>34</v>
      </c>
      <c r="I100" s="127" t="s">
        <v>35</v>
      </c>
      <c r="J100" s="127" t="s">
        <v>72</v>
      </c>
      <c r="K100" s="127" t="s">
        <v>73</v>
      </c>
      <c r="L100" s="125" t="s">
        <v>36</v>
      </c>
      <c r="M100" s="128" t="s">
        <v>37</v>
      </c>
      <c r="N100" s="128" t="s">
        <v>29</v>
      </c>
      <c r="O100" s="128" t="s">
        <v>30</v>
      </c>
      <c r="P100" s="129"/>
      <c r="Q100" s="130"/>
      <c r="R100" s="130" t="s">
        <v>49</v>
      </c>
      <c r="S100" s="131">
        <v>45260.4909722222</v>
      </c>
      <c r="T100" s="132"/>
      <c r="U100" s="133">
        <v>45410.628472222197</v>
      </c>
      <c r="V100" s="134">
        <f ca="1">TODAY()-INT(Sisteplant[[#This Row],[Data de Prioridade]])</f>
        <v>37</v>
      </c>
    </row>
    <row r="101" spans="1:22" ht="11" x14ac:dyDescent="0.15">
      <c r="A101" s="125">
        <v>305161</v>
      </c>
      <c r="B101" s="125" t="s">
        <v>681</v>
      </c>
      <c r="C101" s="126" t="s">
        <v>682</v>
      </c>
      <c r="D101" s="126" t="s">
        <v>682</v>
      </c>
      <c r="E101" s="127" t="s">
        <v>115</v>
      </c>
      <c r="F101" s="126" t="s">
        <v>116</v>
      </c>
      <c r="G101" s="127" t="s">
        <v>23</v>
      </c>
      <c r="H101" s="125" t="s">
        <v>214</v>
      </c>
      <c r="I101" s="127" t="s">
        <v>215</v>
      </c>
      <c r="J101" s="127" t="s">
        <v>117</v>
      </c>
      <c r="K101" s="127" t="s">
        <v>118</v>
      </c>
      <c r="L101" s="125" t="s">
        <v>36</v>
      </c>
      <c r="M101" s="128" t="s">
        <v>37</v>
      </c>
      <c r="N101" s="128" t="s">
        <v>29</v>
      </c>
      <c r="O101" s="128" t="s">
        <v>30</v>
      </c>
      <c r="P101" s="129"/>
      <c r="Q101" s="130"/>
      <c r="R101" s="130" t="s">
        <v>31</v>
      </c>
      <c r="S101" s="131">
        <v>45252.452083333301</v>
      </c>
      <c r="T101" s="132" t="s">
        <v>119</v>
      </c>
      <c r="U101" s="133">
        <v>45342.452083333301</v>
      </c>
      <c r="V101" s="134">
        <f ca="1">TODAY()-INT(Sisteplant[[#This Row],[Data de Prioridade]])</f>
        <v>105</v>
      </c>
    </row>
    <row r="102" spans="1:22" ht="11" x14ac:dyDescent="0.15">
      <c r="A102" s="125">
        <v>305166</v>
      </c>
      <c r="B102" s="125" t="s">
        <v>683</v>
      </c>
      <c r="C102" s="126" t="s">
        <v>684</v>
      </c>
      <c r="D102" s="126" t="s">
        <v>684</v>
      </c>
      <c r="E102" s="127" t="s">
        <v>157</v>
      </c>
      <c r="F102" s="126" t="s">
        <v>158</v>
      </c>
      <c r="G102" s="127" t="s">
        <v>23</v>
      </c>
      <c r="H102" s="125" t="s">
        <v>214</v>
      </c>
      <c r="I102" s="127" t="s">
        <v>215</v>
      </c>
      <c r="J102" s="127" t="s">
        <v>409</v>
      </c>
      <c r="K102" s="127" t="s">
        <v>410</v>
      </c>
      <c r="L102" s="125" t="s">
        <v>36</v>
      </c>
      <c r="M102" s="128" t="s">
        <v>37</v>
      </c>
      <c r="N102" s="128" t="s">
        <v>29</v>
      </c>
      <c r="O102" s="128" t="s">
        <v>30</v>
      </c>
      <c r="P102" s="129"/>
      <c r="Q102" s="130"/>
      <c r="R102" s="130" t="s">
        <v>31</v>
      </c>
      <c r="S102" s="131">
        <v>45253.2902777778</v>
      </c>
      <c r="T102" s="132" t="s">
        <v>159</v>
      </c>
      <c r="U102" s="133">
        <v>45343.2902777778</v>
      </c>
      <c r="V102" s="134">
        <f ca="1">TODAY()-INT(Sisteplant[[#This Row],[Data de Prioridade]])</f>
        <v>104</v>
      </c>
    </row>
    <row r="103" spans="1:22" ht="11" x14ac:dyDescent="0.15">
      <c r="A103" s="125">
        <v>305168</v>
      </c>
      <c r="B103" s="125" t="s">
        <v>685</v>
      </c>
      <c r="C103" s="126" t="s">
        <v>686</v>
      </c>
      <c r="D103" s="126" t="s">
        <v>686</v>
      </c>
      <c r="E103" s="127" t="s">
        <v>100</v>
      </c>
      <c r="F103" s="126" t="s">
        <v>101</v>
      </c>
      <c r="G103" s="127" t="s">
        <v>23</v>
      </c>
      <c r="H103" s="125" t="s">
        <v>214</v>
      </c>
      <c r="I103" s="127" t="s">
        <v>215</v>
      </c>
      <c r="J103" s="127" t="s">
        <v>369</v>
      </c>
      <c r="K103" s="127" t="s">
        <v>370</v>
      </c>
      <c r="L103" s="125" t="s">
        <v>36</v>
      </c>
      <c r="M103" s="128" t="s">
        <v>37</v>
      </c>
      <c r="N103" s="128" t="s">
        <v>29</v>
      </c>
      <c r="O103" s="128" t="s">
        <v>30</v>
      </c>
      <c r="P103" s="129"/>
      <c r="Q103" s="130"/>
      <c r="R103" s="130" t="s">
        <v>31</v>
      </c>
      <c r="S103" s="131">
        <v>45251.469444444403</v>
      </c>
      <c r="T103" s="132" t="s">
        <v>104</v>
      </c>
      <c r="U103" s="133">
        <v>45341.469444444403</v>
      </c>
      <c r="V103" s="134">
        <f ca="1">TODAY()-INT(Sisteplant[[#This Row],[Data de Prioridade]])</f>
        <v>106</v>
      </c>
    </row>
    <row r="104" spans="1:22" ht="11" x14ac:dyDescent="0.15">
      <c r="A104" s="125">
        <v>305169</v>
      </c>
      <c r="B104" s="125" t="s">
        <v>687</v>
      </c>
      <c r="C104" s="126" t="s">
        <v>688</v>
      </c>
      <c r="D104" s="126" t="s">
        <v>688</v>
      </c>
      <c r="E104" s="127" t="s">
        <v>127</v>
      </c>
      <c r="F104" s="126" t="s">
        <v>128</v>
      </c>
      <c r="G104" s="127" t="s">
        <v>23</v>
      </c>
      <c r="H104" s="125" t="s">
        <v>34</v>
      </c>
      <c r="I104" s="127" t="s">
        <v>35</v>
      </c>
      <c r="J104" s="127" t="s">
        <v>147</v>
      </c>
      <c r="K104" s="127" t="s">
        <v>148</v>
      </c>
      <c r="L104" s="125" t="s">
        <v>36</v>
      </c>
      <c r="M104" s="128" t="s">
        <v>37</v>
      </c>
      <c r="N104" s="128" t="s">
        <v>29</v>
      </c>
      <c r="O104" s="128" t="s">
        <v>30</v>
      </c>
      <c r="P104" s="129">
        <v>45282.333333333299</v>
      </c>
      <c r="Q104" s="130"/>
      <c r="R104" s="130" t="s">
        <v>31</v>
      </c>
      <c r="S104" s="131">
        <v>45254.7993055556</v>
      </c>
      <c r="T104" s="132" t="s">
        <v>131</v>
      </c>
      <c r="U104" s="133">
        <v>45351.4284722222</v>
      </c>
      <c r="V104" s="134">
        <f ca="1">TODAY()-INT(Sisteplant[[#This Row],[Data de Prioridade]])</f>
        <v>96</v>
      </c>
    </row>
    <row r="105" spans="1:22" ht="11" x14ac:dyDescent="0.15">
      <c r="A105" s="125">
        <v>305176</v>
      </c>
      <c r="B105" s="125" t="s">
        <v>691</v>
      </c>
      <c r="C105" s="126" t="s">
        <v>692</v>
      </c>
      <c r="D105" s="126" t="s">
        <v>692</v>
      </c>
      <c r="E105" s="127" t="s">
        <v>689</v>
      </c>
      <c r="F105" s="126" t="s">
        <v>690</v>
      </c>
      <c r="G105" s="127" t="s">
        <v>23</v>
      </c>
      <c r="H105" s="125" t="s">
        <v>214</v>
      </c>
      <c r="I105" s="127" t="s">
        <v>215</v>
      </c>
      <c r="J105" s="127" t="s">
        <v>496</v>
      </c>
      <c r="K105" s="127" t="s">
        <v>497</v>
      </c>
      <c r="L105" s="125" t="s">
        <v>36</v>
      </c>
      <c r="M105" s="128" t="s">
        <v>37</v>
      </c>
      <c r="N105" s="128" t="s">
        <v>29</v>
      </c>
      <c r="O105" s="128" t="s">
        <v>30</v>
      </c>
      <c r="P105" s="129"/>
      <c r="Q105" s="130"/>
      <c r="R105" s="130" t="s">
        <v>31</v>
      </c>
      <c r="S105" s="131">
        <v>45256.786805555603</v>
      </c>
      <c r="T105" s="132" t="s">
        <v>91</v>
      </c>
      <c r="U105" s="133">
        <v>45346.786805555603</v>
      </c>
      <c r="V105" s="134">
        <f ca="1">TODAY()-INT(Sisteplant[[#This Row],[Data de Prioridade]])</f>
        <v>101</v>
      </c>
    </row>
    <row r="106" spans="1:22" ht="11" x14ac:dyDescent="0.15">
      <c r="A106" s="125">
        <v>305177</v>
      </c>
      <c r="B106" s="125" t="s">
        <v>693</v>
      </c>
      <c r="C106" s="126" t="s">
        <v>694</v>
      </c>
      <c r="D106" s="126" t="s">
        <v>694</v>
      </c>
      <c r="E106" s="127" t="s">
        <v>695</v>
      </c>
      <c r="F106" s="126" t="s">
        <v>696</v>
      </c>
      <c r="G106" s="127" t="s">
        <v>23</v>
      </c>
      <c r="H106" s="125" t="s">
        <v>214</v>
      </c>
      <c r="I106" s="127" t="s">
        <v>215</v>
      </c>
      <c r="J106" s="127" t="s">
        <v>496</v>
      </c>
      <c r="K106" s="127" t="s">
        <v>497</v>
      </c>
      <c r="L106" s="125" t="s">
        <v>36</v>
      </c>
      <c r="M106" s="128" t="s">
        <v>37</v>
      </c>
      <c r="N106" s="128" t="s">
        <v>29</v>
      </c>
      <c r="O106" s="128" t="s">
        <v>30</v>
      </c>
      <c r="P106" s="129"/>
      <c r="Q106" s="130"/>
      <c r="R106" s="130" t="s">
        <v>31</v>
      </c>
      <c r="S106" s="131">
        <v>45256.791666666701</v>
      </c>
      <c r="T106" s="132" t="s">
        <v>91</v>
      </c>
      <c r="U106" s="133">
        <v>45346.791666666701</v>
      </c>
      <c r="V106" s="134">
        <f ca="1">TODAY()-INT(Sisteplant[[#This Row],[Data de Prioridade]])</f>
        <v>101</v>
      </c>
    </row>
    <row r="107" spans="1:22" ht="11" x14ac:dyDescent="0.15">
      <c r="A107" s="125">
        <v>305178</v>
      </c>
      <c r="B107" s="125" t="s">
        <v>697</v>
      </c>
      <c r="C107" s="126" t="s">
        <v>698</v>
      </c>
      <c r="D107" s="126" t="s">
        <v>698</v>
      </c>
      <c r="E107" s="127" t="s">
        <v>695</v>
      </c>
      <c r="F107" s="126" t="s">
        <v>696</v>
      </c>
      <c r="G107" s="127" t="s">
        <v>23</v>
      </c>
      <c r="H107" s="125" t="s">
        <v>214</v>
      </c>
      <c r="I107" s="127" t="s">
        <v>215</v>
      </c>
      <c r="J107" s="127" t="s">
        <v>496</v>
      </c>
      <c r="K107" s="127" t="s">
        <v>497</v>
      </c>
      <c r="L107" s="125" t="s">
        <v>36</v>
      </c>
      <c r="M107" s="128" t="s">
        <v>37</v>
      </c>
      <c r="N107" s="128" t="s">
        <v>29</v>
      </c>
      <c r="O107" s="128" t="s">
        <v>30</v>
      </c>
      <c r="P107" s="129"/>
      <c r="Q107" s="130"/>
      <c r="R107" s="130" t="s">
        <v>31</v>
      </c>
      <c r="S107" s="131">
        <v>45256.796527777798</v>
      </c>
      <c r="T107" s="132" t="s">
        <v>91</v>
      </c>
      <c r="U107" s="133">
        <v>45346.796527777798</v>
      </c>
      <c r="V107" s="134">
        <f ca="1">TODAY()-INT(Sisteplant[[#This Row],[Data de Prioridade]])</f>
        <v>101</v>
      </c>
    </row>
    <row r="108" spans="1:22" ht="11" x14ac:dyDescent="0.15">
      <c r="A108" s="125">
        <v>305179</v>
      </c>
      <c r="B108" s="125" t="s">
        <v>699</v>
      </c>
      <c r="C108" s="126" t="s">
        <v>700</v>
      </c>
      <c r="D108" s="126" t="s">
        <v>700</v>
      </c>
      <c r="E108" s="127" t="s">
        <v>100</v>
      </c>
      <c r="F108" s="126" t="s">
        <v>101</v>
      </c>
      <c r="G108" s="127" t="s">
        <v>23</v>
      </c>
      <c r="H108" s="125" t="s">
        <v>57</v>
      </c>
      <c r="I108" s="127" t="s">
        <v>58</v>
      </c>
      <c r="J108" s="127" t="s">
        <v>102</v>
      </c>
      <c r="K108" s="127" t="s">
        <v>103</v>
      </c>
      <c r="L108" s="125" t="s">
        <v>36</v>
      </c>
      <c r="M108" s="128" t="s">
        <v>37</v>
      </c>
      <c r="N108" s="128" t="s">
        <v>89</v>
      </c>
      <c r="O108" s="128" t="s">
        <v>90</v>
      </c>
      <c r="P108" s="129">
        <v>45266.416666666701</v>
      </c>
      <c r="Q108" s="130"/>
      <c r="R108" s="130" t="s">
        <v>31</v>
      </c>
      <c r="S108" s="131">
        <v>45251.268750000003</v>
      </c>
      <c r="T108" s="132" t="s">
        <v>104</v>
      </c>
      <c r="U108" s="133">
        <v>45351.4284722222</v>
      </c>
      <c r="V108" s="134">
        <f ca="1">TODAY()-INT(Sisteplant[[#This Row],[Data de Prioridade]])</f>
        <v>96</v>
      </c>
    </row>
    <row r="109" spans="1:22" ht="11" x14ac:dyDescent="0.15">
      <c r="A109" s="125">
        <v>305181</v>
      </c>
      <c r="B109" s="125" t="s">
        <v>701</v>
      </c>
      <c r="C109" s="126" t="s">
        <v>702</v>
      </c>
      <c r="D109" s="126" t="s">
        <v>702</v>
      </c>
      <c r="E109" s="127" t="s">
        <v>402</v>
      </c>
      <c r="F109" s="126" t="s">
        <v>403</v>
      </c>
      <c r="G109" s="127" t="s">
        <v>23</v>
      </c>
      <c r="H109" s="125" t="s">
        <v>34</v>
      </c>
      <c r="I109" s="127" t="s">
        <v>35</v>
      </c>
      <c r="J109" s="127" t="s">
        <v>147</v>
      </c>
      <c r="K109" s="127" t="s">
        <v>148</v>
      </c>
      <c r="L109" s="125" t="s">
        <v>36</v>
      </c>
      <c r="M109" s="128" t="s">
        <v>37</v>
      </c>
      <c r="N109" s="128" t="s">
        <v>29</v>
      </c>
      <c r="O109" s="128" t="s">
        <v>30</v>
      </c>
      <c r="P109" s="129">
        <v>45428.448611111096</v>
      </c>
      <c r="Q109" s="130"/>
      <c r="R109" s="130" t="s">
        <v>31</v>
      </c>
      <c r="S109" s="131">
        <v>45257.694444444402</v>
      </c>
      <c r="T109" s="132" t="s">
        <v>131</v>
      </c>
      <c r="U109" s="133">
        <v>45347.694444444402</v>
      </c>
      <c r="V109" s="134">
        <f ca="1">TODAY()-INT(Sisteplant[[#This Row],[Data de Prioridade]])</f>
        <v>100</v>
      </c>
    </row>
    <row r="110" spans="1:22" ht="11" x14ac:dyDescent="0.15">
      <c r="A110" s="125">
        <v>305185</v>
      </c>
      <c r="B110" s="125" t="s">
        <v>703</v>
      </c>
      <c r="C110" s="126" t="s">
        <v>704</v>
      </c>
      <c r="D110" s="126" t="s">
        <v>704</v>
      </c>
      <c r="E110" s="127" t="s">
        <v>257</v>
      </c>
      <c r="F110" s="126" t="s">
        <v>258</v>
      </c>
      <c r="G110" s="127" t="s">
        <v>23</v>
      </c>
      <c r="H110" s="125" t="s">
        <v>214</v>
      </c>
      <c r="I110" s="127" t="s">
        <v>215</v>
      </c>
      <c r="J110" s="127" t="s">
        <v>138</v>
      </c>
      <c r="K110" s="127" t="s">
        <v>139</v>
      </c>
      <c r="L110" s="125" t="s">
        <v>36</v>
      </c>
      <c r="M110" s="128" t="s">
        <v>37</v>
      </c>
      <c r="N110" s="128" t="s">
        <v>89</v>
      </c>
      <c r="O110" s="128" t="s">
        <v>90</v>
      </c>
      <c r="P110" s="129"/>
      <c r="Q110" s="130"/>
      <c r="R110" s="130" t="s">
        <v>31</v>
      </c>
      <c r="S110" s="131">
        <v>45247.391666666699</v>
      </c>
      <c r="T110" s="132" t="s">
        <v>233</v>
      </c>
      <c r="U110" s="133">
        <v>45337.391666666699</v>
      </c>
      <c r="V110" s="134">
        <f ca="1">TODAY()-INT(Sisteplant[[#This Row],[Data de Prioridade]])</f>
        <v>110</v>
      </c>
    </row>
    <row r="111" spans="1:22" ht="11" x14ac:dyDescent="0.15">
      <c r="A111" s="125">
        <v>305186</v>
      </c>
      <c r="B111" s="125" t="s">
        <v>705</v>
      </c>
      <c r="C111" s="126" t="s">
        <v>706</v>
      </c>
      <c r="D111" s="126" t="s">
        <v>706</v>
      </c>
      <c r="E111" s="127" t="s">
        <v>707</v>
      </c>
      <c r="F111" s="126" t="s">
        <v>708</v>
      </c>
      <c r="G111" s="127" t="s">
        <v>23</v>
      </c>
      <c r="H111" s="125" t="s">
        <v>214</v>
      </c>
      <c r="I111" s="127" t="s">
        <v>215</v>
      </c>
      <c r="J111" s="127" t="s">
        <v>409</v>
      </c>
      <c r="K111" s="127" t="s">
        <v>410</v>
      </c>
      <c r="L111" s="125" t="s">
        <v>36</v>
      </c>
      <c r="M111" s="128" t="s">
        <v>37</v>
      </c>
      <c r="N111" s="128" t="s">
        <v>29</v>
      </c>
      <c r="O111" s="128" t="s">
        <v>30</v>
      </c>
      <c r="P111" s="129"/>
      <c r="Q111" s="130"/>
      <c r="R111" s="130" t="s">
        <v>31</v>
      </c>
      <c r="S111" s="131">
        <v>45231.668055555601</v>
      </c>
      <c r="T111" s="132" t="s">
        <v>91</v>
      </c>
      <c r="U111" s="133">
        <v>45321.668055555601</v>
      </c>
      <c r="V111" s="134">
        <f ca="1">TODAY()-INT(Sisteplant[[#This Row],[Data de Prioridade]])</f>
        <v>126</v>
      </c>
    </row>
    <row r="112" spans="1:22" ht="11" x14ac:dyDescent="0.15">
      <c r="A112" s="125">
        <v>305187</v>
      </c>
      <c r="B112" s="125" t="s">
        <v>709</v>
      </c>
      <c r="C112" s="126" t="s">
        <v>710</v>
      </c>
      <c r="D112" s="126" t="s">
        <v>710</v>
      </c>
      <c r="E112" s="127" t="s">
        <v>621</v>
      </c>
      <c r="F112" s="126" t="s">
        <v>622</v>
      </c>
      <c r="G112" s="127" t="s">
        <v>23</v>
      </c>
      <c r="H112" s="125" t="s">
        <v>214</v>
      </c>
      <c r="I112" s="127" t="s">
        <v>215</v>
      </c>
      <c r="J112" s="127" t="s">
        <v>409</v>
      </c>
      <c r="K112" s="127" t="s">
        <v>410</v>
      </c>
      <c r="L112" s="125" t="s">
        <v>36</v>
      </c>
      <c r="M112" s="128" t="s">
        <v>37</v>
      </c>
      <c r="N112" s="128" t="s">
        <v>29</v>
      </c>
      <c r="O112" s="128" t="s">
        <v>30</v>
      </c>
      <c r="P112" s="129"/>
      <c r="Q112" s="130"/>
      <c r="R112" s="130" t="s">
        <v>31</v>
      </c>
      <c r="S112" s="131">
        <v>45226.651388888902</v>
      </c>
      <c r="T112" s="132" t="s">
        <v>91</v>
      </c>
      <c r="U112" s="133">
        <v>45316.651388888902</v>
      </c>
      <c r="V112" s="134">
        <f ca="1">TODAY()-INT(Sisteplant[[#This Row],[Data de Prioridade]])</f>
        <v>131</v>
      </c>
    </row>
    <row r="113" spans="1:22" ht="11" x14ac:dyDescent="0.15">
      <c r="A113" s="125">
        <v>305188</v>
      </c>
      <c r="B113" s="125" t="s">
        <v>711</v>
      </c>
      <c r="C113" s="126" t="s">
        <v>712</v>
      </c>
      <c r="D113" s="126" t="s">
        <v>712</v>
      </c>
      <c r="E113" s="127" t="s">
        <v>621</v>
      </c>
      <c r="F113" s="126" t="s">
        <v>622</v>
      </c>
      <c r="G113" s="127" t="s">
        <v>23</v>
      </c>
      <c r="H113" s="125" t="s">
        <v>57</v>
      </c>
      <c r="I113" s="127" t="s">
        <v>58</v>
      </c>
      <c r="J113" s="127" t="s">
        <v>409</v>
      </c>
      <c r="K113" s="127" t="s">
        <v>410</v>
      </c>
      <c r="L113" s="125" t="s">
        <v>36</v>
      </c>
      <c r="M113" s="128" t="s">
        <v>37</v>
      </c>
      <c r="N113" s="128" t="s">
        <v>55</v>
      </c>
      <c r="O113" s="128" t="s">
        <v>56</v>
      </c>
      <c r="P113" s="129">
        <v>45307.333333333299</v>
      </c>
      <c r="Q113" s="130"/>
      <c r="R113" s="130" t="s">
        <v>49</v>
      </c>
      <c r="S113" s="131">
        <v>45231.675694444399</v>
      </c>
      <c r="T113" s="132" t="s">
        <v>91</v>
      </c>
      <c r="U113" s="133">
        <v>45411.4284722222</v>
      </c>
      <c r="V113" s="134">
        <f ca="1">TODAY()-INT(Sisteplant[[#This Row],[Data de Prioridade]])</f>
        <v>36</v>
      </c>
    </row>
    <row r="114" spans="1:22" ht="11" x14ac:dyDescent="0.15">
      <c r="A114" s="125">
        <v>305189</v>
      </c>
      <c r="B114" s="125" t="s">
        <v>713</v>
      </c>
      <c r="C114" s="126" t="s">
        <v>714</v>
      </c>
      <c r="D114" s="126" t="s">
        <v>714</v>
      </c>
      <c r="E114" s="127" t="s">
        <v>715</v>
      </c>
      <c r="F114" s="126" t="s">
        <v>716</v>
      </c>
      <c r="G114" s="127" t="s">
        <v>23</v>
      </c>
      <c r="H114" s="125" t="s">
        <v>214</v>
      </c>
      <c r="I114" s="127" t="s">
        <v>215</v>
      </c>
      <c r="J114" s="127" t="s">
        <v>496</v>
      </c>
      <c r="K114" s="127" t="s">
        <v>497</v>
      </c>
      <c r="L114" s="125" t="s">
        <v>36</v>
      </c>
      <c r="M114" s="128" t="s">
        <v>37</v>
      </c>
      <c r="N114" s="128" t="s">
        <v>29</v>
      </c>
      <c r="O114" s="128" t="s">
        <v>30</v>
      </c>
      <c r="P114" s="129"/>
      <c r="Q114" s="130"/>
      <c r="R114" s="130" t="s">
        <v>31</v>
      </c>
      <c r="S114" s="131">
        <v>45229.354861111096</v>
      </c>
      <c r="T114" s="132" t="s">
        <v>717</v>
      </c>
      <c r="U114" s="133">
        <v>45319.354861111096</v>
      </c>
      <c r="V114" s="134">
        <f ca="1">TODAY()-INT(Sisteplant[[#This Row],[Data de Prioridade]])</f>
        <v>128</v>
      </c>
    </row>
    <row r="115" spans="1:22" ht="11" x14ac:dyDescent="0.15">
      <c r="A115" s="125">
        <v>305191</v>
      </c>
      <c r="B115" s="125" t="s">
        <v>718</v>
      </c>
      <c r="C115" s="126" t="s">
        <v>719</v>
      </c>
      <c r="D115" s="126" t="s">
        <v>719</v>
      </c>
      <c r="E115" s="127" t="s">
        <v>343</v>
      </c>
      <c r="F115" s="126" t="s">
        <v>344</v>
      </c>
      <c r="G115" s="127" t="s">
        <v>23</v>
      </c>
      <c r="H115" s="125" t="s">
        <v>214</v>
      </c>
      <c r="I115" s="127" t="s">
        <v>215</v>
      </c>
      <c r="J115" s="127" t="s">
        <v>409</v>
      </c>
      <c r="K115" s="127" t="s">
        <v>410</v>
      </c>
      <c r="L115" s="125" t="s">
        <v>36</v>
      </c>
      <c r="M115" s="128" t="s">
        <v>37</v>
      </c>
      <c r="N115" s="128" t="s">
        <v>29</v>
      </c>
      <c r="O115" s="128" t="s">
        <v>30</v>
      </c>
      <c r="P115" s="129"/>
      <c r="Q115" s="130"/>
      <c r="R115" s="130" t="s">
        <v>31</v>
      </c>
      <c r="S115" s="131">
        <v>45226.337500000001</v>
      </c>
      <c r="T115" s="132" t="s">
        <v>159</v>
      </c>
      <c r="U115" s="133">
        <v>45316.337500000001</v>
      </c>
      <c r="V115" s="134">
        <f ca="1">TODAY()-INT(Sisteplant[[#This Row],[Data de Prioridade]])</f>
        <v>131</v>
      </c>
    </row>
    <row r="116" spans="1:22" ht="11" x14ac:dyDescent="0.15">
      <c r="A116" s="125">
        <v>305203</v>
      </c>
      <c r="B116" s="125" t="s">
        <v>722</v>
      </c>
      <c r="C116" s="126" t="s">
        <v>723</v>
      </c>
      <c r="D116" s="126" t="s">
        <v>723</v>
      </c>
      <c r="E116" s="127" t="s">
        <v>724</v>
      </c>
      <c r="F116" s="126" t="s">
        <v>725</v>
      </c>
      <c r="G116" s="127" t="s">
        <v>50</v>
      </c>
      <c r="H116" s="125" t="s">
        <v>214</v>
      </c>
      <c r="I116" s="127" t="s">
        <v>215</v>
      </c>
      <c r="J116" s="127" t="s">
        <v>516</v>
      </c>
      <c r="K116" s="127" t="s">
        <v>517</v>
      </c>
      <c r="L116" s="125" t="s">
        <v>36</v>
      </c>
      <c r="M116" s="128" t="s">
        <v>37</v>
      </c>
      <c r="N116" s="128" t="s">
        <v>29</v>
      </c>
      <c r="O116" s="128" t="s">
        <v>30</v>
      </c>
      <c r="P116" s="129"/>
      <c r="Q116" s="130"/>
      <c r="R116" s="130" t="s">
        <v>31</v>
      </c>
      <c r="S116" s="131">
        <v>45240.181944444397</v>
      </c>
      <c r="T116" s="132" t="s">
        <v>726</v>
      </c>
      <c r="U116" s="133">
        <v>45330.181944444397</v>
      </c>
      <c r="V116" s="134">
        <f ca="1">TODAY()-INT(Sisteplant[[#This Row],[Data de Prioridade]])</f>
        <v>117</v>
      </c>
    </row>
    <row r="117" spans="1:22" ht="11" x14ac:dyDescent="0.15">
      <c r="A117" s="125">
        <v>305208</v>
      </c>
      <c r="B117" s="125" t="s">
        <v>727</v>
      </c>
      <c r="C117" s="126" t="s">
        <v>728</v>
      </c>
      <c r="D117" s="126" t="s">
        <v>728</v>
      </c>
      <c r="E117" s="127" t="s">
        <v>600</v>
      </c>
      <c r="F117" s="126" t="s">
        <v>601</v>
      </c>
      <c r="G117" s="127" t="s">
        <v>33</v>
      </c>
      <c r="H117" s="125" t="s">
        <v>214</v>
      </c>
      <c r="I117" s="127" t="s">
        <v>215</v>
      </c>
      <c r="J117" s="127" t="s">
        <v>77</v>
      </c>
      <c r="K117" s="127" t="s">
        <v>78</v>
      </c>
      <c r="L117" s="125" t="s">
        <v>36</v>
      </c>
      <c r="M117" s="128" t="s">
        <v>37</v>
      </c>
      <c r="N117" s="128" t="s">
        <v>61</v>
      </c>
      <c r="O117" s="128" t="s">
        <v>62</v>
      </c>
      <c r="P117" s="129"/>
      <c r="Q117" s="130"/>
      <c r="R117" s="130" t="s">
        <v>31</v>
      </c>
      <c r="S117" s="131">
        <v>45243.25</v>
      </c>
      <c r="T117" s="132" t="s">
        <v>134</v>
      </c>
      <c r="U117" s="133">
        <v>45333.25</v>
      </c>
      <c r="V117" s="134">
        <f ca="1">TODAY()-INT(Sisteplant[[#This Row],[Data de Prioridade]])</f>
        <v>114</v>
      </c>
    </row>
    <row r="118" spans="1:22" ht="11" x14ac:dyDescent="0.15">
      <c r="A118" s="125">
        <v>305211</v>
      </c>
      <c r="B118" s="125" t="s">
        <v>729</v>
      </c>
      <c r="C118" s="126" t="s">
        <v>730</v>
      </c>
      <c r="D118" s="126" t="s">
        <v>730</v>
      </c>
      <c r="E118" s="127" t="s">
        <v>195</v>
      </c>
      <c r="F118" s="126" t="s">
        <v>196</v>
      </c>
      <c r="G118" s="127" t="s">
        <v>33</v>
      </c>
      <c r="H118" s="125" t="s">
        <v>214</v>
      </c>
      <c r="I118" s="127" t="s">
        <v>215</v>
      </c>
      <c r="J118" s="127" t="s">
        <v>639</v>
      </c>
      <c r="K118" s="127" t="s">
        <v>640</v>
      </c>
      <c r="L118" s="125" t="s">
        <v>36</v>
      </c>
      <c r="M118" s="128" t="s">
        <v>37</v>
      </c>
      <c r="N118" s="128" t="s">
        <v>89</v>
      </c>
      <c r="O118" s="128" t="s">
        <v>90</v>
      </c>
      <c r="P118" s="129"/>
      <c r="Q118" s="130"/>
      <c r="R118" s="130" t="s">
        <v>31</v>
      </c>
      <c r="S118" s="131">
        <v>45239.604861111096</v>
      </c>
      <c r="T118" s="132" t="s">
        <v>197</v>
      </c>
      <c r="U118" s="133">
        <v>45329.604861111096</v>
      </c>
      <c r="V118" s="134">
        <f ca="1">TODAY()-INT(Sisteplant[[#This Row],[Data de Prioridade]])</f>
        <v>118</v>
      </c>
    </row>
    <row r="119" spans="1:22" ht="11" x14ac:dyDescent="0.15">
      <c r="A119" s="125">
        <v>305216</v>
      </c>
      <c r="B119" s="125" t="s">
        <v>731</v>
      </c>
      <c r="C119" s="126" t="s">
        <v>732</v>
      </c>
      <c r="D119" s="126" t="s">
        <v>733</v>
      </c>
      <c r="E119" s="127" t="s">
        <v>160</v>
      </c>
      <c r="F119" s="126" t="s">
        <v>161</v>
      </c>
      <c r="G119" s="127" t="s">
        <v>23</v>
      </c>
      <c r="H119" s="125" t="s">
        <v>214</v>
      </c>
      <c r="I119" s="127" t="s">
        <v>215</v>
      </c>
      <c r="J119" s="127" t="s">
        <v>579</v>
      </c>
      <c r="K119" s="127" t="s">
        <v>580</v>
      </c>
      <c r="L119" s="125" t="s">
        <v>36</v>
      </c>
      <c r="M119" s="128" t="s">
        <v>37</v>
      </c>
      <c r="N119" s="128" t="s">
        <v>29</v>
      </c>
      <c r="O119" s="128" t="s">
        <v>30</v>
      </c>
      <c r="P119" s="129"/>
      <c r="Q119" s="130"/>
      <c r="R119" s="130" t="s">
        <v>31</v>
      </c>
      <c r="S119" s="131">
        <v>45260.630555555603</v>
      </c>
      <c r="T119" s="132"/>
      <c r="U119" s="133">
        <v>45351.512499999997</v>
      </c>
      <c r="V119" s="134">
        <f ca="1">TODAY()-INT(Sisteplant[[#This Row],[Data de Prioridade]])</f>
        <v>96</v>
      </c>
    </row>
    <row r="120" spans="1:22" ht="11" x14ac:dyDescent="0.15">
      <c r="A120" s="125">
        <v>305217</v>
      </c>
      <c r="B120" s="125" t="s">
        <v>734</v>
      </c>
      <c r="C120" s="126" t="s">
        <v>735</v>
      </c>
      <c r="D120" s="126" t="s">
        <v>736</v>
      </c>
      <c r="E120" s="127" t="s">
        <v>132</v>
      </c>
      <c r="F120" s="126" t="s">
        <v>133</v>
      </c>
      <c r="G120" s="127" t="s">
        <v>23</v>
      </c>
      <c r="H120" s="125" t="s">
        <v>87</v>
      </c>
      <c r="I120" s="127" t="s">
        <v>88</v>
      </c>
      <c r="J120" s="127" t="s">
        <v>117</v>
      </c>
      <c r="K120" s="127" t="s">
        <v>118</v>
      </c>
      <c r="L120" s="125" t="s">
        <v>36</v>
      </c>
      <c r="M120" s="128" t="s">
        <v>37</v>
      </c>
      <c r="N120" s="128" t="s">
        <v>29</v>
      </c>
      <c r="O120" s="128" t="s">
        <v>30</v>
      </c>
      <c r="P120" s="129">
        <v>45427.644444444399</v>
      </c>
      <c r="Q120" s="130"/>
      <c r="R120" s="130" t="s">
        <v>31</v>
      </c>
      <c r="S120" s="131">
        <v>45261.4465277778</v>
      </c>
      <c r="T120" s="132"/>
      <c r="U120" s="133">
        <v>45351.616666666698</v>
      </c>
      <c r="V120" s="134">
        <f ca="1">TODAY()-INT(Sisteplant[[#This Row],[Data de Prioridade]])</f>
        <v>96</v>
      </c>
    </row>
    <row r="121" spans="1:22" ht="11" x14ac:dyDescent="0.15">
      <c r="A121" s="125">
        <v>305228</v>
      </c>
      <c r="B121" s="125" t="s">
        <v>373</v>
      </c>
      <c r="C121" s="126" t="s">
        <v>737</v>
      </c>
      <c r="D121" s="126" t="s">
        <v>738</v>
      </c>
      <c r="E121" s="127" t="s">
        <v>375</v>
      </c>
      <c r="F121" s="126" t="s">
        <v>376</v>
      </c>
      <c r="G121" s="127" t="s">
        <v>33</v>
      </c>
      <c r="H121" s="125" t="s">
        <v>87</v>
      </c>
      <c r="I121" s="127" t="s">
        <v>88</v>
      </c>
      <c r="J121" s="127" t="s">
        <v>72</v>
      </c>
      <c r="K121" s="127" t="s">
        <v>73</v>
      </c>
      <c r="L121" s="125" t="s">
        <v>36</v>
      </c>
      <c r="M121" s="128" t="s">
        <v>37</v>
      </c>
      <c r="N121" s="128" t="s">
        <v>61</v>
      </c>
      <c r="O121" s="128" t="s">
        <v>62</v>
      </c>
      <c r="P121" s="129"/>
      <c r="Q121" s="130"/>
      <c r="R121" s="130" t="s">
        <v>49</v>
      </c>
      <c r="S121" s="131">
        <v>45264.588888888902</v>
      </c>
      <c r="T121" s="132"/>
      <c r="U121" s="133">
        <v>45415.379861111098</v>
      </c>
      <c r="V121" s="134">
        <f ca="1">TODAY()-INT(Sisteplant[[#This Row],[Data de Prioridade]])</f>
        <v>32</v>
      </c>
    </row>
    <row r="122" spans="1:22" ht="11" x14ac:dyDescent="0.15">
      <c r="A122" s="125">
        <v>305235</v>
      </c>
      <c r="B122" s="125" t="s">
        <v>739</v>
      </c>
      <c r="C122" s="126" t="s">
        <v>740</v>
      </c>
      <c r="D122" s="126" t="s">
        <v>741</v>
      </c>
      <c r="E122" s="127" t="s">
        <v>165</v>
      </c>
      <c r="F122" s="126" t="s">
        <v>166</v>
      </c>
      <c r="G122" s="127" t="s">
        <v>23</v>
      </c>
      <c r="H122" s="125" t="s">
        <v>214</v>
      </c>
      <c r="I122" s="127" t="s">
        <v>215</v>
      </c>
      <c r="J122" s="127" t="s">
        <v>162</v>
      </c>
      <c r="K122" s="127" t="s">
        <v>163</v>
      </c>
      <c r="L122" s="125" t="s">
        <v>36</v>
      </c>
      <c r="M122" s="128" t="s">
        <v>37</v>
      </c>
      <c r="N122" s="128" t="s">
        <v>61</v>
      </c>
      <c r="O122" s="128" t="s">
        <v>62</v>
      </c>
      <c r="P122" s="129"/>
      <c r="Q122" s="130"/>
      <c r="R122" s="130" t="s">
        <v>40</v>
      </c>
      <c r="S122" s="131">
        <v>45265.429861111101</v>
      </c>
      <c r="T122" s="132"/>
      <c r="U122" s="133">
        <v>45266.661111111098</v>
      </c>
      <c r="V122" s="134">
        <f ca="1">TODAY()-INT(Sisteplant[[#This Row],[Data de Prioridade]])</f>
        <v>181</v>
      </c>
    </row>
    <row r="123" spans="1:22" ht="11" x14ac:dyDescent="0.15">
      <c r="A123" s="125">
        <v>305251</v>
      </c>
      <c r="B123" s="125" t="s">
        <v>742</v>
      </c>
      <c r="C123" s="126" t="s">
        <v>743</v>
      </c>
      <c r="D123" s="126" t="s">
        <v>744</v>
      </c>
      <c r="E123" s="127" t="s">
        <v>494</v>
      </c>
      <c r="F123" s="126" t="s">
        <v>495</v>
      </c>
      <c r="G123" s="127" t="s">
        <v>23</v>
      </c>
      <c r="H123" s="125" t="s">
        <v>214</v>
      </c>
      <c r="I123" s="127" t="s">
        <v>215</v>
      </c>
      <c r="J123" s="127" t="s">
        <v>745</v>
      </c>
      <c r="K123" s="127" t="s">
        <v>746</v>
      </c>
      <c r="L123" s="125" t="s">
        <v>36</v>
      </c>
      <c r="M123" s="128" t="s">
        <v>37</v>
      </c>
      <c r="N123" s="128" t="s">
        <v>61</v>
      </c>
      <c r="O123" s="128" t="s">
        <v>62</v>
      </c>
      <c r="P123" s="129"/>
      <c r="Q123" s="130"/>
      <c r="R123" s="130" t="s">
        <v>31</v>
      </c>
      <c r="S123" s="131">
        <v>45271.271527777797</v>
      </c>
      <c r="T123" s="132"/>
      <c r="U123" s="133">
        <v>45361.604861111096</v>
      </c>
      <c r="V123" s="134">
        <f ca="1">TODAY()-INT(Sisteplant[[#This Row],[Data de Prioridade]])</f>
        <v>86</v>
      </c>
    </row>
    <row r="124" spans="1:22" ht="11" x14ac:dyDescent="0.15">
      <c r="A124" s="125">
        <v>305253</v>
      </c>
      <c r="B124" s="125" t="s">
        <v>674</v>
      </c>
      <c r="C124" s="126" t="s">
        <v>675</v>
      </c>
      <c r="D124" s="126" t="s">
        <v>747</v>
      </c>
      <c r="E124" s="127" t="s">
        <v>231</v>
      </c>
      <c r="F124" s="126" t="s">
        <v>232</v>
      </c>
      <c r="G124" s="127" t="s">
        <v>23</v>
      </c>
      <c r="H124" s="125" t="s">
        <v>214</v>
      </c>
      <c r="I124" s="127" t="s">
        <v>215</v>
      </c>
      <c r="J124" s="127" t="s">
        <v>138</v>
      </c>
      <c r="K124" s="127" t="s">
        <v>139</v>
      </c>
      <c r="L124" s="125" t="s">
        <v>36</v>
      </c>
      <c r="M124" s="128" t="s">
        <v>37</v>
      </c>
      <c r="N124" s="128" t="s">
        <v>29</v>
      </c>
      <c r="O124" s="128" t="s">
        <v>30</v>
      </c>
      <c r="P124" s="129">
        <v>45272.333333333299</v>
      </c>
      <c r="Q124" s="130"/>
      <c r="R124" s="130" t="s">
        <v>31</v>
      </c>
      <c r="S124" s="131">
        <v>45260.282638888901</v>
      </c>
      <c r="T124" s="132"/>
      <c r="U124" s="133">
        <v>45361.689583333296</v>
      </c>
      <c r="V124" s="134">
        <f ca="1">TODAY()-INT(Sisteplant[[#This Row],[Data de Prioridade]])</f>
        <v>86</v>
      </c>
    </row>
    <row r="125" spans="1:22" ht="11" x14ac:dyDescent="0.15">
      <c r="A125" s="125">
        <v>305269</v>
      </c>
      <c r="B125" s="125" t="s">
        <v>748</v>
      </c>
      <c r="C125" s="126" t="s">
        <v>749</v>
      </c>
      <c r="D125" s="126" t="s">
        <v>749</v>
      </c>
      <c r="E125" s="127" t="s">
        <v>100</v>
      </c>
      <c r="F125" s="126" t="s">
        <v>101</v>
      </c>
      <c r="G125" s="127" t="s">
        <v>23</v>
      </c>
      <c r="H125" s="125" t="s">
        <v>214</v>
      </c>
      <c r="I125" s="127" t="s">
        <v>215</v>
      </c>
      <c r="J125" s="127" t="s">
        <v>102</v>
      </c>
      <c r="K125" s="127" t="s">
        <v>103</v>
      </c>
      <c r="L125" s="125" t="s">
        <v>36</v>
      </c>
      <c r="M125" s="128" t="s">
        <v>37</v>
      </c>
      <c r="N125" s="128" t="s">
        <v>89</v>
      </c>
      <c r="O125" s="128" t="s">
        <v>90</v>
      </c>
      <c r="P125" s="129"/>
      <c r="Q125" s="130"/>
      <c r="R125" s="130" t="s">
        <v>31</v>
      </c>
      <c r="S125" s="131">
        <v>45268.486111111102</v>
      </c>
      <c r="T125" s="132" t="s">
        <v>104</v>
      </c>
      <c r="U125" s="133">
        <v>45358.486111111102</v>
      </c>
      <c r="V125" s="134">
        <f ca="1">TODAY()-INT(Sisteplant[[#This Row],[Data de Prioridade]])</f>
        <v>89</v>
      </c>
    </row>
    <row r="126" spans="1:22" ht="11" x14ac:dyDescent="0.15">
      <c r="A126" s="125">
        <v>305272</v>
      </c>
      <c r="B126" s="125" t="s">
        <v>750</v>
      </c>
      <c r="C126" s="126" t="s">
        <v>751</v>
      </c>
      <c r="D126" s="126" t="s">
        <v>751</v>
      </c>
      <c r="E126" s="127" t="s">
        <v>357</v>
      </c>
      <c r="F126" s="126" t="s">
        <v>358</v>
      </c>
      <c r="G126" s="127" t="s">
        <v>23</v>
      </c>
      <c r="H126" s="125" t="s">
        <v>214</v>
      </c>
      <c r="I126" s="127" t="s">
        <v>215</v>
      </c>
      <c r="J126" s="127" t="s">
        <v>147</v>
      </c>
      <c r="K126" s="127" t="s">
        <v>148</v>
      </c>
      <c r="L126" s="125" t="s">
        <v>36</v>
      </c>
      <c r="M126" s="128" t="s">
        <v>37</v>
      </c>
      <c r="N126" s="128" t="s">
        <v>29</v>
      </c>
      <c r="O126" s="128" t="s">
        <v>30</v>
      </c>
      <c r="P126" s="129"/>
      <c r="Q126" s="130"/>
      <c r="R126" s="130" t="s">
        <v>31</v>
      </c>
      <c r="S126" s="131">
        <v>45264.883333333302</v>
      </c>
      <c r="T126" s="132" t="s">
        <v>131</v>
      </c>
      <c r="U126" s="133">
        <v>45354.883333333302</v>
      </c>
      <c r="V126" s="134">
        <f ca="1">TODAY()-INT(Sisteplant[[#This Row],[Data de Prioridade]])</f>
        <v>93</v>
      </c>
    </row>
    <row r="127" spans="1:22" ht="11" x14ac:dyDescent="0.15">
      <c r="A127" s="125">
        <v>305277</v>
      </c>
      <c r="B127" s="125" t="s">
        <v>752</v>
      </c>
      <c r="C127" s="126" t="s">
        <v>753</v>
      </c>
      <c r="D127" s="126" t="s">
        <v>753</v>
      </c>
      <c r="E127" s="127" t="s">
        <v>357</v>
      </c>
      <c r="F127" s="126" t="s">
        <v>358</v>
      </c>
      <c r="G127" s="127" t="s">
        <v>23</v>
      </c>
      <c r="H127" s="125" t="s">
        <v>214</v>
      </c>
      <c r="I127" s="127" t="s">
        <v>215</v>
      </c>
      <c r="J127" s="127" t="s">
        <v>147</v>
      </c>
      <c r="K127" s="127" t="s">
        <v>148</v>
      </c>
      <c r="L127" s="125" t="s">
        <v>36</v>
      </c>
      <c r="M127" s="128" t="s">
        <v>37</v>
      </c>
      <c r="N127" s="128" t="s">
        <v>29</v>
      </c>
      <c r="O127" s="128" t="s">
        <v>30</v>
      </c>
      <c r="P127" s="129"/>
      <c r="Q127" s="130"/>
      <c r="R127" s="130" t="s">
        <v>31</v>
      </c>
      <c r="S127" s="131">
        <v>45264.895138888904</v>
      </c>
      <c r="T127" s="132" t="s">
        <v>131</v>
      </c>
      <c r="U127" s="133">
        <v>45354.895138888904</v>
      </c>
      <c r="V127" s="134">
        <f ca="1">TODAY()-INT(Sisteplant[[#This Row],[Data de Prioridade]])</f>
        <v>93</v>
      </c>
    </row>
    <row r="128" spans="1:22" ht="11" x14ac:dyDescent="0.15">
      <c r="A128" s="125">
        <v>305278</v>
      </c>
      <c r="B128" s="125" t="s">
        <v>754</v>
      </c>
      <c r="C128" s="126" t="s">
        <v>755</v>
      </c>
      <c r="D128" s="126" t="s">
        <v>755</v>
      </c>
      <c r="E128" s="127" t="s">
        <v>357</v>
      </c>
      <c r="F128" s="126" t="s">
        <v>358</v>
      </c>
      <c r="G128" s="127" t="s">
        <v>23</v>
      </c>
      <c r="H128" s="125" t="s">
        <v>214</v>
      </c>
      <c r="I128" s="127" t="s">
        <v>215</v>
      </c>
      <c r="J128" s="127" t="s">
        <v>147</v>
      </c>
      <c r="K128" s="127" t="s">
        <v>148</v>
      </c>
      <c r="L128" s="125" t="s">
        <v>36</v>
      </c>
      <c r="M128" s="128" t="s">
        <v>37</v>
      </c>
      <c r="N128" s="128" t="s">
        <v>29</v>
      </c>
      <c r="O128" s="128" t="s">
        <v>30</v>
      </c>
      <c r="P128" s="129"/>
      <c r="Q128" s="130"/>
      <c r="R128" s="130" t="s">
        <v>31</v>
      </c>
      <c r="S128" s="131">
        <v>45264.862500000003</v>
      </c>
      <c r="T128" s="132" t="s">
        <v>131</v>
      </c>
      <c r="U128" s="133">
        <v>45366.422222222202</v>
      </c>
      <c r="V128" s="134">
        <f ca="1">TODAY()-INT(Sisteplant[[#This Row],[Data de Prioridade]])</f>
        <v>81</v>
      </c>
    </row>
    <row r="129" spans="1:22" ht="11" x14ac:dyDescent="0.15">
      <c r="A129" s="125">
        <v>305279</v>
      </c>
      <c r="B129" s="125" t="s">
        <v>756</v>
      </c>
      <c r="C129" s="126" t="s">
        <v>757</v>
      </c>
      <c r="D129" s="126" t="s">
        <v>757</v>
      </c>
      <c r="E129" s="127" t="s">
        <v>100</v>
      </c>
      <c r="F129" s="126" t="s">
        <v>101</v>
      </c>
      <c r="G129" s="127" t="s">
        <v>23</v>
      </c>
      <c r="H129" s="125" t="s">
        <v>214</v>
      </c>
      <c r="I129" s="127" t="s">
        <v>215</v>
      </c>
      <c r="J129" s="127" t="s">
        <v>758</v>
      </c>
      <c r="K129" s="127" t="s">
        <v>759</v>
      </c>
      <c r="L129" s="125" t="s">
        <v>36</v>
      </c>
      <c r="M129" s="128" t="s">
        <v>37</v>
      </c>
      <c r="N129" s="128" t="s">
        <v>55</v>
      </c>
      <c r="O129" s="128" t="s">
        <v>56</v>
      </c>
      <c r="P129" s="129"/>
      <c r="Q129" s="130"/>
      <c r="R129" s="130" t="s">
        <v>79</v>
      </c>
      <c r="S129" s="131">
        <v>45273.525694444397</v>
      </c>
      <c r="T129" s="132" t="s">
        <v>104</v>
      </c>
      <c r="U129" s="133">
        <v>45288.525694444397</v>
      </c>
      <c r="V129" s="134">
        <f ca="1">TODAY()-INT(Sisteplant[[#This Row],[Data de Prioridade]])</f>
        <v>159</v>
      </c>
    </row>
    <row r="130" spans="1:22" ht="11" x14ac:dyDescent="0.15">
      <c r="A130" s="125">
        <v>305288</v>
      </c>
      <c r="B130" s="125" t="s">
        <v>765</v>
      </c>
      <c r="C130" s="126" t="s">
        <v>766</v>
      </c>
      <c r="D130" s="126" t="s">
        <v>766</v>
      </c>
      <c r="E130" s="127" t="s">
        <v>602</v>
      </c>
      <c r="F130" s="126" t="s">
        <v>603</v>
      </c>
      <c r="G130" s="127" t="s">
        <v>33</v>
      </c>
      <c r="H130" s="125" t="s">
        <v>214</v>
      </c>
      <c r="I130" s="127" t="s">
        <v>215</v>
      </c>
      <c r="J130" s="127" t="s">
        <v>536</v>
      </c>
      <c r="K130" s="127" t="s">
        <v>537</v>
      </c>
      <c r="L130" s="125" t="s">
        <v>27</v>
      </c>
      <c r="M130" s="128" t="s">
        <v>28</v>
      </c>
      <c r="N130" s="128" t="s">
        <v>29</v>
      </c>
      <c r="O130" s="128" t="s">
        <v>30</v>
      </c>
      <c r="P130" s="129"/>
      <c r="Q130" s="130"/>
      <c r="R130" s="130" t="s">
        <v>31</v>
      </c>
      <c r="S130" s="131">
        <v>45197.402083333298</v>
      </c>
      <c r="T130" s="132" t="s">
        <v>566</v>
      </c>
      <c r="U130" s="133">
        <v>45287.402083333298</v>
      </c>
      <c r="V130" s="134">
        <f ca="1">TODAY()-INT(Sisteplant[[#This Row],[Data de Prioridade]])</f>
        <v>160</v>
      </c>
    </row>
    <row r="131" spans="1:22" ht="11" x14ac:dyDescent="0.15">
      <c r="A131" s="125">
        <v>305289</v>
      </c>
      <c r="B131" s="125" t="s">
        <v>767</v>
      </c>
      <c r="C131" s="126" t="s">
        <v>768</v>
      </c>
      <c r="D131" s="126" t="s">
        <v>769</v>
      </c>
      <c r="E131" s="127" t="s">
        <v>602</v>
      </c>
      <c r="F131" s="126" t="s">
        <v>603</v>
      </c>
      <c r="G131" s="127" t="s">
        <v>33</v>
      </c>
      <c r="H131" s="125" t="s">
        <v>214</v>
      </c>
      <c r="I131" s="127" t="s">
        <v>215</v>
      </c>
      <c r="J131" s="127" t="s">
        <v>434</v>
      </c>
      <c r="K131" s="127" t="s">
        <v>435</v>
      </c>
      <c r="L131" s="125" t="s">
        <v>36</v>
      </c>
      <c r="M131" s="128" t="s">
        <v>37</v>
      </c>
      <c r="N131" s="128" t="s">
        <v>82</v>
      </c>
      <c r="O131" s="128" t="s">
        <v>83</v>
      </c>
      <c r="P131" s="129"/>
      <c r="Q131" s="130"/>
      <c r="R131" s="130" t="s">
        <v>31</v>
      </c>
      <c r="S131" s="131">
        <v>45201.857638888898</v>
      </c>
      <c r="T131" s="132" t="s">
        <v>566</v>
      </c>
      <c r="U131" s="133">
        <v>45291.857638888898</v>
      </c>
      <c r="V131" s="134">
        <f ca="1">TODAY()-INT(Sisteplant[[#This Row],[Data de Prioridade]])</f>
        <v>156</v>
      </c>
    </row>
    <row r="132" spans="1:22" ht="11" x14ac:dyDescent="0.15">
      <c r="A132" s="125">
        <v>305290</v>
      </c>
      <c r="B132" s="125" t="s">
        <v>770</v>
      </c>
      <c r="C132" s="126" t="s">
        <v>771</v>
      </c>
      <c r="D132" s="126" t="s">
        <v>771</v>
      </c>
      <c r="E132" s="127" t="s">
        <v>153</v>
      </c>
      <c r="F132" s="126" t="s">
        <v>154</v>
      </c>
      <c r="G132" s="127" t="s">
        <v>33</v>
      </c>
      <c r="H132" s="125" t="s">
        <v>214</v>
      </c>
      <c r="I132" s="127" t="s">
        <v>215</v>
      </c>
      <c r="J132" s="127" t="s">
        <v>763</v>
      </c>
      <c r="K132" s="127" t="s">
        <v>764</v>
      </c>
      <c r="L132" s="125" t="s">
        <v>36</v>
      </c>
      <c r="M132" s="128" t="s">
        <v>37</v>
      </c>
      <c r="N132" s="128" t="s">
        <v>29</v>
      </c>
      <c r="O132" s="128" t="s">
        <v>30</v>
      </c>
      <c r="P132" s="129"/>
      <c r="Q132" s="130"/>
      <c r="R132" s="130" t="s">
        <v>31</v>
      </c>
      <c r="S132" s="131">
        <v>45162.484722222202</v>
      </c>
      <c r="T132" s="132" t="s">
        <v>142</v>
      </c>
      <c r="U132" s="133">
        <v>45252.484722222202</v>
      </c>
      <c r="V132" s="134">
        <f ca="1">TODAY()-INT(Sisteplant[[#This Row],[Data de Prioridade]])</f>
        <v>195</v>
      </c>
    </row>
    <row r="133" spans="1:22" ht="11" x14ac:dyDescent="0.15">
      <c r="A133" s="125">
        <v>305292</v>
      </c>
      <c r="B133" s="125" t="s">
        <v>760</v>
      </c>
      <c r="C133" s="126" t="s">
        <v>772</v>
      </c>
      <c r="D133" s="126" t="s">
        <v>773</v>
      </c>
      <c r="E133" s="127" t="s">
        <v>494</v>
      </c>
      <c r="F133" s="126" t="s">
        <v>495</v>
      </c>
      <c r="G133" s="127" t="s">
        <v>23</v>
      </c>
      <c r="H133" s="125" t="s">
        <v>34</v>
      </c>
      <c r="I133" s="127" t="s">
        <v>35</v>
      </c>
      <c r="J133" s="127" t="s">
        <v>761</v>
      </c>
      <c r="K133" s="127" t="s">
        <v>762</v>
      </c>
      <c r="L133" s="125" t="s">
        <v>36</v>
      </c>
      <c r="M133" s="128" t="s">
        <v>37</v>
      </c>
      <c r="N133" s="128" t="s">
        <v>29</v>
      </c>
      <c r="O133" s="128" t="s">
        <v>30</v>
      </c>
      <c r="P133" s="129">
        <v>45279.333333333299</v>
      </c>
      <c r="Q133" s="130"/>
      <c r="R133" s="130" t="s">
        <v>40</v>
      </c>
      <c r="S133" s="131">
        <v>45275.631944444402</v>
      </c>
      <c r="T133" s="132"/>
      <c r="U133" s="133">
        <v>45278.590277777803</v>
      </c>
      <c r="V133" s="134">
        <f ca="1">TODAY()-INT(Sisteplant[[#This Row],[Data de Prioridade]])</f>
        <v>169</v>
      </c>
    </row>
    <row r="134" spans="1:22" ht="11" x14ac:dyDescent="0.15">
      <c r="A134" s="125">
        <v>305304</v>
      </c>
      <c r="B134" s="125" t="s">
        <v>774</v>
      </c>
      <c r="C134" s="126" t="s">
        <v>775</v>
      </c>
      <c r="D134" s="126" t="s">
        <v>775</v>
      </c>
      <c r="E134" s="127" t="s">
        <v>776</v>
      </c>
      <c r="F134" s="126" t="s">
        <v>777</v>
      </c>
      <c r="G134" s="127" t="s">
        <v>23</v>
      </c>
      <c r="H134" s="125" t="s">
        <v>34</v>
      </c>
      <c r="I134" s="127" t="s">
        <v>35</v>
      </c>
      <c r="J134" s="127" t="s">
        <v>579</v>
      </c>
      <c r="K134" s="127" t="s">
        <v>580</v>
      </c>
      <c r="L134" s="125" t="s">
        <v>36</v>
      </c>
      <c r="M134" s="128" t="s">
        <v>37</v>
      </c>
      <c r="N134" s="128" t="s">
        <v>29</v>
      </c>
      <c r="O134" s="128" t="s">
        <v>30</v>
      </c>
      <c r="P134" s="129">
        <v>45281.333333333299</v>
      </c>
      <c r="Q134" s="130"/>
      <c r="R134" s="130" t="s">
        <v>40</v>
      </c>
      <c r="S134" s="131">
        <v>45224.934027777803</v>
      </c>
      <c r="T134" s="132"/>
      <c r="U134" s="133">
        <v>45280.489583333299</v>
      </c>
      <c r="V134" s="134">
        <f ca="1">TODAY()-INT(Sisteplant[[#This Row],[Data de Prioridade]])</f>
        <v>167</v>
      </c>
    </row>
    <row r="135" spans="1:22" ht="11" x14ac:dyDescent="0.15">
      <c r="A135" s="125">
        <v>305334</v>
      </c>
      <c r="B135" s="125" t="s">
        <v>779</v>
      </c>
      <c r="C135" s="126" t="s">
        <v>787</v>
      </c>
      <c r="D135" s="126" t="s">
        <v>788</v>
      </c>
      <c r="E135" s="127" t="s">
        <v>780</v>
      </c>
      <c r="F135" s="126" t="s">
        <v>778</v>
      </c>
      <c r="G135" s="127" t="s">
        <v>33</v>
      </c>
      <c r="H135" s="125" t="s">
        <v>57</v>
      </c>
      <c r="I135" s="127" t="s">
        <v>58</v>
      </c>
      <c r="J135" s="127" t="s">
        <v>77</v>
      </c>
      <c r="K135" s="127" t="s">
        <v>78</v>
      </c>
      <c r="L135" s="125" t="s">
        <v>27</v>
      </c>
      <c r="M135" s="128" t="s">
        <v>28</v>
      </c>
      <c r="N135" s="128" t="s">
        <v>29</v>
      </c>
      <c r="O135" s="128" t="s">
        <v>30</v>
      </c>
      <c r="P135" s="129"/>
      <c r="Q135" s="130"/>
      <c r="R135" s="130" t="s">
        <v>40</v>
      </c>
      <c r="S135" s="131">
        <v>45294.523611111101</v>
      </c>
      <c r="T135" s="132"/>
      <c r="U135" s="133">
        <v>45294.702777777798</v>
      </c>
      <c r="V135" s="134">
        <f ca="1">TODAY()-INT(Sisteplant[[#This Row],[Data de Prioridade]])</f>
        <v>153</v>
      </c>
    </row>
    <row r="136" spans="1:22" ht="11" x14ac:dyDescent="0.15">
      <c r="A136" s="125">
        <v>305339</v>
      </c>
      <c r="B136" s="125" t="s">
        <v>781</v>
      </c>
      <c r="C136" s="126" t="s">
        <v>782</v>
      </c>
      <c r="D136" s="126" t="s">
        <v>783</v>
      </c>
      <c r="E136" s="127" t="s">
        <v>100</v>
      </c>
      <c r="F136" s="126" t="s">
        <v>101</v>
      </c>
      <c r="G136" s="127" t="s">
        <v>23</v>
      </c>
      <c r="H136" s="125" t="s">
        <v>87</v>
      </c>
      <c r="I136" s="127" t="s">
        <v>88</v>
      </c>
      <c r="J136" s="127" t="s">
        <v>72</v>
      </c>
      <c r="K136" s="127" t="s">
        <v>73</v>
      </c>
      <c r="L136" s="125" t="s">
        <v>36</v>
      </c>
      <c r="M136" s="128" t="s">
        <v>37</v>
      </c>
      <c r="N136" s="128" t="s">
        <v>29</v>
      </c>
      <c r="O136" s="128" t="s">
        <v>30</v>
      </c>
      <c r="P136" s="129"/>
      <c r="Q136" s="130"/>
      <c r="R136" s="130" t="s">
        <v>31</v>
      </c>
      <c r="S136" s="131">
        <v>45293.4597222222</v>
      </c>
      <c r="T136" s="132"/>
      <c r="U136" s="133">
        <v>45383.5</v>
      </c>
      <c r="V136" s="134">
        <f ca="1">TODAY()-INT(Sisteplant[[#This Row],[Data de Prioridade]])</f>
        <v>64</v>
      </c>
    </row>
    <row r="137" spans="1:22" ht="11" x14ac:dyDescent="0.15">
      <c r="A137" s="125">
        <v>305340</v>
      </c>
      <c r="B137" s="125" t="s">
        <v>784</v>
      </c>
      <c r="C137" s="126" t="s">
        <v>785</v>
      </c>
      <c r="D137" s="126" t="s">
        <v>786</v>
      </c>
      <c r="E137" s="127" t="s">
        <v>127</v>
      </c>
      <c r="F137" s="126" t="s">
        <v>128</v>
      </c>
      <c r="G137" s="127" t="s">
        <v>23</v>
      </c>
      <c r="H137" s="125" t="s">
        <v>87</v>
      </c>
      <c r="I137" s="127" t="s">
        <v>88</v>
      </c>
      <c r="J137" s="127" t="s">
        <v>72</v>
      </c>
      <c r="K137" s="127" t="s">
        <v>73</v>
      </c>
      <c r="L137" s="125" t="s">
        <v>36</v>
      </c>
      <c r="M137" s="128" t="s">
        <v>37</v>
      </c>
      <c r="N137" s="128" t="s">
        <v>29</v>
      </c>
      <c r="O137" s="128" t="s">
        <v>30</v>
      </c>
      <c r="P137" s="129">
        <v>44934.333333333299</v>
      </c>
      <c r="Q137" s="130"/>
      <c r="R137" s="130" t="s">
        <v>31</v>
      </c>
      <c r="S137" s="131">
        <v>45260.683333333298</v>
      </c>
      <c r="T137" s="132"/>
      <c r="U137" s="133">
        <v>45351.333333333299</v>
      </c>
      <c r="V137" s="134">
        <f ca="1">TODAY()-INT(Sisteplant[[#This Row],[Data de Prioridade]])</f>
        <v>96</v>
      </c>
    </row>
    <row r="138" spans="1:22" ht="11" x14ac:dyDescent="0.15">
      <c r="A138" s="125">
        <v>305351</v>
      </c>
      <c r="B138" s="125" t="s">
        <v>791</v>
      </c>
      <c r="C138" s="126" t="s">
        <v>792</v>
      </c>
      <c r="D138" s="126" t="s">
        <v>792</v>
      </c>
      <c r="E138" s="127" t="s">
        <v>514</v>
      </c>
      <c r="F138" s="126" t="s">
        <v>515</v>
      </c>
      <c r="G138" s="127" t="s">
        <v>23</v>
      </c>
      <c r="H138" s="125" t="s">
        <v>214</v>
      </c>
      <c r="I138" s="127" t="s">
        <v>215</v>
      </c>
      <c r="J138" s="127" t="s">
        <v>745</v>
      </c>
      <c r="K138" s="127" t="s">
        <v>746</v>
      </c>
      <c r="L138" s="125" t="s">
        <v>36</v>
      </c>
      <c r="M138" s="128" t="s">
        <v>37</v>
      </c>
      <c r="N138" s="128" t="s">
        <v>29</v>
      </c>
      <c r="O138" s="128" t="s">
        <v>30</v>
      </c>
      <c r="P138" s="129"/>
      <c r="Q138" s="130"/>
      <c r="R138" s="130" t="s">
        <v>31</v>
      </c>
      <c r="S138" s="131">
        <v>45300.395833333299</v>
      </c>
      <c r="T138" s="132" t="s">
        <v>91</v>
      </c>
      <c r="U138" s="133">
        <v>45390.395833333299</v>
      </c>
      <c r="V138" s="134">
        <f ca="1">TODAY()-INT(Sisteplant[[#This Row],[Data de Prioridade]])</f>
        <v>57</v>
      </c>
    </row>
    <row r="139" spans="1:22" ht="11" x14ac:dyDescent="0.15">
      <c r="A139" s="125">
        <v>305352</v>
      </c>
      <c r="B139" s="125" t="s">
        <v>793</v>
      </c>
      <c r="C139" s="126" t="s">
        <v>794</v>
      </c>
      <c r="D139" s="126" t="s">
        <v>794</v>
      </c>
      <c r="E139" s="127" t="s">
        <v>715</v>
      </c>
      <c r="F139" s="126" t="s">
        <v>716</v>
      </c>
      <c r="G139" s="127" t="s">
        <v>23</v>
      </c>
      <c r="H139" s="125" t="s">
        <v>214</v>
      </c>
      <c r="I139" s="127" t="s">
        <v>215</v>
      </c>
      <c r="J139" s="127" t="s">
        <v>72</v>
      </c>
      <c r="K139" s="127" t="s">
        <v>73</v>
      </c>
      <c r="L139" s="125" t="s">
        <v>36</v>
      </c>
      <c r="M139" s="128" t="s">
        <v>37</v>
      </c>
      <c r="N139" s="128" t="s">
        <v>29</v>
      </c>
      <c r="O139" s="128" t="s">
        <v>30</v>
      </c>
      <c r="P139" s="129"/>
      <c r="Q139" s="130"/>
      <c r="R139" s="130" t="s">
        <v>31</v>
      </c>
      <c r="S139" s="131">
        <v>45300.517361111102</v>
      </c>
      <c r="T139" s="132" t="s">
        <v>717</v>
      </c>
      <c r="U139" s="133">
        <v>45390.517361111102</v>
      </c>
      <c r="V139" s="134">
        <f ca="1">TODAY()-INT(Sisteplant[[#This Row],[Data de Prioridade]])</f>
        <v>57</v>
      </c>
    </row>
    <row r="140" spans="1:22" ht="11" x14ac:dyDescent="0.15">
      <c r="A140" s="125">
        <v>305355</v>
      </c>
      <c r="B140" s="125" t="s">
        <v>797</v>
      </c>
      <c r="C140" s="126" t="s">
        <v>798</v>
      </c>
      <c r="D140" s="126" t="s">
        <v>798</v>
      </c>
      <c r="E140" s="127" t="s">
        <v>190</v>
      </c>
      <c r="F140" s="126" t="s">
        <v>191</v>
      </c>
      <c r="G140" s="127" t="s">
        <v>23</v>
      </c>
      <c r="H140" s="125" t="s">
        <v>34</v>
      </c>
      <c r="I140" s="127" t="s">
        <v>35</v>
      </c>
      <c r="J140" s="127" t="s">
        <v>138</v>
      </c>
      <c r="K140" s="127" t="s">
        <v>139</v>
      </c>
      <c r="L140" s="125" t="s">
        <v>36</v>
      </c>
      <c r="M140" s="128" t="s">
        <v>37</v>
      </c>
      <c r="N140" s="128" t="s">
        <v>29</v>
      </c>
      <c r="O140" s="128" t="s">
        <v>30</v>
      </c>
      <c r="P140" s="129">
        <v>45414.59375</v>
      </c>
      <c r="Q140" s="130"/>
      <c r="R140" s="130" t="s">
        <v>31</v>
      </c>
      <c r="S140" s="131">
        <v>45301.3527777778</v>
      </c>
      <c r="T140" s="132" t="s">
        <v>192</v>
      </c>
      <c r="U140" s="133">
        <v>45391.609722222202</v>
      </c>
      <c r="V140" s="134">
        <f ca="1">TODAY()-INT(Sisteplant[[#This Row],[Data de Prioridade]])</f>
        <v>56</v>
      </c>
    </row>
    <row r="141" spans="1:22" ht="11" x14ac:dyDescent="0.15">
      <c r="A141" s="125">
        <v>305356</v>
      </c>
      <c r="B141" s="125" t="s">
        <v>799</v>
      </c>
      <c r="C141" s="126" t="s">
        <v>800</v>
      </c>
      <c r="D141" s="126" t="s">
        <v>800</v>
      </c>
      <c r="E141" s="127" t="s">
        <v>715</v>
      </c>
      <c r="F141" s="126" t="s">
        <v>716</v>
      </c>
      <c r="G141" s="127" t="s">
        <v>23</v>
      </c>
      <c r="H141" s="125" t="s">
        <v>214</v>
      </c>
      <c r="I141" s="127" t="s">
        <v>215</v>
      </c>
      <c r="J141" s="127" t="s">
        <v>72</v>
      </c>
      <c r="K141" s="127" t="s">
        <v>73</v>
      </c>
      <c r="L141" s="125" t="s">
        <v>36</v>
      </c>
      <c r="M141" s="128" t="s">
        <v>37</v>
      </c>
      <c r="N141" s="128" t="s">
        <v>29</v>
      </c>
      <c r="O141" s="128" t="s">
        <v>30</v>
      </c>
      <c r="P141" s="129"/>
      <c r="Q141" s="130"/>
      <c r="R141" s="130" t="s">
        <v>31</v>
      </c>
      <c r="S141" s="131">
        <v>45300.454166666699</v>
      </c>
      <c r="T141" s="132" t="s">
        <v>717</v>
      </c>
      <c r="U141" s="133">
        <v>45390.454166666699</v>
      </c>
      <c r="V141" s="134">
        <f ca="1">TODAY()-INT(Sisteplant[[#This Row],[Data de Prioridade]])</f>
        <v>57</v>
      </c>
    </row>
    <row r="142" spans="1:22" ht="11" x14ac:dyDescent="0.15">
      <c r="A142" s="125">
        <v>305357</v>
      </c>
      <c r="B142" s="125" t="s">
        <v>801</v>
      </c>
      <c r="C142" s="126" t="s">
        <v>802</v>
      </c>
      <c r="D142" s="126" t="s">
        <v>802</v>
      </c>
      <c r="E142" s="127" t="s">
        <v>514</v>
      </c>
      <c r="F142" s="126" t="s">
        <v>515</v>
      </c>
      <c r="G142" s="127" t="s">
        <v>23</v>
      </c>
      <c r="H142" s="125" t="s">
        <v>214</v>
      </c>
      <c r="I142" s="127" t="s">
        <v>215</v>
      </c>
      <c r="J142" s="127" t="s">
        <v>745</v>
      </c>
      <c r="K142" s="127" t="s">
        <v>746</v>
      </c>
      <c r="L142" s="125" t="s">
        <v>36</v>
      </c>
      <c r="M142" s="128" t="s">
        <v>37</v>
      </c>
      <c r="N142" s="128" t="s">
        <v>29</v>
      </c>
      <c r="O142" s="128" t="s">
        <v>30</v>
      </c>
      <c r="P142" s="129"/>
      <c r="Q142" s="130"/>
      <c r="R142" s="130" t="s">
        <v>31</v>
      </c>
      <c r="S142" s="131">
        <v>45300.388888888898</v>
      </c>
      <c r="T142" s="132" t="s">
        <v>91</v>
      </c>
      <c r="U142" s="133">
        <v>45390.388888888898</v>
      </c>
      <c r="V142" s="134">
        <f ca="1">TODAY()-INT(Sisteplant[[#This Row],[Data de Prioridade]])</f>
        <v>57</v>
      </c>
    </row>
    <row r="143" spans="1:22" ht="11" x14ac:dyDescent="0.15">
      <c r="A143" s="125">
        <v>305358</v>
      </c>
      <c r="B143" s="125" t="s">
        <v>803</v>
      </c>
      <c r="C143" s="126" t="s">
        <v>804</v>
      </c>
      <c r="D143" s="126" t="s">
        <v>804</v>
      </c>
      <c r="E143" s="127" t="s">
        <v>190</v>
      </c>
      <c r="F143" s="126" t="s">
        <v>191</v>
      </c>
      <c r="G143" s="127" t="s">
        <v>23</v>
      </c>
      <c r="H143" s="125" t="s">
        <v>34</v>
      </c>
      <c r="I143" s="127" t="s">
        <v>35</v>
      </c>
      <c r="J143" s="127" t="s">
        <v>138</v>
      </c>
      <c r="K143" s="127" t="s">
        <v>139</v>
      </c>
      <c r="L143" s="125" t="s">
        <v>36</v>
      </c>
      <c r="M143" s="128" t="s">
        <v>37</v>
      </c>
      <c r="N143" s="128" t="s">
        <v>29</v>
      </c>
      <c r="O143" s="128" t="s">
        <v>30</v>
      </c>
      <c r="P143" s="129">
        <v>45414.6</v>
      </c>
      <c r="Q143" s="130"/>
      <c r="R143" s="130" t="s">
        <v>31</v>
      </c>
      <c r="S143" s="131">
        <v>45301.354166666701</v>
      </c>
      <c r="T143" s="132" t="s">
        <v>192</v>
      </c>
      <c r="U143" s="133">
        <v>45391.609722222202</v>
      </c>
      <c r="V143" s="134">
        <f ca="1">TODAY()-INT(Sisteplant[[#This Row],[Data de Prioridade]])</f>
        <v>56</v>
      </c>
    </row>
    <row r="144" spans="1:22" ht="11" x14ac:dyDescent="0.15">
      <c r="A144" s="125">
        <v>305361</v>
      </c>
      <c r="B144" s="125" t="s">
        <v>805</v>
      </c>
      <c r="C144" s="126" t="s">
        <v>806</v>
      </c>
      <c r="D144" s="126" t="s">
        <v>806</v>
      </c>
      <c r="E144" s="127" t="s">
        <v>494</v>
      </c>
      <c r="F144" s="126" t="s">
        <v>495</v>
      </c>
      <c r="G144" s="127" t="s">
        <v>23</v>
      </c>
      <c r="H144" s="125" t="s">
        <v>214</v>
      </c>
      <c r="I144" s="127" t="s">
        <v>215</v>
      </c>
      <c r="J144" s="127" t="s">
        <v>807</v>
      </c>
      <c r="K144" s="127" t="s">
        <v>808</v>
      </c>
      <c r="L144" s="125" t="s">
        <v>36</v>
      </c>
      <c r="M144" s="128" t="s">
        <v>37</v>
      </c>
      <c r="N144" s="128" t="s">
        <v>29</v>
      </c>
      <c r="O144" s="128" t="s">
        <v>30</v>
      </c>
      <c r="P144" s="129"/>
      <c r="Q144" s="130"/>
      <c r="R144" s="130" t="s">
        <v>31</v>
      </c>
      <c r="S144" s="131">
        <v>45300.53125</v>
      </c>
      <c r="T144" s="132" t="s">
        <v>91</v>
      </c>
      <c r="U144" s="133">
        <v>45390.53125</v>
      </c>
      <c r="V144" s="134">
        <f ca="1">TODAY()-INT(Sisteplant[[#This Row],[Data de Prioridade]])</f>
        <v>57</v>
      </c>
    </row>
    <row r="145" spans="1:22" ht="11" x14ac:dyDescent="0.15">
      <c r="A145" s="125">
        <v>305362</v>
      </c>
      <c r="B145" s="125" t="s">
        <v>809</v>
      </c>
      <c r="C145" s="126" t="s">
        <v>810</v>
      </c>
      <c r="D145" s="126" t="s">
        <v>810</v>
      </c>
      <c r="E145" s="127" t="s">
        <v>494</v>
      </c>
      <c r="F145" s="126" t="s">
        <v>495</v>
      </c>
      <c r="G145" s="127" t="s">
        <v>23</v>
      </c>
      <c r="H145" s="125" t="s">
        <v>214</v>
      </c>
      <c r="I145" s="127" t="s">
        <v>215</v>
      </c>
      <c r="J145" s="127" t="s">
        <v>807</v>
      </c>
      <c r="K145" s="127" t="s">
        <v>808</v>
      </c>
      <c r="L145" s="125" t="s">
        <v>36</v>
      </c>
      <c r="M145" s="128" t="s">
        <v>37</v>
      </c>
      <c r="N145" s="128" t="s">
        <v>29</v>
      </c>
      <c r="O145" s="128" t="s">
        <v>30</v>
      </c>
      <c r="P145" s="129"/>
      <c r="Q145" s="130"/>
      <c r="R145" s="130" t="s">
        <v>31</v>
      </c>
      <c r="S145" s="131">
        <v>45300.534722222197</v>
      </c>
      <c r="T145" s="132" t="s">
        <v>91</v>
      </c>
      <c r="U145" s="133">
        <v>45390.534722222197</v>
      </c>
      <c r="V145" s="134">
        <f ca="1">TODAY()-INT(Sisteplant[[#This Row],[Data de Prioridade]])</f>
        <v>57</v>
      </c>
    </row>
    <row r="146" spans="1:22" ht="11" x14ac:dyDescent="0.15">
      <c r="A146" s="125">
        <v>305363</v>
      </c>
      <c r="B146" s="125" t="s">
        <v>811</v>
      </c>
      <c r="C146" s="126" t="s">
        <v>812</v>
      </c>
      <c r="D146" s="126" t="s">
        <v>812</v>
      </c>
      <c r="E146" s="127" t="s">
        <v>494</v>
      </c>
      <c r="F146" s="126" t="s">
        <v>495</v>
      </c>
      <c r="G146" s="127" t="s">
        <v>23</v>
      </c>
      <c r="H146" s="125" t="s">
        <v>214</v>
      </c>
      <c r="I146" s="127" t="s">
        <v>215</v>
      </c>
      <c r="J146" s="127" t="s">
        <v>807</v>
      </c>
      <c r="K146" s="127" t="s">
        <v>808</v>
      </c>
      <c r="L146" s="125" t="s">
        <v>36</v>
      </c>
      <c r="M146" s="128" t="s">
        <v>37</v>
      </c>
      <c r="N146" s="128" t="s">
        <v>29</v>
      </c>
      <c r="O146" s="128" t="s">
        <v>30</v>
      </c>
      <c r="P146" s="129"/>
      <c r="Q146" s="130"/>
      <c r="R146" s="130" t="s">
        <v>31</v>
      </c>
      <c r="S146" s="131">
        <v>45300.543749999997</v>
      </c>
      <c r="T146" s="132" t="s">
        <v>91</v>
      </c>
      <c r="U146" s="133">
        <v>45390.543749999997</v>
      </c>
      <c r="V146" s="134">
        <f ca="1">TODAY()-INT(Sisteplant[[#This Row],[Data de Prioridade]])</f>
        <v>57</v>
      </c>
    </row>
    <row r="147" spans="1:22" ht="11" x14ac:dyDescent="0.15">
      <c r="A147" s="125">
        <v>305364</v>
      </c>
      <c r="B147" s="125" t="s">
        <v>813</v>
      </c>
      <c r="C147" s="126" t="s">
        <v>814</v>
      </c>
      <c r="D147" s="126" t="s">
        <v>814</v>
      </c>
      <c r="E147" s="127" t="s">
        <v>190</v>
      </c>
      <c r="F147" s="126" t="s">
        <v>191</v>
      </c>
      <c r="G147" s="127" t="s">
        <v>23</v>
      </c>
      <c r="H147" s="125" t="s">
        <v>214</v>
      </c>
      <c r="I147" s="127" t="s">
        <v>215</v>
      </c>
      <c r="J147" s="127" t="s">
        <v>138</v>
      </c>
      <c r="K147" s="127" t="s">
        <v>139</v>
      </c>
      <c r="L147" s="125" t="s">
        <v>36</v>
      </c>
      <c r="M147" s="128" t="s">
        <v>37</v>
      </c>
      <c r="N147" s="128" t="s">
        <v>29</v>
      </c>
      <c r="O147" s="128" t="s">
        <v>30</v>
      </c>
      <c r="P147" s="129"/>
      <c r="Q147" s="130"/>
      <c r="R147" s="130" t="s">
        <v>31</v>
      </c>
      <c r="S147" s="131">
        <v>45301.353472222203</v>
      </c>
      <c r="T147" s="132" t="s">
        <v>192</v>
      </c>
      <c r="U147" s="133">
        <v>45391.353472222203</v>
      </c>
      <c r="V147" s="134">
        <f ca="1">TODAY()-INT(Sisteplant[[#This Row],[Data de Prioridade]])</f>
        <v>56</v>
      </c>
    </row>
    <row r="148" spans="1:22" ht="11" x14ac:dyDescent="0.15">
      <c r="A148" s="125">
        <v>305366</v>
      </c>
      <c r="B148" s="125" t="s">
        <v>815</v>
      </c>
      <c r="C148" s="126" t="s">
        <v>816</v>
      </c>
      <c r="D148" s="126" t="s">
        <v>816</v>
      </c>
      <c r="E148" s="127" t="s">
        <v>100</v>
      </c>
      <c r="F148" s="126" t="s">
        <v>101</v>
      </c>
      <c r="G148" s="127" t="s">
        <v>23</v>
      </c>
      <c r="H148" s="125" t="s">
        <v>34</v>
      </c>
      <c r="I148" s="127" t="s">
        <v>35</v>
      </c>
      <c r="J148" s="127" t="s">
        <v>102</v>
      </c>
      <c r="K148" s="127" t="s">
        <v>103</v>
      </c>
      <c r="L148" s="125" t="s">
        <v>36</v>
      </c>
      <c r="M148" s="128" t="s">
        <v>37</v>
      </c>
      <c r="N148" s="128" t="s">
        <v>55</v>
      </c>
      <c r="O148" s="128" t="s">
        <v>56</v>
      </c>
      <c r="P148" s="129">
        <v>45442.40625</v>
      </c>
      <c r="Q148" s="130"/>
      <c r="R148" s="130" t="s">
        <v>31</v>
      </c>
      <c r="S148" s="131">
        <v>45299.416666666701</v>
      </c>
      <c r="T148" s="132" t="s">
        <v>104</v>
      </c>
      <c r="U148" s="133">
        <v>45391.609722222202</v>
      </c>
      <c r="V148" s="134">
        <f ca="1">TODAY()-INT(Sisteplant[[#This Row],[Data de Prioridade]])</f>
        <v>56</v>
      </c>
    </row>
    <row r="149" spans="1:22" ht="11" x14ac:dyDescent="0.15">
      <c r="A149" s="125">
        <v>305367</v>
      </c>
      <c r="B149" s="125" t="s">
        <v>817</v>
      </c>
      <c r="C149" s="126" t="s">
        <v>818</v>
      </c>
      <c r="D149" s="126" t="s">
        <v>818</v>
      </c>
      <c r="E149" s="127" t="s">
        <v>494</v>
      </c>
      <c r="F149" s="126" t="s">
        <v>495</v>
      </c>
      <c r="G149" s="127" t="s">
        <v>23</v>
      </c>
      <c r="H149" s="125" t="s">
        <v>214</v>
      </c>
      <c r="I149" s="127" t="s">
        <v>215</v>
      </c>
      <c r="J149" s="127" t="s">
        <v>807</v>
      </c>
      <c r="K149" s="127" t="s">
        <v>808</v>
      </c>
      <c r="L149" s="125" t="s">
        <v>36</v>
      </c>
      <c r="M149" s="128" t="s">
        <v>37</v>
      </c>
      <c r="N149" s="128" t="s">
        <v>29</v>
      </c>
      <c r="O149" s="128" t="s">
        <v>30</v>
      </c>
      <c r="P149" s="129"/>
      <c r="Q149" s="130"/>
      <c r="R149" s="130" t="s">
        <v>31</v>
      </c>
      <c r="S149" s="131">
        <v>45300.554166666698</v>
      </c>
      <c r="T149" s="132" t="s">
        <v>91</v>
      </c>
      <c r="U149" s="133">
        <v>45390.554166666698</v>
      </c>
      <c r="V149" s="134">
        <f ca="1">TODAY()-INT(Sisteplant[[#This Row],[Data de Prioridade]])</f>
        <v>57</v>
      </c>
    </row>
    <row r="150" spans="1:22" ht="11" x14ac:dyDescent="0.15">
      <c r="A150" s="125">
        <v>305368</v>
      </c>
      <c r="B150" s="125" t="s">
        <v>819</v>
      </c>
      <c r="C150" s="126" t="s">
        <v>820</v>
      </c>
      <c r="D150" s="126" t="s">
        <v>820</v>
      </c>
      <c r="E150" s="127" t="s">
        <v>821</v>
      </c>
      <c r="F150" s="126" t="s">
        <v>822</v>
      </c>
      <c r="G150" s="127" t="s">
        <v>23</v>
      </c>
      <c r="H150" s="125" t="s">
        <v>214</v>
      </c>
      <c r="I150" s="127" t="s">
        <v>215</v>
      </c>
      <c r="J150" s="127" t="s">
        <v>807</v>
      </c>
      <c r="K150" s="127" t="s">
        <v>808</v>
      </c>
      <c r="L150" s="125" t="s">
        <v>36</v>
      </c>
      <c r="M150" s="128" t="s">
        <v>37</v>
      </c>
      <c r="N150" s="128" t="s">
        <v>29</v>
      </c>
      <c r="O150" s="128" t="s">
        <v>30</v>
      </c>
      <c r="P150" s="129"/>
      <c r="Q150" s="130"/>
      <c r="R150" s="130" t="s">
        <v>31</v>
      </c>
      <c r="S150" s="131">
        <v>45300.559722222199</v>
      </c>
      <c r="T150" s="132" t="s">
        <v>91</v>
      </c>
      <c r="U150" s="133">
        <v>45390.559722222199</v>
      </c>
      <c r="V150" s="134">
        <f ca="1">TODAY()-INT(Sisteplant[[#This Row],[Data de Prioridade]])</f>
        <v>57</v>
      </c>
    </row>
    <row r="151" spans="1:22" ht="11" x14ac:dyDescent="0.15">
      <c r="A151" s="125">
        <v>305369</v>
      </c>
      <c r="B151" s="125" t="s">
        <v>823</v>
      </c>
      <c r="C151" s="126" t="s">
        <v>824</v>
      </c>
      <c r="D151" s="126" t="s">
        <v>824</v>
      </c>
      <c r="E151" s="127" t="s">
        <v>107</v>
      </c>
      <c r="F151" s="126" t="s">
        <v>108</v>
      </c>
      <c r="G151" s="127" t="s">
        <v>23</v>
      </c>
      <c r="H151" s="125" t="s">
        <v>214</v>
      </c>
      <c r="I151" s="127" t="s">
        <v>215</v>
      </c>
      <c r="J151" s="127" t="s">
        <v>807</v>
      </c>
      <c r="K151" s="127" t="s">
        <v>808</v>
      </c>
      <c r="L151" s="125" t="s">
        <v>36</v>
      </c>
      <c r="M151" s="128" t="s">
        <v>37</v>
      </c>
      <c r="N151" s="128" t="s">
        <v>29</v>
      </c>
      <c r="O151" s="128" t="s">
        <v>30</v>
      </c>
      <c r="P151" s="129"/>
      <c r="Q151" s="130"/>
      <c r="R151" s="130" t="s">
        <v>31</v>
      </c>
      <c r="S151" s="131">
        <v>45300.5625</v>
      </c>
      <c r="T151" s="132" t="s">
        <v>91</v>
      </c>
      <c r="U151" s="133">
        <v>45390.5625</v>
      </c>
      <c r="V151" s="134">
        <f ca="1">TODAY()-INT(Sisteplant[[#This Row],[Data de Prioridade]])</f>
        <v>57</v>
      </c>
    </row>
    <row r="152" spans="1:22" ht="11" x14ac:dyDescent="0.15">
      <c r="A152" s="125">
        <v>305370</v>
      </c>
      <c r="B152" s="125" t="s">
        <v>825</v>
      </c>
      <c r="C152" s="126" t="s">
        <v>826</v>
      </c>
      <c r="D152" s="126" t="s">
        <v>826</v>
      </c>
      <c r="E152" s="127" t="s">
        <v>715</v>
      </c>
      <c r="F152" s="126" t="s">
        <v>716</v>
      </c>
      <c r="G152" s="127" t="s">
        <v>23</v>
      </c>
      <c r="H152" s="125" t="s">
        <v>214</v>
      </c>
      <c r="I152" s="127" t="s">
        <v>215</v>
      </c>
      <c r="J152" s="127" t="s">
        <v>72</v>
      </c>
      <c r="K152" s="127" t="s">
        <v>73</v>
      </c>
      <c r="L152" s="125" t="s">
        <v>36</v>
      </c>
      <c r="M152" s="128" t="s">
        <v>37</v>
      </c>
      <c r="N152" s="128" t="s">
        <v>29</v>
      </c>
      <c r="O152" s="128" t="s">
        <v>30</v>
      </c>
      <c r="P152" s="129"/>
      <c r="Q152" s="130"/>
      <c r="R152" s="130" t="s">
        <v>31</v>
      </c>
      <c r="S152" s="131">
        <v>45300.489583333299</v>
      </c>
      <c r="T152" s="132" t="s">
        <v>717</v>
      </c>
      <c r="U152" s="133">
        <v>45390.489583333299</v>
      </c>
      <c r="V152" s="134">
        <f ca="1">TODAY()-INT(Sisteplant[[#This Row],[Data de Prioridade]])</f>
        <v>57</v>
      </c>
    </row>
    <row r="153" spans="1:22" ht="11" x14ac:dyDescent="0.15">
      <c r="A153" s="125">
        <v>305374</v>
      </c>
      <c r="B153" s="125" t="s">
        <v>827</v>
      </c>
      <c r="C153" s="126" t="s">
        <v>828</v>
      </c>
      <c r="D153" s="126" t="s">
        <v>828</v>
      </c>
      <c r="E153" s="127" t="s">
        <v>190</v>
      </c>
      <c r="F153" s="126" t="s">
        <v>191</v>
      </c>
      <c r="G153" s="127" t="s">
        <v>23</v>
      </c>
      <c r="H153" s="125" t="s">
        <v>214</v>
      </c>
      <c r="I153" s="127" t="s">
        <v>215</v>
      </c>
      <c r="J153" s="127" t="s">
        <v>138</v>
      </c>
      <c r="K153" s="127" t="s">
        <v>139</v>
      </c>
      <c r="L153" s="125" t="s">
        <v>36</v>
      </c>
      <c r="M153" s="128" t="s">
        <v>37</v>
      </c>
      <c r="N153" s="128" t="s">
        <v>29</v>
      </c>
      <c r="O153" s="128" t="s">
        <v>30</v>
      </c>
      <c r="P153" s="129"/>
      <c r="Q153" s="130"/>
      <c r="R153" s="130" t="s">
        <v>31</v>
      </c>
      <c r="S153" s="131">
        <v>45301.351388888899</v>
      </c>
      <c r="T153" s="132" t="s">
        <v>192</v>
      </c>
      <c r="U153" s="133">
        <v>45391.351388888899</v>
      </c>
      <c r="V153" s="134">
        <f ca="1">TODAY()-INT(Sisteplant[[#This Row],[Data de Prioridade]])</f>
        <v>56</v>
      </c>
    </row>
    <row r="154" spans="1:22" ht="11" x14ac:dyDescent="0.15">
      <c r="A154" s="125">
        <v>305376</v>
      </c>
      <c r="B154" s="125" t="s">
        <v>829</v>
      </c>
      <c r="C154" s="126" t="s">
        <v>830</v>
      </c>
      <c r="D154" s="126" t="s">
        <v>830</v>
      </c>
      <c r="E154" s="127" t="s">
        <v>261</v>
      </c>
      <c r="F154" s="126" t="s">
        <v>262</v>
      </c>
      <c r="G154" s="127" t="s">
        <v>23</v>
      </c>
      <c r="H154" s="125" t="s">
        <v>214</v>
      </c>
      <c r="I154" s="127" t="s">
        <v>215</v>
      </c>
      <c r="J154" s="127" t="s">
        <v>138</v>
      </c>
      <c r="K154" s="127" t="s">
        <v>139</v>
      </c>
      <c r="L154" s="125" t="s">
        <v>36</v>
      </c>
      <c r="M154" s="128" t="s">
        <v>37</v>
      </c>
      <c r="N154" s="128" t="s">
        <v>29</v>
      </c>
      <c r="O154" s="128" t="s">
        <v>30</v>
      </c>
      <c r="P154" s="129"/>
      <c r="Q154" s="130"/>
      <c r="R154" s="130" t="s">
        <v>31</v>
      </c>
      <c r="S154" s="131">
        <v>45295.2631944444</v>
      </c>
      <c r="T154" s="132" t="s">
        <v>233</v>
      </c>
      <c r="U154" s="133">
        <v>45385.2631944444</v>
      </c>
      <c r="V154" s="134">
        <f ca="1">TODAY()-INT(Sisteplant[[#This Row],[Data de Prioridade]])</f>
        <v>62</v>
      </c>
    </row>
    <row r="155" spans="1:22" ht="11" x14ac:dyDescent="0.15">
      <c r="A155" s="125">
        <v>305378</v>
      </c>
      <c r="B155" s="125" t="s">
        <v>833</v>
      </c>
      <c r="C155" s="126" t="s">
        <v>834</v>
      </c>
      <c r="D155" s="126" t="s">
        <v>834</v>
      </c>
      <c r="E155" s="127" t="s">
        <v>835</v>
      </c>
      <c r="F155" s="126" t="s">
        <v>836</v>
      </c>
      <c r="G155" s="127" t="s">
        <v>23</v>
      </c>
      <c r="H155" s="125" t="s">
        <v>214</v>
      </c>
      <c r="I155" s="127" t="s">
        <v>215</v>
      </c>
      <c r="J155" s="127" t="s">
        <v>72</v>
      </c>
      <c r="K155" s="127" t="s">
        <v>73</v>
      </c>
      <c r="L155" s="125" t="s">
        <v>36</v>
      </c>
      <c r="M155" s="128" t="s">
        <v>37</v>
      </c>
      <c r="N155" s="128" t="s">
        <v>29</v>
      </c>
      <c r="O155" s="128" t="s">
        <v>30</v>
      </c>
      <c r="P155" s="129"/>
      <c r="Q155" s="130"/>
      <c r="R155" s="130" t="s">
        <v>31</v>
      </c>
      <c r="S155" s="131">
        <v>45293.460416666698</v>
      </c>
      <c r="T155" s="132" t="s">
        <v>32</v>
      </c>
      <c r="U155" s="133">
        <v>45383.460416666698</v>
      </c>
      <c r="V155" s="134">
        <f ca="1">TODAY()-INT(Sisteplant[[#This Row],[Data de Prioridade]])</f>
        <v>64</v>
      </c>
    </row>
    <row r="156" spans="1:22" ht="11" x14ac:dyDescent="0.15">
      <c r="A156" s="125">
        <v>305383</v>
      </c>
      <c r="B156" s="125" t="s">
        <v>840</v>
      </c>
      <c r="C156" s="126" t="s">
        <v>841</v>
      </c>
      <c r="D156" s="126" t="s">
        <v>841</v>
      </c>
      <c r="E156" s="127" t="s">
        <v>795</v>
      </c>
      <c r="F156" s="126" t="s">
        <v>796</v>
      </c>
      <c r="G156" s="127" t="s">
        <v>23</v>
      </c>
      <c r="H156" s="125" t="s">
        <v>214</v>
      </c>
      <c r="I156" s="127" t="s">
        <v>215</v>
      </c>
      <c r="J156" s="127" t="s">
        <v>532</v>
      </c>
      <c r="K156" s="127" t="s">
        <v>533</v>
      </c>
      <c r="L156" s="125" t="s">
        <v>36</v>
      </c>
      <c r="M156" s="128" t="s">
        <v>37</v>
      </c>
      <c r="N156" s="128" t="s">
        <v>29</v>
      </c>
      <c r="O156" s="128" t="s">
        <v>30</v>
      </c>
      <c r="P156" s="129"/>
      <c r="Q156" s="130"/>
      <c r="R156" s="130" t="s">
        <v>31</v>
      </c>
      <c r="S156" s="131">
        <v>45288.652777777803</v>
      </c>
      <c r="T156" s="132" t="s">
        <v>104</v>
      </c>
      <c r="U156" s="133">
        <v>45378.652777777803</v>
      </c>
      <c r="V156" s="134">
        <f ca="1">TODAY()-INT(Sisteplant[[#This Row],[Data de Prioridade]])</f>
        <v>69</v>
      </c>
    </row>
    <row r="157" spans="1:22" ht="11" x14ac:dyDescent="0.15">
      <c r="A157" s="125">
        <v>305384</v>
      </c>
      <c r="B157" s="125" t="s">
        <v>842</v>
      </c>
      <c r="C157" s="126" t="s">
        <v>843</v>
      </c>
      <c r="D157" s="126" t="s">
        <v>843</v>
      </c>
      <c r="E157" s="127" t="s">
        <v>115</v>
      </c>
      <c r="F157" s="126" t="s">
        <v>116</v>
      </c>
      <c r="G157" s="127" t="s">
        <v>23</v>
      </c>
      <c r="H157" s="125" t="s">
        <v>34</v>
      </c>
      <c r="I157" s="127" t="s">
        <v>35</v>
      </c>
      <c r="J157" s="127" t="s">
        <v>117</v>
      </c>
      <c r="K157" s="127" t="s">
        <v>118</v>
      </c>
      <c r="L157" s="125" t="s">
        <v>36</v>
      </c>
      <c r="M157" s="128" t="s">
        <v>37</v>
      </c>
      <c r="N157" s="128" t="s">
        <v>29</v>
      </c>
      <c r="O157" s="128" t="s">
        <v>30</v>
      </c>
      <c r="P157" s="129">
        <v>45415.381249999999</v>
      </c>
      <c r="Q157" s="130"/>
      <c r="R157" s="130" t="s">
        <v>31</v>
      </c>
      <c r="S157" s="131">
        <v>45280.318055555603</v>
      </c>
      <c r="T157" s="132" t="s">
        <v>119</v>
      </c>
      <c r="U157" s="133">
        <v>45391.609722222202</v>
      </c>
      <c r="V157" s="134">
        <f ca="1">TODAY()-INT(Sisteplant[[#This Row],[Data de Prioridade]])</f>
        <v>56</v>
      </c>
    </row>
    <row r="158" spans="1:22" ht="11" x14ac:dyDescent="0.15">
      <c r="A158" s="125">
        <v>305385</v>
      </c>
      <c r="B158" s="125" t="s">
        <v>844</v>
      </c>
      <c r="C158" s="126" t="s">
        <v>845</v>
      </c>
      <c r="D158" s="126" t="s">
        <v>845</v>
      </c>
      <c r="E158" s="127" t="s">
        <v>846</v>
      </c>
      <c r="F158" s="126" t="s">
        <v>847</v>
      </c>
      <c r="G158" s="127" t="s">
        <v>23</v>
      </c>
      <c r="H158" s="125" t="s">
        <v>34</v>
      </c>
      <c r="I158" s="127" t="s">
        <v>35</v>
      </c>
      <c r="J158" s="127" t="s">
        <v>579</v>
      </c>
      <c r="K158" s="127" t="s">
        <v>580</v>
      </c>
      <c r="L158" s="125" t="s">
        <v>36</v>
      </c>
      <c r="M158" s="128" t="s">
        <v>37</v>
      </c>
      <c r="N158" s="128" t="s">
        <v>29</v>
      </c>
      <c r="O158" s="128" t="s">
        <v>30</v>
      </c>
      <c r="P158" s="129">
        <v>45422.396527777797</v>
      </c>
      <c r="Q158" s="130"/>
      <c r="R158" s="130" t="s">
        <v>31</v>
      </c>
      <c r="S158" s="131">
        <v>45282.377083333296</v>
      </c>
      <c r="T158" s="132" t="s">
        <v>32</v>
      </c>
      <c r="U158" s="133">
        <v>45391.609722222202</v>
      </c>
      <c r="V158" s="134">
        <f ca="1">TODAY()-INT(Sisteplant[[#This Row],[Data de Prioridade]])</f>
        <v>56</v>
      </c>
    </row>
    <row r="159" spans="1:22" ht="11" x14ac:dyDescent="0.15">
      <c r="A159" s="125">
        <v>305389</v>
      </c>
      <c r="B159" s="125" t="s">
        <v>848</v>
      </c>
      <c r="C159" s="126" t="s">
        <v>849</v>
      </c>
      <c r="D159" s="126" t="s">
        <v>849</v>
      </c>
      <c r="E159" s="127" t="s">
        <v>218</v>
      </c>
      <c r="F159" s="126" t="s">
        <v>219</v>
      </c>
      <c r="G159" s="127" t="s">
        <v>23</v>
      </c>
      <c r="H159" s="125" t="s">
        <v>214</v>
      </c>
      <c r="I159" s="127" t="s">
        <v>215</v>
      </c>
      <c r="J159" s="127" t="s">
        <v>72</v>
      </c>
      <c r="K159" s="127" t="s">
        <v>73</v>
      </c>
      <c r="L159" s="125" t="s">
        <v>36</v>
      </c>
      <c r="M159" s="128" t="s">
        <v>37</v>
      </c>
      <c r="N159" s="128" t="s">
        <v>253</v>
      </c>
      <c r="O159" s="128" t="s">
        <v>254</v>
      </c>
      <c r="P159" s="129"/>
      <c r="Q159" s="130"/>
      <c r="R159" s="130" t="s">
        <v>31</v>
      </c>
      <c r="S159" s="131">
        <v>45293.574305555601</v>
      </c>
      <c r="T159" s="132" t="s">
        <v>192</v>
      </c>
      <c r="U159" s="133">
        <v>45383.574305555601</v>
      </c>
      <c r="V159" s="134">
        <f ca="1">TODAY()-INT(Sisteplant[[#This Row],[Data de Prioridade]])</f>
        <v>64</v>
      </c>
    </row>
    <row r="160" spans="1:22" ht="11" x14ac:dyDescent="0.15">
      <c r="A160" s="125">
        <v>305390</v>
      </c>
      <c r="B160" s="125" t="s">
        <v>850</v>
      </c>
      <c r="C160" s="126" t="s">
        <v>851</v>
      </c>
      <c r="D160" s="126" t="s">
        <v>851</v>
      </c>
      <c r="E160" s="127" t="s">
        <v>149</v>
      </c>
      <c r="F160" s="126" t="s">
        <v>150</v>
      </c>
      <c r="G160" s="127" t="s">
        <v>23</v>
      </c>
      <c r="H160" s="125" t="s">
        <v>87</v>
      </c>
      <c r="I160" s="127" t="s">
        <v>88</v>
      </c>
      <c r="J160" s="127" t="s">
        <v>129</v>
      </c>
      <c r="K160" s="127" t="s">
        <v>130</v>
      </c>
      <c r="L160" s="125" t="s">
        <v>36</v>
      </c>
      <c r="M160" s="128" t="s">
        <v>37</v>
      </c>
      <c r="N160" s="128" t="s">
        <v>29</v>
      </c>
      <c r="O160" s="128" t="s">
        <v>30</v>
      </c>
      <c r="P160" s="129">
        <v>45427.624305555597</v>
      </c>
      <c r="Q160" s="130"/>
      <c r="R160" s="130" t="s">
        <v>31</v>
      </c>
      <c r="S160" s="131">
        <v>45272.5180555556</v>
      </c>
      <c r="T160" s="132" t="s">
        <v>131</v>
      </c>
      <c r="U160" s="133">
        <v>45391.609722222202</v>
      </c>
      <c r="V160" s="134">
        <f ca="1">TODAY()-INT(Sisteplant[[#This Row],[Data de Prioridade]])</f>
        <v>56</v>
      </c>
    </row>
    <row r="161" spans="1:22" ht="11" x14ac:dyDescent="0.15">
      <c r="A161" s="125">
        <v>305395</v>
      </c>
      <c r="B161" s="125" t="s">
        <v>852</v>
      </c>
      <c r="C161" s="126" t="s">
        <v>853</v>
      </c>
      <c r="D161" s="126" t="s">
        <v>854</v>
      </c>
      <c r="E161" s="127" t="s">
        <v>855</v>
      </c>
      <c r="F161" s="126" t="s">
        <v>856</v>
      </c>
      <c r="G161" s="127" t="s">
        <v>33</v>
      </c>
      <c r="H161" s="125" t="s">
        <v>53</v>
      </c>
      <c r="I161" s="127" t="s">
        <v>54</v>
      </c>
      <c r="J161" s="127" t="s">
        <v>72</v>
      </c>
      <c r="K161" s="127" t="s">
        <v>73</v>
      </c>
      <c r="L161" s="125" t="s">
        <v>36</v>
      </c>
      <c r="M161" s="128" t="s">
        <v>37</v>
      </c>
      <c r="N161" s="128" t="s">
        <v>96</v>
      </c>
      <c r="O161" s="128" t="s">
        <v>97</v>
      </c>
      <c r="P161" s="129">
        <v>45304.333333333299</v>
      </c>
      <c r="Q161" s="130"/>
      <c r="R161" s="130" t="s">
        <v>31</v>
      </c>
      <c r="S161" s="131">
        <v>45302.263888888898</v>
      </c>
      <c r="T161" s="132"/>
      <c r="U161" s="133">
        <v>45392.375</v>
      </c>
      <c r="V161" s="134">
        <f ca="1">TODAY()-INT(Sisteplant[[#This Row],[Data de Prioridade]])</f>
        <v>55</v>
      </c>
    </row>
    <row r="162" spans="1:22" ht="11" x14ac:dyDescent="0.15">
      <c r="A162" s="125">
        <v>305408</v>
      </c>
      <c r="B162" s="125" t="s">
        <v>864</v>
      </c>
      <c r="C162" s="126" t="s">
        <v>865</v>
      </c>
      <c r="D162" s="126" t="s">
        <v>865</v>
      </c>
      <c r="E162" s="127" t="s">
        <v>866</v>
      </c>
      <c r="F162" s="126" t="s">
        <v>867</v>
      </c>
      <c r="G162" s="127" t="s">
        <v>33</v>
      </c>
      <c r="H162" s="125" t="s">
        <v>57</v>
      </c>
      <c r="I162" s="127" t="s">
        <v>58</v>
      </c>
      <c r="J162" s="127" t="s">
        <v>868</v>
      </c>
      <c r="K162" s="127" t="s">
        <v>869</v>
      </c>
      <c r="L162" s="125" t="s">
        <v>36</v>
      </c>
      <c r="M162" s="128" t="s">
        <v>37</v>
      </c>
      <c r="N162" s="128" t="s">
        <v>61</v>
      </c>
      <c r="O162" s="128" t="s">
        <v>62</v>
      </c>
      <c r="P162" s="129">
        <v>45307.333333333299</v>
      </c>
      <c r="Q162" s="130"/>
      <c r="R162" s="130" t="s">
        <v>31</v>
      </c>
      <c r="S162" s="131">
        <v>45306.340972222199</v>
      </c>
      <c r="T162" s="132" t="s">
        <v>74</v>
      </c>
      <c r="U162" s="133">
        <v>45396.601388888899</v>
      </c>
      <c r="V162" s="134">
        <f ca="1">TODAY()-INT(Sisteplant[[#This Row],[Data de Prioridade]])</f>
        <v>51</v>
      </c>
    </row>
    <row r="163" spans="1:22" ht="11" x14ac:dyDescent="0.15">
      <c r="A163" s="125">
        <v>305410</v>
      </c>
      <c r="B163" s="125" t="s">
        <v>870</v>
      </c>
      <c r="C163" s="126" t="s">
        <v>871</v>
      </c>
      <c r="D163" s="126" t="s">
        <v>871</v>
      </c>
      <c r="E163" s="127" t="s">
        <v>64</v>
      </c>
      <c r="F163" s="126" t="s">
        <v>65</v>
      </c>
      <c r="G163" s="127" t="s">
        <v>33</v>
      </c>
      <c r="H163" s="125" t="s">
        <v>214</v>
      </c>
      <c r="I163" s="127" t="s">
        <v>215</v>
      </c>
      <c r="J163" s="127" t="s">
        <v>763</v>
      </c>
      <c r="K163" s="127" t="s">
        <v>764</v>
      </c>
      <c r="L163" s="125" t="s">
        <v>36</v>
      </c>
      <c r="M163" s="128" t="s">
        <v>37</v>
      </c>
      <c r="N163" s="128" t="s">
        <v>55</v>
      </c>
      <c r="O163" s="128" t="s">
        <v>56</v>
      </c>
      <c r="P163" s="129"/>
      <c r="Q163" s="130"/>
      <c r="R163" s="130" t="s">
        <v>31</v>
      </c>
      <c r="S163" s="131">
        <v>45299.295138888898</v>
      </c>
      <c r="T163" s="132" t="s">
        <v>142</v>
      </c>
      <c r="U163" s="133">
        <v>45389.295138888898</v>
      </c>
      <c r="V163" s="134">
        <f ca="1">TODAY()-INT(Sisteplant[[#This Row],[Data de Prioridade]])</f>
        <v>58</v>
      </c>
    </row>
    <row r="164" spans="1:22" ht="11" x14ac:dyDescent="0.15">
      <c r="A164" s="125">
        <v>305416</v>
      </c>
      <c r="B164" s="125" t="s">
        <v>872</v>
      </c>
      <c r="C164" s="126" t="s">
        <v>873</v>
      </c>
      <c r="D164" s="126" t="s">
        <v>873</v>
      </c>
      <c r="E164" s="127" t="s">
        <v>874</v>
      </c>
      <c r="F164" s="126" t="s">
        <v>875</v>
      </c>
      <c r="G164" s="127" t="s">
        <v>33</v>
      </c>
      <c r="H164" s="125" t="s">
        <v>214</v>
      </c>
      <c r="I164" s="127" t="s">
        <v>215</v>
      </c>
      <c r="J164" s="127" t="s">
        <v>72</v>
      </c>
      <c r="K164" s="127" t="s">
        <v>73</v>
      </c>
      <c r="L164" s="125" t="s">
        <v>36</v>
      </c>
      <c r="M164" s="128" t="s">
        <v>37</v>
      </c>
      <c r="N164" s="128" t="s">
        <v>89</v>
      </c>
      <c r="O164" s="128" t="s">
        <v>90</v>
      </c>
      <c r="P164" s="129"/>
      <c r="Q164" s="130"/>
      <c r="R164" s="130" t="s">
        <v>79</v>
      </c>
      <c r="S164" s="131">
        <v>45293.517361111102</v>
      </c>
      <c r="T164" s="132" t="s">
        <v>876</v>
      </c>
      <c r="U164" s="133">
        <v>45308.517361111102</v>
      </c>
      <c r="V164" s="134">
        <f ca="1">TODAY()-INT(Sisteplant[[#This Row],[Data de Prioridade]])</f>
        <v>139</v>
      </c>
    </row>
    <row r="165" spans="1:22" ht="11" x14ac:dyDescent="0.15">
      <c r="A165" s="125">
        <v>305417</v>
      </c>
      <c r="B165" s="125" t="s">
        <v>877</v>
      </c>
      <c r="C165" s="126" t="s">
        <v>878</v>
      </c>
      <c r="D165" s="126" t="s">
        <v>878</v>
      </c>
      <c r="E165" s="127" t="s">
        <v>879</v>
      </c>
      <c r="F165" s="126" t="s">
        <v>880</v>
      </c>
      <c r="G165" s="127" t="s">
        <v>50</v>
      </c>
      <c r="H165" s="125" t="s">
        <v>87</v>
      </c>
      <c r="I165" s="127" t="s">
        <v>88</v>
      </c>
      <c r="J165" s="127" t="s">
        <v>881</v>
      </c>
      <c r="K165" s="127" t="s">
        <v>882</v>
      </c>
      <c r="L165" s="125" t="s">
        <v>36</v>
      </c>
      <c r="M165" s="128" t="s">
        <v>37</v>
      </c>
      <c r="N165" s="128" t="s">
        <v>29</v>
      </c>
      <c r="O165" s="128" t="s">
        <v>30</v>
      </c>
      <c r="P165" s="129">
        <v>45427.333333333299</v>
      </c>
      <c r="Q165" s="130"/>
      <c r="R165" s="130" t="s">
        <v>31</v>
      </c>
      <c r="S165" s="131">
        <v>45299.328472222202</v>
      </c>
      <c r="T165" s="132" t="s">
        <v>883</v>
      </c>
      <c r="U165" s="133">
        <v>45396.601388888899</v>
      </c>
      <c r="V165" s="134">
        <f ca="1">TODAY()-INT(Sisteplant[[#This Row],[Data de Prioridade]])</f>
        <v>51</v>
      </c>
    </row>
    <row r="166" spans="1:22" ht="11" x14ac:dyDescent="0.15">
      <c r="A166" s="125">
        <v>305430</v>
      </c>
      <c r="B166" s="125" t="s">
        <v>888</v>
      </c>
      <c r="C166" s="126" t="s">
        <v>889</v>
      </c>
      <c r="D166" s="126" t="s">
        <v>889</v>
      </c>
      <c r="E166" s="127" t="s">
        <v>831</v>
      </c>
      <c r="F166" s="126" t="s">
        <v>832</v>
      </c>
      <c r="G166" s="127" t="s">
        <v>23</v>
      </c>
      <c r="H166" s="125" t="s">
        <v>214</v>
      </c>
      <c r="I166" s="127" t="s">
        <v>215</v>
      </c>
      <c r="J166" s="127" t="s">
        <v>155</v>
      </c>
      <c r="K166" s="127" t="s">
        <v>156</v>
      </c>
      <c r="L166" s="125" t="s">
        <v>36</v>
      </c>
      <c r="M166" s="128" t="s">
        <v>37</v>
      </c>
      <c r="N166" s="128" t="s">
        <v>89</v>
      </c>
      <c r="O166" s="128" t="s">
        <v>90</v>
      </c>
      <c r="P166" s="129"/>
      <c r="Q166" s="130"/>
      <c r="R166" s="130" t="s">
        <v>31</v>
      </c>
      <c r="S166" s="131">
        <v>45306.616666666698</v>
      </c>
      <c r="T166" s="132" t="s">
        <v>119</v>
      </c>
      <c r="U166" s="133">
        <v>45396.616666666698</v>
      </c>
      <c r="V166" s="134">
        <f ca="1">TODAY()-INT(Sisteplant[[#This Row],[Data de Prioridade]])</f>
        <v>51</v>
      </c>
    </row>
    <row r="167" spans="1:22" ht="11" x14ac:dyDescent="0.15">
      <c r="A167" s="125">
        <v>305432</v>
      </c>
      <c r="B167" s="125" t="s">
        <v>890</v>
      </c>
      <c r="C167" s="126" t="s">
        <v>891</v>
      </c>
      <c r="D167" s="126" t="s">
        <v>891</v>
      </c>
      <c r="E167" s="127" t="s">
        <v>165</v>
      </c>
      <c r="F167" s="126" t="s">
        <v>166</v>
      </c>
      <c r="G167" s="127" t="s">
        <v>23</v>
      </c>
      <c r="H167" s="125" t="s">
        <v>214</v>
      </c>
      <c r="I167" s="127" t="s">
        <v>215</v>
      </c>
      <c r="J167" s="127" t="s">
        <v>892</v>
      </c>
      <c r="K167" s="127" t="s">
        <v>893</v>
      </c>
      <c r="L167" s="125" t="s">
        <v>36</v>
      </c>
      <c r="M167" s="128" t="s">
        <v>37</v>
      </c>
      <c r="N167" s="128" t="s">
        <v>29</v>
      </c>
      <c r="O167" s="128" t="s">
        <v>30</v>
      </c>
      <c r="P167" s="129"/>
      <c r="Q167" s="130"/>
      <c r="R167" s="130" t="s">
        <v>31</v>
      </c>
      <c r="S167" s="131">
        <v>45303.632638888899</v>
      </c>
      <c r="T167" s="132" t="s">
        <v>91</v>
      </c>
      <c r="U167" s="133">
        <v>45393.632638888899</v>
      </c>
      <c r="V167" s="134">
        <f ca="1">TODAY()-INT(Sisteplant[[#This Row],[Data de Prioridade]])</f>
        <v>54</v>
      </c>
    </row>
    <row r="168" spans="1:22" ht="11" x14ac:dyDescent="0.15">
      <c r="A168" s="125">
        <v>305434</v>
      </c>
      <c r="B168" s="125" t="s">
        <v>894</v>
      </c>
      <c r="C168" s="126" t="s">
        <v>895</v>
      </c>
      <c r="D168" s="126" t="s">
        <v>895</v>
      </c>
      <c r="E168" s="127" t="s">
        <v>115</v>
      </c>
      <c r="F168" s="126" t="s">
        <v>116</v>
      </c>
      <c r="G168" s="127" t="s">
        <v>23</v>
      </c>
      <c r="H168" s="125" t="s">
        <v>214</v>
      </c>
      <c r="I168" s="127" t="s">
        <v>215</v>
      </c>
      <c r="J168" s="127" t="s">
        <v>117</v>
      </c>
      <c r="K168" s="127" t="s">
        <v>118</v>
      </c>
      <c r="L168" s="125" t="s">
        <v>36</v>
      </c>
      <c r="M168" s="128" t="s">
        <v>37</v>
      </c>
      <c r="N168" s="128" t="s">
        <v>29</v>
      </c>
      <c r="O168" s="128" t="s">
        <v>30</v>
      </c>
      <c r="P168" s="129"/>
      <c r="Q168" s="130"/>
      <c r="R168" s="130" t="s">
        <v>31</v>
      </c>
      <c r="S168" s="131">
        <v>45302.3</v>
      </c>
      <c r="T168" s="132" t="s">
        <v>119</v>
      </c>
      <c r="U168" s="133">
        <v>45392.3</v>
      </c>
      <c r="V168" s="134">
        <f ca="1">TODAY()-INT(Sisteplant[[#This Row],[Data de Prioridade]])</f>
        <v>55</v>
      </c>
    </row>
    <row r="169" spans="1:22" ht="11" x14ac:dyDescent="0.15">
      <c r="A169" s="125">
        <v>305435</v>
      </c>
      <c r="B169" s="125" t="s">
        <v>896</v>
      </c>
      <c r="C169" s="126" t="s">
        <v>897</v>
      </c>
      <c r="D169" s="126" t="s">
        <v>897</v>
      </c>
      <c r="E169" s="127" t="s">
        <v>165</v>
      </c>
      <c r="F169" s="126" t="s">
        <v>166</v>
      </c>
      <c r="G169" s="127" t="s">
        <v>23</v>
      </c>
      <c r="H169" s="125" t="s">
        <v>214</v>
      </c>
      <c r="I169" s="127" t="s">
        <v>215</v>
      </c>
      <c r="J169" s="127" t="s">
        <v>892</v>
      </c>
      <c r="K169" s="127" t="s">
        <v>893</v>
      </c>
      <c r="L169" s="125" t="s">
        <v>36</v>
      </c>
      <c r="M169" s="128" t="s">
        <v>37</v>
      </c>
      <c r="N169" s="128" t="s">
        <v>29</v>
      </c>
      <c r="O169" s="128" t="s">
        <v>30</v>
      </c>
      <c r="P169" s="129"/>
      <c r="Q169" s="130"/>
      <c r="R169" s="130" t="s">
        <v>31</v>
      </c>
      <c r="S169" s="131">
        <v>45303.640277777798</v>
      </c>
      <c r="T169" s="132" t="s">
        <v>91</v>
      </c>
      <c r="U169" s="133">
        <v>45393.640277777798</v>
      </c>
      <c r="V169" s="134">
        <f ca="1">TODAY()-INT(Sisteplant[[#This Row],[Data de Prioridade]])</f>
        <v>54</v>
      </c>
    </row>
    <row r="170" spans="1:22" ht="11" x14ac:dyDescent="0.15">
      <c r="A170" s="125">
        <v>305442</v>
      </c>
      <c r="B170" s="125" t="s">
        <v>898</v>
      </c>
      <c r="C170" s="126" t="s">
        <v>899</v>
      </c>
      <c r="D170" s="126" t="s">
        <v>899</v>
      </c>
      <c r="E170" s="127" t="s">
        <v>795</v>
      </c>
      <c r="F170" s="126" t="s">
        <v>796</v>
      </c>
      <c r="G170" s="127" t="s">
        <v>23</v>
      </c>
      <c r="H170" s="125" t="s">
        <v>214</v>
      </c>
      <c r="I170" s="127" t="s">
        <v>215</v>
      </c>
      <c r="J170" s="127" t="s">
        <v>532</v>
      </c>
      <c r="K170" s="127" t="s">
        <v>533</v>
      </c>
      <c r="L170" s="125" t="s">
        <v>36</v>
      </c>
      <c r="M170" s="128" t="s">
        <v>37</v>
      </c>
      <c r="N170" s="128" t="s">
        <v>29</v>
      </c>
      <c r="O170" s="128" t="s">
        <v>30</v>
      </c>
      <c r="P170" s="129"/>
      <c r="Q170" s="130"/>
      <c r="R170" s="130" t="s">
        <v>31</v>
      </c>
      <c r="S170" s="131">
        <v>45280.645138888904</v>
      </c>
      <c r="T170" s="132" t="s">
        <v>104</v>
      </c>
      <c r="U170" s="133">
        <v>45370.645138888904</v>
      </c>
      <c r="V170" s="134">
        <f ca="1">TODAY()-INT(Sisteplant[[#This Row],[Data de Prioridade]])</f>
        <v>77</v>
      </c>
    </row>
    <row r="171" spans="1:22" ht="11" x14ac:dyDescent="0.15">
      <c r="A171" s="125">
        <v>305443</v>
      </c>
      <c r="B171" s="125" t="s">
        <v>900</v>
      </c>
      <c r="C171" s="126" t="s">
        <v>901</v>
      </c>
      <c r="D171" s="126" t="s">
        <v>902</v>
      </c>
      <c r="E171" s="127" t="s">
        <v>115</v>
      </c>
      <c r="F171" s="126" t="s">
        <v>116</v>
      </c>
      <c r="G171" s="127" t="s">
        <v>23</v>
      </c>
      <c r="H171" s="125" t="s">
        <v>34</v>
      </c>
      <c r="I171" s="127" t="s">
        <v>35</v>
      </c>
      <c r="J171" s="127" t="s">
        <v>155</v>
      </c>
      <c r="K171" s="127" t="s">
        <v>156</v>
      </c>
      <c r="L171" s="125" t="s">
        <v>36</v>
      </c>
      <c r="M171" s="128" t="s">
        <v>37</v>
      </c>
      <c r="N171" s="128" t="s">
        <v>89</v>
      </c>
      <c r="O171" s="128" t="s">
        <v>90</v>
      </c>
      <c r="P171" s="129">
        <v>45442.406944444403</v>
      </c>
      <c r="Q171" s="130"/>
      <c r="R171" s="130" t="s">
        <v>31</v>
      </c>
      <c r="S171" s="131">
        <v>45307.452777777798</v>
      </c>
      <c r="T171" s="132"/>
      <c r="U171" s="133">
        <v>45397.589583333298</v>
      </c>
      <c r="V171" s="134">
        <f ca="1">TODAY()-INT(Sisteplant[[#This Row],[Data de Prioridade]])</f>
        <v>50</v>
      </c>
    </row>
    <row r="172" spans="1:22" ht="11" x14ac:dyDescent="0.15">
      <c r="A172" s="125">
        <v>305444</v>
      </c>
      <c r="B172" s="125" t="s">
        <v>903</v>
      </c>
      <c r="C172" s="126" t="s">
        <v>904</v>
      </c>
      <c r="D172" s="126" t="s">
        <v>905</v>
      </c>
      <c r="E172" s="127" t="s">
        <v>132</v>
      </c>
      <c r="F172" s="126" t="s">
        <v>133</v>
      </c>
      <c r="G172" s="127" t="s">
        <v>23</v>
      </c>
      <c r="H172" s="125" t="s">
        <v>34</v>
      </c>
      <c r="I172" s="127" t="s">
        <v>35</v>
      </c>
      <c r="J172" s="127" t="s">
        <v>136</v>
      </c>
      <c r="K172" s="127" t="s">
        <v>137</v>
      </c>
      <c r="L172" s="125" t="s">
        <v>36</v>
      </c>
      <c r="M172" s="128" t="s">
        <v>37</v>
      </c>
      <c r="N172" s="128" t="s">
        <v>89</v>
      </c>
      <c r="O172" s="128" t="s">
        <v>90</v>
      </c>
      <c r="P172" s="129">
        <v>45406.514583333301</v>
      </c>
      <c r="Q172" s="130"/>
      <c r="R172" s="130" t="s">
        <v>31</v>
      </c>
      <c r="S172" s="131">
        <v>45302.688888888901</v>
      </c>
      <c r="T172" s="132"/>
      <c r="U172" s="133">
        <v>45397.591666666704</v>
      </c>
      <c r="V172" s="134">
        <f ca="1">TODAY()-INT(Sisteplant[[#This Row],[Data de Prioridade]])</f>
        <v>50</v>
      </c>
    </row>
    <row r="173" spans="1:22" ht="11" x14ac:dyDescent="0.15">
      <c r="A173" s="125">
        <v>305446</v>
      </c>
      <c r="B173" s="125" t="s">
        <v>906</v>
      </c>
      <c r="C173" s="126" t="s">
        <v>907</v>
      </c>
      <c r="D173" s="126" t="s">
        <v>908</v>
      </c>
      <c r="E173" s="127" t="s">
        <v>909</v>
      </c>
      <c r="F173" s="126" t="s">
        <v>910</v>
      </c>
      <c r="G173" s="127" t="s">
        <v>33</v>
      </c>
      <c r="H173" s="125" t="s">
        <v>34</v>
      </c>
      <c r="I173" s="127" t="s">
        <v>35</v>
      </c>
      <c r="J173" s="127" t="s">
        <v>72</v>
      </c>
      <c r="K173" s="127" t="s">
        <v>73</v>
      </c>
      <c r="L173" s="125" t="s">
        <v>36</v>
      </c>
      <c r="M173" s="128" t="s">
        <v>37</v>
      </c>
      <c r="N173" s="128" t="s">
        <v>89</v>
      </c>
      <c r="O173" s="128" t="s">
        <v>90</v>
      </c>
      <c r="P173" s="129">
        <v>45308.333333333299</v>
      </c>
      <c r="Q173" s="130"/>
      <c r="R173" s="130" t="s">
        <v>40</v>
      </c>
      <c r="S173" s="131">
        <v>45307.616666666698</v>
      </c>
      <c r="T173" s="132"/>
      <c r="U173" s="133">
        <v>45307.704166666699</v>
      </c>
      <c r="V173" s="134">
        <f ca="1">TODAY()-INT(Sisteplant[[#This Row],[Data de Prioridade]])</f>
        <v>140</v>
      </c>
    </row>
    <row r="174" spans="1:22" ht="11" x14ac:dyDescent="0.15">
      <c r="A174" s="125">
        <v>305447</v>
      </c>
      <c r="B174" s="125" t="s">
        <v>911</v>
      </c>
      <c r="C174" s="126" t="s">
        <v>912</v>
      </c>
      <c r="D174" s="126" t="s">
        <v>915</v>
      </c>
      <c r="E174" s="127" t="s">
        <v>913</v>
      </c>
      <c r="F174" s="126" t="s">
        <v>914</v>
      </c>
      <c r="G174" s="127" t="s">
        <v>33</v>
      </c>
      <c r="H174" s="125" t="s">
        <v>34</v>
      </c>
      <c r="I174" s="127" t="s">
        <v>35</v>
      </c>
      <c r="J174" s="127" t="s">
        <v>672</v>
      </c>
      <c r="K174" s="127" t="s">
        <v>673</v>
      </c>
      <c r="L174" s="125" t="s">
        <v>384</v>
      </c>
      <c r="M174" s="128" t="s">
        <v>385</v>
      </c>
      <c r="N174" s="128" t="s">
        <v>61</v>
      </c>
      <c r="O174" s="128" t="s">
        <v>62</v>
      </c>
      <c r="P174" s="129">
        <v>45310.333333333299</v>
      </c>
      <c r="Q174" s="130"/>
      <c r="R174" s="130" t="s">
        <v>31</v>
      </c>
      <c r="S174" s="131">
        <v>45306</v>
      </c>
      <c r="T174" s="132"/>
      <c r="U174" s="133">
        <v>45398.6743055556</v>
      </c>
      <c r="V174" s="134">
        <f ca="1">TODAY()-INT(Sisteplant[[#This Row],[Data de Prioridade]])</f>
        <v>49</v>
      </c>
    </row>
    <row r="175" spans="1:22" ht="11" x14ac:dyDescent="0.15">
      <c r="A175" s="125">
        <v>305452</v>
      </c>
      <c r="B175" s="125" t="s">
        <v>916</v>
      </c>
      <c r="C175" s="126" t="s">
        <v>917</v>
      </c>
      <c r="D175" s="126" t="s">
        <v>918</v>
      </c>
      <c r="E175" s="127" t="s">
        <v>173</v>
      </c>
      <c r="F175" s="126" t="s">
        <v>174</v>
      </c>
      <c r="G175" s="127" t="s">
        <v>23</v>
      </c>
      <c r="H175" s="125" t="s">
        <v>34</v>
      </c>
      <c r="I175" s="127" t="s">
        <v>35</v>
      </c>
      <c r="J175" s="127" t="s">
        <v>422</v>
      </c>
      <c r="K175" s="127" t="s">
        <v>423</v>
      </c>
      <c r="L175" s="125" t="s">
        <v>36</v>
      </c>
      <c r="M175" s="128" t="s">
        <v>37</v>
      </c>
      <c r="N175" s="128" t="s">
        <v>29</v>
      </c>
      <c r="O175" s="128" t="s">
        <v>30</v>
      </c>
      <c r="P175" s="129">
        <v>45341.354166666701</v>
      </c>
      <c r="Q175" s="130"/>
      <c r="R175" s="130" t="s">
        <v>31</v>
      </c>
      <c r="S175" s="131">
        <v>45309.381249999999</v>
      </c>
      <c r="T175" s="132"/>
      <c r="U175" s="133">
        <v>45399.5222222222</v>
      </c>
      <c r="V175" s="134">
        <f ca="1">TODAY()-INT(Sisteplant[[#This Row],[Data de Prioridade]])</f>
        <v>48</v>
      </c>
    </row>
    <row r="176" spans="1:22" ht="11" x14ac:dyDescent="0.15">
      <c r="A176" s="125">
        <v>305468</v>
      </c>
      <c r="B176" s="125" t="s">
        <v>919</v>
      </c>
      <c r="C176" s="126" t="s">
        <v>920</v>
      </c>
      <c r="D176" s="126" t="s">
        <v>921</v>
      </c>
      <c r="E176" s="127" t="s">
        <v>922</v>
      </c>
      <c r="F176" s="126" t="s">
        <v>923</v>
      </c>
      <c r="G176" s="127" t="s">
        <v>33</v>
      </c>
      <c r="H176" s="125" t="s">
        <v>34</v>
      </c>
      <c r="I176" s="127" t="s">
        <v>35</v>
      </c>
      <c r="J176" s="127" t="s">
        <v>77</v>
      </c>
      <c r="K176" s="127" t="s">
        <v>78</v>
      </c>
      <c r="L176" s="125" t="s">
        <v>36</v>
      </c>
      <c r="M176" s="128" t="s">
        <v>37</v>
      </c>
      <c r="N176" s="128" t="s">
        <v>89</v>
      </c>
      <c r="O176" s="128" t="s">
        <v>90</v>
      </c>
      <c r="P176" s="129">
        <v>45325.25</v>
      </c>
      <c r="Q176" s="130"/>
      <c r="R176" s="130" t="s">
        <v>40</v>
      </c>
      <c r="S176" s="131">
        <v>45307.319444444402</v>
      </c>
      <c r="T176" s="132"/>
      <c r="U176" s="133">
        <v>45315.421527777798</v>
      </c>
      <c r="V176" s="134">
        <f ca="1">TODAY()-INT(Sisteplant[[#This Row],[Data de Prioridade]])</f>
        <v>132</v>
      </c>
    </row>
    <row r="177" spans="1:22" ht="11" x14ac:dyDescent="0.15">
      <c r="A177" s="125">
        <v>305472</v>
      </c>
      <c r="B177" s="125" t="s">
        <v>924</v>
      </c>
      <c r="C177" s="126" t="s">
        <v>925</v>
      </c>
      <c r="D177" s="126" t="s">
        <v>926</v>
      </c>
      <c r="E177" s="127" t="s">
        <v>927</v>
      </c>
      <c r="F177" s="126" t="s">
        <v>928</v>
      </c>
      <c r="G177" s="127" t="s">
        <v>50</v>
      </c>
      <c r="H177" s="125" t="s">
        <v>34</v>
      </c>
      <c r="I177" s="127" t="s">
        <v>35</v>
      </c>
      <c r="J177" s="127" t="s">
        <v>205</v>
      </c>
      <c r="K177" s="127" t="s">
        <v>206</v>
      </c>
      <c r="L177" s="125" t="s">
        <v>36</v>
      </c>
      <c r="M177" s="128" t="s">
        <v>37</v>
      </c>
      <c r="N177" s="128" t="s">
        <v>29</v>
      </c>
      <c r="O177" s="128" t="s">
        <v>30</v>
      </c>
      <c r="P177" s="129">
        <v>45316.333333333299</v>
      </c>
      <c r="Q177" s="130"/>
      <c r="R177" s="130" t="s">
        <v>31</v>
      </c>
      <c r="S177" s="131">
        <v>45314.333333333299</v>
      </c>
      <c r="T177" s="132"/>
      <c r="U177" s="133">
        <v>45405.464583333298</v>
      </c>
      <c r="V177" s="134">
        <f ca="1">TODAY()-INT(Sisteplant[[#This Row],[Data de Prioridade]])</f>
        <v>42</v>
      </c>
    </row>
    <row r="178" spans="1:22" ht="11" x14ac:dyDescent="0.15">
      <c r="A178" s="125">
        <v>305476</v>
      </c>
      <c r="B178" s="125" t="s">
        <v>929</v>
      </c>
      <c r="C178" s="126" t="s">
        <v>930</v>
      </c>
      <c r="D178" s="126" t="s">
        <v>930</v>
      </c>
      <c r="E178" s="127" t="s">
        <v>931</v>
      </c>
      <c r="F178" s="126" t="s">
        <v>932</v>
      </c>
      <c r="G178" s="127" t="s">
        <v>342</v>
      </c>
      <c r="H178" s="125" t="s">
        <v>34</v>
      </c>
      <c r="I178" s="127" t="s">
        <v>35</v>
      </c>
      <c r="J178" s="127" t="s">
        <v>94</v>
      </c>
      <c r="K178" s="127" t="s">
        <v>95</v>
      </c>
      <c r="L178" s="125" t="s">
        <v>27</v>
      </c>
      <c r="M178" s="128" t="s">
        <v>28</v>
      </c>
      <c r="N178" s="128" t="s">
        <v>89</v>
      </c>
      <c r="O178" s="128" t="s">
        <v>90</v>
      </c>
      <c r="P178" s="129">
        <v>45341.333333333299</v>
      </c>
      <c r="Q178" s="130"/>
      <c r="R178" s="130" t="s">
        <v>40</v>
      </c>
      <c r="S178" s="131">
        <v>45316</v>
      </c>
      <c r="T178" s="132"/>
      <c r="U178" s="133">
        <v>45316.403472222199</v>
      </c>
      <c r="V178" s="134">
        <f ca="1">TODAY()-INT(Sisteplant[[#This Row],[Data de Prioridade]])</f>
        <v>131</v>
      </c>
    </row>
    <row r="179" spans="1:22" ht="11" x14ac:dyDescent="0.15">
      <c r="A179" s="125">
        <v>305481</v>
      </c>
      <c r="B179" s="125" t="s">
        <v>937</v>
      </c>
      <c r="C179" s="126" t="s">
        <v>938</v>
      </c>
      <c r="D179" s="126" t="s">
        <v>938</v>
      </c>
      <c r="E179" s="127" t="s">
        <v>115</v>
      </c>
      <c r="F179" s="126" t="s">
        <v>116</v>
      </c>
      <c r="G179" s="127" t="s">
        <v>23</v>
      </c>
      <c r="H179" s="125" t="s">
        <v>214</v>
      </c>
      <c r="I179" s="127" t="s">
        <v>215</v>
      </c>
      <c r="J179" s="127" t="s">
        <v>117</v>
      </c>
      <c r="K179" s="127" t="s">
        <v>118</v>
      </c>
      <c r="L179" s="125" t="s">
        <v>36</v>
      </c>
      <c r="M179" s="128" t="s">
        <v>37</v>
      </c>
      <c r="N179" s="128" t="s">
        <v>61</v>
      </c>
      <c r="O179" s="128" t="s">
        <v>62</v>
      </c>
      <c r="P179" s="129"/>
      <c r="Q179" s="130"/>
      <c r="R179" s="130" t="s">
        <v>31</v>
      </c>
      <c r="S179" s="131">
        <v>45308.538888888899</v>
      </c>
      <c r="T179" s="132" t="s">
        <v>119</v>
      </c>
      <c r="U179" s="133">
        <v>45398.538888888899</v>
      </c>
      <c r="V179" s="134">
        <f ca="1">TODAY()-INT(Sisteplant[[#This Row],[Data de Prioridade]])</f>
        <v>49</v>
      </c>
    </row>
    <row r="180" spans="1:22" ht="11" x14ac:dyDescent="0.15">
      <c r="A180" s="125">
        <v>305483</v>
      </c>
      <c r="B180" s="125" t="s">
        <v>939</v>
      </c>
      <c r="C180" s="126" t="s">
        <v>940</v>
      </c>
      <c r="D180" s="126" t="s">
        <v>940</v>
      </c>
      <c r="E180" s="127" t="s">
        <v>941</v>
      </c>
      <c r="F180" s="126" t="s">
        <v>942</v>
      </c>
      <c r="G180" s="127" t="s">
        <v>33</v>
      </c>
      <c r="H180" s="125" t="s">
        <v>57</v>
      </c>
      <c r="I180" s="127" t="s">
        <v>58</v>
      </c>
      <c r="J180" s="127" t="s">
        <v>943</v>
      </c>
      <c r="K180" s="127" t="s">
        <v>944</v>
      </c>
      <c r="L180" s="125" t="s">
        <v>36</v>
      </c>
      <c r="M180" s="128" t="s">
        <v>37</v>
      </c>
      <c r="N180" s="128" t="s">
        <v>89</v>
      </c>
      <c r="O180" s="128" t="s">
        <v>90</v>
      </c>
      <c r="P180" s="129"/>
      <c r="Q180" s="130"/>
      <c r="R180" s="130" t="s">
        <v>31</v>
      </c>
      <c r="S180" s="131">
        <v>45313.258333333302</v>
      </c>
      <c r="T180" s="132" t="s">
        <v>945</v>
      </c>
      <c r="U180" s="133">
        <v>45406.588194444397</v>
      </c>
      <c r="V180" s="134">
        <f ca="1">TODAY()-INT(Sisteplant[[#This Row],[Data de Prioridade]])</f>
        <v>41</v>
      </c>
    </row>
    <row r="181" spans="1:22" ht="11" x14ac:dyDescent="0.15">
      <c r="A181" s="125">
        <v>305485</v>
      </c>
      <c r="B181" s="125" t="s">
        <v>946</v>
      </c>
      <c r="C181" s="126" t="s">
        <v>947</v>
      </c>
      <c r="D181" s="126" t="s">
        <v>947</v>
      </c>
      <c r="E181" s="127" t="s">
        <v>948</v>
      </c>
      <c r="F181" s="126" t="s">
        <v>949</v>
      </c>
      <c r="G181" s="127" t="s">
        <v>33</v>
      </c>
      <c r="H181" s="125" t="s">
        <v>34</v>
      </c>
      <c r="I181" s="127" t="s">
        <v>35</v>
      </c>
      <c r="J181" s="127" t="s">
        <v>77</v>
      </c>
      <c r="K181" s="127" t="s">
        <v>78</v>
      </c>
      <c r="L181" s="125" t="s">
        <v>36</v>
      </c>
      <c r="M181" s="128" t="s">
        <v>37</v>
      </c>
      <c r="N181" s="128" t="s">
        <v>61</v>
      </c>
      <c r="O181" s="128" t="s">
        <v>62</v>
      </c>
      <c r="P181" s="129">
        <v>45441.545833333301</v>
      </c>
      <c r="Q181" s="130"/>
      <c r="R181" s="130" t="s">
        <v>31</v>
      </c>
      <c r="S181" s="131">
        <v>45310.467361111099</v>
      </c>
      <c r="T181" s="132" t="s">
        <v>143</v>
      </c>
      <c r="U181" s="133">
        <v>45406.588194444397</v>
      </c>
      <c r="V181" s="134">
        <f ca="1">TODAY()-INT(Sisteplant[[#This Row],[Data de Prioridade]])</f>
        <v>41</v>
      </c>
    </row>
    <row r="182" spans="1:22" ht="11" x14ac:dyDescent="0.15">
      <c r="A182" s="125">
        <v>305496</v>
      </c>
      <c r="B182" s="125" t="s">
        <v>950</v>
      </c>
      <c r="C182" s="126" t="s">
        <v>951</v>
      </c>
      <c r="D182" s="126" t="s">
        <v>952</v>
      </c>
      <c r="E182" s="127" t="s">
        <v>953</v>
      </c>
      <c r="F182" s="126" t="s">
        <v>954</v>
      </c>
      <c r="G182" s="127" t="s">
        <v>23</v>
      </c>
      <c r="H182" s="125" t="s">
        <v>34</v>
      </c>
      <c r="I182" s="127" t="s">
        <v>35</v>
      </c>
      <c r="J182" s="127" t="s">
        <v>147</v>
      </c>
      <c r="K182" s="127" t="s">
        <v>148</v>
      </c>
      <c r="L182" s="125" t="s">
        <v>36</v>
      </c>
      <c r="M182" s="128" t="s">
        <v>37</v>
      </c>
      <c r="N182" s="128" t="s">
        <v>55</v>
      </c>
      <c r="O182" s="128" t="s">
        <v>56</v>
      </c>
      <c r="P182" s="129">
        <v>45428.594444444403</v>
      </c>
      <c r="Q182" s="130"/>
      <c r="R182" s="130" t="s">
        <v>31</v>
      </c>
      <c r="S182" s="131">
        <v>45317.4777777778</v>
      </c>
      <c r="T182" s="132"/>
      <c r="U182" s="133">
        <v>45410.412499999999</v>
      </c>
      <c r="V182" s="134">
        <f ca="1">TODAY()-INT(Sisteplant[[#This Row],[Data de Prioridade]])</f>
        <v>37</v>
      </c>
    </row>
    <row r="183" spans="1:22" ht="11" x14ac:dyDescent="0.15">
      <c r="A183" s="125">
        <v>305497</v>
      </c>
      <c r="B183" s="125" t="s">
        <v>955</v>
      </c>
      <c r="C183" s="126" t="s">
        <v>956</v>
      </c>
      <c r="D183" s="126" t="s">
        <v>957</v>
      </c>
      <c r="E183" s="127" t="s">
        <v>953</v>
      </c>
      <c r="F183" s="126" t="s">
        <v>954</v>
      </c>
      <c r="G183" s="127" t="s">
        <v>23</v>
      </c>
      <c r="H183" s="125" t="s">
        <v>34</v>
      </c>
      <c r="I183" s="127" t="s">
        <v>35</v>
      </c>
      <c r="J183" s="127" t="s">
        <v>147</v>
      </c>
      <c r="K183" s="127" t="s">
        <v>148</v>
      </c>
      <c r="L183" s="125" t="s">
        <v>36</v>
      </c>
      <c r="M183" s="128" t="s">
        <v>37</v>
      </c>
      <c r="N183" s="128" t="s">
        <v>29</v>
      </c>
      <c r="O183" s="128" t="s">
        <v>30</v>
      </c>
      <c r="P183" s="129">
        <v>45427.652777777803</v>
      </c>
      <c r="Q183" s="130"/>
      <c r="R183" s="130" t="s">
        <v>31</v>
      </c>
      <c r="S183" s="131">
        <v>45317.4777777778</v>
      </c>
      <c r="T183" s="132"/>
      <c r="U183" s="133">
        <v>45410.414583333302</v>
      </c>
      <c r="V183" s="134">
        <f ca="1">TODAY()-INT(Sisteplant[[#This Row],[Data de Prioridade]])</f>
        <v>37</v>
      </c>
    </row>
    <row r="184" spans="1:22" ht="11" x14ac:dyDescent="0.15">
      <c r="A184" s="125">
        <v>305499</v>
      </c>
      <c r="B184" s="125" t="s">
        <v>958</v>
      </c>
      <c r="C184" s="126" t="s">
        <v>959</v>
      </c>
      <c r="D184" s="126" t="s">
        <v>959</v>
      </c>
      <c r="E184" s="127" t="s">
        <v>960</v>
      </c>
      <c r="F184" s="126" t="s">
        <v>961</v>
      </c>
      <c r="G184" s="127" t="s">
        <v>342</v>
      </c>
      <c r="H184" s="125" t="s">
        <v>34</v>
      </c>
      <c r="I184" s="127" t="s">
        <v>35</v>
      </c>
      <c r="J184" s="127" t="s">
        <v>962</v>
      </c>
      <c r="K184" s="127" t="s">
        <v>963</v>
      </c>
      <c r="L184" s="125" t="s">
        <v>384</v>
      </c>
      <c r="M184" s="128" t="s">
        <v>385</v>
      </c>
      <c r="N184" s="128" t="s">
        <v>38</v>
      </c>
      <c r="O184" s="128" t="s">
        <v>39</v>
      </c>
      <c r="P184" s="129">
        <v>45321.333333333299</v>
      </c>
      <c r="Q184" s="130"/>
      <c r="R184" s="130" t="s">
        <v>31</v>
      </c>
      <c r="S184" s="131">
        <v>45320</v>
      </c>
      <c r="T184" s="132"/>
      <c r="U184" s="133">
        <v>45410.620138888902</v>
      </c>
      <c r="V184" s="134">
        <f ca="1">TODAY()-INT(Sisteplant[[#This Row],[Data de Prioridade]])</f>
        <v>37</v>
      </c>
    </row>
    <row r="185" spans="1:22" ht="11" x14ac:dyDescent="0.15">
      <c r="A185" s="125">
        <v>305505</v>
      </c>
      <c r="B185" s="125" t="s">
        <v>964</v>
      </c>
      <c r="C185" s="126" t="s">
        <v>965</v>
      </c>
      <c r="D185" s="126" t="s">
        <v>966</v>
      </c>
      <c r="E185" s="127" t="s">
        <v>967</v>
      </c>
      <c r="F185" s="126" t="s">
        <v>968</v>
      </c>
      <c r="G185" s="127" t="s">
        <v>33</v>
      </c>
      <c r="H185" s="125" t="s">
        <v>34</v>
      </c>
      <c r="I185" s="127" t="s">
        <v>35</v>
      </c>
      <c r="J185" s="127" t="s">
        <v>77</v>
      </c>
      <c r="K185" s="127" t="s">
        <v>78</v>
      </c>
      <c r="L185" s="125" t="s">
        <v>36</v>
      </c>
      <c r="M185" s="128" t="s">
        <v>37</v>
      </c>
      <c r="N185" s="128" t="s">
        <v>38</v>
      </c>
      <c r="O185" s="128" t="s">
        <v>39</v>
      </c>
      <c r="P185" s="129">
        <v>45327.333333333299</v>
      </c>
      <c r="Q185" s="130"/>
      <c r="R185" s="130" t="s">
        <v>31</v>
      </c>
      <c r="S185" s="131">
        <v>45324.561111111099</v>
      </c>
      <c r="T185" s="132"/>
      <c r="U185" s="133">
        <v>45414.561111111099</v>
      </c>
      <c r="V185" s="134">
        <f ca="1">TODAY()-INT(Sisteplant[[#This Row],[Data de Prioridade]])</f>
        <v>33</v>
      </c>
    </row>
    <row r="186" spans="1:22" ht="11" x14ac:dyDescent="0.15">
      <c r="A186" s="125">
        <v>305507</v>
      </c>
      <c r="B186" s="125" t="s">
        <v>969</v>
      </c>
      <c r="C186" s="126" t="s">
        <v>970</v>
      </c>
      <c r="D186" s="126" t="s">
        <v>971</v>
      </c>
      <c r="E186" s="127" t="s">
        <v>111</v>
      </c>
      <c r="F186" s="126" t="s">
        <v>112</v>
      </c>
      <c r="G186" s="127" t="s">
        <v>23</v>
      </c>
      <c r="H186" s="125" t="s">
        <v>57</v>
      </c>
      <c r="I186" s="127" t="s">
        <v>58</v>
      </c>
      <c r="J186" s="127" t="s">
        <v>138</v>
      </c>
      <c r="K186" s="127" t="s">
        <v>139</v>
      </c>
      <c r="L186" s="125" t="s">
        <v>36</v>
      </c>
      <c r="M186" s="128" t="s">
        <v>37</v>
      </c>
      <c r="N186" s="128" t="s">
        <v>82</v>
      </c>
      <c r="O186" s="128" t="s">
        <v>83</v>
      </c>
      <c r="P186" s="129">
        <v>45435.354166666701</v>
      </c>
      <c r="Q186" s="130"/>
      <c r="R186" s="130" t="s">
        <v>31</v>
      </c>
      <c r="S186" s="131">
        <v>45321.703472222202</v>
      </c>
      <c r="T186" s="132"/>
      <c r="U186" s="133">
        <v>45414.590972222199</v>
      </c>
      <c r="V186" s="134">
        <f ca="1">TODAY()-INT(Sisteplant[[#This Row],[Data de Prioridade]])</f>
        <v>33</v>
      </c>
    </row>
    <row r="187" spans="1:22" ht="11" x14ac:dyDescent="0.15">
      <c r="A187" s="125">
        <v>305519</v>
      </c>
      <c r="B187" s="125" t="s">
        <v>976</v>
      </c>
      <c r="C187" s="126" t="s">
        <v>977</v>
      </c>
      <c r="D187" s="126" t="s">
        <v>977</v>
      </c>
      <c r="E187" s="127" t="s">
        <v>100</v>
      </c>
      <c r="F187" s="126" t="s">
        <v>101</v>
      </c>
      <c r="G187" s="127" t="s">
        <v>23</v>
      </c>
      <c r="H187" s="125" t="s">
        <v>214</v>
      </c>
      <c r="I187" s="127" t="s">
        <v>215</v>
      </c>
      <c r="J187" s="127" t="s">
        <v>933</v>
      </c>
      <c r="K187" s="127" t="s">
        <v>934</v>
      </c>
      <c r="L187" s="125" t="s">
        <v>36</v>
      </c>
      <c r="M187" s="128" t="s">
        <v>37</v>
      </c>
      <c r="N187" s="128" t="s">
        <v>89</v>
      </c>
      <c r="O187" s="128" t="s">
        <v>90</v>
      </c>
      <c r="P187" s="129"/>
      <c r="Q187" s="130"/>
      <c r="R187" s="130" t="s">
        <v>31</v>
      </c>
      <c r="S187" s="131">
        <v>45322.461805555598</v>
      </c>
      <c r="T187" s="132" t="s">
        <v>104</v>
      </c>
      <c r="U187" s="133">
        <v>45412.461805555598</v>
      </c>
      <c r="V187" s="134">
        <f ca="1">TODAY()-INT(Sisteplant[[#This Row],[Data de Prioridade]])</f>
        <v>35</v>
      </c>
    </row>
    <row r="188" spans="1:22" ht="11" x14ac:dyDescent="0.15">
      <c r="A188" s="125">
        <v>305521</v>
      </c>
      <c r="B188" s="125" t="s">
        <v>978</v>
      </c>
      <c r="C188" s="126" t="s">
        <v>979</v>
      </c>
      <c r="D188" s="126" t="s">
        <v>979</v>
      </c>
      <c r="E188" s="127" t="s">
        <v>100</v>
      </c>
      <c r="F188" s="126" t="s">
        <v>101</v>
      </c>
      <c r="G188" s="127" t="s">
        <v>23</v>
      </c>
      <c r="H188" s="125" t="s">
        <v>214</v>
      </c>
      <c r="I188" s="127" t="s">
        <v>215</v>
      </c>
      <c r="J188" s="127" t="s">
        <v>933</v>
      </c>
      <c r="K188" s="127" t="s">
        <v>934</v>
      </c>
      <c r="L188" s="125" t="s">
        <v>36</v>
      </c>
      <c r="M188" s="128" t="s">
        <v>37</v>
      </c>
      <c r="N188" s="128" t="s">
        <v>89</v>
      </c>
      <c r="O188" s="128" t="s">
        <v>90</v>
      </c>
      <c r="P188" s="129"/>
      <c r="Q188" s="130"/>
      <c r="R188" s="130" t="s">
        <v>31</v>
      </c>
      <c r="S188" s="131">
        <v>45322.470833333296</v>
      </c>
      <c r="T188" s="132" t="s">
        <v>104</v>
      </c>
      <c r="U188" s="133">
        <v>45412.470833333296</v>
      </c>
      <c r="V188" s="134">
        <f ca="1">TODAY()-INT(Sisteplant[[#This Row],[Data de Prioridade]])</f>
        <v>35</v>
      </c>
    </row>
    <row r="189" spans="1:22" ht="11" x14ac:dyDescent="0.15">
      <c r="A189" s="125">
        <v>305523</v>
      </c>
      <c r="B189" s="125" t="s">
        <v>980</v>
      </c>
      <c r="C189" s="126" t="s">
        <v>981</v>
      </c>
      <c r="D189" s="126" t="s">
        <v>981</v>
      </c>
      <c r="E189" s="127" t="s">
        <v>715</v>
      </c>
      <c r="F189" s="126" t="s">
        <v>716</v>
      </c>
      <c r="G189" s="127" t="s">
        <v>23</v>
      </c>
      <c r="H189" s="125" t="s">
        <v>34</v>
      </c>
      <c r="I189" s="127" t="s">
        <v>35</v>
      </c>
      <c r="J189" s="127" t="s">
        <v>982</v>
      </c>
      <c r="K189" s="127" t="s">
        <v>983</v>
      </c>
      <c r="L189" s="125" t="s">
        <v>36</v>
      </c>
      <c r="M189" s="128" t="s">
        <v>37</v>
      </c>
      <c r="N189" s="128" t="s">
        <v>29</v>
      </c>
      <c r="O189" s="128" t="s">
        <v>30</v>
      </c>
      <c r="P189" s="129">
        <v>45426.572222222203</v>
      </c>
      <c r="Q189" s="130"/>
      <c r="R189" s="130" t="s">
        <v>31</v>
      </c>
      <c r="S189" s="131">
        <v>45322.4597222222</v>
      </c>
      <c r="T189" s="132" t="s">
        <v>717</v>
      </c>
      <c r="U189" s="133">
        <v>45418.488194444399</v>
      </c>
      <c r="V189" s="134">
        <f ca="1">TODAY()-INT(Sisteplant[[#This Row],[Data de Prioridade]])</f>
        <v>29</v>
      </c>
    </row>
    <row r="190" spans="1:22" ht="11" x14ac:dyDescent="0.15">
      <c r="A190" s="125">
        <v>305524</v>
      </c>
      <c r="B190" s="125" t="s">
        <v>984</v>
      </c>
      <c r="C190" s="126" t="s">
        <v>985</v>
      </c>
      <c r="D190" s="126" t="s">
        <v>985</v>
      </c>
      <c r="E190" s="127" t="s">
        <v>715</v>
      </c>
      <c r="F190" s="126" t="s">
        <v>716</v>
      </c>
      <c r="G190" s="127" t="s">
        <v>23</v>
      </c>
      <c r="H190" s="125" t="s">
        <v>214</v>
      </c>
      <c r="I190" s="127" t="s">
        <v>215</v>
      </c>
      <c r="J190" s="127" t="s">
        <v>982</v>
      </c>
      <c r="K190" s="127" t="s">
        <v>983</v>
      </c>
      <c r="L190" s="125" t="s">
        <v>36</v>
      </c>
      <c r="M190" s="128" t="s">
        <v>37</v>
      </c>
      <c r="N190" s="128" t="s">
        <v>38</v>
      </c>
      <c r="O190" s="128" t="s">
        <v>39</v>
      </c>
      <c r="P190" s="129"/>
      <c r="Q190" s="130"/>
      <c r="R190" s="130" t="s">
        <v>31</v>
      </c>
      <c r="S190" s="131">
        <v>45322.461805555598</v>
      </c>
      <c r="T190" s="132" t="s">
        <v>717</v>
      </c>
      <c r="U190" s="133">
        <v>45412.461805555598</v>
      </c>
      <c r="V190" s="134">
        <f ca="1">TODAY()-INT(Sisteplant[[#This Row],[Data de Prioridade]])</f>
        <v>35</v>
      </c>
    </row>
    <row r="191" spans="1:22" ht="11" x14ac:dyDescent="0.15">
      <c r="A191" s="125">
        <v>305525</v>
      </c>
      <c r="B191" s="125" t="s">
        <v>986</v>
      </c>
      <c r="C191" s="126" t="s">
        <v>987</v>
      </c>
      <c r="D191" s="126" t="s">
        <v>987</v>
      </c>
      <c r="E191" s="127" t="s">
        <v>715</v>
      </c>
      <c r="F191" s="126" t="s">
        <v>716</v>
      </c>
      <c r="G191" s="127" t="s">
        <v>23</v>
      </c>
      <c r="H191" s="125" t="s">
        <v>475</v>
      </c>
      <c r="I191" s="127" t="s">
        <v>476</v>
      </c>
      <c r="J191" s="127" t="s">
        <v>982</v>
      </c>
      <c r="K191" s="127" t="s">
        <v>983</v>
      </c>
      <c r="L191" s="125" t="s">
        <v>36</v>
      </c>
      <c r="M191" s="128" t="s">
        <v>37</v>
      </c>
      <c r="N191" s="128" t="s">
        <v>29</v>
      </c>
      <c r="O191" s="128" t="s">
        <v>30</v>
      </c>
      <c r="P191" s="129"/>
      <c r="Q191" s="130"/>
      <c r="R191" s="130" t="s">
        <v>31</v>
      </c>
      <c r="S191" s="131">
        <v>45322.465972222199</v>
      </c>
      <c r="T191" s="132" t="s">
        <v>717</v>
      </c>
      <c r="U191" s="133">
        <v>45412.465972222199</v>
      </c>
      <c r="V191" s="134">
        <f ca="1">TODAY()-INT(Sisteplant[[#This Row],[Data de Prioridade]])</f>
        <v>35</v>
      </c>
    </row>
    <row r="192" spans="1:22" ht="11" x14ac:dyDescent="0.15">
      <c r="A192" s="125">
        <v>305527</v>
      </c>
      <c r="B192" s="125" t="s">
        <v>988</v>
      </c>
      <c r="C192" s="126" t="s">
        <v>989</v>
      </c>
      <c r="D192" s="126" t="s">
        <v>989</v>
      </c>
      <c r="E192" s="127" t="s">
        <v>715</v>
      </c>
      <c r="F192" s="126" t="s">
        <v>716</v>
      </c>
      <c r="G192" s="127" t="s">
        <v>23</v>
      </c>
      <c r="H192" s="125" t="s">
        <v>475</v>
      </c>
      <c r="I192" s="127" t="s">
        <v>476</v>
      </c>
      <c r="J192" s="127" t="s">
        <v>982</v>
      </c>
      <c r="K192" s="127" t="s">
        <v>983</v>
      </c>
      <c r="L192" s="125" t="s">
        <v>36</v>
      </c>
      <c r="M192" s="128" t="s">
        <v>37</v>
      </c>
      <c r="N192" s="128" t="s">
        <v>29</v>
      </c>
      <c r="O192" s="128" t="s">
        <v>30</v>
      </c>
      <c r="P192" s="129"/>
      <c r="Q192" s="130"/>
      <c r="R192" s="130" t="s">
        <v>31</v>
      </c>
      <c r="S192" s="131">
        <v>45322.468055555597</v>
      </c>
      <c r="T192" s="132" t="s">
        <v>717</v>
      </c>
      <c r="U192" s="133">
        <v>45412.468055555597</v>
      </c>
      <c r="V192" s="134">
        <f ca="1">TODAY()-INT(Sisteplant[[#This Row],[Data de Prioridade]])</f>
        <v>35</v>
      </c>
    </row>
    <row r="193" spans="1:22" ht="11" x14ac:dyDescent="0.15">
      <c r="A193" s="125">
        <v>305528</v>
      </c>
      <c r="B193" s="125" t="s">
        <v>990</v>
      </c>
      <c r="C193" s="126" t="s">
        <v>991</v>
      </c>
      <c r="D193" s="126" t="s">
        <v>991</v>
      </c>
      <c r="E193" s="127" t="s">
        <v>190</v>
      </c>
      <c r="F193" s="126" t="s">
        <v>191</v>
      </c>
      <c r="G193" s="127" t="s">
        <v>23</v>
      </c>
      <c r="H193" s="125" t="s">
        <v>34</v>
      </c>
      <c r="I193" s="127" t="s">
        <v>35</v>
      </c>
      <c r="J193" s="127" t="s">
        <v>138</v>
      </c>
      <c r="K193" s="127" t="s">
        <v>139</v>
      </c>
      <c r="L193" s="125" t="s">
        <v>36</v>
      </c>
      <c r="M193" s="128" t="s">
        <v>37</v>
      </c>
      <c r="N193" s="128" t="s">
        <v>61</v>
      </c>
      <c r="O193" s="128" t="s">
        <v>62</v>
      </c>
      <c r="P193" s="129">
        <v>45432.545138888898</v>
      </c>
      <c r="Q193" s="130"/>
      <c r="R193" s="130" t="s">
        <v>31</v>
      </c>
      <c r="S193" s="131">
        <v>45317.586805555598</v>
      </c>
      <c r="T193" s="132" t="s">
        <v>192</v>
      </c>
      <c r="U193" s="133">
        <v>45418.488194444399</v>
      </c>
      <c r="V193" s="134">
        <f ca="1">TODAY()-INT(Sisteplant[[#This Row],[Data de Prioridade]])</f>
        <v>29</v>
      </c>
    </row>
    <row r="194" spans="1:22" ht="11" x14ac:dyDescent="0.15">
      <c r="A194" s="125">
        <v>305529</v>
      </c>
      <c r="B194" s="125" t="s">
        <v>992</v>
      </c>
      <c r="C194" s="126" t="s">
        <v>993</v>
      </c>
      <c r="D194" s="126" t="s">
        <v>993</v>
      </c>
      <c r="E194" s="127" t="s">
        <v>789</v>
      </c>
      <c r="F194" s="126" t="s">
        <v>790</v>
      </c>
      <c r="G194" s="127" t="s">
        <v>23</v>
      </c>
      <c r="H194" s="125" t="s">
        <v>34</v>
      </c>
      <c r="I194" s="127" t="s">
        <v>35</v>
      </c>
      <c r="J194" s="127" t="s">
        <v>138</v>
      </c>
      <c r="K194" s="127" t="s">
        <v>139</v>
      </c>
      <c r="L194" s="125" t="s">
        <v>36</v>
      </c>
      <c r="M194" s="128" t="s">
        <v>37</v>
      </c>
      <c r="N194" s="128" t="s">
        <v>61</v>
      </c>
      <c r="O194" s="128" t="s">
        <v>62</v>
      </c>
      <c r="P194" s="129">
        <v>45432.554861111101</v>
      </c>
      <c r="Q194" s="130"/>
      <c r="R194" s="130" t="s">
        <v>31</v>
      </c>
      <c r="S194" s="131">
        <v>45320.290972222203</v>
      </c>
      <c r="T194" s="132" t="s">
        <v>994</v>
      </c>
      <c r="U194" s="133">
        <v>45418.488194444399</v>
      </c>
      <c r="V194" s="134">
        <f ca="1">TODAY()-INT(Sisteplant[[#This Row],[Data de Prioridade]])</f>
        <v>29</v>
      </c>
    </row>
    <row r="195" spans="1:22" ht="11" x14ac:dyDescent="0.15">
      <c r="A195" s="125">
        <v>305530</v>
      </c>
      <c r="B195" s="125" t="s">
        <v>995</v>
      </c>
      <c r="C195" s="126" t="s">
        <v>996</v>
      </c>
      <c r="D195" s="126" t="s">
        <v>996</v>
      </c>
      <c r="E195" s="127" t="s">
        <v>343</v>
      </c>
      <c r="F195" s="126" t="s">
        <v>344</v>
      </c>
      <c r="G195" s="127" t="s">
        <v>23</v>
      </c>
      <c r="H195" s="125" t="s">
        <v>475</v>
      </c>
      <c r="I195" s="127" t="s">
        <v>476</v>
      </c>
      <c r="J195" s="127" t="s">
        <v>409</v>
      </c>
      <c r="K195" s="127" t="s">
        <v>410</v>
      </c>
      <c r="L195" s="125" t="s">
        <v>36</v>
      </c>
      <c r="M195" s="128" t="s">
        <v>37</v>
      </c>
      <c r="N195" s="128" t="s">
        <v>29</v>
      </c>
      <c r="O195" s="128" t="s">
        <v>30</v>
      </c>
      <c r="P195" s="129"/>
      <c r="Q195" s="130"/>
      <c r="R195" s="130" t="s">
        <v>31</v>
      </c>
      <c r="S195" s="131">
        <v>45321.565972222197</v>
      </c>
      <c r="T195" s="132" t="s">
        <v>159</v>
      </c>
      <c r="U195" s="133">
        <v>45411.565972222197</v>
      </c>
      <c r="V195" s="134">
        <f ca="1">TODAY()-INT(Sisteplant[[#This Row],[Data de Prioridade]])</f>
        <v>36</v>
      </c>
    </row>
    <row r="196" spans="1:22" ht="11" x14ac:dyDescent="0.15">
      <c r="A196" s="125">
        <v>305531</v>
      </c>
      <c r="B196" s="125" t="s">
        <v>997</v>
      </c>
      <c r="C196" s="126" t="s">
        <v>998</v>
      </c>
      <c r="D196" s="126" t="s">
        <v>998</v>
      </c>
      <c r="E196" s="127" t="s">
        <v>107</v>
      </c>
      <c r="F196" s="126" t="s">
        <v>108</v>
      </c>
      <c r="G196" s="127" t="s">
        <v>23</v>
      </c>
      <c r="H196" s="125" t="s">
        <v>475</v>
      </c>
      <c r="I196" s="127" t="s">
        <v>476</v>
      </c>
      <c r="J196" s="127" t="s">
        <v>409</v>
      </c>
      <c r="K196" s="127" t="s">
        <v>410</v>
      </c>
      <c r="L196" s="125" t="s">
        <v>36</v>
      </c>
      <c r="M196" s="128" t="s">
        <v>37</v>
      </c>
      <c r="N196" s="128" t="s">
        <v>29</v>
      </c>
      <c r="O196" s="128" t="s">
        <v>30</v>
      </c>
      <c r="P196" s="129"/>
      <c r="Q196" s="130"/>
      <c r="R196" s="130" t="s">
        <v>31</v>
      </c>
      <c r="S196" s="131">
        <v>45321.584027777797</v>
      </c>
      <c r="T196" s="132" t="s">
        <v>91</v>
      </c>
      <c r="U196" s="133">
        <v>45411.584027777797</v>
      </c>
      <c r="V196" s="134">
        <f ca="1">TODAY()-INT(Sisteplant[[#This Row],[Data de Prioridade]])</f>
        <v>36</v>
      </c>
    </row>
    <row r="197" spans="1:22" ht="11" x14ac:dyDescent="0.15">
      <c r="A197" s="125">
        <v>305533</v>
      </c>
      <c r="B197" s="125" t="s">
        <v>999</v>
      </c>
      <c r="C197" s="126" t="s">
        <v>1000</v>
      </c>
      <c r="D197" s="126" t="s">
        <v>1000</v>
      </c>
      <c r="E197" s="127" t="s">
        <v>111</v>
      </c>
      <c r="F197" s="126" t="s">
        <v>112</v>
      </c>
      <c r="G197" s="127" t="s">
        <v>23</v>
      </c>
      <c r="H197" s="125" t="s">
        <v>87</v>
      </c>
      <c r="I197" s="127" t="s">
        <v>88</v>
      </c>
      <c r="J197" s="127" t="s">
        <v>138</v>
      </c>
      <c r="K197" s="127" t="s">
        <v>139</v>
      </c>
      <c r="L197" s="125" t="s">
        <v>36</v>
      </c>
      <c r="M197" s="128" t="s">
        <v>37</v>
      </c>
      <c r="N197" s="128" t="s">
        <v>89</v>
      </c>
      <c r="O197" s="128" t="s">
        <v>90</v>
      </c>
      <c r="P197" s="129"/>
      <c r="Q197" s="130"/>
      <c r="R197" s="130" t="s">
        <v>31</v>
      </c>
      <c r="S197" s="131">
        <v>45317.454861111102</v>
      </c>
      <c r="T197" s="132" t="s">
        <v>86</v>
      </c>
      <c r="U197" s="133">
        <v>45418.488194444399</v>
      </c>
      <c r="V197" s="134">
        <f ca="1">TODAY()-INT(Sisteplant[[#This Row],[Data de Prioridade]])</f>
        <v>29</v>
      </c>
    </row>
    <row r="198" spans="1:22" ht="11" x14ac:dyDescent="0.15">
      <c r="A198" s="125">
        <v>305534</v>
      </c>
      <c r="B198" s="125" t="s">
        <v>1001</v>
      </c>
      <c r="C198" s="126" t="s">
        <v>1002</v>
      </c>
      <c r="D198" s="126" t="s">
        <v>1002</v>
      </c>
      <c r="E198" s="127" t="s">
        <v>165</v>
      </c>
      <c r="F198" s="126" t="s">
        <v>166</v>
      </c>
      <c r="G198" s="127" t="s">
        <v>23</v>
      </c>
      <c r="H198" s="125" t="s">
        <v>53</v>
      </c>
      <c r="I198" s="127" t="s">
        <v>54</v>
      </c>
      <c r="J198" s="127" t="s">
        <v>1003</v>
      </c>
      <c r="K198" s="127" t="s">
        <v>1004</v>
      </c>
      <c r="L198" s="125" t="s">
        <v>36</v>
      </c>
      <c r="M198" s="128" t="s">
        <v>37</v>
      </c>
      <c r="N198" s="128" t="s">
        <v>29</v>
      </c>
      <c r="O198" s="128" t="s">
        <v>30</v>
      </c>
      <c r="P198" s="129"/>
      <c r="Q198" s="130"/>
      <c r="R198" s="130" t="s">
        <v>31</v>
      </c>
      <c r="S198" s="131">
        <v>45314.484027777798</v>
      </c>
      <c r="T198" s="132" t="s">
        <v>91</v>
      </c>
      <c r="U198" s="133">
        <v>45418.488194444399</v>
      </c>
      <c r="V198" s="134">
        <f ca="1">TODAY()-INT(Sisteplant[[#This Row],[Data de Prioridade]])</f>
        <v>29</v>
      </c>
    </row>
    <row r="199" spans="1:22" ht="11" x14ac:dyDescent="0.15">
      <c r="A199" s="125">
        <v>305536</v>
      </c>
      <c r="B199" s="125" t="s">
        <v>1005</v>
      </c>
      <c r="C199" s="126" t="s">
        <v>1006</v>
      </c>
      <c r="D199" s="126" t="s">
        <v>1006</v>
      </c>
      <c r="E199" s="127" t="s">
        <v>165</v>
      </c>
      <c r="F199" s="126" t="s">
        <v>166</v>
      </c>
      <c r="G199" s="127" t="s">
        <v>23</v>
      </c>
      <c r="H199" s="125" t="s">
        <v>53</v>
      </c>
      <c r="I199" s="127" t="s">
        <v>54</v>
      </c>
      <c r="J199" s="127" t="s">
        <v>1003</v>
      </c>
      <c r="K199" s="127" t="s">
        <v>1004</v>
      </c>
      <c r="L199" s="125" t="s">
        <v>36</v>
      </c>
      <c r="M199" s="128" t="s">
        <v>37</v>
      </c>
      <c r="N199" s="128" t="s">
        <v>89</v>
      </c>
      <c r="O199" s="128" t="s">
        <v>90</v>
      </c>
      <c r="P199" s="129"/>
      <c r="Q199" s="130"/>
      <c r="R199" s="130" t="s">
        <v>31</v>
      </c>
      <c r="S199" s="131">
        <v>45314.492361111101</v>
      </c>
      <c r="T199" s="132" t="s">
        <v>91</v>
      </c>
      <c r="U199" s="133">
        <v>45418.488194444399</v>
      </c>
      <c r="V199" s="134">
        <f ca="1">TODAY()-INT(Sisteplant[[#This Row],[Data de Prioridade]])</f>
        <v>29</v>
      </c>
    </row>
    <row r="200" spans="1:22" ht="11" x14ac:dyDescent="0.15">
      <c r="A200" s="125">
        <v>305547</v>
      </c>
      <c r="B200" s="125" t="s">
        <v>1007</v>
      </c>
      <c r="C200" s="126" t="s">
        <v>1008</v>
      </c>
      <c r="D200" s="126" t="s">
        <v>1008</v>
      </c>
      <c r="E200" s="127" t="s">
        <v>974</v>
      </c>
      <c r="F200" s="126" t="s">
        <v>975</v>
      </c>
      <c r="G200" s="127" t="s">
        <v>23</v>
      </c>
      <c r="H200" s="125" t="s">
        <v>214</v>
      </c>
      <c r="I200" s="127" t="s">
        <v>215</v>
      </c>
      <c r="J200" s="127" t="s">
        <v>25</v>
      </c>
      <c r="K200" s="127" t="s">
        <v>26</v>
      </c>
      <c r="L200" s="125" t="s">
        <v>36</v>
      </c>
      <c r="M200" s="128" t="s">
        <v>37</v>
      </c>
      <c r="N200" s="128" t="s">
        <v>29</v>
      </c>
      <c r="O200" s="128" t="s">
        <v>30</v>
      </c>
      <c r="P200" s="129"/>
      <c r="Q200" s="130"/>
      <c r="R200" s="130" t="s">
        <v>31</v>
      </c>
      <c r="S200" s="131">
        <v>45327.293055555601</v>
      </c>
      <c r="T200" s="132" t="s">
        <v>32</v>
      </c>
      <c r="U200" s="133">
        <v>45417.293055555601</v>
      </c>
      <c r="V200" s="134">
        <f ca="1">TODAY()-INT(Sisteplant[[#This Row],[Data de Prioridade]])</f>
        <v>30</v>
      </c>
    </row>
    <row r="201" spans="1:22" ht="11" x14ac:dyDescent="0.15">
      <c r="A201" s="125">
        <v>305548</v>
      </c>
      <c r="B201" s="125" t="s">
        <v>1009</v>
      </c>
      <c r="C201" s="126" t="s">
        <v>1010</v>
      </c>
      <c r="D201" s="126" t="s">
        <v>1010</v>
      </c>
      <c r="E201" s="127" t="s">
        <v>974</v>
      </c>
      <c r="F201" s="126" t="s">
        <v>975</v>
      </c>
      <c r="G201" s="127" t="s">
        <v>23</v>
      </c>
      <c r="H201" s="125" t="s">
        <v>214</v>
      </c>
      <c r="I201" s="127" t="s">
        <v>215</v>
      </c>
      <c r="J201" s="127" t="s">
        <v>25</v>
      </c>
      <c r="K201" s="127" t="s">
        <v>26</v>
      </c>
      <c r="L201" s="125" t="s">
        <v>36</v>
      </c>
      <c r="M201" s="128" t="s">
        <v>37</v>
      </c>
      <c r="N201" s="128" t="s">
        <v>29</v>
      </c>
      <c r="O201" s="128" t="s">
        <v>30</v>
      </c>
      <c r="P201" s="129"/>
      <c r="Q201" s="130"/>
      <c r="R201" s="130" t="s">
        <v>31</v>
      </c>
      <c r="S201" s="131">
        <v>45327.297222222202</v>
      </c>
      <c r="T201" s="132" t="s">
        <v>32</v>
      </c>
      <c r="U201" s="133">
        <v>45417.297222222202</v>
      </c>
      <c r="V201" s="134">
        <f ca="1">TODAY()-INT(Sisteplant[[#This Row],[Data de Prioridade]])</f>
        <v>30</v>
      </c>
    </row>
    <row r="202" spans="1:22" ht="11" x14ac:dyDescent="0.15">
      <c r="A202" s="125">
        <v>305549</v>
      </c>
      <c r="B202" s="125" t="s">
        <v>1011</v>
      </c>
      <c r="C202" s="126" t="s">
        <v>1012</v>
      </c>
      <c r="D202" s="126" t="s">
        <v>1012</v>
      </c>
      <c r="E202" s="127" t="s">
        <v>974</v>
      </c>
      <c r="F202" s="126" t="s">
        <v>975</v>
      </c>
      <c r="G202" s="127" t="s">
        <v>23</v>
      </c>
      <c r="H202" s="125" t="s">
        <v>34</v>
      </c>
      <c r="I202" s="127" t="s">
        <v>35</v>
      </c>
      <c r="J202" s="127" t="s">
        <v>25</v>
      </c>
      <c r="K202" s="127" t="s">
        <v>26</v>
      </c>
      <c r="L202" s="125" t="s">
        <v>36</v>
      </c>
      <c r="M202" s="128" t="s">
        <v>37</v>
      </c>
      <c r="N202" s="128" t="s">
        <v>29</v>
      </c>
      <c r="O202" s="128" t="s">
        <v>30</v>
      </c>
      <c r="P202" s="129">
        <v>45371.333333333299</v>
      </c>
      <c r="Q202" s="130"/>
      <c r="R202" s="130" t="s">
        <v>31</v>
      </c>
      <c r="S202" s="131">
        <v>45327.298611111102</v>
      </c>
      <c r="T202" s="132" t="s">
        <v>32</v>
      </c>
      <c r="U202" s="133">
        <v>45425.328472222202</v>
      </c>
      <c r="V202" s="134">
        <f ca="1">TODAY()-INT(Sisteplant[[#This Row],[Data de Prioridade]])</f>
        <v>22</v>
      </c>
    </row>
    <row r="203" spans="1:22" ht="11" x14ac:dyDescent="0.15">
      <c r="A203" s="125">
        <v>305551</v>
      </c>
      <c r="B203" s="125" t="s">
        <v>1013</v>
      </c>
      <c r="C203" s="126" t="s">
        <v>1014</v>
      </c>
      <c r="D203" s="126" t="s">
        <v>1014</v>
      </c>
      <c r="E203" s="127" t="s">
        <v>1015</v>
      </c>
      <c r="F203" s="126" t="s">
        <v>1016</v>
      </c>
      <c r="G203" s="127" t="s">
        <v>33</v>
      </c>
      <c r="H203" s="125" t="s">
        <v>34</v>
      </c>
      <c r="I203" s="127" t="s">
        <v>35</v>
      </c>
      <c r="J203" s="127" t="s">
        <v>72</v>
      </c>
      <c r="K203" s="127" t="s">
        <v>73</v>
      </c>
      <c r="L203" s="125" t="s">
        <v>36</v>
      </c>
      <c r="M203" s="128" t="s">
        <v>37</v>
      </c>
      <c r="N203" s="128" t="s">
        <v>61</v>
      </c>
      <c r="O203" s="128" t="s">
        <v>62</v>
      </c>
      <c r="P203" s="129">
        <v>45446.574305555601</v>
      </c>
      <c r="Q203" s="130"/>
      <c r="R203" s="130" t="s">
        <v>79</v>
      </c>
      <c r="S203" s="131">
        <v>45329.521527777797</v>
      </c>
      <c r="T203" s="132" t="s">
        <v>202</v>
      </c>
      <c r="U203" s="133">
        <v>45335.328472222202</v>
      </c>
      <c r="V203" s="134">
        <f ca="1">TODAY()-INT(Sisteplant[[#This Row],[Data de Prioridade]])</f>
        <v>112</v>
      </c>
    </row>
    <row r="204" spans="1:22" ht="11" x14ac:dyDescent="0.15">
      <c r="A204" s="125">
        <v>305552</v>
      </c>
      <c r="B204" s="125" t="s">
        <v>1017</v>
      </c>
      <c r="C204" s="126" t="s">
        <v>1018</v>
      </c>
      <c r="D204" s="126" t="s">
        <v>1018</v>
      </c>
      <c r="E204" s="127" t="s">
        <v>637</v>
      </c>
      <c r="F204" s="126" t="s">
        <v>638</v>
      </c>
      <c r="G204" s="127" t="s">
        <v>33</v>
      </c>
      <c r="H204" s="125" t="s">
        <v>34</v>
      </c>
      <c r="I204" s="127" t="s">
        <v>35</v>
      </c>
      <c r="J204" s="127" t="s">
        <v>868</v>
      </c>
      <c r="K204" s="127" t="s">
        <v>869</v>
      </c>
      <c r="L204" s="125" t="s">
        <v>36</v>
      </c>
      <c r="M204" s="128" t="s">
        <v>37</v>
      </c>
      <c r="N204" s="128" t="s">
        <v>29</v>
      </c>
      <c r="O204" s="128" t="s">
        <v>30</v>
      </c>
      <c r="P204" s="129">
        <v>45405.679861111101</v>
      </c>
      <c r="Q204" s="130"/>
      <c r="R204" s="130" t="s">
        <v>31</v>
      </c>
      <c r="S204" s="131">
        <v>45329.318055555603</v>
      </c>
      <c r="T204" s="132" t="s">
        <v>74</v>
      </c>
      <c r="U204" s="133">
        <v>45425.328472222202</v>
      </c>
      <c r="V204" s="134">
        <f ca="1">TODAY()-INT(Sisteplant[[#This Row],[Data de Prioridade]])</f>
        <v>22</v>
      </c>
    </row>
    <row r="205" spans="1:22" ht="11" x14ac:dyDescent="0.15">
      <c r="A205" s="125">
        <v>305559</v>
      </c>
      <c r="B205" s="125" t="s">
        <v>1021</v>
      </c>
      <c r="C205" s="126" t="s">
        <v>1022</v>
      </c>
      <c r="D205" s="126" t="s">
        <v>1022</v>
      </c>
      <c r="E205" s="127" t="s">
        <v>42</v>
      </c>
      <c r="F205" s="126" t="s">
        <v>43</v>
      </c>
      <c r="G205" s="127" t="s">
        <v>23</v>
      </c>
      <c r="H205" s="125" t="s">
        <v>214</v>
      </c>
      <c r="I205" s="127" t="s">
        <v>215</v>
      </c>
      <c r="J205" s="127" t="s">
        <v>336</v>
      </c>
      <c r="K205" s="127" t="s">
        <v>337</v>
      </c>
      <c r="L205" s="125" t="s">
        <v>36</v>
      </c>
      <c r="M205" s="128" t="s">
        <v>37</v>
      </c>
      <c r="N205" s="128" t="s">
        <v>29</v>
      </c>
      <c r="O205" s="128" t="s">
        <v>30</v>
      </c>
      <c r="P205" s="129"/>
      <c r="Q205" s="130"/>
      <c r="R205" s="130" t="s">
        <v>31</v>
      </c>
      <c r="S205" s="131">
        <v>45342.466666666704</v>
      </c>
      <c r="T205" s="132" t="s">
        <v>46</v>
      </c>
      <c r="U205" s="133">
        <v>45432.466666666704</v>
      </c>
      <c r="V205" s="134">
        <f ca="1">TODAY()-INT(Sisteplant[[#This Row],[Data de Prioridade]])</f>
        <v>15</v>
      </c>
    </row>
    <row r="206" spans="1:22" ht="11" x14ac:dyDescent="0.15">
      <c r="A206" s="125">
        <v>305561</v>
      </c>
      <c r="B206" s="125" t="s">
        <v>1023</v>
      </c>
      <c r="C206" s="126" t="s">
        <v>1024</v>
      </c>
      <c r="D206" s="126" t="s">
        <v>1024</v>
      </c>
      <c r="E206" s="127" t="s">
        <v>1025</v>
      </c>
      <c r="F206" s="126" t="s">
        <v>1026</v>
      </c>
      <c r="G206" s="127" t="s">
        <v>23</v>
      </c>
      <c r="H206" s="125" t="s">
        <v>57</v>
      </c>
      <c r="I206" s="127" t="s">
        <v>58</v>
      </c>
      <c r="J206" s="127" t="s">
        <v>102</v>
      </c>
      <c r="K206" s="127" t="s">
        <v>103</v>
      </c>
      <c r="L206" s="125" t="s">
        <v>36</v>
      </c>
      <c r="M206" s="128" t="s">
        <v>37</v>
      </c>
      <c r="N206" s="128" t="s">
        <v>55</v>
      </c>
      <c r="O206" s="128" t="s">
        <v>56</v>
      </c>
      <c r="P206" s="129">
        <v>45343.40625</v>
      </c>
      <c r="Q206" s="130"/>
      <c r="R206" s="130" t="s">
        <v>31</v>
      </c>
      <c r="S206" s="131">
        <v>45342.462500000001</v>
      </c>
      <c r="T206" s="132" t="s">
        <v>104</v>
      </c>
      <c r="U206" s="133">
        <v>45433.4</v>
      </c>
      <c r="V206" s="134">
        <f ca="1">TODAY()-INT(Sisteplant[[#This Row],[Data de Prioridade]])</f>
        <v>14</v>
      </c>
    </row>
    <row r="207" spans="1:22" ht="11" x14ac:dyDescent="0.15">
      <c r="A207" s="125">
        <v>305563</v>
      </c>
      <c r="B207" s="125" t="s">
        <v>1027</v>
      </c>
      <c r="C207" s="126" t="s">
        <v>1028</v>
      </c>
      <c r="D207" s="126" t="s">
        <v>1028</v>
      </c>
      <c r="E207" s="127" t="s">
        <v>42</v>
      </c>
      <c r="F207" s="126" t="s">
        <v>43</v>
      </c>
      <c r="G207" s="127" t="s">
        <v>23</v>
      </c>
      <c r="H207" s="125" t="s">
        <v>87</v>
      </c>
      <c r="I207" s="127" t="s">
        <v>88</v>
      </c>
      <c r="J207" s="127" t="s">
        <v>336</v>
      </c>
      <c r="K207" s="127" t="s">
        <v>337</v>
      </c>
      <c r="L207" s="125" t="s">
        <v>36</v>
      </c>
      <c r="M207" s="128" t="s">
        <v>37</v>
      </c>
      <c r="N207" s="128" t="s">
        <v>61</v>
      </c>
      <c r="O207" s="128" t="s">
        <v>62</v>
      </c>
      <c r="P207" s="129">
        <v>45349.416666666701</v>
      </c>
      <c r="Q207" s="130"/>
      <c r="R207" s="130" t="s">
        <v>31</v>
      </c>
      <c r="S207" s="131">
        <v>45342.461111111101</v>
      </c>
      <c r="T207" s="132" t="s">
        <v>46</v>
      </c>
      <c r="U207" s="133">
        <v>45433.4</v>
      </c>
      <c r="V207" s="134">
        <f ca="1">TODAY()-INT(Sisteplant[[#This Row],[Data de Prioridade]])</f>
        <v>14</v>
      </c>
    </row>
    <row r="208" spans="1:22" ht="11" x14ac:dyDescent="0.15">
      <c r="A208" s="125">
        <v>305570</v>
      </c>
      <c r="B208" s="125" t="s">
        <v>1031</v>
      </c>
      <c r="C208" s="126" t="s">
        <v>1032</v>
      </c>
      <c r="D208" s="126" t="s">
        <v>1032</v>
      </c>
      <c r="E208" s="127" t="s">
        <v>1033</v>
      </c>
      <c r="F208" s="126" t="s">
        <v>1034</v>
      </c>
      <c r="G208" s="127" t="s">
        <v>50</v>
      </c>
      <c r="H208" s="125" t="s">
        <v>34</v>
      </c>
      <c r="I208" s="127" t="s">
        <v>35</v>
      </c>
      <c r="J208" s="127" t="s">
        <v>72</v>
      </c>
      <c r="K208" s="127" t="s">
        <v>73</v>
      </c>
      <c r="L208" s="125" t="s">
        <v>36</v>
      </c>
      <c r="M208" s="128" t="s">
        <v>37</v>
      </c>
      <c r="N208" s="128" t="s">
        <v>61</v>
      </c>
      <c r="O208" s="128" t="s">
        <v>62</v>
      </c>
      <c r="P208" s="129">
        <v>45421.354166666701</v>
      </c>
      <c r="Q208" s="130"/>
      <c r="R208" s="130" t="s">
        <v>31</v>
      </c>
      <c r="S208" s="131">
        <v>45332.472222222197</v>
      </c>
      <c r="T208" s="132" t="s">
        <v>1035</v>
      </c>
      <c r="U208" s="133">
        <v>45433.4</v>
      </c>
      <c r="V208" s="134">
        <f ca="1">TODAY()-INT(Sisteplant[[#This Row],[Data de Prioridade]])</f>
        <v>14</v>
      </c>
    </row>
    <row r="209" spans="1:22" ht="11" x14ac:dyDescent="0.15">
      <c r="A209" s="125">
        <v>305578</v>
      </c>
      <c r="B209" s="125" t="s">
        <v>1052</v>
      </c>
      <c r="C209" s="126" t="s">
        <v>1053</v>
      </c>
      <c r="D209" s="126" t="s">
        <v>1053</v>
      </c>
      <c r="E209" s="127" t="s">
        <v>132</v>
      </c>
      <c r="F209" s="126" t="s">
        <v>133</v>
      </c>
      <c r="G209" s="127" t="s">
        <v>23</v>
      </c>
      <c r="H209" s="125" t="s">
        <v>57</v>
      </c>
      <c r="I209" s="127" t="s">
        <v>58</v>
      </c>
      <c r="J209" s="127" t="s">
        <v>117</v>
      </c>
      <c r="K209" s="127" t="s">
        <v>118</v>
      </c>
      <c r="L209" s="125" t="s">
        <v>36</v>
      </c>
      <c r="M209" s="128" t="s">
        <v>37</v>
      </c>
      <c r="N209" s="128" t="s">
        <v>29</v>
      </c>
      <c r="O209" s="128" t="s">
        <v>30</v>
      </c>
      <c r="P209" s="129">
        <v>45380.25</v>
      </c>
      <c r="Q209" s="130"/>
      <c r="R209" s="130" t="s">
        <v>31</v>
      </c>
      <c r="S209" s="131">
        <v>45343.436805555597</v>
      </c>
      <c r="T209" s="132" t="s">
        <v>119</v>
      </c>
      <c r="U209" s="133">
        <v>45435.474305555603</v>
      </c>
      <c r="V209" s="134">
        <f ca="1">TODAY()-INT(Sisteplant[[#This Row],[Data de Prioridade]])</f>
        <v>12</v>
      </c>
    </row>
    <row r="210" spans="1:22" ht="11" x14ac:dyDescent="0.15">
      <c r="A210" s="125">
        <v>305583</v>
      </c>
      <c r="B210" s="125" t="s">
        <v>1054</v>
      </c>
      <c r="C210" s="126" t="s">
        <v>1055</v>
      </c>
      <c r="D210" s="126" t="s">
        <v>1055</v>
      </c>
      <c r="E210" s="127" t="s">
        <v>1056</v>
      </c>
      <c r="F210" s="126" t="s">
        <v>1057</v>
      </c>
      <c r="G210" s="127" t="s">
        <v>23</v>
      </c>
      <c r="H210" s="125" t="s">
        <v>214</v>
      </c>
      <c r="I210" s="127" t="s">
        <v>215</v>
      </c>
      <c r="J210" s="127" t="s">
        <v>25</v>
      </c>
      <c r="K210" s="127" t="s">
        <v>26</v>
      </c>
      <c r="L210" s="125" t="s">
        <v>36</v>
      </c>
      <c r="M210" s="128" t="s">
        <v>37</v>
      </c>
      <c r="N210" s="128" t="s">
        <v>55</v>
      </c>
      <c r="O210" s="128" t="s">
        <v>56</v>
      </c>
      <c r="P210" s="129"/>
      <c r="Q210" s="130"/>
      <c r="R210" s="130" t="s">
        <v>31</v>
      </c>
      <c r="S210" s="131">
        <v>45344.693055555603</v>
      </c>
      <c r="T210" s="132" t="s">
        <v>86</v>
      </c>
      <c r="U210" s="133">
        <v>45434.693055555603</v>
      </c>
      <c r="V210" s="134">
        <f ca="1">TODAY()-INT(Sisteplant[[#This Row],[Data de Prioridade]])</f>
        <v>13</v>
      </c>
    </row>
    <row r="211" spans="1:22" ht="11" x14ac:dyDescent="0.15">
      <c r="A211" s="125">
        <v>305584</v>
      </c>
      <c r="B211" s="125" t="s">
        <v>1058</v>
      </c>
      <c r="C211" s="126" t="s">
        <v>1059</v>
      </c>
      <c r="D211" s="126" t="s">
        <v>1059</v>
      </c>
      <c r="E211" s="127" t="s">
        <v>111</v>
      </c>
      <c r="F211" s="126" t="s">
        <v>112</v>
      </c>
      <c r="G211" s="127" t="s">
        <v>23</v>
      </c>
      <c r="H211" s="125" t="s">
        <v>214</v>
      </c>
      <c r="I211" s="127" t="s">
        <v>215</v>
      </c>
      <c r="J211" s="127" t="s">
        <v>72</v>
      </c>
      <c r="K211" s="127" t="s">
        <v>73</v>
      </c>
      <c r="L211" s="125" t="s">
        <v>36</v>
      </c>
      <c r="M211" s="128" t="s">
        <v>37</v>
      </c>
      <c r="N211" s="128" t="s">
        <v>61</v>
      </c>
      <c r="O211" s="128" t="s">
        <v>62</v>
      </c>
      <c r="P211" s="129"/>
      <c r="Q211" s="130"/>
      <c r="R211" s="130" t="s">
        <v>79</v>
      </c>
      <c r="S211" s="131">
        <v>45303.540972222203</v>
      </c>
      <c r="T211" s="132" t="s">
        <v>86</v>
      </c>
      <c r="U211" s="133">
        <v>45318.540972222203</v>
      </c>
      <c r="V211" s="134">
        <f ca="1">TODAY()-INT(Sisteplant[[#This Row],[Data de Prioridade]])</f>
        <v>129</v>
      </c>
    </row>
    <row r="212" spans="1:22" ht="11" x14ac:dyDescent="0.15">
      <c r="A212" s="125">
        <v>305585</v>
      </c>
      <c r="B212" s="125" t="s">
        <v>1060</v>
      </c>
      <c r="C212" s="126" t="s">
        <v>1061</v>
      </c>
      <c r="D212" s="126" t="s">
        <v>1061</v>
      </c>
      <c r="E212" s="127" t="s">
        <v>111</v>
      </c>
      <c r="F212" s="126" t="s">
        <v>112</v>
      </c>
      <c r="G212" s="127" t="s">
        <v>23</v>
      </c>
      <c r="H212" s="125" t="s">
        <v>214</v>
      </c>
      <c r="I212" s="127" t="s">
        <v>215</v>
      </c>
      <c r="J212" s="127" t="s">
        <v>1062</v>
      </c>
      <c r="K212" s="127" t="s">
        <v>1063</v>
      </c>
      <c r="L212" s="125" t="s">
        <v>36</v>
      </c>
      <c r="M212" s="128" t="s">
        <v>37</v>
      </c>
      <c r="N212" s="128" t="s">
        <v>82</v>
      </c>
      <c r="O212" s="128" t="s">
        <v>83</v>
      </c>
      <c r="P212" s="129"/>
      <c r="Q212" s="130"/>
      <c r="R212" s="130" t="s">
        <v>79</v>
      </c>
      <c r="S212" s="131">
        <v>45261.221527777801</v>
      </c>
      <c r="T212" s="132" t="s">
        <v>86</v>
      </c>
      <c r="U212" s="133">
        <v>45276.221527777801</v>
      </c>
      <c r="V212" s="134">
        <f ca="1">TODAY()-INT(Sisteplant[[#This Row],[Data de Prioridade]])</f>
        <v>171</v>
      </c>
    </row>
    <row r="213" spans="1:22" ht="11" x14ac:dyDescent="0.15">
      <c r="A213" s="125">
        <v>305587</v>
      </c>
      <c r="B213" s="125" t="s">
        <v>1064</v>
      </c>
      <c r="C213" s="126" t="s">
        <v>1065</v>
      </c>
      <c r="D213" s="126" t="s">
        <v>1065</v>
      </c>
      <c r="E213" s="127" t="s">
        <v>1066</v>
      </c>
      <c r="F213" s="126" t="s">
        <v>1067</v>
      </c>
      <c r="G213" s="127" t="s">
        <v>23</v>
      </c>
      <c r="H213" s="125" t="s">
        <v>214</v>
      </c>
      <c r="I213" s="127" t="s">
        <v>215</v>
      </c>
      <c r="J213" s="127" t="s">
        <v>72</v>
      </c>
      <c r="K213" s="127" t="s">
        <v>73</v>
      </c>
      <c r="L213" s="125" t="s">
        <v>36</v>
      </c>
      <c r="M213" s="128" t="s">
        <v>37</v>
      </c>
      <c r="N213" s="128" t="s">
        <v>61</v>
      </c>
      <c r="O213" s="128" t="s">
        <v>62</v>
      </c>
      <c r="P213" s="129"/>
      <c r="Q213" s="130"/>
      <c r="R213" s="130" t="s">
        <v>79</v>
      </c>
      <c r="S213" s="131">
        <v>45344.8125</v>
      </c>
      <c r="T213" s="132" t="s">
        <v>172</v>
      </c>
      <c r="U213" s="133">
        <v>45359.8125</v>
      </c>
      <c r="V213" s="134">
        <f ca="1">TODAY()-INT(Sisteplant[[#This Row],[Data de Prioridade]])</f>
        <v>88</v>
      </c>
    </row>
    <row r="214" spans="1:22" ht="11" x14ac:dyDescent="0.15">
      <c r="A214" s="125">
        <v>305594</v>
      </c>
      <c r="B214" s="125" t="s">
        <v>1068</v>
      </c>
      <c r="C214" s="126" t="s">
        <v>1069</v>
      </c>
      <c r="D214" s="126" t="s">
        <v>1069</v>
      </c>
      <c r="E214" s="127" t="s">
        <v>338</v>
      </c>
      <c r="F214" s="126" t="s">
        <v>339</v>
      </c>
      <c r="G214" s="127" t="s">
        <v>33</v>
      </c>
      <c r="H214" s="125" t="s">
        <v>214</v>
      </c>
      <c r="I214" s="127" t="s">
        <v>215</v>
      </c>
      <c r="J214" s="127" t="s">
        <v>77</v>
      </c>
      <c r="K214" s="127" t="s">
        <v>78</v>
      </c>
      <c r="L214" s="125" t="s">
        <v>36</v>
      </c>
      <c r="M214" s="128" t="s">
        <v>37</v>
      </c>
      <c r="N214" s="128" t="s">
        <v>38</v>
      </c>
      <c r="O214" s="128" t="s">
        <v>39</v>
      </c>
      <c r="P214" s="129"/>
      <c r="Q214" s="130"/>
      <c r="R214" s="130" t="s">
        <v>31</v>
      </c>
      <c r="S214" s="131">
        <v>45344.4777777778</v>
      </c>
      <c r="T214" s="132" t="s">
        <v>340</v>
      </c>
      <c r="U214" s="133">
        <v>45434.4777777778</v>
      </c>
      <c r="V214" s="134">
        <f ca="1">TODAY()-INT(Sisteplant[[#This Row],[Data de Prioridade]])</f>
        <v>13</v>
      </c>
    </row>
    <row r="215" spans="1:22" ht="11" x14ac:dyDescent="0.15">
      <c r="A215" s="125">
        <v>305595</v>
      </c>
      <c r="B215" s="125" t="s">
        <v>1070</v>
      </c>
      <c r="C215" s="126" t="s">
        <v>1071</v>
      </c>
      <c r="D215" s="126" t="s">
        <v>1071</v>
      </c>
      <c r="E215" s="127" t="s">
        <v>637</v>
      </c>
      <c r="F215" s="126" t="s">
        <v>638</v>
      </c>
      <c r="G215" s="127" t="s">
        <v>33</v>
      </c>
      <c r="H215" s="125" t="s">
        <v>214</v>
      </c>
      <c r="I215" s="127" t="s">
        <v>215</v>
      </c>
      <c r="J215" s="127" t="s">
        <v>868</v>
      </c>
      <c r="K215" s="127" t="s">
        <v>869</v>
      </c>
      <c r="L215" s="125" t="s">
        <v>36</v>
      </c>
      <c r="M215" s="128" t="s">
        <v>37</v>
      </c>
      <c r="N215" s="128" t="s">
        <v>96</v>
      </c>
      <c r="O215" s="128" t="s">
        <v>97</v>
      </c>
      <c r="P215" s="129"/>
      <c r="Q215" s="130"/>
      <c r="R215" s="130" t="s">
        <v>31</v>
      </c>
      <c r="S215" s="131">
        <v>45330.304861111101</v>
      </c>
      <c r="T215" s="132" t="s">
        <v>74</v>
      </c>
      <c r="U215" s="133">
        <v>45420.304861111101</v>
      </c>
      <c r="V215" s="134">
        <f ca="1">TODAY()-INT(Sisteplant[[#This Row],[Data de Prioridade]])</f>
        <v>27</v>
      </c>
    </row>
    <row r="216" spans="1:22" ht="11" x14ac:dyDescent="0.15">
      <c r="A216" s="125">
        <v>305596</v>
      </c>
      <c r="B216" s="125" t="s">
        <v>1072</v>
      </c>
      <c r="C216" s="126" t="s">
        <v>1073</v>
      </c>
      <c r="D216" s="126" t="s">
        <v>1074</v>
      </c>
      <c r="E216" s="127" t="s">
        <v>1075</v>
      </c>
      <c r="F216" s="126" t="s">
        <v>1076</v>
      </c>
      <c r="G216" s="127" t="s">
        <v>33</v>
      </c>
      <c r="H216" s="125" t="s">
        <v>34</v>
      </c>
      <c r="I216" s="127" t="s">
        <v>35</v>
      </c>
      <c r="J216" s="127" t="s">
        <v>72</v>
      </c>
      <c r="K216" s="127" t="s">
        <v>73</v>
      </c>
      <c r="L216" s="125" t="s">
        <v>36</v>
      </c>
      <c r="M216" s="128" t="s">
        <v>37</v>
      </c>
      <c r="N216" s="128" t="s">
        <v>61</v>
      </c>
      <c r="O216" s="128" t="s">
        <v>62</v>
      </c>
      <c r="P216" s="129">
        <v>45441.545833333301</v>
      </c>
      <c r="Q216" s="130"/>
      <c r="R216" s="130" t="s">
        <v>31</v>
      </c>
      <c r="S216" s="131">
        <v>45307.253472222197</v>
      </c>
      <c r="T216" s="132" t="s">
        <v>68</v>
      </c>
      <c r="U216" s="133">
        <v>45435.474305555603</v>
      </c>
      <c r="V216" s="134">
        <f ca="1">TODAY()-INT(Sisteplant[[#This Row],[Data de Prioridade]])</f>
        <v>12</v>
      </c>
    </row>
    <row r="217" spans="1:22" ht="11" x14ac:dyDescent="0.15">
      <c r="A217" s="125">
        <v>305598</v>
      </c>
      <c r="B217" s="125" t="s">
        <v>1077</v>
      </c>
      <c r="C217" s="126" t="s">
        <v>1078</v>
      </c>
      <c r="D217" s="126" t="s">
        <v>1078</v>
      </c>
      <c r="E217" s="127" t="s">
        <v>338</v>
      </c>
      <c r="F217" s="126" t="s">
        <v>339</v>
      </c>
      <c r="G217" s="127" t="s">
        <v>33</v>
      </c>
      <c r="H217" s="125" t="s">
        <v>34</v>
      </c>
      <c r="I217" s="127" t="s">
        <v>35</v>
      </c>
      <c r="J217" s="127" t="s">
        <v>1079</v>
      </c>
      <c r="K217" s="127" t="s">
        <v>1080</v>
      </c>
      <c r="L217" s="125" t="s">
        <v>36</v>
      </c>
      <c r="M217" s="128" t="s">
        <v>37</v>
      </c>
      <c r="N217" s="128" t="s">
        <v>82</v>
      </c>
      <c r="O217" s="128" t="s">
        <v>83</v>
      </c>
      <c r="P217" s="129">
        <v>45348.384722222203</v>
      </c>
      <c r="Q217" s="130"/>
      <c r="R217" s="130" t="s">
        <v>31</v>
      </c>
      <c r="S217" s="131">
        <v>45345.379861111098</v>
      </c>
      <c r="T217" s="132" t="s">
        <v>340</v>
      </c>
      <c r="U217" s="133">
        <v>45436.396527777797</v>
      </c>
      <c r="V217" s="134">
        <f ca="1">TODAY()-INT(Sisteplant[[#This Row],[Data de Prioridade]])</f>
        <v>11</v>
      </c>
    </row>
    <row r="218" spans="1:22" ht="11" x14ac:dyDescent="0.15">
      <c r="A218" s="125">
        <v>305599</v>
      </c>
      <c r="B218" s="125" t="s">
        <v>1081</v>
      </c>
      <c r="C218" s="126" t="s">
        <v>1082</v>
      </c>
      <c r="D218" s="126" t="s">
        <v>1083</v>
      </c>
      <c r="E218" s="127" t="s">
        <v>1084</v>
      </c>
      <c r="F218" s="126" t="s">
        <v>1085</v>
      </c>
      <c r="G218" s="127" t="s">
        <v>33</v>
      </c>
      <c r="H218" s="125" t="s">
        <v>214</v>
      </c>
      <c r="I218" s="127" t="s">
        <v>215</v>
      </c>
      <c r="J218" s="127" t="s">
        <v>72</v>
      </c>
      <c r="K218" s="127" t="s">
        <v>73</v>
      </c>
      <c r="L218" s="125" t="s">
        <v>36</v>
      </c>
      <c r="M218" s="128" t="s">
        <v>37</v>
      </c>
      <c r="N218" s="128" t="s">
        <v>96</v>
      </c>
      <c r="O218" s="128" t="s">
        <v>97</v>
      </c>
      <c r="P218" s="129"/>
      <c r="Q218" s="130"/>
      <c r="R218" s="130" t="s">
        <v>40</v>
      </c>
      <c r="S218" s="131">
        <v>45345.5444444444</v>
      </c>
      <c r="T218" s="132" t="s">
        <v>876</v>
      </c>
      <c r="U218" s="133">
        <v>45375.5444444444</v>
      </c>
      <c r="V218" s="134">
        <f ca="1">TODAY()-INT(Sisteplant[[#This Row],[Data de Prioridade]])</f>
        <v>72</v>
      </c>
    </row>
    <row r="219" spans="1:22" ht="11" x14ac:dyDescent="0.15">
      <c r="A219" s="125">
        <v>305600</v>
      </c>
      <c r="B219" s="125" t="s">
        <v>1086</v>
      </c>
      <c r="C219" s="126" t="s">
        <v>1087</v>
      </c>
      <c r="D219" s="126" t="s">
        <v>1088</v>
      </c>
      <c r="E219" s="127" t="s">
        <v>338</v>
      </c>
      <c r="F219" s="126" t="s">
        <v>339</v>
      </c>
      <c r="G219" s="127" t="s">
        <v>33</v>
      </c>
      <c r="H219" s="125" t="s">
        <v>34</v>
      </c>
      <c r="I219" s="127" t="s">
        <v>35</v>
      </c>
      <c r="J219" s="127" t="s">
        <v>1079</v>
      </c>
      <c r="K219" s="127" t="s">
        <v>1080</v>
      </c>
      <c r="L219" s="125" t="s">
        <v>36</v>
      </c>
      <c r="M219" s="128" t="s">
        <v>37</v>
      </c>
      <c r="N219" s="128" t="s">
        <v>82</v>
      </c>
      <c r="O219" s="128" t="s">
        <v>83</v>
      </c>
      <c r="P219" s="129">
        <v>45348.385416666701</v>
      </c>
      <c r="Q219" s="130"/>
      <c r="R219" s="130" t="s">
        <v>31</v>
      </c>
      <c r="S219" s="131">
        <v>45345.386111111096</v>
      </c>
      <c r="T219" s="132" t="s">
        <v>340</v>
      </c>
      <c r="U219" s="133">
        <v>45436.396527777797</v>
      </c>
      <c r="V219" s="134">
        <f ca="1">TODAY()-INT(Sisteplant[[#This Row],[Data de Prioridade]])</f>
        <v>11</v>
      </c>
    </row>
    <row r="220" spans="1:22" ht="11" x14ac:dyDescent="0.15">
      <c r="A220" s="125">
        <v>305607</v>
      </c>
      <c r="B220" s="125" t="s">
        <v>1089</v>
      </c>
      <c r="C220" s="126" t="s">
        <v>1090</v>
      </c>
      <c r="D220" s="126" t="s">
        <v>1090</v>
      </c>
      <c r="E220" s="127" t="s">
        <v>884</v>
      </c>
      <c r="F220" s="126" t="s">
        <v>885</v>
      </c>
      <c r="G220" s="127" t="s">
        <v>33</v>
      </c>
      <c r="H220" s="125" t="s">
        <v>34</v>
      </c>
      <c r="I220" s="127" t="s">
        <v>35</v>
      </c>
      <c r="J220" s="127" t="s">
        <v>1091</v>
      </c>
      <c r="K220" s="127" t="s">
        <v>1092</v>
      </c>
      <c r="L220" s="125" t="s">
        <v>36</v>
      </c>
      <c r="M220" s="128" t="s">
        <v>37</v>
      </c>
      <c r="N220" s="128" t="s">
        <v>29</v>
      </c>
      <c r="O220" s="128" t="s">
        <v>30</v>
      </c>
      <c r="P220" s="129">
        <v>45422.396527777797</v>
      </c>
      <c r="Q220" s="130"/>
      <c r="R220" s="130" t="s">
        <v>31</v>
      </c>
      <c r="S220" s="131">
        <v>45348.140277777798</v>
      </c>
      <c r="T220" s="132" t="s">
        <v>142</v>
      </c>
      <c r="U220" s="133">
        <v>45440.617361111101</v>
      </c>
      <c r="V220" s="134">
        <f ca="1">TODAY()-INT(Sisteplant[[#This Row],[Data de Prioridade]])</f>
        <v>7</v>
      </c>
    </row>
    <row r="221" spans="1:22" ht="11" x14ac:dyDescent="0.15">
      <c r="A221" s="125">
        <v>305608</v>
      </c>
      <c r="B221" s="125" t="s">
        <v>1093</v>
      </c>
      <c r="C221" s="126" t="s">
        <v>1094</v>
      </c>
      <c r="D221" s="126" t="s">
        <v>1094</v>
      </c>
      <c r="E221" s="127" t="s">
        <v>1095</v>
      </c>
      <c r="F221" s="126" t="s">
        <v>1096</v>
      </c>
      <c r="G221" s="127" t="s">
        <v>33</v>
      </c>
      <c r="H221" s="125" t="s">
        <v>214</v>
      </c>
      <c r="I221" s="127" t="s">
        <v>215</v>
      </c>
      <c r="J221" s="127" t="s">
        <v>1091</v>
      </c>
      <c r="K221" s="127" t="s">
        <v>1092</v>
      </c>
      <c r="L221" s="125" t="s">
        <v>36</v>
      </c>
      <c r="M221" s="128" t="s">
        <v>37</v>
      </c>
      <c r="N221" s="128" t="s">
        <v>29</v>
      </c>
      <c r="O221" s="128" t="s">
        <v>30</v>
      </c>
      <c r="P221" s="129"/>
      <c r="Q221" s="130"/>
      <c r="R221" s="130" t="s">
        <v>31</v>
      </c>
      <c r="S221" s="131">
        <v>45348.1430555556</v>
      </c>
      <c r="T221" s="132" t="s">
        <v>1097</v>
      </c>
      <c r="U221" s="133">
        <v>45438.1430555556</v>
      </c>
      <c r="V221" s="134">
        <f ca="1">TODAY()-INT(Sisteplant[[#This Row],[Data de Prioridade]])</f>
        <v>9</v>
      </c>
    </row>
    <row r="222" spans="1:22" ht="11" x14ac:dyDescent="0.15">
      <c r="A222" s="125">
        <v>305610</v>
      </c>
      <c r="B222" s="125" t="s">
        <v>1098</v>
      </c>
      <c r="C222" s="126" t="s">
        <v>1099</v>
      </c>
      <c r="D222" s="126" t="s">
        <v>1099</v>
      </c>
      <c r="E222" s="127" t="s">
        <v>343</v>
      </c>
      <c r="F222" s="126" t="s">
        <v>344</v>
      </c>
      <c r="G222" s="127" t="s">
        <v>23</v>
      </c>
      <c r="H222" s="125" t="s">
        <v>214</v>
      </c>
      <c r="I222" s="127" t="s">
        <v>215</v>
      </c>
      <c r="J222" s="127" t="s">
        <v>1100</v>
      </c>
      <c r="K222" s="127" t="s">
        <v>1101</v>
      </c>
      <c r="L222" s="125" t="s">
        <v>36</v>
      </c>
      <c r="M222" s="128" t="s">
        <v>37</v>
      </c>
      <c r="N222" s="128" t="s">
        <v>29</v>
      </c>
      <c r="O222" s="128" t="s">
        <v>30</v>
      </c>
      <c r="P222" s="129"/>
      <c r="Q222" s="130"/>
      <c r="R222" s="130" t="s">
        <v>31</v>
      </c>
      <c r="S222" s="131">
        <v>45348.979861111096</v>
      </c>
      <c r="T222" s="132" t="s">
        <v>159</v>
      </c>
      <c r="U222" s="133">
        <v>45438.979861111096</v>
      </c>
      <c r="V222" s="134">
        <f ca="1">TODAY()-INT(Sisteplant[[#This Row],[Data de Prioridade]])</f>
        <v>9</v>
      </c>
    </row>
    <row r="223" spans="1:22" ht="11" x14ac:dyDescent="0.15">
      <c r="A223" s="125">
        <v>305611</v>
      </c>
      <c r="B223" s="125" t="s">
        <v>1102</v>
      </c>
      <c r="C223" s="126" t="s">
        <v>1103</v>
      </c>
      <c r="D223" s="126" t="s">
        <v>1104</v>
      </c>
      <c r="E223" s="127" t="s">
        <v>1105</v>
      </c>
      <c r="F223" s="126" t="s">
        <v>1106</v>
      </c>
      <c r="G223" s="127" t="s">
        <v>23</v>
      </c>
      <c r="H223" s="125" t="s">
        <v>87</v>
      </c>
      <c r="I223" s="127" t="s">
        <v>88</v>
      </c>
      <c r="J223" s="127" t="s">
        <v>72</v>
      </c>
      <c r="K223" s="127" t="s">
        <v>73</v>
      </c>
      <c r="L223" s="125" t="s">
        <v>36</v>
      </c>
      <c r="M223" s="128" t="s">
        <v>37</v>
      </c>
      <c r="N223" s="128" t="s">
        <v>61</v>
      </c>
      <c r="O223" s="128" t="s">
        <v>62</v>
      </c>
      <c r="P223" s="129">
        <v>45427.504166666702</v>
      </c>
      <c r="Q223" s="130"/>
      <c r="R223" s="130" t="s">
        <v>31</v>
      </c>
      <c r="S223" s="131">
        <v>45323.616666666698</v>
      </c>
      <c r="T223" s="132" t="s">
        <v>1107</v>
      </c>
      <c r="U223" s="133">
        <v>45440.617361111101</v>
      </c>
      <c r="V223" s="134">
        <f ca="1">TODAY()-INT(Sisteplant[[#This Row],[Data de Prioridade]])</f>
        <v>7</v>
      </c>
    </row>
    <row r="224" spans="1:22" ht="11" x14ac:dyDescent="0.15">
      <c r="A224" s="125">
        <v>305612</v>
      </c>
      <c r="B224" s="125" t="s">
        <v>1108</v>
      </c>
      <c r="C224" s="126" t="s">
        <v>1109</v>
      </c>
      <c r="D224" s="126" t="s">
        <v>1109</v>
      </c>
      <c r="E224" s="127" t="s">
        <v>210</v>
      </c>
      <c r="F224" s="126" t="s">
        <v>211</v>
      </c>
      <c r="G224" s="127" t="s">
        <v>23</v>
      </c>
      <c r="H224" s="125" t="s">
        <v>34</v>
      </c>
      <c r="I224" s="127" t="s">
        <v>35</v>
      </c>
      <c r="J224" s="127" t="s">
        <v>129</v>
      </c>
      <c r="K224" s="127" t="s">
        <v>130</v>
      </c>
      <c r="L224" s="125" t="s">
        <v>36</v>
      </c>
      <c r="M224" s="128" t="s">
        <v>37</v>
      </c>
      <c r="N224" s="128" t="s">
        <v>96</v>
      </c>
      <c r="O224" s="128" t="s">
        <v>97</v>
      </c>
      <c r="P224" s="129">
        <v>45455.541666666701</v>
      </c>
      <c r="Q224" s="130"/>
      <c r="R224" s="130" t="s">
        <v>31</v>
      </c>
      <c r="S224" s="131">
        <v>45301.489583333299</v>
      </c>
      <c r="T224" s="132" t="s">
        <v>131</v>
      </c>
      <c r="U224" s="133">
        <v>45440.617361111101</v>
      </c>
      <c r="V224" s="134">
        <f ca="1">TODAY()-INT(Sisteplant[[#This Row],[Data de Prioridade]])</f>
        <v>7</v>
      </c>
    </row>
    <row r="225" spans="1:22" ht="11" x14ac:dyDescent="0.15">
      <c r="A225" s="125">
        <v>305616</v>
      </c>
      <c r="B225" s="125" t="s">
        <v>1112</v>
      </c>
      <c r="C225" s="126" t="s">
        <v>1113</v>
      </c>
      <c r="D225" s="126" t="s">
        <v>1114</v>
      </c>
      <c r="E225" s="127" t="s">
        <v>338</v>
      </c>
      <c r="F225" s="126" t="s">
        <v>339</v>
      </c>
      <c r="G225" s="127" t="s">
        <v>33</v>
      </c>
      <c r="H225" s="125" t="s">
        <v>34</v>
      </c>
      <c r="I225" s="127" t="s">
        <v>35</v>
      </c>
      <c r="J225" s="127" t="s">
        <v>77</v>
      </c>
      <c r="K225" s="127" t="s">
        <v>78</v>
      </c>
      <c r="L225" s="125" t="s">
        <v>36</v>
      </c>
      <c r="M225" s="128" t="s">
        <v>37</v>
      </c>
      <c r="N225" s="128" t="s">
        <v>29</v>
      </c>
      <c r="O225" s="128" t="s">
        <v>30</v>
      </c>
      <c r="P225" s="129">
        <v>45353.25</v>
      </c>
      <c r="Q225" s="130"/>
      <c r="R225" s="130" t="s">
        <v>31</v>
      </c>
      <c r="S225" s="131">
        <v>45351.628472222197</v>
      </c>
      <c r="T225" s="132"/>
      <c r="U225" s="133">
        <v>45442.627777777801</v>
      </c>
      <c r="V225" s="134">
        <f ca="1">TODAY()-INT(Sisteplant[[#This Row],[Data de Prioridade]])</f>
        <v>5</v>
      </c>
    </row>
    <row r="226" spans="1:22" ht="11" x14ac:dyDescent="0.15">
      <c r="A226" s="125">
        <v>305618</v>
      </c>
      <c r="B226" s="125" t="s">
        <v>1115</v>
      </c>
      <c r="C226" s="126" t="s">
        <v>1116</v>
      </c>
      <c r="D226" s="126" t="s">
        <v>1116</v>
      </c>
      <c r="E226" s="127" t="s">
        <v>190</v>
      </c>
      <c r="F226" s="126" t="s">
        <v>191</v>
      </c>
      <c r="G226" s="127" t="s">
        <v>23</v>
      </c>
      <c r="H226" s="125" t="s">
        <v>87</v>
      </c>
      <c r="I226" s="127" t="s">
        <v>88</v>
      </c>
      <c r="J226" s="127" t="s">
        <v>222</v>
      </c>
      <c r="K226" s="127" t="s">
        <v>223</v>
      </c>
      <c r="L226" s="125" t="s">
        <v>36</v>
      </c>
      <c r="M226" s="128" t="s">
        <v>37</v>
      </c>
      <c r="N226" s="128" t="s">
        <v>82</v>
      </c>
      <c r="O226" s="128" t="s">
        <v>83</v>
      </c>
      <c r="P226" s="129">
        <v>45357.354166666701</v>
      </c>
      <c r="Q226" s="130"/>
      <c r="R226" s="130" t="s">
        <v>31</v>
      </c>
      <c r="S226" s="131">
        <v>45355.680555555598</v>
      </c>
      <c r="T226" s="132" t="s">
        <v>192</v>
      </c>
      <c r="U226" s="133">
        <v>45446.427777777797</v>
      </c>
      <c r="V226" s="134">
        <f ca="1">TODAY()-INT(Sisteplant[[#This Row],[Data de Prioridade]])</f>
        <v>1</v>
      </c>
    </row>
    <row r="227" spans="1:22" ht="11" x14ac:dyDescent="0.15">
      <c r="A227" s="125">
        <v>305620</v>
      </c>
      <c r="B227" s="125" t="s">
        <v>1117</v>
      </c>
      <c r="C227" s="126" t="s">
        <v>1118</v>
      </c>
      <c r="D227" s="126" t="s">
        <v>1118</v>
      </c>
      <c r="E227" s="127" t="s">
        <v>218</v>
      </c>
      <c r="F227" s="126" t="s">
        <v>219</v>
      </c>
      <c r="G227" s="127" t="s">
        <v>23</v>
      </c>
      <c r="H227" s="125" t="s">
        <v>57</v>
      </c>
      <c r="I227" s="127" t="s">
        <v>58</v>
      </c>
      <c r="J227" s="127" t="s">
        <v>138</v>
      </c>
      <c r="K227" s="127" t="s">
        <v>139</v>
      </c>
      <c r="L227" s="125" t="s">
        <v>36</v>
      </c>
      <c r="M227" s="128" t="s">
        <v>37</v>
      </c>
      <c r="N227" s="128" t="s">
        <v>89</v>
      </c>
      <c r="O227" s="128" t="s">
        <v>90</v>
      </c>
      <c r="P227" s="129">
        <v>45357.583333333299</v>
      </c>
      <c r="Q227" s="130"/>
      <c r="R227" s="130" t="s">
        <v>31</v>
      </c>
      <c r="S227" s="131">
        <v>45355.370833333298</v>
      </c>
      <c r="T227" s="132" t="s">
        <v>192</v>
      </c>
      <c r="U227" s="133">
        <v>45446.427777777797</v>
      </c>
      <c r="V227" s="134">
        <f ca="1">TODAY()-INT(Sisteplant[[#This Row],[Data de Prioridade]])</f>
        <v>1</v>
      </c>
    </row>
    <row r="228" spans="1:22" ht="11" x14ac:dyDescent="0.15">
      <c r="A228" s="125">
        <v>305624</v>
      </c>
      <c r="B228" s="125" t="s">
        <v>1121</v>
      </c>
      <c r="C228" s="126" t="s">
        <v>1122</v>
      </c>
      <c r="D228" s="126" t="s">
        <v>1123</v>
      </c>
      <c r="E228" s="127" t="s">
        <v>184</v>
      </c>
      <c r="F228" s="126" t="s">
        <v>185</v>
      </c>
      <c r="G228" s="127" t="s">
        <v>33</v>
      </c>
      <c r="H228" s="125" t="s">
        <v>214</v>
      </c>
      <c r="I228" s="127" t="s">
        <v>215</v>
      </c>
      <c r="J228" s="127" t="s">
        <v>72</v>
      </c>
      <c r="K228" s="127" t="s">
        <v>73</v>
      </c>
      <c r="L228" s="125" t="s">
        <v>36</v>
      </c>
      <c r="M228" s="128" t="s">
        <v>37</v>
      </c>
      <c r="N228" s="128" t="s">
        <v>82</v>
      </c>
      <c r="O228" s="128" t="s">
        <v>83</v>
      </c>
      <c r="P228" s="129"/>
      <c r="Q228" s="130"/>
      <c r="R228" s="130" t="s">
        <v>31</v>
      </c>
      <c r="S228" s="131">
        <v>45351.2631944444</v>
      </c>
      <c r="T228" s="132" t="s">
        <v>110</v>
      </c>
      <c r="U228" s="133">
        <v>45441.2631944444</v>
      </c>
      <c r="V228" s="134">
        <f ca="1">TODAY()-INT(Sisteplant[[#This Row],[Data de Prioridade]])</f>
        <v>6</v>
      </c>
    </row>
    <row r="229" spans="1:22" ht="11" x14ac:dyDescent="0.15">
      <c r="A229" s="125">
        <v>305625</v>
      </c>
      <c r="B229" s="125" t="s">
        <v>1124</v>
      </c>
      <c r="C229" s="126" t="s">
        <v>1125</v>
      </c>
      <c r="D229" s="126" t="s">
        <v>1126</v>
      </c>
      <c r="E229" s="127" t="s">
        <v>184</v>
      </c>
      <c r="F229" s="126" t="s">
        <v>185</v>
      </c>
      <c r="G229" s="127" t="s">
        <v>33</v>
      </c>
      <c r="H229" s="125" t="s">
        <v>214</v>
      </c>
      <c r="I229" s="127" t="s">
        <v>215</v>
      </c>
      <c r="J229" s="127" t="s">
        <v>72</v>
      </c>
      <c r="K229" s="127" t="s">
        <v>73</v>
      </c>
      <c r="L229" s="125" t="s">
        <v>36</v>
      </c>
      <c r="M229" s="128" t="s">
        <v>37</v>
      </c>
      <c r="N229" s="128" t="s">
        <v>82</v>
      </c>
      <c r="O229" s="128" t="s">
        <v>83</v>
      </c>
      <c r="P229" s="129"/>
      <c r="Q229" s="130"/>
      <c r="R229" s="130" t="s">
        <v>31</v>
      </c>
      <c r="S229" s="131">
        <v>45351.265277777798</v>
      </c>
      <c r="T229" s="132" t="s">
        <v>110</v>
      </c>
      <c r="U229" s="133">
        <v>45441.265277777798</v>
      </c>
      <c r="V229" s="134">
        <f ca="1">TODAY()-INT(Sisteplant[[#This Row],[Data de Prioridade]])</f>
        <v>6</v>
      </c>
    </row>
    <row r="230" spans="1:22" ht="11" x14ac:dyDescent="0.15">
      <c r="A230" s="125">
        <v>305626</v>
      </c>
      <c r="B230" s="125" t="s">
        <v>1127</v>
      </c>
      <c r="C230" s="126" t="s">
        <v>1128</v>
      </c>
      <c r="D230" s="126" t="s">
        <v>1129</v>
      </c>
      <c r="E230" s="127" t="s">
        <v>184</v>
      </c>
      <c r="F230" s="126" t="s">
        <v>185</v>
      </c>
      <c r="G230" s="127" t="s">
        <v>33</v>
      </c>
      <c r="H230" s="125" t="s">
        <v>214</v>
      </c>
      <c r="I230" s="127" t="s">
        <v>215</v>
      </c>
      <c r="J230" s="127" t="s">
        <v>72</v>
      </c>
      <c r="K230" s="127" t="s">
        <v>73</v>
      </c>
      <c r="L230" s="125" t="s">
        <v>36</v>
      </c>
      <c r="M230" s="128" t="s">
        <v>37</v>
      </c>
      <c r="N230" s="128" t="s">
        <v>82</v>
      </c>
      <c r="O230" s="128" t="s">
        <v>83</v>
      </c>
      <c r="P230" s="129"/>
      <c r="Q230" s="130"/>
      <c r="R230" s="130" t="s">
        <v>31</v>
      </c>
      <c r="S230" s="131">
        <v>45351.2680555556</v>
      </c>
      <c r="T230" s="132" t="s">
        <v>110</v>
      </c>
      <c r="U230" s="133">
        <v>45441.2680555556</v>
      </c>
      <c r="V230" s="134">
        <f ca="1">TODAY()-INT(Sisteplant[[#This Row],[Data de Prioridade]])</f>
        <v>6</v>
      </c>
    </row>
    <row r="231" spans="1:22" ht="11" x14ac:dyDescent="0.15">
      <c r="A231" s="125">
        <v>305628</v>
      </c>
      <c r="B231" s="125" t="s">
        <v>1130</v>
      </c>
      <c r="C231" s="126" t="s">
        <v>1131</v>
      </c>
      <c r="D231" s="126" t="s">
        <v>1131</v>
      </c>
      <c r="E231" s="127" t="s">
        <v>1132</v>
      </c>
      <c r="F231" s="126" t="s">
        <v>1133</v>
      </c>
      <c r="G231" s="127" t="s">
        <v>33</v>
      </c>
      <c r="H231" s="125" t="s">
        <v>214</v>
      </c>
      <c r="I231" s="127" t="s">
        <v>215</v>
      </c>
      <c r="J231" s="127" t="s">
        <v>77</v>
      </c>
      <c r="K231" s="127" t="s">
        <v>78</v>
      </c>
      <c r="L231" s="125" t="s">
        <v>36</v>
      </c>
      <c r="M231" s="128" t="s">
        <v>37</v>
      </c>
      <c r="N231" s="128" t="s">
        <v>29</v>
      </c>
      <c r="O231" s="128" t="s">
        <v>30</v>
      </c>
      <c r="P231" s="129"/>
      <c r="Q231" s="130"/>
      <c r="R231" s="130" t="s">
        <v>79</v>
      </c>
      <c r="S231" s="131">
        <v>45352.243055555598</v>
      </c>
      <c r="T231" s="132" t="s">
        <v>151</v>
      </c>
      <c r="U231" s="133">
        <v>45367.243055555598</v>
      </c>
      <c r="V231" s="134">
        <f ca="1">TODAY()-INT(Sisteplant[[#This Row],[Data de Prioridade]])</f>
        <v>80</v>
      </c>
    </row>
    <row r="232" spans="1:22" ht="11" x14ac:dyDescent="0.15">
      <c r="A232" s="125">
        <v>305637</v>
      </c>
      <c r="B232" s="125" t="s">
        <v>1136</v>
      </c>
      <c r="C232" s="126" t="s">
        <v>1137</v>
      </c>
      <c r="D232" s="126" t="s">
        <v>1137</v>
      </c>
      <c r="E232" s="127" t="s">
        <v>1138</v>
      </c>
      <c r="F232" s="126" t="s">
        <v>1139</v>
      </c>
      <c r="G232" s="127" t="s">
        <v>33</v>
      </c>
      <c r="H232" s="125" t="s">
        <v>57</v>
      </c>
      <c r="I232" s="127" t="s">
        <v>58</v>
      </c>
      <c r="J232" s="127" t="s">
        <v>72</v>
      </c>
      <c r="K232" s="127" t="s">
        <v>73</v>
      </c>
      <c r="L232" s="125" t="s">
        <v>36</v>
      </c>
      <c r="M232" s="128" t="s">
        <v>37</v>
      </c>
      <c r="N232" s="128" t="s">
        <v>96</v>
      </c>
      <c r="O232" s="128" t="s">
        <v>97</v>
      </c>
      <c r="P232" s="129">
        <v>45355.438194444403</v>
      </c>
      <c r="Q232" s="130"/>
      <c r="R232" s="130" t="s">
        <v>31</v>
      </c>
      <c r="S232" s="131">
        <v>45350.547222222202</v>
      </c>
      <c r="T232" s="132" t="s">
        <v>71</v>
      </c>
      <c r="U232" s="133">
        <v>45446.427777777797</v>
      </c>
      <c r="V232" s="134">
        <f ca="1">TODAY()-INT(Sisteplant[[#This Row],[Data de Prioridade]])</f>
        <v>1</v>
      </c>
    </row>
    <row r="233" spans="1:22" ht="11" x14ac:dyDescent="0.15">
      <c r="A233" s="125">
        <v>305638</v>
      </c>
      <c r="B233" s="125" t="s">
        <v>1140</v>
      </c>
      <c r="C233" s="126" t="s">
        <v>1141</v>
      </c>
      <c r="D233" s="126" t="s">
        <v>1141</v>
      </c>
      <c r="E233" s="127" t="s">
        <v>122</v>
      </c>
      <c r="F233" s="126" t="s">
        <v>123</v>
      </c>
      <c r="G233" s="127" t="s">
        <v>33</v>
      </c>
      <c r="H233" s="125" t="s">
        <v>34</v>
      </c>
      <c r="I233" s="127" t="s">
        <v>35</v>
      </c>
      <c r="J233" s="127" t="s">
        <v>365</v>
      </c>
      <c r="K233" s="127" t="s">
        <v>366</v>
      </c>
      <c r="L233" s="125" t="s">
        <v>36</v>
      </c>
      <c r="M233" s="128" t="s">
        <v>37</v>
      </c>
      <c r="N233" s="128" t="s">
        <v>61</v>
      </c>
      <c r="O233" s="128" t="s">
        <v>62</v>
      </c>
      <c r="P233" s="129">
        <v>45397.333333333299</v>
      </c>
      <c r="Q233" s="130"/>
      <c r="R233" s="130" t="s">
        <v>31</v>
      </c>
      <c r="S233" s="131">
        <v>45355.3881944444</v>
      </c>
      <c r="T233" s="132" t="s">
        <v>124</v>
      </c>
      <c r="U233" s="133">
        <v>45446.427777777797</v>
      </c>
      <c r="V233" s="134">
        <f ca="1">TODAY()-INT(Sisteplant[[#This Row],[Data de Prioridade]])</f>
        <v>1</v>
      </c>
    </row>
    <row r="234" spans="1:22" ht="11" x14ac:dyDescent="0.15">
      <c r="A234" s="125">
        <v>305640</v>
      </c>
      <c r="B234" s="125" t="s">
        <v>1142</v>
      </c>
      <c r="C234" s="126" t="s">
        <v>1143</v>
      </c>
      <c r="D234" s="126" t="s">
        <v>1143</v>
      </c>
      <c r="E234" s="127" t="s">
        <v>1144</v>
      </c>
      <c r="F234" s="126" t="s">
        <v>1145</v>
      </c>
      <c r="G234" s="127" t="s">
        <v>33</v>
      </c>
      <c r="H234" s="125" t="s">
        <v>57</v>
      </c>
      <c r="I234" s="127" t="s">
        <v>58</v>
      </c>
      <c r="J234" s="127" t="s">
        <v>72</v>
      </c>
      <c r="K234" s="127" t="s">
        <v>73</v>
      </c>
      <c r="L234" s="125" t="s">
        <v>36</v>
      </c>
      <c r="M234" s="128" t="s">
        <v>37</v>
      </c>
      <c r="N234" s="128" t="s">
        <v>96</v>
      </c>
      <c r="O234" s="128" t="s">
        <v>97</v>
      </c>
      <c r="P234" s="129"/>
      <c r="Q234" s="130"/>
      <c r="R234" s="130" t="s">
        <v>31</v>
      </c>
      <c r="S234" s="131">
        <v>45351.416666666701</v>
      </c>
      <c r="T234" s="132" t="s">
        <v>272</v>
      </c>
      <c r="U234" s="133">
        <v>45446.427777777797</v>
      </c>
      <c r="V234" s="134">
        <f ca="1">TODAY()-INT(Sisteplant[[#This Row],[Data de Prioridade]])</f>
        <v>1</v>
      </c>
    </row>
    <row r="235" spans="1:22" ht="11" x14ac:dyDescent="0.15">
      <c r="A235" s="125">
        <v>305644</v>
      </c>
      <c r="B235" s="125" t="s">
        <v>1154</v>
      </c>
      <c r="C235" s="126" t="s">
        <v>1155</v>
      </c>
      <c r="D235" s="126" t="s">
        <v>1156</v>
      </c>
      <c r="E235" s="127" t="s">
        <v>720</v>
      </c>
      <c r="F235" s="126" t="s">
        <v>721</v>
      </c>
      <c r="G235" s="127" t="s">
        <v>33</v>
      </c>
      <c r="H235" s="125" t="s">
        <v>34</v>
      </c>
      <c r="I235" s="127" t="s">
        <v>35</v>
      </c>
      <c r="J235" s="127" t="s">
        <v>72</v>
      </c>
      <c r="K235" s="127" t="s">
        <v>73</v>
      </c>
      <c r="L235" s="125" t="s">
        <v>36</v>
      </c>
      <c r="M235" s="128" t="s">
        <v>37</v>
      </c>
      <c r="N235" s="128" t="s">
        <v>61</v>
      </c>
      <c r="O235" s="128" t="s">
        <v>62</v>
      </c>
      <c r="P235" s="129">
        <v>45358.354166666701</v>
      </c>
      <c r="Q235" s="130"/>
      <c r="R235" s="130" t="s">
        <v>31</v>
      </c>
      <c r="S235" s="131">
        <v>45357.530555555597</v>
      </c>
      <c r="T235" s="132"/>
      <c r="U235" s="133">
        <v>45447.686805555597</v>
      </c>
      <c r="V235" s="134">
        <f ca="1">TODAY()-INT(Sisteplant[[#This Row],[Data de Prioridade]])</f>
        <v>0</v>
      </c>
    </row>
    <row r="236" spans="1:22" ht="11" x14ac:dyDescent="0.15">
      <c r="A236" s="125">
        <v>305647</v>
      </c>
      <c r="B236" s="125" t="s">
        <v>1157</v>
      </c>
      <c r="C236" s="126" t="s">
        <v>1158</v>
      </c>
      <c r="D236" s="126" t="s">
        <v>1158</v>
      </c>
      <c r="E236" s="127" t="s">
        <v>1036</v>
      </c>
      <c r="F236" s="126" t="s">
        <v>1037</v>
      </c>
      <c r="G236" s="127" t="s">
        <v>33</v>
      </c>
      <c r="H236" s="125" t="s">
        <v>214</v>
      </c>
      <c r="I236" s="127" t="s">
        <v>215</v>
      </c>
      <c r="J236" s="127" t="s">
        <v>77</v>
      </c>
      <c r="K236" s="127" t="s">
        <v>78</v>
      </c>
      <c r="L236" s="125" t="s">
        <v>36</v>
      </c>
      <c r="M236" s="128" t="s">
        <v>37</v>
      </c>
      <c r="N236" s="128" t="s">
        <v>29</v>
      </c>
      <c r="O236" s="128" t="s">
        <v>30</v>
      </c>
      <c r="P236" s="129"/>
      <c r="Q236" s="130"/>
      <c r="R236" s="130" t="s">
        <v>40</v>
      </c>
      <c r="S236" s="131">
        <v>45356.403472222199</v>
      </c>
      <c r="T236" s="132" t="s">
        <v>143</v>
      </c>
      <c r="U236" s="133">
        <v>45386.403472222199</v>
      </c>
      <c r="V236" s="134">
        <f ca="1">TODAY()-INT(Sisteplant[[#This Row],[Data de Prioridade]])</f>
        <v>61</v>
      </c>
    </row>
    <row r="237" spans="1:22" ht="11" x14ac:dyDescent="0.15">
      <c r="A237" s="125">
        <v>305657</v>
      </c>
      <c r="B237" s="125" t="s">
        <v>1159</v>
      </c>
      <c r="C237" s="126" t="s">
        <v>1160</v>
      </c>
      <c r="D237" s="126" t="s">
        <v>1160</v>
      </c>
      <c r="E237" s="127" t="s">
        <v>1161</v>
      </c>
      <c r="F237" s="126" t="s">
        <v>1162</v>
      </c>
      <c r="G237" s="127" t="s">
        <v>23</v>
      </c>
      <c r="H237" s="125" t="s">
        <v>214</v>
      </c>
      <c r="I237" s="127" t="s">
        <v>215</v>
      </c>
      <c r="J237" s="127" t="s">
        <v>72</v>
      </c>
      <c r="K237" s="127" t="s">
        <v>73</v>
      </c>
      <c r="L237" s="125" t="s">
        <v>36</v>
      </c>
      <c r="M237" s="128" t="s">
        <v>37</v>
      </c>
      <c r="N237" s="128" t="s">
        <v>29</v>
      </c>
      <c r="O237" s="128" t="s">
        <v>30</v>
      </c>
      <c r="P237" s="129"/>
      <c r="Q237" s="130"/>
      <c r="R237" s="130" t="s">
        <v>31</v>
      </c>
      <c r="S237" s="131">
        <v>45363.690277777801</v>
      </c>
      <c r="T237" s="132" t="s">
        <v>91</v>
      </c>
      <c r="U237" s="133">
        <v>45453.690277777801</v>
      </c>
      <c r="V237" s="134">
        <f ca="1">TODAY()-INT(Sisteplant[[#This Row],[Data de Prioridade]])</f>
        <v>-6</v>
      </c>
    </row>
    <row r="238" spans="1:22" ht="11" x14ac:dyDescent="0.15">
      <c r="A238" s="125">
        <v>305658</v>
      </c>
      <c r="B238" s="125" t="s">
        <v>1163</v>
      </c>
      <c r="C238" s="126" t="s">
        <v>1164</v>
      </c>
      <c r="D238" s="126" t="s">
        <v>1164</v>
      </c>
      <c r="E238" s="127" t="s">
        <v>1165</v>
      </c>
      <c r="F238" s="126" t="s">
        <v>1166</v>
      </c>
      <c r="G238" s="127" t="s">
        <v>23</v>
      </c>
      <c r="H238" s="125" t="s">
        <v>214</v>
      </c>
      <c r="I238" s="127" t="s">
        <v>215</v>
      </c>
      <c r="J238" s="127" t="s">
        <v>579</v>
      </c>
      <c r="K238" s="127" t="s">
        <v>580</v>
      </c>
      <c r="L238" s="125" t="s">
        <v>36</v>
      </c>
      <c r="M238" s="128" t="s">
        <v>37</v>
      </c>
      <c r="N238" s="128" t="s">
        <v>29</v>
      </c>
      <c r="O238" s="128" t="s">
        <v>30</v>
      </c>
      <c r="P238" s="129"/>
      <c r="Q238" s="130"/>
      <c r="R238" s="130" t="s">
        <v>31</v>
      </c>
      <c r="S238" s="131">
        <v>45363.954861111102</v>
      </c>
      <c r="T238" s="132" t="s">
        <v>91</v>
      </c>
      <c r="U238" s="133">
        <v>45453.954861111102</v>
      </c>
      <c r="V238" s="134">
        <f ca="1">TODAY()-INT(Sisteplant[[#This Row],[Data de Prioridade]])</f>
        <v>-6</v>
      </c>
    </row>
    <row r="239" spans="1:22" ht="11" x14ac:dyDescent="0.15">
      <c r="A239" s="125">
        <v>305659</v>
      </c>
      <c r="B239" s="125" t="s">
        <v>1167</v>
      </c>
      <c r="C239" s="126" t="s">
        <v>1168</v>
      </c>
      <c r="D239" s="126" t="s">
        <v>1168</v>
      </c>
      <c r="E239" s="127" t="s">
        <v>494</v>
      </c>
      <c r="F239" s="126" t="s">
        <v>495</v>
      </c>
      <c r="G239" s="127" t="s">
        <v>23</v>
      </c>
      <c r="H239" s="125" t="s">
        <v>22</v>
      </c>
      <c r="I239" s="127" t="s">
        <v>24</v>
      </c>
      <c r="J239" s="127" t="s">
        <v>935</v>
      </c>
      <c r="K239" s="127" t="s">
        <v>936</v>
      </c>
      <c r="L239" s="125" t="s">
        <v>36</v>
      </c>
      <c r="M239" s="128" t="s">
        <v>37</v>
      </c>
      <c r="N239" s="128" t="s">
        <v>29</v>
      </c>
      <c r="O239" s="128" t="s">
        <v>30</v>
      </c>
      <c r="P239" s="129">
        <v>45432.59375</v>
      </c>
      <c r="Q239" s="130"/>
      <c r="R239" s="130" t="s">
        <v>31</v>
      </c>
      <c r="S239" s="131">
        <v>45363.640972222202</v>
      </c>
      <c r="T239" s="132" t="s">
        <v>91</v>
      </c>
      <c r="U239" s="133">
        <v>45454.675000000003</v>
      </c>
      <c r="V239" s="134">
        <f ca="1">TODAY()-INT(Sisteplant[[#This Row],[Data de Prioridade]])</f>
        <v>-7</v>
      </c>
    </row>
    <row r="240" spans="1:22" ht="11" x14ac:dyDescent="0.15">
      <c r="A240" s="125">
        <v>305660</v>
      </c>
      <c r="B240" s="125" t="s">
        <v>1169</v>
      </c>
      <c r="C240" s="126" t="s">
        <v>1170</v>
      </c>
      <c r="D240" s="126" t="s">
        <v>1170</v>
      </c>
      <c r="E240" s="127" t="s">
        <v>494</v>
      </c>
      <c r="F240" s="126" t="s">
        <v>495</v>
      </c>
      <c r="G240" s="127" t="s">
        <v>23</v>
      </c>
      <c r="H240" s="125" t="s">
        <v>22</v>
      </c>
      <c r="I240" s="127" t="s">
        <v>24</v>
      </c>
      <c r="J240" s="127" t="s">
        <v>935</v>
      </c>
      <c r="K240" s="127" t="s">
        <v>936</v>
      </c>
      <c r="L240" s="125" t="s">
        <v>36</v>
      </c>
      <c r="M240" s="128" t="s">
        <v>37</v>
      </c>
      <c r="N240" s="128" t="s">
        <v>29</v>
      </c>
      <c r="O240" s="128" t="s">
        <v>30</v>
      </c>
      <c r="P240" s="129">
        <v>45432.59375</v>
      </c>
      <c r="Q240" s="130"/>
      <c r="R240" s="130" t="s">
        <v>31</v>
      </c>
      <c r="S240" s="131">
        <v>45363.6381944444</v>
      </c>
      <c r="T240" s="132" t="s">
        <v>91</v>
      </c>
      <c r="U240" s="133">
        <v>45454.675000000003</v>
      </c>
      <c r="V240" s="134">
        <f ca="1">TODAY()-INT(Sisteplant[[#This Row],[Data de Prioridade]])</f>
        <v>-7</v>
      </c>
    </row>
    <row r="241" spans="1:22" ht="11" x14ac:dyDescent="0.15">
      <c r="A241" s="125">
        <v>305663</v>
      </c>
      <c r="B241" s="125" t="s">
        <v>1171</v>
      </c>
      <c r="C241" s="126" t="s">
        <v>1172</v>
      </c>
      <c r="D241" s="126" t="s">
        <v>1172</v>
      </c>
      <c r="E241" s="127" t="s">
        <v>1173</v>
      </c>
      <c r="F241" s="126" t="s">
        <v>1174</v>
      </c>
      <c r="G241" s="127" t="s">
        <v>23</v>
      </c>
      <c r="H241" s="125" t="s">
        <v>34</v>
      </c>
      <c r="I241" s="127" t="s">
        <v>35</v>
      </c>
      <c r="J241" s="127" t="s">
        <v>1175</v>
      </c>
      <c r="K241" s="127" t="s">
        <v>1176</v>
      </c>
      <c r="L241" s="125" t="s">
        <v>36</v>
      </c>
      <c r="M241" s="128" t="s">
        <v>37</v>
      </c>
      <c r="N241" s="128" t="s">
        <v>29</v>
      </c>
      <c r="O241" s="128" t="s">
        <v>30</v>
      </c>
      <c r="P241" s="129">
        <v>45418.577777777798</v>
      </c>
      <c r="Q241" s="130"/>
      <c r="R241" s="130" t="s">
        <v>31</v>
      </c>
      <c r="S241" s="131">
        <v>45356.345833333296</v>
      </c>
      <c r="T241" s="132" t="s">
        <v>109</v>
      </c>
      <c r="U241" s="133">
        <v>45454.675694444399</v>
      </c>
      <c r="V241" s="134">
        <f ca="1">TODAY()-INT(Sisteplant[[#This Row],[Data de Prioridade]])</f>
        <v>-7</v>
      </c>
    </row>
    <row r="242" spans="1:22" ht="11" x14ac:dyDescent="0.15">
      <c r="A242" s="125">
        <v>305666</v>
      </c>
      <c r="B242" s="125" t="s">
        <v>1177</v>
      </c>
      <c r="C242" s="126" t="s">
        <v>1178</v>
      </c>
      <c r="D242" s="126" t="s">
        <v>1178</v>
      </c>
      <c r="E242" s="127" t="s">
        <v>715</v>
      </c>
      <c r="F242" s="126" t="s">
        <v>716</v>
      </c>
      <c r="G242" s="127" t="s">
        <v>23</v>
      </c>
      <c r="H242" s="125" t="s">
        <v>214</v>
      </c>
      <c r="I242" s="127" t="s">
        <v>215</v>
      </c>
      <c r="J242" s="127" t="s">
        <v>72</v>
      </c>
      <c r="K242" s="127" t="s">
        <v>73</v>
      </c>
      <c r="L242" s="125" t="s">
        <v>36</v>
      </c>
      <c r="M242" s="128" t="s">
        <v>37</v>
      </c>
      <c r="N242" s="128" t="s">
        <v>29</v>
      </c>
      <c r="O242" s="128" t="s">
        <v>30</v>
      </c>
      <c r="P242" s="129"/>
      <c r="Q242" s="130"/>
      <c r="R242" s="130" t="s">
        <v>31</v>
      </c>
      <c r="S242" s="131">
        <v>45362.876388888901</v>
      </c>
      <c r="T242" s="132" t="s">
        <v>717</v>
      </c>
      <c r="U242" s="133">
        <v>45452.876388888901</v>
      </c>
      <c r="V242" s="134">
        <f ca="1">TODAY()-INT(Sisteplant[[#This Row],[Data de Prioridade]])</f>
        <v>-5</v>
      </c>
    </row>
    <row r="243" spans="1:22" ht="11" x14ac:dyDescent="0.15">
      <c r="A243" s="125">
        <v>305667</v>
      </c>
      <c r="B243" s="125" t="s">
        <v>1179</v>
      </c>
      <c r="C243" s="126" t="s">
        <v>1180</v>
      </c>
      <c r="D243" s="126" t="s">
        <v>1180</v>
      </c>
      <c r="E243" s="127" t="s">
        <v>514</v>
      </c>
      <c r="F243" s="126" t="s">
        <v>515</v>
      </c>
      <c r="G243" s="127" t="s">
        <v>23</v>
      </c>
      <c r="H243" s="125" t="s">
        <v>214</v>
      </c>
      <c r="I243" s="127" t="s">
        <v>215</v>
      </c>
      <c r="J243" s="127" t="s">
        <v>72</v>
      </c>
      <c r="K243" s="127" t="s">
        <v>73</v>
      </c>
      <c r="L243" s="125" t="s">
        <v>36</v>
      </c>
      <c r="M243" s="128" t="s">
        <v>37</v>
      </c>
      <c r="N243" s="128" t="s">
        <v>29</v>
      </c>
      <c r="O243" s="128" t="s">
        <v>30</v>
      </c>
      <c r="P243" s="129"/>
      <c r="Q243" s="130"/>
      <c r="R243" s="130" t="s">
        <v>31</v>
      </c>
      <c r="S243" s="131">
        <v>45364.292361111096</v>
      </c>
      <c r="T243" s="132" t="s">
        <v>91</v>
      </c>
      <c r="U243" s="133">
        <v>45454.292361111096</v>
      </c>
      <c r="V243" s="134">
        <f ca="1">TODAY()-INT(Sisteplant[[#This Row],[Data de Prioridade]])</f>
        <v>-7</v>
      </c>
    </row>
    <row r="244" spans="1:22" ht="11" x14ac:dyDescent="0.15">
      <c r="A244" s="125">
        <v>305669</v>
      </c>
      <c r="B244" s="125" t="s">
        <v>1181</v>
      </c>
      <c r="C244" s="126" t="s">
        <v>1182</v>
      </c>
      <c r="D244" s="126" t="s">
        <v>1182</v>
      </c>
      <c r="E244" s="127" t="s">
        <v>715</v>
      </c>
      <c r="F244" s="126" t="s">
        <v>716</v>
      </c>
      <c r="G244" s="127" t="s">
        <v>23</v>
      </c>
      <c r="H244" s="125" t="s">
        <v>214</v>
      </c>
      <c r="I244" s="127" t="s">
        <v>215</v>
      </c>
      <c r="J244" s="127" t="s">
        <v>72</v>
      </c>
      <c r="K244" s="127" t="s">
        <v>73</v>
      </c>
      <c r="L244" s="125" t="s">
        <v>36</v>
      </c>
      <c r="M244" s="128" t="s">
        <v>37</v>
      </c>
      <c r="N244" s="128" t="s">
        <v>29</v>
      </c>
      <c r="O244" s="128" t="s">
        <v>30</v>
      </c>
      <c r="P244" s="129"/>
      <c r="Q244" s="130"/>
      <c r="R244" s="130" t="s">
        <v>31</v>
      </c>
      <c r="S244" s="131">
        <v>45362.868055555598</v>
      </c>
      <c r="T244" s="132" t="s">
        <v>717</v>
      </c>
      <c r="U244" s="133">
        <v>45452.868055555598</v>
      </c>
      <c r="V244" s="134">
        <f ca="1">TODAY()-INT(Sisteplant[[#This Row],[Data de Prioridade]])</f>
        <v>-5</v>
      </c>
    </row>
    <row r="245" spans="1:22" ht="11" x14ac:dyDescent="0.15">
      <c r="A245" s="125">
        <v>305670</v>
      </c>
      <c r="B245" s="125" t="s">
        <v>1183</v>
      </c>
      <c r="C245" s="126" t="s">
        <v>1184</v>
      </c>
      <c r="D245" s="126" t="s">
        <v>1184</v>
      </c>
      <c r="E245" s="127" t="s">
        <v>494</v>
      </c>
      <c r="F245" s="126" t="s">
        <v>495</v>
      </c>
      <c r="G245" s="127" t="s">
        <v>23</v>
      </c>
      <c r="H245" s="125" t="s">
        <v>214</v>
      </c>
      <c r="I245" s="127" t="s">
        <v>215</v>
      </c>
      <c r="J245" s="127" t="s">
        <v>72</v>
      </c>
      <c r="K245" s="127" t="s">
        <v>73</v>
      </c>
      <c r="L245" s="125" t="s">
        <v>36</v>
      </c>
      <c r="M245" s="128" t="s">
        <v>37</v>
      </c>
      <c r="N245" s="128" t="s">
        <v>29</v>
      </c>
      <c r="O245" s="128" t="s">
        <v>30</v>
      </c>
      <c r="P245" s="129"/>
      <c r="Q245" s="130"/>
      <c r="R245" s="130" t="s">
        <v>31</v>
      </c>
      <c r="S245" s="131">
        <v>45362.872916666704</v>
      </c>
      <c r="T245" s="132" t="s">
        <v>91</v>
      </c>
      <c r="U245" s="133">
        <v>45452.872916666704</v>
      </c>
      <c r="V245" s="134">
        <f ca="1">TODAY()-INT(Sisteplant[[#This Row],[Data de Prioridade]])</f>
        <v>-5</v>
      </c>
    </row>
    <row r="246" spans="1:22" ht="11" x14ac:dyDescent="0.15">
      <c r="A246" s="125">
        <v>305672</v>
      </c>
      <c r="B246" s="125" t="s">
        <v>1185</v>
      </c>
      <c r="C246" s="126" t="s">
        <v>1186</v>
      </c>
      <c r="D246" s="126" t="s">
        <v>1186</v>
      </c>
      <c r="E246" s="127" t="s">
        <v>1165</v>
      </c>
      <c r="F246" s="126" t="s">
        <v>1166</v>
      </c>
      <c r="G246" s="127" t="s">
        <v>23</v>
      </c>
      <c r="H246" s="125" t="s">
        <v>214</v>
      </c>
      <c r="I246" s="127" t="s">
        <v>215</v>
      </c>
      <c r="J246" s="127" t="s">
        <v>72</v>
      </c>
      <c r="K246" s="127" t="s">
        <v>73</v>
      </c>
      <c r="L246" s="125" t="s">
        <v>36</v>
      </c>
      <c r="M246" s="128" t="s">
        <v>37</v>
      </c>
      <c r="N246" s="128" t="s">
        <v>29</v>
      </c>
      <c r="O246" s="128" t="s">
        <v>30</v>
      </c>
      <c r="P246" s="129"/>
      <c r="Q246" s="130"/>
      <c r="R246" s="130" t="s">
        <v>79</v>
      </c>
      <c r="S246" s="131">
        <v>45362.767361111102</v>
      </c>
      <c r="T246" s="132" t="s">
        <v>91</v>
      </c>
      <c r="U246" s="133">
        <v>45377.767361111102</v>
      </c>
      <c r="V246" s="134">
        <f ca="1">TODAY()-INT(Sisteplant[[#This Row],[Data de Prioridade]])</f>
        <v>70</v>
      </c>
    </row>
    <row r="247" spans="1:22" ht="11" x14ac:dyDescent="0.15">
      <c r="A247" s="125">
        <v>305673</v>
      </c>
      <c r="B247" s="125" t="s">
        <v>1187</v>
      </c>
      <c r="C247" s="126" t="s">
        <v>1188</v>
      </c>
      <c r="D247" s="126" t="s">
        <v>1188</v>
      </c>
      <c r="E247" s="127" t="s">
        <v>343</v>
      </c>
      <c r="F247" s="126" t="s">
        <v>344</v>
      </c>
      <c r="G247" s="127" t="s">
        <v>23</v>
      </c>
      <c r="H247" s="125" t="s">
        <v>34</v>
      </c>
      <c r="I247" s="127" t="s">
        <v>35</v>
      </c>
      <c r="J247" s="127" t="s">
        <v>72</v>
      </c>
      <c r="K247" s="127" t="s">
        <v>73</v>
      </c>
      <c r="L247" s="125" t="s">
        <v>36</v>
      </c>
      <c r="M247" s="128" t="s">
        <v>37</v>
      </c>
      <c r="N247" s="128" t="s">
        <v>29</v>
      </c>
      <c r="O247" s="128" t="s">
        <v>30</v>
      </c>
      <c r="P247" s="129">
        <v>45409.3881944444</v>
      </c>
      <c r="Q247" s="130"/>
      <c r="R247" s="130" t="s">
        <v>31</v>
      </c>
      <c r="S247" s="131">
        <v>45362.848611111098</v>
      </c>
      <c r="T247" s="132" t="s">
        <v>159</v>
      </c>
      <c r="U247" s="133">
        <v>45454.675694444399</v>
      </c>
      <c r="V247" s="134">
        <f ca="1">TODAY()-INT(Sisteplant[[#This Row],[Data de Prioridade]])</f>
        <v>-7</v>
      </c>
    </row>
    <row r="248" spans="1:22" ht="11" x14ac:dyDescent="0.15">
      <c r="A248" s="125">
        <v>305675</v>
      </c>
      <c r="B248" s="125" t="s">
        <v>1189</v>
      </c>
      <c r="C248" s="126" t="s">
        <v>1190</v>
      </c>
      <c r="D248" s="126" t="s">
        <v>1190</v>
      </c>
      <c r="E248" s="127" t="s">
        <v>165</v>
      </c>
      <c r="F248" s="126" t="s">
        <v>166</v>
      </c>
      <c r="G248" s="127" t="s">
        <v>23</v>
      </c>
      <c r="H248" s="125" t="s">
        <v>214</v>
      </c>
      <c r="I248" s="127" t="s">
        <v>215</v>
      </c>
      <c r="J248" s="127" t="s">
        <v>162</v>
      </c>
      <c r="K248" s="127" t="s">
        <v>163</v>
      </c>
      <c r="L248" s="125" t="s">
        <v>36</v>
      </c>
      <c r="M248" s="128" t="s">
        <v>37</v>
      </c>
      <c r="N248" s="128" t="s">
        <v>29</v>
      </c>
      <c r="O248" s="128" t="s">
        <v>30</v>
      </c>
      <c r="P248" s="129"/>
      <c r="Q248" s="130"/>
      <c r="R248" s="130" t="s">
        <v>31</v>
      </c>
      <c r="S248" s="131">
        <v>45363.522916666698</v>
      </c>
      <c r="T248" s="132" t="s">
        <v>91</v>
      </c>
      <c r="U248" s="133">
        <v>45453.522916666698</v>
      </c>
      <c r="V248" s="134">
        <f ca="1">TODAY()-INT(Sisteplant[[#This Row],[Data de Prioridade]])</f>
        <v>-6</v>
      </c>
    </row>
    <row r="249" spans="1:22" ht="11" x14ac:dyDescent="0.15">
      <c r="A249" s="125">
        <v>305680</v>
      </c>
      <c r="B249" s="125" t="s">
        <v>1191</v>
      </c>
      <c r="C249" s="126" t="s">
        <v>1192</v>
      </c>
      <c r="D249" s="126" t="s">
        <v>1192</v>
      </c>
      <c r="E249" s="127" t="s">
        <v>1193</v>
      </c>
      <c r="F249" s="126" t="s">
        <v>1194</v>
      </c>
      <c r="G249" s="127" t="s">
        <v>33</v>
      </c>
      <c r="H249" s="125" t="s">
        <v>214</v>
      </c>
      <c r="I249" s="127" t="s">
        <v>215</v>
      </c>
      <c r="J249" s="127" t="s">
        <v>72</v>
      </c>
      <c r="K249" s="127" t="s">
        <v>73</v>
      </c>
      <c r="L249" s="125" t="s">
        <v>27</v>
      </c>
      <c r="M249" s="128" t="s">
        <v>28</v>
      </c>
      <c r="N249" s="128" t="s">
        <v>38</v>
      </c>
      <c r="O249" s="128" t="s">
        <v>39</v>
      </c>
      <c r="P249" s="129"/>
      <c r="Q249" s="130"/>
      <c r="R249" s="130" t="s">
        <v>31</v>
      </c>
      <c r="S249" s="131">
        <v>45357.252083333296</v>
      </c>
      <c r="T249" s="132" t="s">
        <v>1195</v>
      </c>
      <c r="U249" s="133">
        <v>45447.252083333296</v>
      </c>
      <c r="V249" s="134">
        <f ca="1">TODAY()-INT(Sisteplant[[#This Row],[Data de Prioridade]])</f>
        <v>0</v>
      </c>
    </row>
    <row r="250" spans="1:22" ht="11" x14ac:dyDescent="0.15">
      <c r="A250" s="125">
        <v>305682</v>
      </c>
      <c r="B250" s="125" t="s">
        <v>1196</v>
      </c>
      <c r="C250" s="126" t="s">
        <v>1197</v>
      </c>
      <c r="D250" s="126" t="s">
        <v>1197</v>
      </c>
      <c r="E250" s="127" t="s">
        <v>1050</v>
      </c>
      <c r="F250" s="126" t="s">
        <v>1051</v>
      </c>
      <c r="G250" s="127" t="s">
        <v>33</v>
      </c>
      <c r="H250" s="125" t="s">
        <v>214</v>
      </c>
      <c r="I250" s="127" t="s">
        <v>215</v>
      </c>
      <c r="J250" s="127" t="s">
        <v>72</v>
      </c>
      <c r="K250" s="127" t="s">
        <v>73</v>
      </c>
      <c r="L250" s="125" t="s">
        <v>36</v>
      </c>
      <c r="M250" s="128" t="s">
        <v>37</v>
      </c>
      <c r="N250" s="128" t="s">
        <v>61</v>
      </c>
      <c r="O250" s="128" t="s">
        <v>62</v>
      </c>
      <c r="P250" s="129"/>
      <c r="Q250" s="130"/>
      <c r="R250" s="130" t="s">
        <v>79</v>
      </c>
      <c r="S250" s="131">
        <v>45362.291666666701</v>
      </c>
      <c r="T250" s="132" t="s">
        <v>68</v>
      </c>
      <c r="U250" s="133">
        <v>45377.291666666701</v>
      </c>
      <c r="V250" s="134">
        <f ca="1">TODAY()-INT(Sisteplant[[#This Row],[Data de Prioridade]])</f>
        <v>70</v>
      </c>
    </row>
    <row r="251" spans="1:22" ht="11" x14ac:dyDescent="0.15">
      <c r="A251" s="125">
        <v>305685</v>
      </c>
      <c r="B251" s="125" t="s">
        <v>1198</v>
      </c>
      <c r="C251" s="126" t="s">
        <v>1199</v>
      </c>
      <c r="D251" s="126" t="s">
        <v>1200</v>
      </c>
      <c r="E251" s="127" t="s">
        <v>1110</v>
      </c>
      <c r="F251" s="126" t="s">
        <v>1111</v>
      </c>
      <c r="G251" s="127" t="s">
        <v>33</v>
      </c>
      <c r="H251" s="125" t="s">
        <v>214</v>
      </c>
      <c r="I251" s="127" t="s">
        <v>215</v>
      </c>
      <c r="J251" s="127" t="s">
        <v>72</v>
      </c>
      <c r="K251" s="127" t="s">
        <v>73</v>
      </c>
      <c r="L251" s="125" t="s">
        <v>36</v>
      </c>
      <c r="M251" s="128" t="s">
        <v>37</v>
      </c>
      <c r="N251" s="128" t="s">
        <v>61</v>
      </c>
      <c r="O251" s="128" t="s">
        <v>62</v>
      </c>
      <c r="P251" s="129"/>
      <c r="Q251" s="130"/>
      <c r="R251" s="130" t="s">
        <v>31</v>
      </c>
      <c r="S251" s="131">
        <v>45350.530555555597</v>
      </c>
      <c r="T251" s="132" t="s">
        <v>1201</v>
      </c>
      <c r="U251" s="133">
        <v>45440.530555555597</v>
      </c>
      <c r="V251" s="134">
        <f ca="1">TODAY()-INT(Sisteplant[[#This Row],[Data de Prioridade]])</f>
        <v>7</v>
      </c>
    </row>
    <row r="252" spans="1:22" ht="11" x14ac:dyDescent="0.15">
      <c r="A252" s="125">
        <v>305687</v>
      </c>
      <c r="B252" s="125" t="s">
        <v>1134</v>
      </c>
      <c r="C252" s="126" t="s">
        <v>1135</v>
      </c>
      <c r="D252" s="126" t="s">
        <v>1202</v>
      </c>
      <c r="E252" s="127" t="s">
        <v>720</v>
      </c>
      <c r="F252" s="126" t="s">
        <v>721</v>
      </c>
      <c r="G252" s="127" t="s">
        <v>33</v>
      </c>
      <c r="H252" s="125" t="s">
        <v>214</v>
      </c>
      <c r="I252" s="127" t="s">
        <v>215</v>
      </c>
      <c r="J252" s="127" t="s">
        <v>72</v>
      </c>
      <c r="K252" s="127" t="s">
        <v>73</v>
      </c>
      <c r="L252" s="125" t="s">
        <v>36</v>
      </c>
      <c r="M252" s="128" t="s">
        <v>37</v>
      </c>
      <c r="N252" s="128" t="s">
        <v>61</v>
      </c>
      <c r="O252" s="128" t="s">
        <v>62</v>
      </c>
      <c r="P252" s="129">
        <v>45365.359027777798</v>
      </c>
      <c r="Q252" s="130"/>
      <c r="R252" s="130" t="s">
        <v>40</v>
      </c>
      <c r="S252" s="131">
        <v>45350.691666666702</v>
      </c>
      <c r="T252" s="132"/>
      <c r="U252" s="133">
        <v>45364.690972222197</v>
      </c>
      <c r="V252" s="134">
        <f ca="1">TODAY()-INT(Sisteplant[[#This Row],[Data de Prioridade]])</f>
        <v>83</v>
      </c>
    </row>
    <row r="253" spans="1:22" ht="11" x14ac:dyDescent="0.15">
      <c r="A253" s="125">
        <v>305694</v>
      </c>
      <c r="B253" s="125" t="s">
        <v>1203</v>
      </c>
      <c r="C253" s="126" t="s">
        <v>1204</v>
      </c>
      <c r="D253" s="126" t="s">
        <v>1205</v>
      </c>
      <c r="E253" s="127" t="s">
        <v>1161</v>
      </c>
      <c r="F253" s="126" t="s">
        <v>1162</v>
      </c>
      <c r="G253" s="127" t="s">
        <v>23</v>
      </c>
      <c r="H253" s="125" t="s">
        <v>475</v>
      </c>
      <c r="I253" s="127" t="s">
        <v>476</v>
      </c>
      <c r="J253" s="127" t="s">
        <v>1206</v>
      </c>
      <c r="K253" s="127" t="s">
        <v>1207</v>
      </c>
      <c r="L253" s="125" t="s">
        <v>36</v>
      </c>
      <c r="M253" s="128" t="s">
        <v>37</v>
      </c>
      <c r="N253" s="128" t="s">
        <v>61</v>
      </c>
      <c r="O253" s="128" t="s">
        <v>62</v>
      </c>
      <c r="P253" s="129"/>
      <c r="Q253" s="130"/>
      <c r="R253" s="130" t="s">
        <v>31</v>
      </c>
      <c r="S253" s="131">
        <v>45364.921527777798</v>
      </c>
      <c r="T253" s="132"/>
      <c r="U253" s="133">
        <v>45456.380555555603</v>
      </c>
      <c r="V253" s="134">
        <f ca="1">TODAY()-INT(Sisteplant[[#This Row],[Data de Prioridade]])</f>
        <v>-9</v>
      </c>
    </row>
    <row r="254" spans="1:22" ht="11" x14ac:dyDescent="0.15">
      <c r="A254" s="125">
        <v>305696</v>
      </c>
      <c r="B254" s="125" t="s">
        <v>1208</v>
      </c>
      <c r="C254" s="126" t="s">
        <v>1209</v>
      </c>
      <c r="D254" s="126" t="s">
        <v>1210</v>
      </c>
      <c r="E254" s="127" t="s">
        <v>100</v>
      </c>
      <c r="F254" s="126" t="s">
        <v>101</v>
      </c>
      <c r="G254" s="127" t="s">
        <v>23</v>
      </c>
      <c r="H254" s="125" t="s">
        <v>475</v>
      </c>
      <c r="I254" s="127" t="s">
        <v>476</v>
      </c>
      <c r="J254" s="127" t="s">
        <v>933</v>
      </c>
      <c r="K254" s="127" t="s">
        <v>934</v>
      </c>
      <c r="L254" s="125" t="s">
        <v>36</v>
      </c>
      <c r="M254" s="128" t="s">
        <v>37</v>
      </c>
      <c r="N254" s="128" t="s">
        <v>29</v>
      </c>
      <c r="O254" s="128" t="s">
        <v>30</v>
      </c>
      <c r="P254" s="129"/>
      <c r="Q254" s="130"/>
      <c r="R254" s="130" t="s">
        <v>31</v>
      </c>
      <c r="S254" s="131">
        <v>45366</v>
      </c>
      <c r="T254" s="132"/>
      <c r="U254" s="133">
        <v>45456.662499999999</v>
      </c>
      <c r="V254" s="134">
        <f ca="1">TODAY()-INT(Sisteplant[[#This Row],[Data de Prioridade]])</f>
        <v>-9</v>
      </c>
    </row>
    <row r="255" spans="1:22" ht="11" x14ac:dyDescent="0.15">
      <c r="A255" s="125">
        <v>305703</v>
      </c>
      <c r="B255" s="125" t="s">
        <v>1211</v>
      </c>
      <c r="C255" s="126" t="s">
        <v>1212</v>
      </c>
      <c r="D255" s="126" t="s">
        <v>1212</v>
      </c>
      <c r="E255" s="127" t="s">
        <v>831</v>
      </c>
      <c r="F255" s="126" t="s">
        <v>832</v>
      </c>
      <c r="G255" s="127" t="s">
        <v>23</v>
      </c>
      <c r="H255" s="125" t="s">
        <v>214</v>
      </c>
      <c r="I255" s="127" t="s">
        <v>215</v>
      </c>
      <c r="J255" s="127" t="s">
        <v>1213</v>
      </c>
      <c r="K255" s="127" t="s">
        <v>1214</v>
      </c>
      <c r="L255" s="125" t="s">
        <v>36</v>
      </c>
      <c r="M255" s="128" t="s">
        <v>37</v>
      </c>
      <c r="N255" s="128" t="s">
        <v>29</v>
      </c>
      <c r="O255" s="128" t="s">
        <v>30</v>
      </c>
      <c r="P255" s="129"/>
      <c r="Q255" s="130"/>
      <c r="R255" s="130" t="s">
        <v>31</v>
      </c>
      <c r="S255" s="131">
        <v>45366.431250000001</v>
      </c>
      <c r="T255" s="132" t="s">
        <v>119</v>
      </c>
      <c r="U255" s="133">
        <v>45456.431250000001</v>
      </c>
      <c r="V255" s="134">
        <f ca="1">TODAY()-INT(Sisteplant[[#This Row],[Data de Prioridade]])</f>
        <v>-9</v>
      </c>
    </row>
    <row r="256" spans="1:22" ht="11" x14ac:dyDescent="0.15">
      <c r="A256" s="125">
        <v>305705</v>
      </c>
      <c r="B256" s="125" t="s">
        <v>1215</v>
      </c>
      <c r="C256" s="126" t="s">
        <v>1216</v>
      </c>
      <c r="D256" s="126" t="s">
        <v>1216</v>
      </c>
      <c r="E256" s="127" t="s">
        <v>115</v>
      </c>
      <c r="F256" s="126" t="s">
        <v>116</v>
      </c>
      <c r="G256" s="127" t="s">
        <v>23</v>
      </c>
      <c r="H256" s="125" t="s">
        <v>214</v>
      </c>
      <c r="I256" s="127" t="s">
        <v>215</v>
      </c>
      <c r="J256" s="127" t="s">
        <v>1213</v>
      </c>
      <c r="K256" s="127" t="s">
        <v>1214</v>
      </c>
      <c r="L256" s="125" t="s">
        <v>36</v>
      </c>
      <c r="M256" s="128" t="s">
        <v>37</v>
      </c>
      <c r="N256" s="128" t="s">
        <v>89</v>
      </c>
      <c r="O256" s="128" t="s">
        <v>90</v>
      </c>
      <c r="P256" s="129"/>
      <c r="Q256" s="130"/>
      <c r="R256" s="130" t="s">
        <v>31</v>
      </c>
      <c r="S256" s="131">
        <v>45366.449305555601</v>
      </c>
      <c r="T256" s="132" t="s">
        <v>119</v>
      </c>
      <c r="U256" s="133">
        <v>45456.449305555601</v>
      </c>
      <c r="V256" s="134">
        <f ca="1">TODAY()-INT(Sisteplant[[#This Row],[Data de Prioridade]])</f>
        <v>-9</v>
      </c>
    </row>
    <row r="257" spans="1:22" ht="11" x14ac:dyDescent="0.15">
      <c r="A257" s="125">
        <v>305708</v>
      </c>
      <c r="B257" s="125" t="s">
        <v>1217</v>
      </c>
      <c r="C257" s="126" t="s">
        <v>1218</v>
      </c>
      <c r="D257" s="126" t="s">
        <v>1218</v>
      </c>
      <c r="E257" s="127" t="s">
        <v>1219</v>
      </c>
      <c r="F257" s="126" t="s">
        <v>1220</v>
      </c>
      <c r="G257" s="127" t="s">
        <v>23</v>
      </c>
      <c r="H257" s="125" t="s">
        <v>214</v>
      </c>
      <c r="I257" s="127" t="s">
        <v>215</v>
      </c>
      <c r="J257" s="127" t="s">
        <v>1206</v>
      </c>
      <c r="K257" s="127" t="s">
        <v>1207</v>
      </c>
      <c r="L257" s="125" t="s">
        <v>36</v>
      </c>
      <c r="M257" s="128" t="s">
        <v>37</v>
      </c>
      <c r="N257" s="128" t="s">
        <v>29</v>
      </c>
      <c r="O257" s="128" t="s">
        <v>30</v>
      </c>
      <c r="P257" s="129"/>
      <c r="Q257" s="130"/>
      <c r="R257" s="130" t="s">
        <v>49</v>
      </c>
      <c r="S257" s="131">
        <v>45367.8</v>
      </c>
      <c r="T257" s="132" t="s">
        <v>91</v>
      </c>
      <c r="U257" s="133">
        <v>45517.8</v>
      </c>
      <c r="V257" s="134">
        <f ca="1">TODAY()-INT(Sisteplant[[#This Row],[Data de Prioridade]])</f>
        <v>-70</v>
      </c>
    </row>
    <row r="258" spans="1:22" ht="11" x14ac:dyDescent="0.15">
      <c r="A258" s="125">
        <v>305711</v>
      </c>
      <c r="B258" s="125" t="s">
        <v>1221</v>
      </c>
      <c r="C258" s="126" t="s">
        <v>1222</v>
      </c>
      <c r="D258" s="126" t="s">
        <v>1222</v>
      </c>
      <c r="E258" s="127" t="s">
        <v>132</v>
      </c>
      <c r="F258" s="126" t="s">
        <v>133</v>
      </c>
      <c r="G258" s="127" t="s">
        <v>23</v>
      </c>
      <c r="H258" s="125" t="s">
        <v>214</v>
      </c>
      <c r="I258" s="127" t="s">
        <v>215</v>
      </c>
      <c r="J258" s="127" t="s">
        <v>117</v>
      </c>
      <c r="K258" s="127" t="s">
        <v>118</v>
      </c>
      <c r="L258" s="125" t="s">
        <v>36</v>
      </c>
      <c r="M258" s="128" t="s">
        <v>37</v>
      </c>
      <c r="N258" s="128" t="s">
        <v>29</v>
      </c>
      <c r="O258" s="128" t="s">
        <v>30</v>
      </c>
      <c r="P258" s="129"/>
      <c r="Q258" s="130"/>
      <c r="R258" s="130" t="s">
        <v>31</v>
      </c>
      <c r="S258" s="131">
        <v>45371.520833333299</v>
      </c>
      <c r="T258" s="132" t="s">
        <v>119</v>
      </c>
      <c r="U258" s="133">
        <v>45461.520833333299</v>
      </c>
      <c r="V258" s="134">
        <f ca="1">TODAY()-INT(Sisteplant[[#This Row],[Data de Prioridade]])</f>
        <v>-14</v>
      </c>
    </row>
    <row r="259" spans="1:22" ht="11" x14ac:dyDescent="0.15">
      <c r="A259" s="125">
        <v>305713</v>
      </c>
      <c r="B259" s="125" t="s">
        <v>1223</v>
      </c>
      <c r="C259" s="126" t="s">
        <v>1224</v>
      </c>
      <c r="D259" s="126" t="s">
        <v>1224</v>
      </c>
      <c r="E259" s="127" t="s">
        <v>64</v>
      </c>
      <c r="F259" s="126" t="s">
        <v>65</v>
      </c>
      <c r="G259" s="127" t="s">
        <v>33</v>
      </c>
      <c r="H259" s="125" t="s">
        <v>34</v>
      </c>
      <c r="I259" s="127" t="s">
        <v>35</v>
      </c>
      <c r="J259" s="127" t="s">
        <v>1019</v>
      </c>
      <c r="K259" s="127" t="s">
        <v>1020</v>
      </c>
      <c r="L259" s="125" t="s">
        <v>27</v>
      </c>
      <c r="M259" s="128" t="s">
        <v>28</v>
      </c>
      <c r="N259" s="128" t="s">
        <v>29</v>
      </c>
      <c r="O259" s="128" t="s">
        <v>30</v>
      </c>
      <c r="P259" s="129">
        <v>45427.652083333298</v>
      </c>
      <c r="Q259" s="130"/>
      <c r="R259" s="130" t="s">
        <v>31</v>
      </c>
      <c r="S259" s="131">
        <v>45371</v>
      </c>
      <c r="T259" s="132"/>
      <c r="U259" s="133">
        <v>45462.467361111099</v>
      </c>
      <c r="V259" s="134">
        <f ca="1">TODAY()-INT(Sisteplant[[#This Row],[Data de Prioridade]])</f>
        <v>-15</v>
      </c>
    </row>
    <row r="260" spans="1:22" ht="11" x14ac:dyDescent="0.15">
      <c r="A260" s="125">
        <v>305715</v>
      </c>
      <c r="B260" s="125" t="s">
        <v>1225</v>
      </c>
      <c r="C260" s="126" t="s">
        <v>1226</v>
      </c>
      <c r="D260" s="126" t="s">
        <v>1226</v>
      </c>
      <c r="E260" s="127" t="s">
        <v>111</v>
      </c>
      <c r="F260" s="126" t="s">
        <v>112</v>
      </c>
      <c r="G260" s="127" t="s">
        <v>23</v>
      </c>
      <c r="H260" s="125" t="s">
        <v>214</v>
      </c>
      <c r="I260" s="127" t="s">
        <v>215</v>
      </c>
      <c r="J260" s="127" t="s">
        <v>1043</v>
      </c>
      <c r="K260" s="127" t="s">
        <v>1044</v>
      </c>
      <c r="L260" s="125" t="s">
        <v>36</v>
      </c>
      <c r="M260" s="128" t="s">
        <v>37</v>
      </c>
      <c r="N260" s="128" t="s">
        <v>38</v>
      </c>
      <c r="O260" s="128" t="s">
        <v>39</v>
      </c>
      <c r="P260" s="129"/>
      <c r="Q260" s="130"/>
      <c r="R260" s="130" t="s">
        <v>31</v>
      </c>
      <c r="S260" s="131">
        <v>45373.527777777803</v>
      </c>
      <c r="T260" s="132" t="s">
        <v>86</v>
      </c>
      <c r="U260" s="133">
        <v>45463.527777777803</v>
      </c>
      <c r="V260" s="134">
        <f ca="1">TODAY()-INT(Sisteplant[[#This Row],[Data de Prioridade]])</f>
        <v>-16</v>
      </c>
    </row>
    <row r="261" spans="1:22" ht="11" x14ac:dyDescent="0.15">
      <c r="A261" s="125">
        <v>305719</v>
      </c>
      <c r="B261" s="125" t="s">
        <v>1227</v>
      </c>
      <c r="C261" s="126" t="s">
        <v>1228</v>
      </c>
      <c r="D261" s="126" t="s">
        <v>1229</v>
      </c>
      <c r="E261" s="127" t="s">
        <v>69</v>
      </c>
      <c r="F261" s="126" t="s">
        <v>70</v>
      </c>
      <c r="G261" s="127" t="s">
        <v>33</v>
      </c>
      <c r="H261" s="125" t="s">
        <v>214</v>
      </c>
      <c r="I261" s="127" t="s">
        <v>215</v>
      </c>
      <c r="J261" s="127" t="s">
        <v>536</v>
      </c>
      <c r="K261" s="127" t="s">
        <v>537</v>
      </c>
      <c r="L261" s="125" t="s">
        <v>36</v>
      </c>
      <c r="M261" s="128" t="s">
        <v>37</v>
      </c>
      <c r="N261" s="128" t="s">
        <v>29</v>
      </c>
      <c r="O261" s="128" t="s">
        <v>30</v>
      </c>
      <c r="P261" s="129"/>
      <c r="Q261" s="130"/>
      <c r="R261" s="130" t="s">
        <v>40</v>
      </c>
      <c r="S261" s="131">
        <v>45310.374305555597</v>
      </c>
      <c r="T261" s="132"/>
      <c r="U261" s="133">
        <v>45377.373611111099</v>
      </c>
      <c r="V261" s="134">
        <f ca="1">TODAY()-INT(Sisteplant[[#This Row],[Data de Prioridade]])</f>
        <v>70</v>
      </c>
    </row>
    <row r="262" spans="1:22" ht="11" x14ac:dyDescent="0.15">
      <c r="A262" s="125">
        <v>305723</v>
      </c>
      <c r="B262" s="125" t="s">
        <v>1230</v>
      </c>
      <c r="C262" s="126" t="s">
        <v>1231</v>
      </c>
      <c r="D262" s="126" t="s">
        <v>1231</v>
      </c>
      <c r="E262" s="127" t="s">
        <v>188</v>
      </c>
      <c r="F262" s="126" t="s">
        <v>189</v>
      </c>
      <c r="G262" s="127" t="s">
        <v>23</v>
      </c>
      <c r="H262" s="125" t="s">
        <v>214</v>
      </c>
      <c r="I262" s="127" t="s">
        <v>215</v>
      </c>
      <c r="J262" s="127" t="s">
        <v>348</v>
      </c>
      <c r="K262" s="127" t="s">
        <v>349</v>
      </c>
      <c r="L262" s="125" t="s">
        <v>36</v>
      </c>
      <c r="M262" s="128" t="s">
        <v>37</v>
      </c>
      <c r="N262" s="128" t="s">
        <v>29</v>
      </c>
      <c r="O262" s="128" t="s">
        <v>30</v>
      </c>
      <c r="P262" s="129"/>
      <c r="Q262" s="130"/>
      <c r="R262" s="130" t="s">
        <v>31</v>
      </c>
      <c r="S262" s="131">
        <v>45378.484027777798</v>
      </c>
      <c r="T262" s="132" t="s">
        <v>91</v>
      </c>
      <c r="U262" s="133">
        <v>45468.484027777798</v>
      </c>
      <c r="V262" s="134">
        <f ca="1">TODAY()-INT(Sisteplant[[#This Row],[Data de Prioridade]])</f>
        <v>-21</v>
      </c>
    </row>
    <row r="263" spans="1:22" ht="11" x14ac:dyDescent="0.15">
      <c r="A263" s="125">
        <v>305726</v>
      </c>
      <c r="B263" s="125" t="s">
        <v>1232</v>
      </c>
      <c r="C263" s="126" t="s">
        <v>1233</v>
      </c>
      <c r="D263" s="126" t="s">
        <v>1233</v>
      </c>
      <c r="E263" s="127" t="s">
        <v>1234</v>
      </c>
      <c r="F263" s="126" t="s">
        <v>1235</v>
      </c>
      <c r="G263" s="127" t="s">
        <v>23</v>
      </c>
      <c r="H263" s="125" t="s">
        <v>214</v>
      </c>
      <c r="I263" s="127" t="s">
        <v>215</v>
      </c>
      <c r="J263" s="127" t="s">
        <v>72</v>
      </c>
      <c r="K263" s="127" t="s">
        <v>73</v>
      </c>
      <c r="L263" s="125" t="s">
        <v>36</v>
      </c>
      <c r="M263" s="128" t="s">
        <v>37</v>
      </c>
      <c r="N263" s="128" t="s">
        <v>61</v>
      </c>
      <c r="O263" s="128" t="s">
        <v>62</v>
      </c>
      <c r="P263" s="129"/>
      <c r="Q263" s="130"/>
      <c r="R263" s="130" t="s">
        <v>31</v>
      </c>
      <c r="S263" s="131">
        <v>45378.627083333296</v>
      </c>
      <c r="T263" s="132" t="s">
        <v>86</v>
      </c>
      <c r="U263" s="133">
        <v>45468.627083333296</v>
      </c>
      <c r="V263" s="134">
        <f ca="1">TODAY()-INT(Sisteplant[[#This Row],[Data de Prioridade]])</f>
        <v>-21</v>
      </c>
    </row>
    <row r="264" spans="1:22" ht="11" x14ac:dyDescent="0.15">
      <c r="A264" s="125">
        <v>305728</v>
      </c>
      <c r="B264" s="125" t="s">
        <v>1236</v>
      </c>
      <c r="C264" s="126" t="s">
        <v>1237</v>
      </c>
      <c r="D264" s="126" t="s">
        <v>1237</v>
      </c>
      <c r="E264" s="127" t="s">
        <v>494</v>
      </c>
      <c r="F264" s="126" t="s">
        <v>495</v>
      </c>
      <c r="G264" s="127" t="s">
        <v>23</v>
      </c>
      <c r="H264" s="125" t="s">
        <v>214</v>
      </c>
      <c r="I264" s="127" t="s">
        <v>215</v>
      </c>
      <c r="J264" s="127" t="s">
        <v>72</v>
      </c>
      <c r="K264" s="127" t="s">
        <v>73</v>
      </c>
      <c r="L264" s="125" t="s">
        <v>36</v>
      </c>
      <c r="M264" s="128" t="s">
        <v>37</v>
      </c>
      <c r="N264" s="128" t="s">
        <v>29</v>
      </c>
      <c r="O264" s="128" t="s">
        <v>30</v>
      </c>
      <c r="P264" s="129"/>
      <c r="Q264" s="130"/>
      <c r="R264" s="130" t="s">
        <v>31</v>
      </c>
      <c r="S264" s="131">
        <v>45372.368055555598</v>
      </c>
      <c r="T264" s="132" t="s">
        <v>91</v>
      </c>
      <c r="U264" s="133">
        <v>45462.368055555598</v>
      </c>
      <c r="V264" s="134">
        <f ca="1">TODAY()-INT(Sisteplant[[#This Row],[Data de Prioridade]])</f>
        <v>-15</v>
      </c>
    </row>
    <row r="265" spans="1:22" ht="11" x14ac:dyDescent="0.15">
      <c r="A265" s="125">
        <v>305729</v>
      </c>
      <c r="B265" s="125" t="s">
        <v>1238</v>
      </c>
      <c r="C265" s="126" t="s">
        <v>1239</v>
      </c>
      <c r="D265" s="126" t="s">
        <v>1239</v>
      </c>
      <c r="E265" s="127" t="s">
        <v>1161</v>
      </c>
      <c r="F265" s="126" t="s">
        <v>1162</v>
      </c>
      <c r="G265" s="127" t="s">
        <v>23</v>
      </c>
      <c r="H265" s="125" t="s">
        <v>34</v>
      </c>
      <c r="I265" s="127" t="s">
        <v>35</v>
      </c>
      <c r="J265" s="127" t="s">
        <v>1206</v>
      </c>
      <c r="K265" s="127" t="s">
        <v>1207</v>
      </c>
      <c r="L265" s="125" t="s">
        <v>27</v>
      </c>
      <c r="M265" s="128" t="s">
        <v>28</v>
      </c>
      <c r="N265" s="128" t="s">
        <v>29</v>
      </c>
      <c r="O265" s="128" t="s">
        <v>30</v>
      </c>
      <c r="P265" s="129">
        <v>45409.4</v>
      </c>
      <c r="Q265" s="130"/>
      <c r="R265" s="130" t="s">
        <v>31</v>
      </c>
      <c r="S265" s="131">
        <v>45364.922222222202</v>
      </c>
      <c r="T265" s="132" t="s">
        <v>91</v>
      </c>
      <c r="U265" s="133">
        <v>45469.581944444399</v>
      </c>
      <c r="V265" s="134">
        <f ca="1">TODAY()-INT(Sisteplant[[#This Row],[Data de Prioridade]])</f>
        <v>-22</v>
      </c>
    </row>
    <row r="266" spans="1:22" ht="11" x14ac:dyDescent="0.15">
      <c r="A266" s="125">
        <v>305731</v>
      </c>
      <c r="B266" s="125" t="s">
        <v>1240</v>
      </c>
      <c r="C266" s="126" t="s">
        <v>1241</v>
      </c>
      <c r="D266" s="126" t="s">
        <v>1241</v>
      </c>
      <c r="E266" s="127" t="s">
        <v>160</v>
      </c>
      <c r="F266" s="126" t="s">
        <v>161</v>
      </c>
      <c r="G266" s="127" t="s">
        <v>23</v>
      </c>
      <c r="H266" s="125" t="s">
        <v>214</v>
      </c>
      <c r="I266" s="127" t="s">
        <v>215</v>
      </c>
      <c r="J266" s="127" t="s">
        <v>348</v>
      </c>
      <c r="K266" s="127" t="s">
        <v>349</v>
      </c>
      <c r="L266" s="125" t="s">
        <v>36</v>
      </c>
      <c r="M266" s="128" t="s">
        <v>37</v>
      </c>
      <c r="N266" s="128" t="s">
        <v>29</v>
      </c>
      <c r="O266" s="128" t="s">
        <v>30</v>
      </c>
      <c r="P266" s="129"/>
      <c r="Q266" s="130"/>
      <c r="R266" s="130" t="s">
        <v>31</v>
      </c>
      <c r="S266" s="131">
        <v>45376.378472222197</v>
      </c>
      <c r="T266" s="132" t="s">
        <v>164</v>
      </c>
      <c r="U266" s="133">
        <v>45466.378472222197</v>
      </c>
      <c r="V266" s="134">
        <f ca="1">TODAY()-INT(Sisteplant[[#This Row],[Data de Prioridade]])</f>
        <v>-19</v>
      </c>
    </row>
    <row r="267" spans="1:22" ht="11" x14ac:dyDescent="0.15">
      <c r="A267" s="125">
        <v>305732</v>
      </c>
      <c r="B267" s="125" t="s">
        <v>1242</v>
      </c>
      <c r="C267" s="126" t="s">
        <v>1243</v>
      </c>
      <c r="D267" s="126" t="s">
        <v>1243</v>
      </c>
      <c r="E267" s="127" t="s">
        <v>160</v>
      </c>
      <c r="F267" s="126" t="s">
        <v>161</v>
      </c>
      <c r="G267" s="127" t="s">
        <v>23</v>
      </c>
      <c r="H267" s="125" t="s">
        <v>214</v>
      </c>
      <c r="I267" s="127" t="s">
        <v>215</v>
      </c>
      <c r="J267" s="127" t="s">
        <v>348</v>
      </c>
      <c r="K267" s="127" t="s">
        <v>349</v>
      </c>
      <c r="L267" s="125" t="s">
        <v>36</v>
      </c>
      <c r="M267" s="128" t="s">
        <v>37</v>
      </c>
      <c r="N267" s="128" t="s">
        <v>29</v>
      </c>
      <c r="O267" s="128" t="s">
        <v>30</v>
      </c>
      <c r="P267" s="129"/>
      <c r="Q267" s="130"/>
      <c r="R267" s="130" t="s">
        <v>31</v>
      </c>
      <c r="S267" s="131">
        <v>45376.390972222202</v>
      </c>
      <c r="T267" s="132" t="s">
        <v>164</v>
      </c>
      <c r="U267" s="133">
        <v>45466.390972222202</v>
      </c>
      <c r="V267" s="134">
        <f ca="1">TODAY()-INT(Sisteplant[[#This Row],[Data de Prioridade]])</f>
        <v>-19</v>
      </c>
    </row>
    <row r="268" spans="1:22" ht="11" x14ac:dyDescent="0.15">
      <c r="A268" s="125">
        <v>305734</v>
      </c>
      <c r="B268" s="125" t="s">
        <v>1244</v>
      </c>
      <c r="C268" s="126" t="s">
        <v>1245</v>
      </c>
      <c r="D268" s="126" t="s">
        <v>1245</v>
      </c>
      <c r="E268" s="127" t="s">
        <v>218</v>
      </c>
      <c r="F268" s="126" t="s">
        <v>219</v>
      </c>
      <c r="G268" s="127" t="s">
        <v>23</v>
      </c>
      <c r="H268" s="125" t="s">
        <v>214</v>
      </c>
      <c r="I268" s="127" t="s">
        <v>215</v>
      </c>
      <c r="J268" s="127" t="s">
        <v>72</v>
      </c>
      <c r="K268" s="127" t="s">
        <v>73</v>
      </c>
      <c r="L268" s="125" t="s">
        <v>36</v>
      </c>
      <c r="M268" s="128" t="s">
        <v>37</v>
      </c>
      <c r="N268" s="128" t="s">
        <v>253</v>
      </c>
      <c r="O268" s="128" t="s">
        <v>254</v>
      </c>
      <c r="P268" s="129"/>
      <c r="Q268" s="130"/>
      <c r="R268" s="130" t="s">
        <v>31</v>
      </c>
      <c r="S268" s="131">
        <v>45376.403472222199</v>
      </c>
      <c r="T268" s="132" t="s">
        <v>192</v>
      </c>
      <c r="U268" s="133">
        <v>45466.403472222199</v>
      </c>
      <c r="V268" s="134">
        <f ca="1">TODAY()-INT(Sisteplant[[#This Row],[Data de Prioridade]])</f>
        <v>-19</v>
      </c>
    </row>
    <row r="269" spans="1:22" ht="11" x14ac:dyDescent="0.15">
      <c r="A269" s="125">
        <v>305737</v>
      </c>
      <c r="B269" s="125" t="s">
        <v>1246</v>
      </c>
      <c r="C269" s="126" t="s">
        <v>1247</v>
      </c>
      <c r="D269" s="126" t="s">
        <v>1247</v>
      </c>
      <c r="E269" s="127" t="s">
        <v>1248</v>
      </c>
      <c r="F269" s="126" t="s">
        <v>1249</v>
      </c>
      <c r="G269" s="127" t="s">
        <v>23</v>
      </c>
      <c r="H269" s="125" t="s">
        <v>214</v>
      </c>
      <c r="I269" s="127" t="s">
        <v>215</v>
      </c>
      <c r="J269" s="127" t="s">
        <v>348</v>
      </c>
      <c r="K269" s="127" t="s">
        <v>349</v>
      </c>
      <c r="L269" s="125" t="s">
        <v>36</v>
      </c>
      <c r="M269" s="128" t="s">
        <v>37</v>
      </c>
      <c r="N269" s="128" t="s">
        <v>29</v>
      </c>
      <c r="O269" s="128" t="s">
        <v>30</v>
      </c>
      <c r="P269" s="129"/>
      <c r="Q269" s="130"/>
      <c r="R269" s="130" t="s">
        <v>40</v>
      </c>
      <c r="S269" s="131">
        <v>45378.6784722222</v>
      </c>
      <c r="T269" s="132" t="s">
        <v>91</v>
      </c>
      <c r="U269" s="133">
        <v>45408.6784722222</v>
      </c>
      <c r="V269" s="134">
        <f ca="1">TODAY()-INT(Sisteplant[[#This Row],[Data de Prioridade]])</f>
        <v>39</v>
      </c>
    </row>
    <row r="270" spans="1:22" ht="11" x14ac:dyDescent="0.15">
      <c r="A270" s="125">
        <v>305739</v>
      </c>
      <c r="B270" s="125" t="s">
        <v>1250</v>
      </c>
      <c r="C270" s="126" t="s">
        <v>1251</v>
      </c>
      <c r="D270" s="126" t="s">
        <v>1251</v>
      </c>
      <c r="E270" s="127" t="s">
        <v>1252</v>
      </c>
      <c r="F270" s="126" t="s">
        <v>1253</v>
      </c>
      <c r="G270" s="127" t="s">
        <v>23</v>
      </c>
      <c r="H270" s="125" t="s">
        <v>214</v>
      </c>
      <c r="I270" s="127" t="s">
        <v>215</v>
      </c>
      <c r="J270" s="127" t="s">
        <v>348</v>
      </c>
      <c r="K270" s="127" t="s">
        <v>349</v>
      </c>
      <c r="L270" s="125" t="s">
        <v>36</v>
      </c>
      <c r="M270" s="128" t="s">
        <v>37</v>
      </c>
      <c r="N270" s="128" t="s">
        <v>61</v>
      </c>
      <c r="O270" s="128" t="s">
        <v>62</v>
      </c>
      <c r="P270" s="129"/>
      <c r="Q270" s="130"/>
      <c r="R270" s="130" t="s">
        <v>40</v>
      </c>
      <c r="S270" s="131">
        <v>45378.640972222202</v>
      </c>
      <c r="T270" s="132" t="s">
        <v>91</v>
      </c>
      <c r="U270" s="133">
        <v>45408.640972222202</v>
      </c>
      <c r="V270" s="134">
        <f ca="1">TODAY()-INT(Sisteplant[[#This Row],[Data de Prioridade]])</f>
        <v>39</v>
      </c>
    </row>
    <row r="271" spans="1:22" ht="11" x14ac:dyDescent="0.15">
      <c r="A271" s="125">
        <v>305742</v>
      </c>
      <c r="B271" s="125" t="s">
        <v>1254</v>
      </c>
      <c r="C271" s="126" t="s">
        <v>1255</v>
      </c>
      <c r="D271" s="126" t="s">
        <v>1255</v>
      </c>
      <c r="E271" s="127" t="s">
        <v>1119</v>
      </c>
      <c r="F271" s="126" t="s">
        <v>1120</v>
      </c>
      <c r="G271" s="127" t="s">
        <v>23</v>
      </c>
      <c r="H271" s="125" t="s">
        <v>214</v>
      </c>
      <c r="I271" s="127" t="s">
        <v>215</v>
      </c>
      <c r="J271" s="127" t="s">
        <v>72</v>
      </c>
      <c r="K271" s="127" t="s">
        <v>73</v>
      </c>
      <c r="L271" s="125" t="s">
        <v>36</v>
      </c>
      <c r="M271" s="128" t="s">
        <v>37</v>
      </c>
      <c r="N271" s="128" t="s">
        <v>96</v>
      </c>
      <c r="O271" s="128" t="s">
        <v>97</v>
      </c>
      <c r="P271" s="129"/>
      <c r="Q271" s="130"/>
      <c r="R271" s="130" t="s">
        <v>31</v>
      </c>
      <c r="S271" s="131">
        <v>45378.624305555597</v>
      </c>
      <c r="T271" s="132" t="s">
        <v>86</v>
      </c>
      <c r="U271" s="133">
        <v>45468.624305555597</v>
      </c>
      <c r="V271" s="134">
        <f ca="1">TODAY()-INT(Sisteplant[[#This Row],[Data de Prioridade]])</f>
        <v>-21</v>
      </c>
    </row>
    <row r="272" spans="1:22" ht="11" x14ac:dyDescent="0.15">
      <c r="A272" s="125">
        <v>305744</v>
      </c>
      <c r="B272" s="125" t="s">
        <v>1256</v>
      </c>
      <c r="C272" s="126" t="s">
        <v>1257</v>
      </c>
      <c r="D272" s="126" t="s">
        <v>1257</v>
      </c>
      <c r="E272" s="127" t="s">
        <v>218</v>
      </c>
      <c r="F272" s="126" t="s">
        <v>219</v>
      </c>
      <c r="G272" s="127" t="s">
        <v>23</v>
      </c>
      <c r="H272" s="125" t="s">
        <v>214</v>
      </c>
      <c r="I272" s="127" t="s">
        <v>215</v>
      </c>
      <c r="J272" s="127" t="s">
        <v>72</v>
      </c>
      <c r="K272" s="127" t="s">
        <v>73</v>
      </c>
      <c r="L272" s="125" t="s">
        <v>36</v>
      </c>
      <c r="M272" s="128" t="s">
        <v>37</v>
      </c>
      <c r="N272" s="128" t="s">
        <v>253</v>
      </c>
      <c r="O272" s="128" t="s">
        <v>254</v>
      </c>
      <c r="P272" s="129"/>
      <c r="Q272" s="130"/>
      <c r="R272" s="130" t="s">
        <v>31</v>
      </c>
      <c r="S272" s="131">
        <v>45376.4</v>
      </c>
      <c r="T272" s="132" t="s">
        <v>192</v>
      </c>
      <c r="U272" s="133">
        <v>45466.400000000001</v>
      </c>
      <c r="V272" s="134">
        <f ca="1">TODAY()-INT(Sisteplant[[#This Row],[Data de Prioridade]])</f>
        <v>-19</v>
      </c>
    </row>
    <row r="273" spans="1:22" ht="11" x14ac:dyDescent="0.15">
      <c r="A273" s="125">
        <v>305747</v>
      </c>
      <c r="B273" s="125" t="s">
        <v>1258</v>
      </c>
      <c r="C273" s="126" t="s">
        <v>1259</v>
      </c>
      <c r="D273" s="126" t="s">
        <v>1259</v>
      </c>
      <c r="E273" s="127" t="s">
        <v>75</v>
      </c>
      <c r="F273" s="126" t="s">
        <v>76</v>
      </c>
      <c r="G273" s="127" t="s">
        <v>33</v>
      </c>
      <c r="H273" s="125" t="s">
        <v>214</v>
      </c>
      <c r="I273" s="127" t="s">
        <v>215</v>
      </c>
      <c r="J273" s="127" t="s">
        <v>72</v>
      </c>
      <c r="K273" s="127" t="s">
        <v>73</v>
      </c>
      <c r="L273" s="125" t="s">
        <v>36</v>
      </c>
      <c r="M273" s="128" t="s">
        <v>37</v>
      </c>
      <c r="N273" s="128" t="s">
        <v>82</v>
      </c>
      <c r="O273" s="128" t="s">
        <v>83</v>
      </c>
      <c r="P273" s="129"/>
      <c r="Q273" s="130"/>
      <c r="R273" s="130" t="s">
        <v>31</v>
      </c>
      <c r="S273" s="131">
        <v>45374.844444444403</v>
      </c>
      <c r="T273" s="132" t="s">
        <v>41</v>
      </c>
      <c r="U273" s="133">
        <v>45464.844444444403</v>
      </c>
      <c r="V273" s="134">
        <f ca="1">TODAY()-INT(Sisteplant[[#This Row],[Data de Prioridade]])</f>
        <v>-17</v>
      </c>
    </row>
    <row r="274" spans="1:22" ht="11" x14ac:dyDescent="0.15">
      <c r="A274" s="125">
        <v>305748</v>
      </c>
      <c r="B274" s="125" t="s">
        <v>1260</v>
      </c>
      <c r="C274" s="126" t="s">
        <v>1261</v>
      </c>
      <c r="D274" s="126" t="s">
        <v>1261</v>
      </c>
      <c r="E274" s="127" t="s">
        <v>1040</v>
      </c>
      <c r="F274" s="126" t="s">
        <v>1041</v>
      </c>
      <c r="G274" s="127" t="s">
        <v>33</v>
      </c>
      <c r="H274" s="125" t="s">
        <v>214</v>
      </c>
      <c r="I274" s="127" t="s">
        <v>215</v>
      </c>
      <c r="J274" s="127" t="s">
        <v>72</v>
      </c>
      <c r="K274" s="127" t="s">
        <v>73</v>
      </c>
      <c r="L274" s="125" t="s">
        <v>36</v>
      </c>
      <c r="M274" s="128" t="s">
        <v>37</v>
      </c>
      <c r="N274" s="128" t="s">
        <v>82</v>
      </c>
      <c r="O274" s="128" t="s">
        <v>83</v>
      </c>
      <c r="P274" s="129"/>
      <c r="Q274" s="130"/>
      <c r="R274" s="130" t="s">
        <v>31</v>
      </c>
      <c r="S274" s="131">
        <v>45374.820833333302</v>
      </c>
      <c r="T274" s="132" t="s">
        <v>1042</v>
      </c>
      <c r="U274" s="133">
        <v>45464.820833333302</v>
      </c>
      <c r="V274" s="134">
        <f ca="1">TODAY()-INT(Sisteplant[[#This Row],[Data de Prioridade]])</f>
        <v>-17</v>
      </c>
    </row>
    <row r="275" spans="1:22" ht="11" x14ac:dyDescent="0.15">
      <c r="A275" s="125">
        <v>305749</v>
      </c>
      <c r="B275" s="125" t="s">
        <v>1262</v>
      </c>
      <c r="C275" s="126" t="s">
        <v>1263</v>
      </c>
      <c r="D275" s="126" t="s">
        <v>1264</v>
      </c>
      <c r="E275" s="127" t="s">
        <v>1015</v>
      </c>
      <c r="F275" s="126" t="s">
        <v>1016</v>
      </c>
      <c r="G275" s="127" t="s">
        <v>33</v>
      </c>
      <c r="H275" s="125" t="s">
        <v>214</v>
      </c>
      <c r="I275" s="127" t="s">
        <v>215</v>
      </c>
      <c r="J275" s="127" t="s">
        <v>72</v>
      </c>
      <c r="K275" s="127" t="s">
        <v>73</v>
      </c>
      <c r="L275" s="125" t="s">
        <v>36</v>
      </c>
      <c r="M275" s="128" t="s">
        <v>37</v>
      </c>
      <c r="N275" s="128" t="s">
        <v>82</v>
      </c>
      <c r="O275" s="128" t="s">
        <v>83</v>
      </c>
      <c r="P275" s="129"/>
      <c r="Q275" s="130"/>
      <c r="R275" s="130" t="s">
        <v>31</v>
      </c>
      <c r="S275" s="131">
        <v>45374.822916666701</v>
      </c>
      <c r="T275" s="132" t="s">
        <v>202</v>
      </c>
      <c r="U275" s="133">
        <v>45464.822916666701</v>
      </c>
      <c r="V275" s="134">
        <f ca="1">TODAY()-INT(Sisteplant[[#This Row],[Data de Prioridade]])</f>
        <v>-17</v>
      </c>
    </row>
    <row r="276" spans="1:22" ht="11" x14ac:dyDescent="0.15">
      <c r="A276" s="125">
        <v>305750</v>
      </c>
      <c r="B276" s="125" t="s">
        <v>1265</v>
      </c>
      <c r="C276" s="126" t="s">
        <v>1266</v>
      </c>
      <c r="D276" s="126" t="s">
        <v>1266</v>
      </c>
      <c r="E276" s="127" t="s">
        <v>75</v>
      </c>
      <c r="F276" s="126" t="s">
        <v>76</v>
      </c>
      <c r="G276" s="127" t="s">
        <v>33</v>
      </c>
      <c r="H276" s="125" t="s">
        <v>214</v>
      </c>
      <c r="I276" s="127" t="s">
        <v>215</v>
      </c>
      <c r="J276" s="127" t="s">
        <v>72</v>
      </c>
      <c r="K276" s="127" t="s">
        <v>73</v>
      </c>
      <c r="L276" s="125" t="s">
        <v>36</v>
      </c>
      <c r="M276" s="128" t="s">
        <v>37</v>
      </c>
      <c r="N276" s="128" t="s">
        <v>82</v>
      </c>
      <c r="O276" s="128" t="s">
        <v>83</v>
      </c>
      <c r="P276" s="129"/>
      <c r="Q276" s="130"/>
      <c r="R276" s="130" t="s">
        <v>31</v>
      </c>
      <c r="S276" s="131">
        <v>45374.824999999997</v>
      </c>
      <c r="T276" s="132" t="s">
        <v>41</v>
      </c>
      <c r="U276" s="133">
        <v>45464.824999999997</v>
      </c>
      <c r="V276" s="134">
        <f ca="1">TODAY()-INT(Sisteplant[[#This Row],[Data de Prioridade]])</f>
        <v>-17</v>
      </c>
    </row>
    <row r="277" spans="1:22" ht="11" x14ac:dyDescent="0.15">
      <c r="A277" s="125">
        <v>305751</v>
      </c>
      <c r="B277" s="125" t="s">
        <v>1267</v>
      </c>
      <c r="C277" s="126" t="s">
        <v>1268</v>
      </c>
      <c r="D277" s="126" t="s">
        <v>1268</v>
      </c>
      <c r="E277" s="127" t="s">
        <v>1269</v>
      </c>
      <c r="F277" s="126" t="s">
        <v>1270</v>
      </c>
      <c r="G277" s="127" t="s">
        <v>33</v>
      </c>
      <c r="H277" s="125" t="s">
        <v>214</v>
      </c>
      <c r="I277" s="127" t="s">
        <v>215</v>
      </c>
      <c r="J277" s="127" t="s">
        <v>72</v>
      </c>
      <c r="K277" s="127" t="s">
        <v>73</v>
      </c>
      <c r="L277" s="125" t="s">
        <v>36</v>
      </c>
      <c r="M277" s="128" t="s">
        <v>37</v>
      </c>
      <c r="N277" s="128" t="s">
        <v>82</v>
      </c>
      <c r="O277" s="128" t="s">
        <v>83</v>
      </c>
      <c r="P277" s="129"/>
      <c r="Q277" s="130"/>
      <c r="R277" s="130" t="s">
        <v>31</v>
      </c>
      <c r="S277" s="131">
        <v>45374.8305555556</v>
      </c>
      <c r="T277" s="132" t="s">
        <v>202</v>
      </c>
      <c r="U277" s="133">
        <v>45464.8305555556</v>
      </c>
      <c r="V277" s="134">
        <f ca="1">TODAY()-INT(Sisteplant[[#This Row],[Data de Prioridade]])</f>
        <v>-17</v>
      </c>
    </row>
    <row r="278" spans="1:22" ht="11" x14ac:dyDescent="0.15">
      <c r="A278" s="125">
        <v>305752</v>
      </c>
      <c r="B278" s="125" t="s">
        <v>1271</v>
      </c>
      <c r="C278" s="126" t="s">
        <v>1272</v>
      </c>
      <c r="D278" s="126" t="s">
        <v>1272</v>
      </c>
      <c r="E278" s="127" t="s">
        <v>338</v>
      </c>
      <c r="F278" s="126" t="s">
        <v>339</v>
      </c>
      <c r="G278" s="127" t="s">
        <v>33</v>
      </c>
      <c r="H278" s="125" t="s">
        <v>34</v>
      </c>
      <c r="I278" s="127" t="s">
        <v>35</v>
      </c>
      <c r="J278" s="127" t="s">
        <v>77</v>
      </c>
      <c r="K278" s="127" t="s">
        <v>78</v>
      </c>
      <c r="L278" s="125" t="s">
        <v>36</v>
      </c>
      <c r="M278" s="128" t="s">
        <v>37</v>
      </c>
      <c r="N278" s="128" t="s">
        <v>82</v>
      </c>
      <c r="O278" s="128" t="s">
        <v>83</v>
      </c>
      <c r="P278" s="129"/>
      <c r="Q278" s="130"/>
      <c r="R278" s="130" t="s">
        <v>31</v>
      </c>
      <c r="S278" s="131">
        <v>45376.488194444399</v>
      </c>
      <c r="T278" s="132" t="s">
        <v>340</v>
      </c>
      <c r="U278" s="133">
        <v>45469.581944444399</v>
      </c>
      <c r="V278" s="134">
        <f ca="1">TODAY()-INT(Sisteplant[[#This Row],[Data de Prioridade]])</f>
        <v>-22</v>
      </c>
    </row>
    <row r="279" spans="1:22" ht="11" x14ac:dyDescent="0.15">
      <c r="A279" s="125">
        <v>305754</v>
      </c>
      <c r="B279" s="125" t="s">
        <v>1273</v>
      </c>
      <c r="C279" s="126" t="s">
        <v>1274</v>
      </c>
      <c r="D279" s="126" t="s">
        <v>1274</v>
      </c>
      <c r="E279" s="127" t="s">
        <v>184</v>
      </c>
      <c r="F279" s="126" t="s">
        <v>185</v>
      </c>
      <c r="G279" s="127" t="s">
        <v>33</v>
      </c>
      <c r="H279" s="125" t="s">
        <v>214</v>
      </c>
      <c r="I279" s="127" t="s">
        <v>215</v>
      </c>
      <c r="J279" s="127" t="s">
        <v>72</v>
      </c>
      <c r="K279" s="127" t="s">
        <v>73</v>
      </c>
      <c r="L279" s="125" t="s">
        <v>36</v>
      </c>
      <c r="M279" s="128" t="s">
        <v>37</v>
      </c>
      <c r="N279" s="128" t="s">
        <v>82</v>
      </c>
      <c r="O279" s="128" t="s">
        <v>83</v>
      </c>
      <c r="P279" s="129"/>
      <c r="Q279" s="130"/>
      <c r="R279" s="130" t="s">
        <v>31</v>
      </c>
      <c r="S279" s="131">
        <v>45374.85</v>
      </c>
      <c r="T279" s="132" t="s">
        <v>110</v>
      </c>
      <c r="U279" s="133">
        <v>45464.85</v>
      </c>
      <c r="V279" s="134">
        <f ca="1">TODAY()-INT(Sisteplant[[#This Row],[Data de Prioridade]])</f>
        <v>-17</v>
      </c>
    </row>
    <row r="280" spans="1:22" ht="11" x14ac:dyDescent="0.15">
      <c r="A280" s="125">
        <v>305755</v>
      </c>
      <c r="B280" s="125" t="s">
        <v>1275</v>
      </c>
      <c r="C280" s="126" t="s">
        <v>1276</v>
      </c>
      <c r="D280" s="126" t="s">
        <v>1276</v>
      </c>
      <c r="E280" s="127" t="s">
        <v>542</v>
      </c>
      <c r="F280" s="126" t="s">
        <v>543</v>
      </c>
      <c r="G280" s="127" t="s">
        <v>33</v>
      </c>
      <c r="H280" s="125" t="s">
        <v>214</v>
      </c>
      <c r="I280" s="127" t="s">
        <v>215</v>
      </c>
      <c r="J280" s="127" t="s">
        <v>72</v>
      </c>
      <c r="K280" s="127" t="s">
        <v>73</v>
      </c>
      <c r="L280" s="125" t="s">
        <v>36</v>
      </c>
      <c r="M280" s="128" t="s">
        <v>37</v>
      </c>
      <c r="N280" s="128" t="s">
        <v>82</v>
      </c>
      <c r="O280" s="128" t="s">
        <v>83</v>
      </c>
      <c r="P280" s="129"/>
      <c r="Q280" s="130"/>
      <c r="R280" s="130" t="s">
        <v>31</v>
      </c>
      <c r="S280" s="131">
        <v>45376.343055555597</v>
      </c>
      <c r="T280" s="132" t="s">
        <v>393</v>
      </c>
      <c r="U280" s="133">
        <v>45466.343055555597</v>
      </c>
      <c r="V280" s="134">
        <f ca="1">TODAY()-INT(Sisteplant[[#This Row],[Data de Prioridade]])</f>
        <v>-19</v>
      </c>
    </row>
    <row r="281" spans="1:22" ht="11" x14ac:dyDescent="0.15">
      <c r="A281" s="125">
        <v>305756</v>
      </c>
      <c r="B281" s="125" t="s">
        <v>1277</v>
      </c>
      <c r="C281" s="126" t="s">
        <v>1278</v>
      </c>
      <c r="D281" s="126" t="s">
        <v>1279</v>
      </c>
      <c r="E281" s="127" t="s">
        <v>1280</v>
      </c>
      <c r="F281" s="126" t="s">
        <v>1281</v>
      </c>
      <c r="G281" s="127" t="s">
        <v>33</v>
      </c>
      <c r="H281" s="125" t="s">
        <v>34</v>
      </c>
      <c r="I281" s="127" t="s">
        <v>35</v>
      </c>
      <c r="J281" s="127" t="s">
        <v>72</v>
      </c>
      <c r="K281" s="127" t="s">
        <v>73</v>
      </c>
      <c r="L281" s="125" t="s">
        <v>36</v>
      </c>
      <c r="M281" s="128" t="s">
        <v>37</v>
      </c>
      <c r="N281" s="128" t="s">
        <v>82</v>
      </c>
      <c r="O281" s="128" t="s">
        <v>83</v>
      </c>
      <c r="P281" s="129">
        <v>45447.422222222202</v>
      </c>
      <c r="Q281" s="130"/>
      <c r="R281" s="130" t="s">
        <v>31</v>
      </c>
      <c r="S281" s="131">
        <v>45376.345833333296</v>
      </c>
      <c r="T281" s="132" t="s">
        <v>393</v>
      </c>
      <c r="U281" s="133">
        <v>45469.581944444399</v>
      </c>
      <c r="V281" s="134">
        <f ca="1">TODAY()-INT(Sisteplant[[#This Row],[Data de Prioridade]])</f>
        <v>-22</v>
      </c>
    </row>
    <row r="282" spans="1:22" ht="11" x14ac:dyDescent="0.15">
      <c r="A282" s="125">
        <v>305757</v>
      </c>
      <c r="B282" s="125" t="s">
        <v>1282</v>
      </c>
      <c r="C282" s="126" t="s">
        <v>1283</v>
      </c>
      <c r="D282" s="126" t="s">
        <v>1283</v>
      </c>
      <c r="E282" s="127" t="s">
        <v>1284</v>
      </c>
      <c r="F282" s="126" t="s">
        <v>1285</v>
      </c>
      <c r="G282" s="127" t="s">
        <v>33</v>
      </c>
      <c r="H282" s="125" t="s">
        <v>214</v>
      </c>
      <c r="I282" s="127" t="s">
        <v>215</v>
      </c>
      <c r="J282" s="127" t="s">
        <v>72</v>
      </c>
      <c r="K282" s="127" t="s">
        <v>73</v>
      </c>
      <c r="L282" s="125" t="s">
        <v>36</v>
      </c>
      <c r="M282" s="128" t="s">
        <v>37</v>
      </c>
      <c r="N282" s="128" t="s">
        <v>82</v>
      </c>
      <c r="O282" s="128" t="s">
        <v>83</v>
      </c>
      <c r="P282" s="129"/>
      <c r="Q282" s="130"/>
      <c r="R282" s="130" t="s">
        <v>31</v>
      </c>
      <c r="S282" s="131">
        <v>45376.35</v>
      </c>
      <c r="T282" s="132" t="s">
        <v>183</v>
      </c>
      <c r="U282" s="133">
        <v>45466.35</v>
      </c>
      <c r="V282" s="134">
        <f ca="1">TODAY()-INT(Sisteplant[[#This Row],[Data de Prioridade]])</f>
        <v>-19</v>
      </c>
    </row>
    <row r="283" spans="1:22" ht="11" x14ac:dyDescent="0.15">
      <c r="A283" s="125">
        <v>305758</v>
      </c>
      <c r="B283" s="125" t="s">
        <v>1286</v>
      </c>
      <c r="C283" s="126" t="s">
        <v>1287</v>
      </c>
      <c r="D283" s="126" t="s">
        <v>1287</v>
      </c>
      <c r="E283" s="127" t="s">
        <v>1288</v>
      </c>
      <c r="F283" s="126" t="s">
        <v>1289</v>
      </c>
      <c r="G283" s="127" t="s">
        <v>33</v>
      </c>
      <c r="H283" s="125" t="s">
        <v>214</v>
      </c>
      <c r="I283" s="127" t="s">
        <v>215</v>
      </c>
      <c r="J283" s="127" t="s">
        <v>72</v>
      </c>
      <c r="K283" s="127" t="s">
        <v>73</v>
      </c>
      <c r="L283" s="125" t="s">
        <v>36</v>
      </c>
      <c r="M283" s="128" t="s">
        <v>37</v>
      </c>
      <c r="N283" s="128" t="s">
        <v>82</v>
      </c>
      <c r="O283" s="128" t="s">
        <v>83</v>
      </c>
      <c r="P283" s="129"/>
      <c r="Q283" s="130"/>
      <c r="R283" s="130" t="s">
        <v>31</v>
      </c>
      <c r="S283" s="131">
        <v>45376.351388888899</v>
      </c>
      <c r="T283" s="132" t="s">
        <v>183</v>
      </c>
      <c r="U283" s="133">
        <v>45466.351388888899</v>
      </c>
      <c r="V283" s="134">
        <f ca="1">TODAY()-INT(Sisteplant[[#This Row],[Data de Prioridade]])</f>
        <v>-19</v>
      </c>
    </row>
    <row r="284" spans="1:22" ht="11" x14ac:dyDescent="0.15">
      <c r="A284" s="125">
        <v>305759</v>
      </c>
      <c r="B284" s="125" t="s">
        <v>1290</v>
      </c>
      <c r="C284" s="126" t="s">
        <v>1291</v>
      </c>
      <c r="D284" s="126" t="s">
        <v>1291</v>
      </c>
      <c r="E284" s="127" t="s">
        <v>1292</v>
      </c>
      <c r="F284" s="126" t="s">
        <v>1293</v>
      </c>
      <c r="G284" s="127" t="s">
        <v>33</v>
      </c>
      <c r="H284" s="125" t="s">
        <v>214</v>
      </c>
      <c r="I284" s="127" t="s">
        <v>215</v>
      </c>
      <c r="J284" s="127" t="s">
        <v>72</v>
      </c>
      <c r="K284" s="127" t="s">
        <v>73</v>
      </c>
      <c r="L284" s="125" t="s">
        <v>36</v>
      </c>
      <c r="M284" s="128" t="s">
        <v>37</v>
      </c>
      <c r="N284" s="128" t="s">
        <v>82</v>
      </c>
      <c r="O284" s="128" t="s">
        <v>83</v>
      </c>
      <c r="P284" s="129"/>
      <c r="Q284" s="130"/>
      <c r="R284" s="130" t="s">
        <v>31</v>
      </c>
      <c r="S284" s="131">
        <v>45376.368750000001</v>
      </c>
      <c r="T284" s="132" t="s">
        <v>183</v>
      </c>
      <c r="U284" s="133">
        <v>45466.368750000001</v>
      </c>
      <c r="V284" s="134">
        <f ca="1">TODAY()-INT(Sisteplant[[#This Row],[Data de Prioridade]])</f>
        <v>-19</v>
      </c>
    </row>
    <row r="285" spans="1:22" ht="11" x14ac:dyDescent="0.15">
      <c r="A285" s="125">
        <v>305761</v>
      </c>
      <c r="B285" s="125" t="s">
        <v>1294</v>
      </c>
      <c r="C285" s="126" t="s">
        <v>1295</v>
      </c>
      <c r="D285" s="126" t="s">
        <v>1295</v>
      </c>
      <c r="E285" s="127" t="s">
        <v>75</v>
      </c>
      <c r="F285" s="126" t="s">
        <v>76</v>
      </c>
      <c r="G285" s="127" t="s">
        <v>33</v>
      </c>
      <c r="H285" s="125" t="s">
        <v>34</v>
      </c>
      <c r="I285" s="127" t="s">
        <v>35</v>
      </c>
      <c r="J285" s="127" t="s">
        <v>72</v>
      </c>
      <c r="K285" s="127" t="s">
        <v>73</v>
      </c>
      <c r="L285" s="125" t="s">
        <v>36</v>
      </c>
      <c r="M285" s="128" t="s">
        <v>37</v>
      </c>
      <c r="N285" s="128" t="s">
        <v>82</v>
      </c>
      <c r="O285" s="128" t="s">
        <v>83</v>
      </c>
      <c r="P285" s="129">
        <v>45427.658333333296</v>
      </c>
      <c r="Q285" s="130"/>
      <c r="R285" s="130" t="s">
        <v>31</v>
      </c>
      <c r="S285" s="131">
        <v>45374.831944444399</v>
      </c>
      <c r="T285" s="132" t="s">
        <v>41</v>
      </c>
      <c r="U285" s="133">
        <v>45469.581944444399</v>
      </c>
      <c r="V285" s="134">
        <f ca="1">TODAY()-INT(Sisteplant[[#This Row],[Data de Prioridade]])</f>
        <v>-22</v>
      </c>
    </row>
    <row r="286" spans="1:22" ht="11" x14ac:dyDescent="0.15">
      <c r="A286" s="125">
        <v>305764</v>
      </c>
      <c r="B286" s="125" t="s">
        <v>1296</v>
      </c>
      <c r="C286" s="126" t="s">
        <v>1297</v>
      </c>
      <c r="D286" s="126" t="s">
        <v>1297</v>
      </c>
      <c r="E286" s="127" t="s">
        <v>1298</v>
      </c>
      <c r="F286" s="126" t="s">
        <v>1299</v>
      </c>
      <c r="G286" s="127" t="s">
        <v>33</v>
      </c>
      <c r="H286" s="125" t="s">
        <v>214</v>
      </c>
      <c r="I286" s="127" t="s">
        <v>215</v>
      </c>
      <c r="J286" s="127" t="s">
        <v>72</v>
      </c>
      <c r="K286" s="127" t="s">
        <v>73</v>
      </c>
      <c r="L286" s="125" t="s">
        <v>36</v>
      </c>
      <c r="M286" s="128" t="s">
        <v>37</v>
      </c>
      <c r="N286" s="128" t="s">
        <v>82</v>
      </c>
      <c r="O286" s="128" t="s">
        <v>83</v>
      </c>
      <c r="P286" s="129"/>
      <c r="Q286" s="130"/>
      <c r="R286" s="130" t="s">
        <v>31</v>
      </c>
      <c r="S286" s="131">
        <v>45376.7368055556</v>
      </c>
      <c r="T286" s="132" t="s">
        <v>183</v>
      </c>
      <c r="U286" s="133">
        <v>45466.7368055556</v>
      </c>
      <c r="V286" s="134">
        <f ca="1">TODAY()-INT(Sisteplant[[#This Row],[Data de Prioridade]])</f>
        <v>-19</v>
      </c>
    </row>
    <row r="287" spans="1:22" ht="11" x14ac:dyDescent="0.15">
      <c r="A287" s="125">
        <v>305766</v>
      </c>
      <c r="B287" s="125" t="s">
        <v>1300</v>
      </c>
      <c r="C287" s="126" t="s">
        <v>1301</v>
      </c>
      <c r="D287" s="126" t="s">
        <v>1302</v>
      </c>
      <c r="E287" s="127" t="s">
        <v>92</v>
      </c>
      <c r="F287" s="126" t="s">
        <v>93</v>
      </c>
      <c r="G287" s="127" t="s">
        <v>23</v>
      </c>
      <c r="H287" s="125" t="s">
        <v>34</v>
      </c>
      <c r="I287" s="127" t="s">
        <v>35</v>
      </c>
      <c r="J287" s="127" t="s">
        <v>1206</v>
      </c>
      <c r="K287" s="127" t="s">
        <v>1207</v>
      </c>
      <c r="L287" s="125" t="s">
        <v>36</v>
      </c>
      <c r="M287" s="128" t="s">
        <v>37</v>
      </c>
      <c r="N287" s="128" t="s">
        <v>61</v>
      </c>
      <c r="O287" s="128" t="s">
        <v>62</v>
      </c>
      <c r="P287" s="129">
        <v>45442.411805555603</v>
      </c>
      <c r="Q287" s="130"/>
      <c r="R287" s="130" t="s">
        <v>40</v>
      </c>
      <c r="S287" s="131">
        <v>45362.602083333302</v>
      </c>
      <c r="T287" s="132"/>
      <c r="U287" s="133">
        <v>45379.6</v>
      </c>
      <c r="V287" s="134">
        <f ca="1">TODAY()-INT(Sisteplant[[#This Row],[Data de Prioridade]])</f>
        <v>68</v>
      </c>
    </row>
    <row r="288" spans="1:22" ht="11" x14ac:dyDescent="0.15">
      <c r="A288" s="125">
        <v>305770</v>
      </c>
      <c r="B288" s="125" t="s">
        <v>1254</v>
      </c>
      <c r="C288" s="126" t="s">
        <v>1255</v>
      </c>
      <c r="D288" s="126" t="s">
        <v>1303</v>
      </c>
      <c r="E288" s="127" t="s">
        <v>1119</v>
      </c>
      <c r="F288" s="126" t="s">
        <v>1120</v>
      </c>
      <c r="G288" s="127" t="s">
        <v>23</v>
      </c>
      <c r="H288" s="125" t="s">
        <v>214</v>
      </c>
      <c r="I288" s="127" t="s">
        <v>215</v>
      </c>
      <c r="J288" s="127" t="s">
        <v>72</v>
      </c>
      <c r="K288" s="127" t="s">
        <v>73</v>
      </c>
      <c r="L288" s="125" t="s">
        <v>36</v>
      </c>
      <c r="M288" s="128" t="s">
        <v>37</v>
      </c>
      <c r="N288" s="128" t="s">
        <v>96</v>
      </c>
      <c r="O288" s="128" t="s">
        <v>97</v>
      </c>
      <c r="P288" s="129">
        <v>45384.592361111099</v>
      </c>
      <c r="Q288" s="130"/>
      <c r="R288" s="130" t="s">
        <v>40</v>
      </c>
      <c r="S288" s="131">
        <v>45378.591666666704</v>
      </c>
      <c r="T288" s="132"/>
      <c r="U288" s="133">
        <v>45383.590277777803</v>
      </c>
      <c r="V288" s="134">
        <f ca="1">TODAY()-INT(Sisteplant[[#This Row],[Data de Prioridade]])</f>
        <v>64</v>
      </c>
    </row>
    <row r="289" spans="1:22" ht="11" x14ac:dyDescent="0.15">
      <c r="A289" s="125">
        <v>305780</v>
      </c>
      <c r="B289" s="125" t="s">
        <v>1304</v>
      </c>
      <c r="C289" s="126" t="s">
        <v>1305</v>
      </c>
      <c r="D289" s="126" t="s">
        <v>1305</v>
      </c>
      <c r="E289" s="127" t="s">
        <v>190</v>
      </c>
      <c r="F289" s="126" t="s">
        <v>191</v>
      </c>
      <c r="G289" s="127" t="s">
        <v>23</v>
      </c>
      <c r="H289" s="125" t="s">
        <v>214</v>
      </c>
      <c r="I289" s="127" t="s">
        <v>215</v>
      </c>
      <c r="J289" s="127" t="s">
        <v>138</v>
      </c>
      <c r="K289" s="127" t="s">
        <v>139</v>
      </c>
      <c r="L289" s="125" t="s">
        <v>36</v>
      </c>
      <c r="M289" s="128" t="s">
        <v>37</v>
      </c>
      <c r="N289" s="128" t="s">
        <v>29</v>
      </c>
      <c r="O289" s="128" t="s">
        <v>30</v>
      </c>
      <c r="P289" s="129"/>
      <c r="Q289" s="130"/>
      <c r="R289" s="130" t="s">
        <v>31</v>
      </c>
      <c r="S289" s="131">
        <v>45378.3569444444</v>
      </c>
      <c r="T289" s="132" t="s">
        <v>192</v>
      </c>
      <c r="U289" s="133">
        <v>45468.3569444444</v>
      </c>
      <c r="V289" s="134">
        <f ca="1">TODAY()-INT(Sisteplant[[#This Row],[Data de Prioridade]])</f>
        <v>-21</v>
      </c>
    </row>
    <row r="290" spans="1:22" ht="11" x14ac:dyDescent="0.15">
      <c r="A290" s="125">
        <v>305782</v>
      </c>
      <c r="B290" s="125" t="s">
        <v>1306</v>
      </c>
      <c r="C290" s="126" t="s">
        <v>1307</v>
      </c>
      <c r="D290" s="126" t="s">
        <v>1307</v>
      </c>
      <c r="E290" s="127" t="s">
        <v>494</v>
      </c>
      <c r="F290" s="126" t="s">
        <v>495</v>
      </c>
      <c r="G290" s="127" t="s">
        <v>23</v>
      </c>
      <c r="H290" s="125" t="s">
        <v>214</v>
      </c>
      <c r="I290" s="127" t="s">
        <v>215</v>
      </c>
      <c r="J290" s="127" t="s">
        <v>982</v>
      </c>
      <c r="K290" s="127" t="s">
        <v>983</v>
      </c>
      <c r="L290" s="125" t="s">
        <v>36</v>
      </c>
      <c r="M290" s="128" t="s">
        <v>37</v>
      </c>
      <c r="N290" s="128" t="s">
        <v>29</v>
      </c>
      <c r="O290" s="128" t="s">
        <v>30</v>
      </c>
      <c r="P290" s="129"/>
      <c r="Q290" s="130"/>
      <c r="R290" s="130" t="s">
        <v>31</v>
      </c>
      <c r="S290" s="131">
        <v>45379.720833333296</v>
      </c>
      <c r="T290" s="132" t="s">
        <v>91</v>
      </c>
      <c r="U290" s="133">
        <v>45469.720833333296</v>
      </c>
      <c r="V290" s="134">
        <f ca="1">TODAY()-INT(Sisteplant[[#This Row],[Data de Prioridade]])</f>
        <v>-22</v>
      </c>
    </row>
    <row r="291" spans="1:22" ht="11" x14ac:dyDescent="0.15">
      <c r="A291" s="125">
        <v>305787</v>
      </c>
      <c r="B291" s="125" t="s">
        <v>1308</v>
      </c>
      <c r="C291" s="126" t="s">
        <v>1309</v>
      </c>
      <c r="D291" s="126" t="s">
        <v>1309</v>
      </c>
      <c r="E291" s="127" t="s">
        <v>190</v>
      </c>
      <c r="F291" s="126" t="s">
        <v>191</v>
      </c>
      <c r="G291" s="127" t="s">
        <v>23</v>
      </c>
      <c r="H291" s="125" t="s">
        <v>214</v>
      </c>
      <c r="I291" s="127" t="s">
        <v>215</v>
      </c>
      <c r="J291" s="127" t="s">
        <v>138</v>
      </c>
      <c r="K291" s="127" t="s">
        <v>139</v>
      </c>
      <c r="L291" s="125" t="s">
        <v>36</v>
      </c>
      <c r="M291" s="128" t="s">
        <v>37</v>
      </c>
      <c r="N291" s="128" t="s">
        <v>82</v>
      </c>
      <c r="O291" s="128" t="s">
        <v>83</v>
      </c>
      <c r="P291" s="129"/>
      <c r="Q291" s="130"/>
      <c r="R291" s="130" t="s">
        <v>31</v>
      </c>
      <c r="S291" s="131">
        <v>45378.507638888899</v>
      </c>
      <c r="T291" s="132" t="s">
        <v>192</v>
      </c>
      <c r="U291" s="133">
        <v>45468.507638888899</v>
      </c>
      <c r="V291" s="134">
        <f ca="1">TODAY()-INT(Sisteplant[[#This Row],[Data de Prioridade]])</f>
        <v>-21</v>
      </c>
    </row>
    <row r="292" spans="1:22" ht="11" x14ac:dyDescent="0.15">
      <c r="A292" s="125">
        <v>305790</v>
      </c>
      <c r="B292" s="125" t="s">
        <v>1310</v>
      </c>
      <c r="C292" s="126" t="s">
        <v>1311</v>
      </c>
      <c r="D292" s="126" t="s">
        <v>1311</v>
      </c>
      <c r="E292" s="127" t="s">
        <v>689</v>
      </c>
      <c r="F292" s="126" t="s">
        <v>690</v>
      </c>
      <c r="G292" s="127" t="s">
        <v>23</v>
      </c>
      <c r="H292" s="125" t="s">
        <v>34</v>
      </c>
      <c r="I292" s="127" t="s">
        <v>35</v>
      </c>
      <c r="J292" s="127" t="s">
        <v>1206</v>
      </c>
      <c r="K292" s="127" t="s">
        <v>1207</v>
      </c>
      <c r="L292" s="125" t="s">
        <v>36</v>
      </c>
      <c r="M292" s="128" t="s">
        <v>37</v>
      </c>
      <c r="N292" s="128" t="s">
        <v>29</v>
      </c>
      <c r="O292" s="128" t="s">
        <v>30</v>
      </c>
      <c r="P292" s="129">
        <v>45442.409722222197</v>
      </c>
      <c r="Q292" s="130"/>
      <c r="R292" s="130" t="s">
        <v>31</v>
      </c>
      <c r="S292" s="131">
        <v>45378.807638888902</v>
      </c>
      <c r="T292" s="132" t="s">
        <v>91</v>
      </c>
      <c r="U292" s="133">
        <v>45476.447222222203</v>
      </c>
      <c r="V292" s="134">
        <f ca="1">TODAY()-INT(Sisteplant[[#This Row],[Data de Prioridade]])</f>
        <v>-29</v>
      </c>
    </row>
    <row r="293" spans="1:22" ht="11" x14ac:dyDescent="0.15">
      <c r="A293" s="125">
        <v>305792</v>
      </c>
      <c r="B293" s="125" t="s">
        <v>1312</v>
      </c>
      <c r="C293" s="126" t="s">
        <v>1313</v>
      </c>
      <c r="D293" s="126" t="s">
        <v>1313</v>
      </c>
      <c r="E293" s="127" t="s">
        <v>231</v>
      </c>
      <c r="F293" s="126" t="s">
        <v>232</v>
      </c>
      <c r="G293" s="127" t="s">
        <v>23</v>
      </c>
      <c r="H293" s="125" t="s">
        <v>214</v>
      </c>
      <c r="I293" s="127" t="s">
        <v>215</v>
      </c>
      <c r="J293" s="127" t="s">
        <v>138</v>
      </c>
      <c r="K293" s="127" t="s">
        <v>139</v>
      </c>
      <c r="L293" s="125" t="s">
        <v>36</v>
      </c>
      <c r="M293" s="128" t="s">
        <v>37</v>
      </c>
      <c r="N293" s="128" t="s">
        <v>55</v>
      </c>
      <c r="O293" s="128" t="s">
        <v>56</v>
      </c>
      <c r="P293" s="129"/>
      <c r="Q293" s="130"/>
      <c r="R293" s="130" t="s">
        <v>31</v>
      </c>
      <c r="S293" s="131">
        <v>45378.484027777798</v>
      </c>
      <c r="T293" s="132" t="s">
        <v>233</v>
      </c>
      <c r="U293" s="133">
        <v>45468.484027777798</v>
      </c>
      <c r="V293" s="134">
        <f ca="1">TODAY()-INT(Sisteplant[[#This Row],[Data de Prioridade]])</f>
        <v>-21</v>
      </c>
    </row>
    <row r="294" spans="1:22" ht="11" x14ac:dyDescent="0.15">
      <c r="A294" s="125">
        <v>305793</v>
      </c>
      <c r="B294" s="125" t="s">
        <v>1314</v>
      </c>
      <c r="C294" s="126" t="s">
        <v>1315</v>
      </c>
      <c r="D294" s="126" t="s">
        <v>1315</v>
      </c>
      <c r="E294" s="127" t="s">
        <v>837</v>
      </c>
      <c r="F294" s="126" t="s">
        <v>838</v>
      </c>
      <c r="G294" s="127" t="s">
        <v>23</v>
      </c>
      <c r="H294" s="125" t="s">
        <v>214</v>
      </c>
      <c r="I294" s="127" t="s">
        <v>215</v>
      </c>
      <c r="J294" s="127" t="s">
        <v>933</v>
      </c>
      <c r="K294" s="127" t="s">
        <v>934</v>
      </c>
      <c r="L294" s="125" t="s">
        <v>36</v>
      </c>
      <c r="M294" s="128" t="s">
        <v>37</v>
      </c>
      <c r="N294" s="128" t="s">
        <v>29</v>
      </c>
      <c r="O294" s="128" t="s">
        <v>30</v>
      </c>
      <c r="P294" s="129"/>
      <c r="Q294" s="130"/>
      <c r="R294" s="130" t="s">
        <v>31</v>
      </c>
      <c r="S294" s="131">
        <v>45378.627777777801</v>
      </c>
      <c r="T294" s="132" t="s">
        <v>839</v>
      </c>
      <c r="U294" s="133">
        <v>45468.627777777801</v>
      </c>
      <c r="V294" s="134">
        <f ca="1">TODAY()-INT(Sisteplant[[#This Row],[Data de Prioridade]])</f>
        <v>-21</v>
      </c>
    </row>
    <row r="295" spans="1:22" ht="11" x14ac:dyDescent="0.15">
      <c r="A295" s="125">
        <v>305794</v>
      </c>
      <c r="B295" s="125" t="s">
        <v>1316</v>
      </c>
      <c r="C295" s="126" t="s">
        <v>1317</v>
      </c>
      <c r="D295" s="126" t="s">
        <v>1317</v>
      </c>
      <c r="E295" s="127" t="s">
        <v>1318</v>
      </c>
      <c r="F295" s="126" t="s">
        <v>1319</v>
      </c>
      <c r="G295" s="127" t="s">
        <v>23</v>
      </c>
      <c r="H295" s="125" t="s">
        <v>34</v>
      </c>
      <c r="I295" s="127" t="s">
        <v>35</v>
      </c>
      <c r="J295" s="127" t="s">
        <v>25</v>
      </c>
      <c r="K295" s="127" t="s">
        <v>26</v>
      </c>
      <c r="L295" s="125" t="s">
        <v>36</v>
      </c>
      <c r="M295" s="128" t="s">
        <v>37</v>
      </c>
      <c r="N295" s="128" t="s">
        <v>89</v>
      </c>
      <c r="O295" s="128" t="s">
        <v>90</v>
      </c>
      <c r="P295" s="129">
        <v>45412.434722222199</v>
      </c>
      <c r="Q295" s="130"/>
      <c r="R295" s="130" t="s">
        <v>31</v>
      </c>
      <c r="S295" s="131">
        <v>45377.957638888904</v>
      </c>
      <c r="T295" s="132" t="s">
        <v>599</v>
      </c>
      <c r="U295" s="133">
        <v>45476.447222222203</v>
      </c>
      <c r="V295" s="134">
        <f ca="1">TODAY()-INT(Sisteplant[[#This Row],[Data de Prioridade]])</f>
        <v>-29</v>
      </c>
    </row>
    <row r="296" spans="1:22" ht="11" x14ac:dyDescent="0.15">
      <c r="A296" s="125">
        <v>305795</v>
      </c>
      <c r="B296" s="125" t="s">
        <v>1320</v>
      </c>
      <c r="C296" s="126" t="s">
        <v>1321</v>
      </c>
      <c r="D296" s="126" t="s">
        <v>1321</v>
      </c>
      <c r="E296" s="127" t="s">
        <v>953</v>
      </c>
      <c r="F296" s="126" t="s">
        <v>954</v>
      </c>
      <c r="G296" s="127" t="s">
        <v>23</v>
      </c>
      <c r="H296" s="125" t="s">
        <v>34</v>
      </c>
      <c r="I296" s="127" t="s">
        <v>35</v>
      </c>
      <c r="J296" s="127" t="s">
        <v>147</v>
      </c>
      <c r="K296" s="127" t="s">
        <v>148</v>
      </c>
      <c r="L296" s="125" t="s">
        <v>36</v>
      </c>
      <c r="M296" s="128" t="s">
        <v>37</v>
      </c>
      <c r="N296" s="128" t="s">
        <v>89</v>
      </c>
      <c r="O296" s="128" t="s">
        <v>90</v>
      </c>
      <c r="P296" s="129">
        <v>45422.403472222199</v>
      </c>
      <c r="Q296" s="130"/>
      <c r="R296" s="130" t="s">
        <v>31</v>
      </c>
      <c r="S296" s="131">
        <v>45377.918055555601</v>
      </c>
      <c r="T296" s="132" t="s">
        <v>131</v>
      </c>
      <c r="U296" s="133">
        <v>45476.447222222203</v>
      </c>
      <c r="V296" s="134">
        <f ca="1">TODAY()-INT(Sisteplant[[#This Row],[Data de Prioridade]])</f>
        <v>-29</v>
      </c>
    </row>
    <row r="297" spans="1:22" ht="11" x14ac:dyDescent="0.15">
      <c r="A297" s="125">
        <v>305796</v>
      </c>
      <c r="B297" s="125" t="s">
        <v>1322</v>
      </c>
      <c r="C297" s="126" t="s">
        <v>1323</v>
      </c>
      <c r="D297" s="126" t="s">
        <v>1323</v>
      </c>
      <c r="E297" s="127" t="s">
        <v>1324</v>
      </c>
      <c r="F297" s="126" t="s">
        <v>1325</v>
      </c>
      <c r="G297" s="127" t="s">
        <v>23</v>
      </c>
      <c r="H297" s="125" t="s">
        <v>57</v>
      </c>
      <c r="I297" s="127" t="s">
        <v>58</v>
      </c>
      <c r="J297" s="127" t="s">
        <v>147</v>
      </c>
      <c r="K297" s="127" t="s">
        <v>148</v>
      </c>
      <c r="L297" s="125" t="s">
        <v>36</v>
      </c>
      <c r="M297" s="128" t="s">
        <v>37</v>
      </c>
      <c r="N297" s="128" t="s">
        <v>61</v>
      </c>
      <c r="O297" s="128" t="s">
        <v>62</v>
      </c>
      <c r="P297" s="129">
        <v>45390.333333333299</v>
      </c>
      <c r="Q297" s="130"/>
      <c r="R297" s="130" t="s">
        <v>31</v>
      </c>
      <c r="S297" s="131">
        <v>45377.927083333299</v>
      </c>
      <c r="T297" s="132" t="s">
        <v>131</v>
      </c>
      <c r="U297" s="133">
        <v>45476.447222222203</v>
      </c>
      <c r="V297" s="134">
        <f ca="1">TODAY()-INT(Sisteplant[[#This Row],[Data de Prioridade]])</f>
        <v>-29</v>
      </c>
    </row>
    <row r="298" spans="1:22" ht="11" x14ac:dyDescent="0.15">
      <c r="A298" s="125">
        <v>305797</v>
      </c>
      <c r="B298" s="125" t="s">
        <v>1326</v>
      </c>
      <c r="C298" s="126" t="s">
        <v>1327</v>
      </c>
      <c r="D298" s="126" t="s">
        <v>1327</v>
      </c>
      <c r="E298" s="127" t="s">
        <v>974</v>
      </c>
      <c r="F298" s="126" t="s">
        <v>975</v>
      </c>
      <c r="G298" s="127" t="s">
        <v>23</v>
      </c>
      <c r="H298" s="125" t="s">
        <v>214</v>
      </c>
      <c r="I298" s="127" t="s">
        <v>215</v>
      </c>
      <c r="J298" s="127" t="s">
        <v>25</v>
      </c>
      <c r="K298" s="127" t="s">
        <v>26</v>
      </c>
      <c r="L298" s="125" t="s">
        <v>36</v>
      </c>
      <c r="M298" s="128" t="s">
        <v>37</v>
      </c>
      <c r="N298" s="128" t="s">
        <v>29</v>
      </c>
      <c r="O298" s="128" t="s">
        <v>30</v>
      </c>
      <c r="P298" s="129"/>
      <c r="Q298" s="130"/>
      <c r="R298" s="130" t="s">
        <v>31</v>
      </c>
      <c r="S298" s="131">
        <v>45377.994444444397</v>
      </c>
      <c r="T298" s="132" t="s">
        <v>32</v>
      </c>
      <c r="U298" s="133">
        <v>45467.994444444397</v>
      </c>
      <c r="V298" s="134">
        <f ca="1">TODAY()-INT(Sisteplant[[#This Row],[Data de Prioridade]])</f>
        <v>-20</v>
      </c>
    </row>
    <row r="299" spans="1:22" ht="11" x14ac:dyDescent="0.15">
      <c r="A299" s="125">
        <v>305798</v>
      </c>
      <c r="B299" s="125" t="s">
        <v>1328</v>
      </c>
      <c r="C299" s="126" t="s">
        <v>1329</v>
      </c>
      <c r="D299" s="126" t="s">
        <v>1329</v>
      </c>
      <c r="E299" s="127" t="s">
        <v>1056</v>
      </c>
      <c r="F299" s="126" t="s">
        <v>1057</v>
      </c>
      <c r="G299" s="127" t="s">
        <v>23</v>
      </c>
      <c r="H299" s="125" t="s">
        <v>34</v>
      </c>
      <c r="I299" s="127" t="s">
        <v>35</v>
      </c>
      <c r="J299" s="127" t="s">
        <v>25</v>
      </c>
      <c r="K299" s="127" t="s">
        <v>26</v>
      </c>
      <c r="L299" s="125" t="s">
        <v>36</v>
      </c>
      <c r="M299" s="128" t="s">
        <v>37</v>
      </c>
      <c r="N299" s="128" t="s">
        <v>29</v>
      </c>
      <c r="O299" s="128" t="s">
        <v>30</v>
      </c>
      <c r="P299" s="129">
        <v>45418.5715277778</v>
      </c>
      <c r="Q299" s="130"/>
      <c r="R299" s="130" t="s">
        <v>31</v>
      </c>
      <c r="S299" s="131">
        <v>45378.000694444403</v>
      </c>
      <c r="T299" s="132" t="s">
        <v>86</v>
      </c>
      <c r="U299" s="133">
        <v>45476.447222222203</v>
      </c>
      <c r="V299" s="134">
        <f ca="1">TODAY()-INT(Sisteplant[[#This Row],[Data de Prioridade]])</f>
        <v>-29</v>
      </c>
    </row>
    <row r="300" spans="1:22" ht="11" x14ac:dyDescent="0.15">
      <c r="A300" s="125">
        <v>305799</v>
      </c>
      <c r="B300" s="125" t="s">
        <v>1330</v>
      </c>
      <c r="C300" s="126" t="s">
        <v>1331</v>
      </c>
      <c r="D300" s="126" t="s">
        <v>1331</v>
      </c>
      <c r="E300" s="127" t="s">
        <v>225</v>
      </c>
      <c r="F300" s="126" t="s">
        <v>226</v>
      </c>
      <c r="G300" s="127" t="s">
        <v>23</v>
      </c>
      <c r="H300" s="125" t="s">
        <v>214</v>
      </c>
      <c r="I300" s="127" t="s">
        <v>215</v>
      </c>
      <c r="J300" s="127" t="s">
        <v>227</v>
      </c>
      <c r="K300" s="127" t="s">
        <v>228</v>
      </c>
      <c r="L300" s="125" t="s">
        <v>36</v>
      </c>
      <c r="M300" s="128" t="s">
        <v>37</v>
      </c>
      <c r="N300" s="128" t="s">
        <v>29</v>
      </c>
      <c r="O300" s="128" t="s">
        <v>30</v>
      </c>
      <c r="P300" s="129"/>
      <c r="Q300" s="130"/>
      <c r="R300" s="130" t="s">
        <v>31</v>
      </c>
      <c r="S300" s="131">
        <v>45378.602083333302</v>
      </c>
      <c r="T300" s="132" t="s">
        <v>109</v>
      </c>
      <c r="U300" s="133">
        <v>45468.602083333302</v>
      </c>
      <c r="V300" s="134">
        <f ca="1">TODAY()-INT(Sisteplant[[#This Row],[Data de Prioridade]])</f>
        <v>-21</v>
      </c>
    </row>
    <row r="301" spans="1:22" ht="11" x14ac:dyDescent="0.15">
      <c r="A301" s="125">
        <v>305800</v>
      </c>
      <c r="B301" s="125" t="s">
        <v>1332</v>
      </c>
      <c r="C301" s="126" t="s">
        <v>1333</v>
      </c>
      <c r="D301" s="126" t="s">
        <v>1333</v>
      </c>
      <c r="E301" s="127" t="s">
        <v>225</v>
      </c>
      <c r="F301" s="126" t="s">
        <v>226</v>
      </c>
      <c r="G301" s="127" t="s">
        <v>23</v>
      </c>
      <c r="H301" s="125" t="s">
        <v>214</v>
      </c>
      <c r="I301" s="127" t="s">
        <v>215</v>
      </c>
      <c r="J301" s="127" t="s">
        <v>227</v>
      </c>
      <c r="K301" s="127" t="s">
        <v>228</v>
      </c>
      <c r="L301" s="125" t="s">
        <v>36</v>
      </c>
      <c r="M301" s="128" t="s">
        <v>37</v>
      </c>
      <c r="N301" s="128" t="s">
        <v>29</v>
      </c>
      <c r="O301" s="128" t="s">
        <v>30</v>
      </c>
      <c r="P301" s="129"/>
      <c r="Q301" s="130"/>
      <c r="R301" s="130" t="s">
        <v>31</v>
      </c>
      <c r="S301" s="131">
        <v>45378.627083333296</v>
      </c>
      <c r="T301" s="132" t="s">
        <v>109</v>
      </c>
      <c r="U301" s="133">
        <v>45468.627083333296</v>
      </c>
      <c r="V301" s="134">
        <f ca="1">TODAY()-INT(Sisteplant[[#This Row],[Data de Prioridade]])</f>
        <v>-21</v>
      </c>
    </row>
    <row r="302" spans="1:22" ht="11" x14ac:dyDescent="0.15">
      <c r="A302" s="125">
        <v>305802</v>
      </c>
      <c r="B302" s="125" t="s">
        <v>1334</v>
      </c>
      <c r="C302" s="126" t="s">
        <v>1335</v>
      </c>
      <c r="D302" s="126" t="s">
        <v>1335</v>
      </c>
      <c r="E302" s="127" t="s">
        <v>225</v>
      </c>
      <c r="F302" s="126" t="s">
        <v>226</v>
      </c>
      <c r="G302" s="127" t="s">
        <v>23</v>
      </c>
      <c r="H302" s="125" t="s">
        <v>214</v>
      </c>
      <c r="I302" s="127" t="s">
        <v>215</v>
      </c>
      <c r="J302" s="127" t="s">
        <v>227</v>
      </c>
      <c r="K302" s="127" t="s">
        <v>228</v>
      </c>
      <c r="L302" s="125" t="s">
        <v>36</v>
      </c>
      <c r="M302" s="128" t="s">
        <v>37</v>
      </c>
      <c r="N302" s="128" t="s">
        <v>29</v>
      </c>
      <c r="O302" s="128" t="s">
        <v>30</v>
      </c>
      <c r="P302" s="129"/>
      <c r="Q302" s="130"/>
      <c r="R302" s="130" t="s">
        <v>31</v>
      </c>
      <c r="S302" s="131">
        <v>45378.65</v>
      </c>
      <c r="T302" s="132" t="s">
        <v>109</v>
      </c>
      <c r="U302" s="133">
        <v>45468.65</v>
      </c>
      <c r="V302" s="134">
        <f ca="1">TODAY()-INT(Sisteplant[[#This Row],[Data de Prioridade]])</f>
        <v>-21</v>
      </c>
    </row>
    <row r="303" spans="1:22" ht="11" x14ac:dyDescent="0.15">
      <c r="A303" s="125">
        <v>305806</v>
      </c>
      <c r="B303" s="125" t="s">
        <v>1336</v>
      </c>
      <c r="C303" s="126" t="s">
        <v>1337</v>
      </c>
      <c r="D303" s="126" t="s">
        <v>1337</v>
      </c>
      <c r="E303" s="127" t="s">
        <v>225</v>
      </c>
      <c r="F303" s="126" t="s">
        <v>226</v>
      </c>
      <c r="G303" s="127" t="s">
        <v>23</v>
      </c>
      <c r="H303" s="125" t="s">
        <v>214</v>
      </c>
      <c r="I303" s="127" t="s">
        <v>215</v>
      </c>
      <c r="J303" s="127" t="s">
        <v>227</v>
      </c>
      <c r="K303" s="127" t="s">
        <v>228</v>
      </c>
      <c r="L303" s="125" t="s">
        <v>36</v>
      </c>
      <c r="M303" s="128" t="s">
        <v>37</v>
      </c>
      <c r="N303" s="128" t="s">
        <v>29</v>
      </c>
      <c r="O303" s="128" t="s">
        <v>30</v>
      </c>
      <c r="P303" s="129"/>
      <c r="Q303" s="130"/>
      <c r="R303" s="130" t="s">
        <v>31</v>
      </c>
      <c r="S303" s="131">
        <v>45378.6875</v>
      </c>
      <c r="T303" s="132" t="s">
        <v>109</v>
      </c>
      <c r="U303" s="133">
        <v>45468.6875</v>
      </c>
      <c r="V303" s="134">
        <f ca="1">TODAY()-INT(Sisteplant[[#This Row],[Data de Prioridade]])</f>
        <v>-21</v>
      </c>
    </row>
    <row r="304" spans="1:22" ht="11" x14ac:dyDescent="0.15">
      <c r="A304" s="125">
        <v>305812</v>
      </c>
      <c r="B304" s="125" t="s">
        <v>1338</v>
      </c>
      <c r="C304" s="126" t="s">
        <v>1339</v>
      </c>
      <c r="D304" s="126" t="s">
        <v>1339</v>
      </c>
      <c r="E304" s="127" t="s">
        <v>115</v>
      </c>
      <c r="F304" s="126" t="s">
        <v>116</v>
      </c>
      <c r="G304" s="127" t="s">
        <v>23</v>
      </c>
      <c r="H304" s="125" t="s">
        <v>87</v>
      </c>
      <c r="I304" s="127" t="s">
        <v>88</v>
      </c>
      <c r="J304" s="127" t="s">
        <v>1213</v>
      </c>
      <c r="K304" s="127" t="s">
        <v>1214</v>
      </c>
      <c r="L304" s="125" t="s">
        <v>36</v>
      </c>
      <c r="M304" s="128" t="s">
        <v>37</v>
      </c>
      <c r="N304" s="128" t="s">
        <v>29</v>
      </c>
      <c r="O304" s="128" t="s">
        <v>30</v>
      </c>
      <c r="P304" s="129">
        <v>45427.6430555556</v>
      </c>
      <c r="Q304" s="130"/>
      <c r="R304" s="130" t="s">
        <v>31</v>
      </c>
      <c r="S304" s="131">
        <v>45378.551388888904</v>
      </c>
      <c r="T304" s="132" t="s">
        <v>119</v>
      </c>
      <c r="U304" s="133">
        <v>45476.447222222203</v>
      </c>
      <c r="V304" s="134">
        <f ca="1">TODAY()-INT(Sisteplant[[#This Row],[Data de Prioridade]])</f>
        <v>-29</v>
      </c>
    </row>
    <row r="305" spans="1:22" ht="11" x14ac:dyDescent="0.15">
      <c r="A305" s="125">
        <v>305814</v>
      </c>
      <c r="B305" s="125" t="s">
        <v>1340</v>
      </c>
      <c r="C305" s="126" t="s">
        <v>1341</v>
      </c>
      <c r="D305" s="126" t="s">
        <v>1341</v>
      </c>
      <c r="E305" s="127" t="s">
        <v>92</v>
      </c>
      <c r="F305" s="126" t="s">
        <v>93</v>
      </c>
      <c r="G305" s="127" t="s">
        <v>23</v>
      </c>
      <c r="H305" s="125" t="s">
        <v>34</v>
      </c>
      <c r="I305" s="127" t="s">
        <v>35</v>
      </c>
      <c r="J305" s="127" t="s">
        <v>1206</v>
      </c>
      <c r="K305" s="127" t="s">
        <v>1207</v>
      </c>
      <c r="L305" s="125" t="s">
        <v>36</v>
      </c>
      <c r="M305" s="128" t="s">
        <v>37</v>
      </c>
      <c r="N305" s="128" t="s">
        <v>29</v>
      </c>
      <c r="O305" s="128" t="s">
        <v>30</v>
      </c>
      <c r="P305" s="129">
        <v>45427.652777777803</v>
      </c>
      <c r="Q305" s="130"/>
      <c r="R305" s="130" t="s">
        <v>31</v>
      </c>
      <c r="S305" s="131">
        <v>45378.920833333301</v>
      </c>
      <c r="T305" s="132" t="s">
        <v>91</v>
      </c>
      <c r="U305" s="133">
        <v>45476.447222222203</v>
      </c>
      <c r="V305" s="134">
        <f ca="1">TODAY()-INT(Sisteplant[[#This Row],[Data de Prioridade]])</f>
        <v>-29</v>
      </c>
    </row>
    <row r="306" spans="1:22" ht="11" x14ac:dyDescent="0.15">
      <c r="A306" s="125">
        <v>305815</v>
      </c>
      <c r="B306" s="125" t="s">
        <v>1342</v>
      </c>
      <c r="C306" s="126" t="s">
        <v>1343</v>
      </c>
      <c r="D306" s="126" t="s">
        <v>1343</v>
      </c>
      <c r="E306" s="127" t="s">
        <v>1344</v>
      </c>
      <c r="F306" s="126" t="s">
        <v>1345</v>
      </c>
      <c r="G306" s="127" t="s">
        <v>23</v>
      </c>
      <c r="H306" s="125" t="s">
        <v>214</v>
      </c>
      <c r="I306" s="127" t="s">
        <v>215</v>
      </c>
      <c r="J306" s="127" t="s">
        <v>1206</v>
      </c>
      <c r="K306" s="127" t="s">
        <v>1207</v>
      </c>
      <c r="L306" s="125" t="s">
        <v>36</v>
      </c>
      <c r="M306" s="128" t="s">
        <v>37</v>
      </c>
      <c r="N306" s="128" t="s">
        <v>29</v>
      </c>
      <c r="O306" s="128" t="s">
        <v>30</v>
      </c>
      <c r="P306" s="129"/>
      <c r="Q306" s="130"/>
      <c r="R306" s="130" t="s">
        <v>31</v>
      </c>
      <c r="S306" s="131">
        <v>45364.923611111102</v>
      </c>
      <c r="T306" s="132" t="s">
        <v>91</v>
      </c>
      <c r="U306" s="133">
        <v>45454.923611111102</v>
      </c>
      <c r="V306" s="134">
        <f ca="1">TODAY()-INT(Sisteplant[[#This Row],[Data de Prioridade]])</f>
        <v>-7</v>
      </c>
    </row>
    <row r="307" spans="1:22" ht="11" x14ac:dyDescent="0.15">
      <c r="A307" s="125">
        <v>305816</v>
      </c>
      <c r="B307" s="125" t="s">
        <v>1346</v>
      </c>
      <c r="C307" s="126" t="s">
        <v>1347</v>
      </c>
      <c r="D307" s="126" t="s">
        <v>1347</v>
      </c>
      <c r="E307" s="127" t="s">
        <v>165</v>
      </c>
      <c r="F307" s="126" t="s">
        <v>166</v>
      </c>
      <c r="G307" s="127" t="s">
        <v>23</v>
      </c>
      <c r="H307" s="125" t="s">
        <v>57</v>
      </c>
      <c r="I307" s="127" t="s">
        <v>58</v>
      </c>
      <c r="J307" s="127" t="s">
        <v>348</v>
      </c>
      <c r="K307" s="127" t="s">
        <v>349</v>
      </c>
      <c r="L307" s="125" t="s">
        <v>36</v>
      </c>
      <c r="M307" s="128" t="s">
        <v>37</v>
      </c>
      <c r="N307" s="128" t="s">
        <v>89</v>
      </c>
      <c r="O307" s="128" t="s">
        <v>90</v>
      </c>
      <c r="P307" s="129">
        <v>45430.4868055556</v>
      </c>
      <c r="Q307" s="130"/>
      <c r="R307" s="130" t="s">
        <v>40</v>
      </c>
      <c r="S307" s="131">
        <v>45381.458333333299</v>
      </c>
      <c r="T307" s="132" t="s">
        <v>91</v>
      </c>
      <c r="U307" s="133">
        <v>45386.447222222203</v>
      </c>
      <c r="V307" s="134">
        <f ca="1">TODAY()-INT(Sisteplant[[#This Row],[Data de Prioridade]])</f>
        <v>61</v>
      </c>
    </row>
    <row r="308" spans="1:22" ht="11" x14ac:dyDescent="0.15">
      <c r="A308" s="125">
        <v>305818</v>
      </c>
      <c r="B308" s="125" t="s">
        <v>1348</v>
      </c>
      <c r="C308" s="126" t="s">
        <v>1349</v>
      </c>
      <c r="D308" s="126" t="s">
        <v>1349</v>
      </c>
      <c r="E308" s="127" t="s">
        <v>514</v>
      </c>
      <c r="F308" s="126" t="s">
        <v>515</v>
      </c>
      <c r="G308" s="127" t="s">
        <v>23</v>
      </c>
      <c r="H308" s="125" t="s">
        <v>214</v>
      </c>
      <c r="I308" s="127" t="s">
        <v>215</v>
      </c>
      <c r="J308" s="127" t="s">
        <v>1206</v>
      </c>
      <c r="K308" s="127" t="s">
        <v>1207</v>
      </c>
      <c r="L308" s="125" t="s">
        <v>36</v>
      </c>
      <c r="M308" s="128" t="s">
        <v>37</v>
      </c>
      <c r="N308" s="128" t="s">
        <v>29</v>
      </c>
      <c r="O308" s="128" t="s">
        <v>30</v>
      </c>
      <c r="P308" s="129"/>
      <c r="Q308" s="130"/>
      <c r="R308" s="130" t="s">
        <v>31</v>
      </c>
      <c r="S308" s="131">
        <v>45384.413888888899</v>
      </c>
      <c r="T308" s="132" t="s">
        <v>91</v>
      </c>
      <c r="U308" s="133">
        <v>45474.413888888899</v>
      </c>
      <c r="V308" s="134">
        <f ca="1">TODAY()-INT(Sisteplant[[#This Row],[Data de Prioridade]])</f>
        <v>-27</v>
      </c>
    </row>
    <row r="309" spans="1:22" ht="11" x14ac:dyDescent="0.15">
      <c r="A309" s="125">
        <v>305819</v>
      </c>
      <c r="B309" s="125" t="s">
        <v>1350</v>
      </c>
      <c r="C309" s="126" t="s">
        <v>1351</v>
      </c>
      <c r="D309" s="126" t="s">
        <v>1351</v>
      </c>
      <c r="E309" s="127" t="s">
        <v>514</v>
      </c>
      <c r="F309" s="126" t="s">
        <v>515</v>
      </c>
      <c r="G309" s="127" t="s">
        <v>23</v>
      </c>
      <c r="H309" s="125" t="s">
        <v>87</v>
      </c>
      <c r="I309" s="127" t="s">
        <v>88</v>
      </c>
      <c r="J309" s="127" t="s">
        <v>1206</v>
      </c>
      <c r="K309" s="127" t="s">
        <v>1207</v>
      </c>
      <c r="L309" s="125" t="s">
        <v>36</v>
      </c>
      <c r="M309" s="128" t="s">
        <v>37</v>
      </c>
      <c r="N309" s="128" t="s">
        <v>61</v>
      </c>
      <c r="O309" s="128" t="s">
        <v>62</v>
      </c>
      <c r="P309" s="129">
        <v>45427.680555555598</v>
      </c>
      <c r="Q309" s="130"/>
      <c r="R309" s="130" t="s">
        <v>31</v>
      </c>
      <c r="S309" s="131">
        <v>45384.420833333301</v>
      </c>
      <c r="T309" s="132" t="s">
        <v>91</v>
      </c>
      <c r="U309" s="133">
        <v>45474.420833333301</v>
      </c>
      <c r="V309" s="134">
        <f ca="1">TODAY()-INT(Sisteplant[[#This Row],[Data de Prioridade]])</f>
        <v>-27</v>
      </c>
    </row>
    <row r="310" spans="1:22" ht="11" x14ac:dyDescent="0.15">
      <c r="A310" s="125">
        <v>305820</v>
      </c>
      <c r="B310" s="125" t="s">
        <v>1352</v>
      </c>
      <c r="C310" s="126" t="s">
        <v>1353</v>
      </c>
      <c r="D310" s="126" t="s">
        <v>1353</v>
      </c>
      <c r="E310" s="127" t="s">
        <v>974</v>
      </c>
      <c r="F310" s="126" t="s">
        <v>975</v>
      </c>
      <c r="G310" s="127" t="s">
        <v>23</v>
      </c>
      <c r="H310" s="125" t="s">
        <v>87</v>
      </c>
      <c r="I310" s="127" t="s">
        <v>88</v>
      </c>
      <c r="J310" s="127" t="s">
        <v>1354</v>
      </c>
      <c r="K310" s="127" t="s">
        <v>1355</v>
      </c>
      <c r="L310" s="125" t="s">
        <v>36</v>
      </c>
      <c r="M310" s="128" t="s">
        <v>37</v>
      </c>
      <c r="N310" s="128" t="s">
        <v>89</v>
      </c>
      <c r="O310" s="128" t="s">
        <v>90</v>
      </c>
      <c r="P310" s="129">
        <v>45429.413888888899</v>
      </c>
      <c r="Q310" s="130"/>
      <c r="R310" s="130" t="s">
        <v>31</v>
      </c>
      <c r="S310" s="131">
        <v>45378.511805555601</v>
      </c>
      <c r="T310" s="132" t="s">
        <v>32</v>
      </c>
      <c r="U310" s="133">
        <v>45476.447916666701</v>
      </c>
      <c r="V310" s="134">
        <f ca="1">TODAY()-INT(Sisteplant[[#This Row],[Data de Prioridade]])</f>
        <v>-29</v>
      </c>
    </row>
    <row r="311" spans="1:22" ht="11" x14ac:dyDescent="0.15">
      <c r="A311" s="125">
        <v>305822</v>
      </c>
      <c r="B311" s="125" t="s">
        <v>1356</v>
      </c>
      <c r="C311" s="126" t="s">
        <v>1357</v>
      </c>
      <c r="D311" s="126" t="s">
        <v>1358</v>
      </c>
      <c r="E311" s="127" t="s">
        <v>1173</v>
      </c>
      <c r="F311" s="126" t="s">
        <v>1174</v>
      </c>
      <c r="G311" s="127" t="s">
        <v>23</v>
      </c>
      <c r="H311" s="125" t="s">
        <v>34</v>
      </c>
      <c r="I311" s="127" t="s">
        <v>35</v>
      </c>
      <c r="J311" s="127" t="s">
        <v>1175</v>
      </c>
      <c r="K311" s="127" t="s">
        <v>1176</v>
      </c>
      <c r="L311" s="125" t="s">
        <v>36</v>
      </c>
      <c r="M311" s="128" t="s">
        <v>37</v>
      </c>
      <c r="N311" s="128" t="s">
        <v>96</v>
      </c>
      <c r="O311" s="128" t="s">
        <v>97</v>
      </c>
      <c r="P311" s="129">
        <v>45432.420138888898</v>
      </c>
      <c r="Q311" s="130"/>
      <c r="R311" s="130" t="s">
        <v>31</v>
      </c>
      <c r="S311" s="131">
        <v>45377.406944444403</v>
      </c>
      <c r="T311" s="132" t="s">
        <v>109</v>
      </c>
      <c r="U311" s="133">
        <v>45476.447916666701</v>
      </c>
      <c r="V311" s="134">
        <f ca="1">TODAY()-INT(Sisteplant[[#This Row],[Data de Prioridade]])</f>
        <v>-29</v>
      </c>
    </row>
    <row r="312" spans="1:22" ht="11" x14ac:dyDescent="0.15">
      <c r="A312" s="125">
        <v>305824</v>
      </c>
      <c r="B312" s="125" t="s">
        <v>1359</v>
      </c>
      <c r="C312" s="126" t="s">
        <v>1360</v>
      </c>
      <c r="D312" s="126" t="s">
        <v>1360</v>
      </c>
      <c r="E312" s="127" t="s">
        <v>514</v>
      </c>
      <c r="F312" s="126" t="s">
        <v>515</v>
      </c>
      <c r="G312" s="127" t="s">
        <v>23</v>
      </c>
      <c r="H312" s="125" t="s">
        <v>214</v>
      </c>
      <c r="I312" s="127" t="s">
        <v>215</v>
      </c>
      <c r="J312" s="127" t="s">
        <v>1206</v>
      </c>
      <c r="K312" s="127" t="s">
        <v>1207</v>
      </c>
      <c r="L312" s="125" t="s">
        <v>36</v>
      </c>
      <c r="M312" s="128" t="s">
        <v>37</v>
      </c>
      <c r="N312" s="128" t="s">
        <v>29</v>
      </c>
      <c r="O312" s="128" t="s">
        <v>30</v>
      </c>
      <c r="P312" s="129"/>
      <c r="Q312" s="130"/>
      <c r="R312" s="130" t="s">
        <v>31</v>
      </c>
      <c r="S312" s="131">
        <v>45384.464583333298</v>
      </c>
      <c r="T312" s="132" t="s">
        <v>91</v>
      </c>
      <c r="U312" s="133">
        <v>45474.464583333298</v>
      </c>
      <c r="V312" s="134">
        <f ca="1">TODAY()-INT(Sisteplant[[#This Row],[Data de Prioridade]])</f>
        <v>-27</v>
      </c>
    </row>
    <row r="313" spans="1:22" ht="11" x14ac:dyDescent="0.15">
      <c r="A313" s="125">
        <v>305825</v>
      </c>
      <c r="B313" s="125" t="s">
        <v>1361</v>
      </c>
      <c r="C313" s="126" t="s">
        <v>1362</v>
      </c>
      <c r="D313" s="126" t="s">
        <v>1362</v>
      </c>
      <c r="E313" s="127" t="s">
        <v>514</v>
      </c>
      <c r="F313" s="126" t="s">
        <v>515</v>
      </c>
      <c r="G313" s="127" t="s">
        <v>23</v>
      </c>
      <c r="H313" s="125" t="s">
        <v>214</v>
      </c>
      <c r="I313" s="127" t="s">
        <v>215</v>
      </c>
      <c r="J313" s="127" t="s">
        <v>1206</v>
      </c>
      <c r="K313" s="127" t="s">
        <v>1207</v>
      </c>
      <c r="L313" s="125" t="s">
        <v>36</v>
      </c>
      <c r="M313" s="128" t="s">
        <v>37</v>
      </c>
      <c r="N313" s="128" t="s">
        <v>29</v>
      </c>
      <c r="O313" s="128" t="s">
        <v>30</v>
      </c>
      <c r="P313" s="129"/>
      <c r="Q313" s="130"/>
      <c r="R313" s="130" t="s">
        <v>31</v>
      </c>
      <c r="S313" s="131">
        <v>45384.467361111099</v>
      </c>
      <c r="T313" s="132" t="s">
        <v>91</v>
      </c>
      <c r="U313" s="133">
        <v>45474.467361111099</v>
      </c>
      <c r="V313" s="134">
        <f ca="1">TODAY()-INT(Sisteplant[[#This Row],[Data de Prioridade]])</f>
        <v>-27</v>
      </c>
    </row>
    <row r="314" spans="1:22" ht="11" x14ac:dyDescent="0.15">
      <c r="A314" s="125">
        <v>305826</v>
      </c>
      <c r="B314" s="125" t="s">
        <v>1363</v>
      </c>
      <c r="C314" s="126" t="s">
        <v>1364</v>
      </c>
      <c r="D314" s="126" t="s">
        <v>1364</v>
      </c>
      <c r="E314" s="127" t="s">
        <v>715</v>
      </c>
      <c r="F314" s="126" t="s">
        <v>716</v>
      </c>
      <c r="G314" s="127" t="s">
        <v>23</v>
      </c>
      <c r="H314" s="125" t="s">
        <v>214</v>
      </c>
      <c r="I314" s="127" t="s">
        <v>215</v>
      </c>
      <c r="J314" s="127" t="s">
        <v>1206</v>
      </c>
      <c r="K314" s="127" t="s">
        <v>1207</v>
      </c>
      <c r="L314" s="125" t="s">
        <v>36</v>
      </c>
      <c r="M314" s="128" t="s">
        <v>37</v>
      </c>
      <c r="N314" s="128" t="s">
        <v>29</v>
      </c>
      <c r="O314" s="128" t="s">
        <v>30</v>
      </c>
      <c r="P314" s="129"/>
      <c r="Q314" s="130"/>
      <c r="R314" s="130" t="s">
        <v>31</v>
      </c>
      <c r="S314" s="131">
        <v>45384.470138888901</v>
      </c>
      <c r="T314" s="132" t="s">
        <v>717</v>
      </c>
      <c r="U314" s="133">
        <v>45474.470138888901</v>
      </c>
      <c r="V314" s="134">
        <f ca="1">TODAY()-INT(Sisteplant[[#This Row],[Data de Prioridade]])</f>
        <v>-27</v>
      </c>
    </row>
    <row r="315" spans="1:22" ht="11" x14ac:dyDescent="0.15">
      <c r="A315" s="125">
        <v>305827</v>
      </c>
      <c r="B315" s="125" t="s">
        <v>1365</v>
      </c>
      <c r="C315" s="126" t="s">
        <v>1366</v>
      </c>
      <c r="D315" s="126" t="s">
        <v>1366</v>
      </c>
      <c r="E315" s="127" t="s">
        <v>92</v>
      </c>
      <c r="F315" s="126" t="s">
        <v>93</v>
      </c>
      <c r="G315" s="127" t="s">
        <v>23</v>
      </c>
      <c r="H315" s="125" t="s">
        <v>34</v>
      </c>
      <c r="I315" s="127" t="s">
        <v>35</v>
      </c>
      <c r="J315" s="127" t="s">
        <v>1206</v>
      </c>
      <c r="K315" s="127" t="s">
        <v>1207</v>
      </c>
      <c r="L315" s="125" t="s">
        <v>36</v>
      </c>
      <c r="M315" s="128" t="s">
        <v>37</v>
      </c>
      <c r="N315" s="128" t="s">
        <v>29</v>
      </c>
      <c r="O315" s="128" t="s">
        <v>30</v>
      </c>
      <c r="P315" s="129">
        <v>45442.406944444403</v>
      </c>
      <c r="Q315" s="130"/>
      <c r="R315" s="130" t="s">
        <v>31</v>
      </c>
      <c r="S315" s="131">
        <v>45383.278472222199</v>
      </c>
      <c r="T315" s="132" t="s">
        <v>91</v>
      </c>
      <c r="U315" s="133">
        <v>45476.447916666701</v>
      </c>
      <c r="V315" s="134">
        <f ca="1">TODAY()-INT(Sisteplant[[#This Row],[Data de Prioridade]])</f>
        <v>-29</v>
      </c>
    </row>
    <row r="316" spans="1:22" ht="11" x14ac:dyDescent="0.15">
      <c r="A316" s="125">
        <v>305828</v>
      </c>
      <c r="B316" s="125" t="s">
        <v>1367</v>
      </c>
      <c r="C316" s="126" t="s">
        <v>1368</v>
      </c>
      <c r="D316" s="126" t="s">
        <v>1368</v>
      </c>
      <c r="E316" s="127" t="s">
        <v>514</v>
      </c>
      <c r="F316" s="126" t="s">
        <v>515</v>
      </c>
      <c r="G316" s="127" t="s">
        <v>23</v>
      </c>
      <c r="H316" s="125" t="s">
        <v>22</v>
      </c>
      <c r="I316" s="127" t="s">
        <v>24</v>
      </c>
      <c r="J316" s="127" t="s">
        <v>935</v>
      </c>
      <c r="K316" s="127" t="s">
        <v>936</v>
      </c>
      <c r="L316" s="125" t="s">
        <v>36</v>
      </c>
      <c r="M316" s="128" t="s">
        <v>37</v>
      </c>
      <c r="N316" s="128" t="s">
        <v>61</v>
      </c>
      <c r="O316" s="128" t="s">
        <v>62</v>
      </c>
      <c r="P316" s="129">
        <v>45427.647916666698</v>
      </c>
      <c r="Q316" s="130"/>
      <c r="R316" s="130" t="s">
        <v>31</v>
      </c>
      <c r="S316" s="131">
        <v>45384.4555555556</v>
      </c>
      <c r="T316" s="132" t="s">
        <v>91</v>
      </c>
      <c r="U316" s="133">
        <v>45476.447916666701</v>
      </c>
      <c r="V316" s="134">
        <f ca="1">TODAY()-INT(Sisteplant[[#This Row],[Data de Prioridade]])</f>
        <v>-29</v>
      </c>
    </row>
    <row r="317" spans="1:22" ht="11" x14ac:dyDescent="0.15">
      <c r="A317" s="125">
        <v>305829</v>
      </c>
      <c r="B317" s="125" t="s">
        <v>1369</v>
      </c>
      <c r="C317" s="126" t="s">
        <v>1370</v>
      </c>
      <c r="D317" s="126" t="s">
        <v>1370</v>
      </c>
      <c r="E317" s="127" t="s">
        <v>821</v>
      </c>
      <c r="F317" s="126" t="s">
        <v>822</v>
      </c>
      <c r="G317" s="127" t="s">
        <v>23</v>
      </c>
      <c r="H317" s="125" t="s">
        <v>214</v>
      </c>
      <c r="I317" s="127" t="s">
        <v>215</v>
      </c>
      <c r="J317" s="127" t="s">
        <v>935</v>
      </c>
      <c r="K317" s="127" t="s">
        <v>936</v>
      </c>
      <c r="L317" s="125" t="s">
        <v>36</v>
      </c>
      <c r="M317" s="128" t="s">
        <v>37</v>
      </c>
      <c r="N317" s="128" t="s">
        <v>29</v>
      </c>
      <c r="O317" s="128" t="s">
        <v>30</v>
      </c>
      <c r="P317" s="129"/>
      <c r="Q317" s="130"/>
      <c r="R317" s="130" t="s">
        <v>31</v>
      </c>
      <c r="S317" s="131">
        <v>45384.465972222199</v>
      </c>
      <c r="T317" s="132" t="s">
        <v>91</v>
      </c>
      <c r="U317" s="133">
        <v>45474.465972222199</v>
      </c>
      <c r="V317" s="134">
        <f ca="1">TODAY()-INT(Sisteplant[[#This Row],[Data de Prioridade]])</f>
        <v>-27</v>
      </c>
    </row>
    <row r="318" spans="1:22" ht="11" x14ac:dyDescent="0.15">
      <c r="A318" s="125">
        <v>305830</v>
      </c>
      <c r="B318" s="125" t="s">
        <v>1371</v>
      </c>
      <c r="C318" s="126" t="s">
        <v>1372</v>
      </c>
      <c r="D318" s="126" t="s">
        <v>1372</v>
      </c>
      <c r="E318" s="127" t="s">
        <v>715</v>
      </c>
      <c r="F318" s="126" t="s">
        <v>716</v>
      </c>
      <c r="G318" s="127" t="s">
        <v>23</v>
      </c>
      <c r="H318" s="125" t="s">
        <v>214</v>
      </c>
      <c r="I318" s="127" t="s">
        <v>215</v>
      </c>
      <c r="J318" s="127" t="s">
        <v>935</v>
      </c>
      <c r="K318" s="127" t="s">
        <v>936</v>
      </c>
      <c r="L318" s="125" t="s">
        <v>36</v>
      </c>
      <c r="M318" s="128" t="s">
        <v>37</v>
      </c>
      <c r="N318" s="128" t="s">
        <v>89</v>
      </c>
      <c r="O318" s="128" t="s">
        <v>90</v>
      </c>
      <c r="P318" s="129"/>
      <c r="Q318" s="130"/>
      <c r="R318" s="130" t="s">
        <v>31</v>
      </c>
      <c r="S318" s="131">
        <v>45384.477083333302</v>
      </c>
      <c r="T318" s="132" t="s">
        <v>717</v>
      </c>
      <c r="U318" s="133">
        <v>45474.477083333302</v>
      </c>
      <c r="V318" s="134">
        <f ca="1">TODAY()-INT(Sisteplant[[#This Row],[Data de Prioridade]])</f>
        <v>-27</v>
      </c>
    </row>
    <row r="319" spans="1:22" ht="11" x14ac:dyDescent="0.15">
      <c r="A319" s="125">
        <v>305831</v>
      </c>
      <c r="B319" s="125" t="s">
        <v>1373</v>
      </c>
      <c r="C319" s="126" t="s">
        <v>1374</v>
      </c>
      <c r="D319" s="126" t="s">
        <v>1374</v>
      </c>
      <c r="E319" s="127" t="s">
        <v>165</v>
      </c>
      <c r="F319" s="126" t="s">
        <v>166</v>
      </c>
      <c r="G319" s="127" t="s">
        <v>23</v>
      </c>
      <c r="H319" s="125" t="s">
        <v>34</v>
      </c>
      <c r="I319" s="127" t="s">
        <v>35</v>
      </c>
      <c r="J319" s="127" t="s">
        <v>348</v>
      </c>
      <c r="K319" s="127" t="s">
        <v>349</v>
      </c>
      <c r="L319" s="125" t="s">
        <v>36</v>
      </c>
      <c r="M319" s="128" t="s">
        <v>37</v>
      </c>
      <c r="N319" s="128" t="s">
        <v>89</v>
      </c>
      <c r="O319" s="128" t="s">
        <v>90</v>
      </c>
      <c r="P319" s="129">
        <v>45441.339583333298</v>
      </c>
      <c r="Q319" s="130"/>
      <c r="R319" s="130" t="s">
        <v>31</v>
      </c>
      <c r="S319" s="131">
        <v>45383.694444444402</v>
      </c>
      <c r="T319" s="132" t="s">
        <v>91</v>
      </c>
      <c r="U319" s="133">
        <v>45476.447916666701</v>
      </c>
      <c r="V319" s="134">
        <f ca="1">TODAY()-INT(Sisteplant[[#This Row],[Data de Prioridade]])</f>
        <v>-29</v>
      </c>
    </row>
    <row r="320" spans="1:22" ht="11" x14ac:dyDescent="0.15">
      <c r="A320" s="125">
        <v>305832</v>
      </c>
      <c r="B320" s="125" t="s">
        <v>1375</v>
      </c>
      <c r="C320" s="126" t="s">
        <v>1376</v>
      </c>
      <c r="D320" s="126" t="s">
        <v>1376</v>
      </c>
      <c r="E320" s="127" t="s">
        <v>92</v>
      </c>
      <c r="F320" s="126" t="s">
        <v>93</v>
      </c>
      <c r="G320" s="127" t="s">
        <v>23</v>
      </c>
      <c r="H320" s="125" t="s">
        <v>87</v>
      </c>
      <c r="I320" s="127" t="s">
        <v>88</v>
      </c>
      <c r="J320" s="127" t="s">
        <v>935</v>
      </c>
      <c r="K320" s="127" t="s">
        <v>936</v>
      </c>
      <c r="L320" s="125" t="s">
        <v>36</v>
      </c>
      <c r="M320" s="128" t="s">
        <v>37</v>
      </c>
      <c r="N320" s="128" t="s">
        <v>61</v>
      </c>
      <c r="O320" s="128" t="s">
        <v>62</v>
      </c>
      <c r="P320" s="129">
        <v>45426.625</v>
      </c>
      <c r="Q320" s="130"/>
      <c r="R320" s="130" t="s">
        <v>31</v>
      </c>
      <c r="S320" s="131">
        <v>45384.313888888901</v>
      </c>
      <c r="T320" s="132" t="s">
        <v>91</v>
      </c>
      <c r="U320" s="133">
        <v>45476.447916666701</v>
      </c>
      <c r="V320" s="134">
        <f ca="1">TODAY()-INT(Sisteplant[[#This Row],[Data de Prioridade]])</f>
        <v>-29</v>
      </c>
    </row>
    <row r="321" spans="1:22" ht="11" x14ac:dyDescent="0.15">
      <c r="A321" s="125">
        <v>305833</v>
      </c>
      <c r="B321" s="125" t="s">
        <v>1377</v>
      </c>
      <c r="C321" s="126" t="s">
        <v>1378</v>
      </c>
      <c r="D321" s="126" t="s">
        <v>1378</v>
      </c>
      <c r="E321" s="127" t="s">
        <v>188</v>
      </c>
      <c r="F321" s="126" t="s">
        <v>189</v>
      </c>
      <c r="G321" s="127" t="s">
        <v>23</v>
      </c>
      <c r="H321" s="125" t="s">
        <v>214</v>
      </c>
      <c r="I321" s="127" t="s">
        <v>215</v>
      </c>
      <c r="J321" s="127" t="s">
        <v>348</v>
      </c>
      <c r="K321" s="127" t="s">
        <v>349</v>
      </c>
      <c r="L321" s="125" t="s">
        <v>36</v>
      </c>
      <c r="M321" s="128" t="s">
        <v>37</v>
      </c>
      <c r="N321" s="128" t="s">
        <v>29</v>
      </c>
      <c r="O321" s="128" t="s">
        <v>30</v>
      </c>
      <c r="P321" s="129"/>
      <c r="Q321" s="130"/>
      <c r="R321" s="130" t="s">
        <v>31</v>
      </c>
      <c r="S321" s="131">
        <v>45385.576388888898</v>
      </c>
      <c r="T321" s="132" t="s">
        <v>91</v>
      </c>
      <c r="U321" s="133">
        <v>45475.576388888898</v>
      </c>
      <c r="V321" s="134">
        <f ca="1">TODAY()-INT(Sisteplant[[#This Row],[Data de Prioridade]])</f>
        <v>-28</v>
      </c>
    </row>
    <row r="322" spans="1:22" ht="11" x14ac:dyDescent="0.15">
      <c r="A322" s="125">
        <v>305836</v>
      </c>
      <c r="B322" s="125" t="s">
        <v>1379</v>
      </c>
      <c r="C322" s="126" t="s">
        <v>1380</v>
      </c>
      <c r="D322" s="126" t="s">
        <v>1380</v>
      </c>
      <c r="E322" s="127" t="s">
        <v>242</v>
      </c>
      <c r="F322" s="126" t="s">
        <v>243</v>
      </c>
      <c r="G322" s="127" t="s">
        <v>23</v>
      </c>
      <c r="H322" s="125" t="s">
        <v>34</v>
      </c>
      <c r="I322" s="127" t="s">
        <v>35</v>
      </c>
      <c r="J322" s="127" t="s">
        <v>72</v>
      </c>
      <c r="K322" s="127" t="s">
        <v>73</v>
      </c>
      <c r="L322" s="125" t="s">
        <v>36</v>
      </c>
      <c r="M322" s="128" t="s">
        <v>37</v>
      </c>
      <c r="N322" s="128" t="s">
        <v>89</v>
      </c>
      <c r="O322" s="128" t="s">
        <v>90</v>
      </c>
      <c r="P322" s="129"/>
      <c r="Q322" s="130"/>
      <c r="R322" s="130" t="s">
        <v>40</v>
      </c>
      <c r="S322" s="131">
        <v>45385.459027777797</v>
      </c>
      <c r="T322" s="132" t="s">
        <v>86</v>
      </c>
      <c r="U322" s="133">
        <v>45386.447916666701</v>
      </c>
      <c r="V322" s="134">
        <f ca="1">TODAY()-INT(Sisteplant[[#This Row],[Data de Prioridade]])</f>
        <v>61</v>
      </c>
    </row>
    <row r="323" spans="1:22" ht="11" x14ac:dyDescent="0.15">
      <c r="A323" s="125">
        <v>305838</v>
      </c>
      <c r="B323" s="125" t="s">
        <v>1381</v>
      </c>
      <c r="C323" s="126" t="s">
        <v>1382</v>
      </c>
      <c r="D323" s="126" t="s">
        <v>1382</v>
      </c>
      <c r="E323" s="127" t="s">
        <v>514</v>
      </c>
      <c r="F323" s="126" t="s">
        <v>515</v>
      </c>
      <c r="G323" s="127" t="s">
        <v>23</v>
      </c>
      <c r="H323" s="125" t="s">
        <v>214</v>
      </c>
      <c r="I323" s="127" t="s">
        <v>215</v>
      </c>
      <c r="J323" s="127" t="s">
        <v>1206</v>
      </c>
      <c r="K323" s="127" t="s">
        <v>1207</v>
      </c>
      <c r="L323" s="125" t="s">
        <v>36</v>
      </c>
      <c r="M323" s="128" t="s">
        <v>37</v>
      </c>
      <c r="N323" s="128" t="s">
        <v>29</v>
      </c>
      <c r="O323" s="128" t="s">
        <v>30</v>
      </c>
      <c r="P323" s="129"/>
      <c r="Q323" s="130"/>
      <c r="R323" s="130" t="s">
        <v>31</v>
      </c>
      <c r="S323" s="131">
        <v>45384.482638888898</v>
      </c>
      <c r="T323" s="132" t="s">
        <v>91</v>
      </c>
      <c r="U323" s="133">
        <v>45474.482638888898</v>
      </c>
      <c r="V323" s="134">
        <f ca="1">TODAY()-INT(Sisteplant[[#This Row],[Data de Prioridade]])</f>
        <v>-27</v>
      </c>
    </row>
    <row r="324" spans="1:22" ht="11" x14ac:dyDescent="0.15">
      <c r="A324" s="125">
        <v>305842</v>
      </c>
      <c r="B324" s="125" t="s">
        <v>1383</v>
      </c>
      <c r="C324" s="126" t="s">
        <v>1384</v>
      </c>
      <c r="D324" s="126" t="s">
        <v>1384</v>
      </c>
      <c r="E324" s="127" t="s">
        <v>188</v>
      </c>
      <c r="F324" s="126" t="s">
        <v>189</v>
      </c>
      <c r="G324" s="127" t="s">
        <v>23</v>
      </c>
      <c r="H324" s="125" t="s">
        <v>214</v>
      </c>
      <c r="I324" s="127" t="s">
        <v>215</v>
      </c>
      <c r="J324" s="127" t="s">
        <v>348</v>
      </c>
      <c r="K324" s="127" t="s">
        <v>349</v>
      </c>
      <c r="L324" s="125" t="s">
        <v>36</v>
      </c>
      <c r="M324" s="128" t="s">
        <v>37</v>
      </c>
      <c r="N324" s="128" t="s">
        <v>29</v>
      </c>
      <c r="O324" s="128" t="s">
        <v>30</v>
      </c>
      <c r="P324" s="129"/>
      <c r="Q324" s="130"/>
      <c r="R324" s="130" t="s">
        <v>31</v>
      </c>
      <c r="S324" s="131">
        <v>45384.916666666701</v>
      </c>
      <c r="T324" s="132" t="s">
        <v>91</v>
      </c>
      <c r="U324" s="133">
        <v>45474.916666666701</v>
      </c>
      <c r="V324" s="134">
        <f ca="1">TODAY()-INT(Sisteplant[[#This Row],[Data de Prioridade]])</f>
        <v>-27</v>
      </c>
    </row>
    <row r="325" spans="1:22" ht="11" x14ac:dyDescent="0.15">
      <c r="A325" s="125">
        <v>305844</v>
      </c>
      <c r="B325" s="125" t="s">
        <v>1385</v>
      </c>
      <c r="C325" s="126" t="s">
        <v>1386</v>
      </c>
      <c r="D325" s="126" t="s">
        <v>1386</v>
      </c>
      <c r="E325" s="127" t="s">
        <v>69</v>
      </c>
      <c r="F325" s="126" t="s">
        <v>70</v>
      </c>
      <c r="G325" s="127" t="s">
        <v>33</v>
      </c>
      <c r="H325" s="125" t="s">
        <v>214</v>
      </c>
      <c r="I325" s="127" t="s">
        <v>215</v>
      </c>
      <c r="J325" s="127" t="s">
        <v>577</v>
      </c>
      <c r="K325" s="127" t="s">
        <v>578</v>
      </c>
      <c r="L325" s="125" t="s">
        <v>36</v>
      </c>
      <c r="M325" s="128" t="s">
        <v>37</v>
      </c>
      <c r="N325" s="128" t="s">
        <v>29</v>
      </c>
      <c r="O325" s="128" t="s">
        <v>30</v>
      </c>
      <c r="P325" s="129"/>
      <c r="Q325" s="130"/>
      <c r="R325" s="130" t="s">
        <v>31</v>
      </c>
      <c r="S325" s="131">
        <v>45378.5493055556</v>
      </c>
      <c r="T325" s="132" t="s">
        <v>71</v>
      </c>
      <c r="U325" s="133">
        <v>45468.5493055556</v>
      </c>
      <c r="V325" s="134">
        <f ca="1">TODAY()-INT(Sisteplant[[#This Row],[Data de Prioridade]])</f>
        <v>-21</v>
      </c>
    </row>
    <row r="326" spans="1:22" ht="11" x14ac:dyDescent="0.15">
      <c r="A326" s="125">
        <v>305846</v>
      </c>
      <c r="B326" s="125" t="s">
        <v>1387</v>
      </c>
      <c r="C326" s="126" t="s">
        <v>1388</v>
      </c>
      <c r="D326" s="126" t="s">
        <v>1388</v>
      </c>
      <c r="E326" s="127" t="s">
        <v>1389</v>
      </c>
      <c r="F326" s="126" t="s">
        <v>504</v>
      </c>
      <c r="G326" s="127" t="s">
        <v>33</v>
      </c>
      <c r="H326" s="125" t="s">
        <v>57</v>
      </c>
      <c r="I326" s="127" t="s">
        <v>58</v>
      </c>
      <c r="J326" s="127" t="s">
        <v>1390</v>
      </c>
      <c r="K326" s="127" t="s">
        <v>1391</v>
      </c>
      <c r="L326" s="125" t="s">
        <v>36</v>
      </c>
      <c r="M326" s="128" t="s">
        <v>37</v>
      </c>
      <c r="N326" s="128" t="s">
        <v>61</v>
      </c>
      <c r="O326" s="128" t="s">
        <v>62</v>
      </c>
      <c r="P326" s="129">
        <v>45440.627777777801</v>
      </c>
      <c r="Q326" s="130"/>
      <c r="R326" s="130" t="s">
        <v>31</v>
      </c>
      <c r="S326" s="131">
        <v>45383.4909722222</v>
      </c>
      <c r="T326" s="132" t="s">
        <v>1392</v>
      </c>
      <c r="U326" s="133">
        <v>45476.447916666701</v>
      </c>
      <c r="V326" s="134">
        <f ca="1">TODAY()-INT(Sisteplant[[#This Row],[Data de Prioridade]])</f>
        <v>-29</v>
      </c>
    </row>
    <row r="327" spans="1:22" ht="11" x14ac:dyDescent="0.15">
      <c r="A327" s="125">
        <v>305847</v>
      </c>
      <c r="B327" s="125" t="s">
        <v>1393</v>
      </c>
      <c r="C327" s="126" t="s">
        <v>1394</v>
      </c>
      <c r="D327" s="126" t="s">
        <v>1394</v>
      </c>
      <c r="E327" s="127" t="s">
        <v>1395</v>
      </c>
      <c r="F327" s="126" t="s">
        <v>1396</v>
      </c>
      <c r="G327" s="127" t="s">
        <v>33</v>
      </c>
      <c r="H327" s="125" t="s">
        <v>214</v>
      </c>
      <c r="I327" s="127" t="s">
        <v>215</v>
      </c>
      <c r="J327" s="127" t="s">
        <v>77</v>
      </c>
      <c r="K327" s="127" t="s">
        <v>78</v>
      </c>
      <c r="L327" s="125" t="s">
        <v>36</v>
      </c>
      <c r="M327" s="128" t="s">
        <v>37</v>
      </c>
      <c r="N327" s="128" t="s">
        <v>89</v>
      </c>
      <c r="O327" s="128" t="s">
        <v>90</v>
      </c>
      <c r="P327" s="129"/>
      <c r="Q327" s="130"/>
      <c r="R327" s="130" t="s">
        <v>31</v>
      </c>
      <c r="S327" s="131">
        <v>45362.247916666704</v>
      </c>
      <c r="T327" s="132" t="s">
        <v>110</v>
      </c>
      <c r="U327" s="133">
        <v>45452.247916666704</v>
      </c>
      <c r="V327" s="134">
        <f ca="1">TODAY()-INT(Sisteplant[[#This Row],[Data de Prioridade]])</f>
        <v>-5</v>
      </c>
    </row>
    <row r="328" spans="1:22" ht="11" x14ac:dyDescent="0.15">
      <c r="A328" s="125">
        <v>305848</v>
      </c>
      <c r="B328" s="125" t="s">
        <v>1397</v>
      </c>
      <c r="C328" s="126" t="s">
        <v>1398</v>
      </c>
      <c r="D328" s="126" t="s">
        <v>1398</v>
      </c>
      <c r="E328" s="127" t="s">
        <v>1050</v>
      </c>
      <c r="F328" s="126" t="s">
        <v>1051</v>
      </c>
      <c r="G328" s="127" t="s">
        <v>33</v>
      </c>
      <c r="H328" s="125" t="s">
        <v>214</v>
      </c>
      <c r="I328" s="127" t="s">
        <v>215</v>
      </c>
      <c r="J328" s="127" t="s">
        <v>72</v>
      </c>
      <c r="K328" s="127" t="s">
        <v>73</v>
      </c>
      <c r="L328" s="125" t="s">
        <v>36</v>
      </c>
      <c r="M328" s="128" t="s">
        <v>37</v>
      </c>
      <c r="N328" s="128" t="s">
        <v>61</v>
      </c>
      <c r="O328" s="128" t="s">
        <v>62</v>
      </c>
      <c r="P328" s="129"/>
      <c r="Q328" s="130"/>
      <c r="R328" s="130" t="s">
        <v>31</v>
      </c>
      <c r="S328" s="131">
        <v>45351.558333333298</v>
      </c>
      <c r="T328" s="132" t="s">
        <v>68</v>
      </c>
      <c r="U328" s="133">
        <v>45441.558333333298</v>
      </c>
      <c r="V328" s="134">
        <f ca="1">TODAY()-INT(Sisteplant[[#This Row],[Data de Prioridade]])</f>
        <v>6</v>
      </c>
    </row>
    <row r="329" spans="1:22" ht="11" x14ac:dyDescent="0.15">
      <c r="A329" s="125">
        <v>305866</v>
      </c>
      <c r="B329" s="125" t="s">
        <v>1399</v>
      </c>
      <c r="C329" s="126" t="s">
        <v>1400</v>
      </c>
      <c r="D329" s="126" t="s">
        <v>1401</v>
      </c>
      <c r="E329" s="127" t="s">
        <v>92</v>
      </c>
      <c r="F329" s="126" t="s">
        <v>93</v>
      </c>
      <c r="G329" s="127" t="s">
        <v>23</v>
      </c>
      <c r="H329" s="125" t="s">
        <v>214</v>
      </c>
      <c r="I329" s="127" t="s">
        <v>215</v>
      </c>
      <c r="J329" s="127" t="s">
        <v>935</v>
      </c>
      <c r="K329" s="127" t="s">
        <v>936</v>
      </c>
      <c r="L329" s="125" t="s">
        <v>36</v>
      </c>
      <c r="M329" s="128" t="s">
        <v>37</v>
      </c>
      <c r="N329" s="128" t="s">
        <v>29</v>
      </c>
      <c r="O329" s="128" t="s">
        <v>30</v>
      </c>
      <c r="P329" s="129"/>
      <c r="Q329" s="130"/>
      <c r="R329" s="130" t="s">
        <v>31</v>
      </c>
      <c r="S329" s="131">
        <v>45393.729166666701</v>
      </c>
      <c r="T329" s="132"/>
      <c r="U329" s="133">
        <v>45484.447916666701</v>
      </c>
      <c r="V329" s="134">
        <f ca="1">TODAY()-INT(Sisteplant[[#This Row],[Data de Prioridade]])</f>
        <v>-37</v>
      </c>
    </row>
    <row r="330" spans="1:22" ht="11" x14ac:dyDescent="0.15">
      <c r="A330" s="125">
        <v>305867</v>
      </c>
      <c r="B330" s="125" t="s">
        <v>1402</v>
      </c>
      <c r="C330" s="126" t="s">
        <v>1403</v>
      </c>
      <c r="D330" s="126" t="s">
        <v>1404</v>
      </c>
      <c r="E330" s="127" t="s">
        <v>69</v>
      </c>
      <c r="F330" s="126" t="s">
        <v>70</v>
      </c>
      <c r="G330" s="127" t="s">
        <v>33</v>
      </c>
      <c r="H330" s="125" t="s">
        <v>214</v>
      </c>
      <c r="I330" s="127" t="s">
        <v>215</v>
      </c>
      <c r="J330" s="127" t="s">
        <v>536</v>
      </c>
      <c r="K330" s="127" t="s">
        <v>537</v>
      </c>
      <c r="L330" s="125" t="s">
        <v>36</v>
      </c>
      <c r="M330" s="128" t="s">
        <v>37</v>
      </c>
      <c r="N330" s="128" t="s">
        <v>29</v>
      </c>
      <c r="O330" s="128" t="s">
        <v>30</v>
      </c>
      <c r="P330" s="129"/>
      <c r="Q330" s="130"/>
      <c r="R330" s="130" t="s">
        <v>31</v>
      </c>
      <c r="S330" s="131">
        <v>45393.422222222202</v>
      </c>
      <c r="T330" s="132"/>
      <c r="U330" s="133">
        <v>45484.461805555598</v>
      </c>
      <c r="V330" s="134">
        <f ca="1">TODAY()-INT(Sisteplant[[#This Row],[Data de Prioridade]])</f>
        <v>-37</v>
      </c>
    </row>
    <row r="331" spans="1:22" ht="11" x14ac:dyDescent="0.15">
      <c r="A331" s="125">
        <v>305872</v>
      </c>
      <c r="B331" s="125" t="s">
        <v>1405</v>
      </c>
      <c r="C331" s="126" t="s">
        <v>1406</v>
      </c>
      <c r="D331" s="126" t="s">
        <v>1407</v>
      </c>
      <c r="E331" s="127" t="s">
        <v>1408</v>
      </c>
      <c r="F331" s="126" t="s">
        <v>1409</v>
      </c>
      <c r="G331" s="127" t="s">
        <v>50</v>
      </c>
      <c r="H331" s="125" t="s">
        <v>34</v>
      </c>
      <c r="I331" s="127" t="s">
        <v>35</v>
      </c>
      <c r="J331" s="127" t="s">
        <v>1410</v>
      </c>
      <c r="K331" s="127" t="s">
        <v>1411</v>
      </c>
      <c r="L331" s="125" t="s">
        <v>36</v>
      </c>
      <c r="M331" s="128" t="s">
        <v>37</v>
      </c>
      <c r="N331" s="128" t="s">
        <v>61</v>
      </c>
      <c r="O331" s="128" t="s">
        <v>62</v>
      </c>
      <c r="P331" s="129">
        <v>45398.333333333299</v>
      </c>
      <c r="Q331" s="130"/>
      <c r="R331" s="130" t="s">
        <v>31</v>
      </c>
      <c r="S331" s="131">
        <v>45394.520833333299</v>
      </c>
      <c r="T331" s="132"/>
      <c r="U331" s="133">
        <v>45487.632638888899</v>
      </c>
      <c r="V331" s="134">
        <f ca="1">TODAY()-INT(Sisteplant[[#This Row],[Data de Prioridade]])</f>
        <v>-40</v>
      </c>
    </row>
    <row r="332" spans="1:22" ht="11" x14ac:dyDescent="0.15">
      <c r="A332" s="125">
        <v>305880</v>
      </c>
      <c r="B332" s="125" t="s">
        <v>1412</v>
      </c>
      <c r="C332" s="126" t="s">
        <v>1413</v>
      </c>
      <c r="D332" s="126" t="s">
        <v>1413</v>
      </c>
      <c r="E332" s="127" t="s">
        <v>913</v>
      </c>
      <c r="F332" s="126" t="s">
        <v>914</v>
      </c>
      <c r="G332" s="127" t="s">
        <v>33</v>
      </c>
      <c r="H332" s="125" t="s">
        <v>34</v>
      </c>
      <c r="I332" s="127" t="s">
        <v>35</v>
      </c>
      <c r="J332" s="127" t="s">
        <v>672</v>
      </c>
      <c r="K332" s="127" t="s">
        <v>673</v>
      </c>
      <c r="L332" s="125" t="s">
        <v>384</v>
      </c>
      <c r="M332" s="128" t="s">
        <v>385</v>
      </c>
      <c r="N332" s="128" t="s">
        <v>96</v>
      </c>
      <c r="O332" s="128" t="s">
        <v>97</v>
      </c>
      <c r="P332" s="129">
        <v>45399.333333333299</v>
      </c>
      <c r="Q332" s="130"/>
      <c r="R332" s="130" t="s">
        <v>40</v>
      </c>
      <c r="S332" s="131">
        <v>45398</v>
      </c>
      <c r="T332" s="132"/>
      <c r="U332" s="133">
        <v>45398.638888888898</v>
      </c>
      <c r="V332" s="134">
        <f ca="1">TODAY()-INT(Sisteplant[[#This Row],[Data de Prioridade]])</f>
        <v>49</v>
      </c>
    </row>
    <row r="333" spans="1:22" ht="11" x14ac:dyDescent="0.15">
      <c r="A333" s="125">
        <v>305882</v>
      </c>
      <c r="B333" s="125" t="s">
        <v>1414</v>
      </c>
      <c r="C333" s="126" t="s">
        <v>1415</v>
      </c>
      <c r="D333" s="126" t="s">
        <v>1416</v>
      </c>
      <c r="E333" s="127" t="s">
        <v>1144</v>
      </c>
      <c r="F333" s="126" t="s">
        <v>1145</v>
      </c>
      <c r="G333" s="127" t="s">
        <v>33</v>
      </c>
      <c r="H333" s="125" t="s">
        <v>87</v>
      </c>
      <c r="I333" s="127" t="s">
        <v>88</v>
      </c>
      <c r="J333" s="127" t="s">
        <v>72</v>
      </c>
      <c r="K333" s="127" t="s">
        <v>73</v>
      </c>
      <c r="L333" s="125" t="s">
        <v>36</v>
      </c>
      <c r="M333" s="128" t="s">
        <v>37</v>
      </c>
      <c r="N333" s="128" t="s">
        <v>96</v>
      </c>
      <c r="O333" s="128" t="s">
        <v>97</v>
      </c>
      <c r="P333" s="129"/>
      <c r="Q333" s="130"/>
      <c r="R333" s="130" t="s">
        <v>31</v>
      </c>
      <c r="S333" s="131">
        <v>45393.393750000003</v>
      </c>
      <c r="T333" s="132"/>
      <c r="U333" s="133">
        <v>45489.660416666702</v>
      </c>
      <c r="V333" s="134">
        <f ca="1">TODAY()-INT(Sisteplant[[#This Row],[Data de Prioridade]])</f>
        <v>-42</v>
      </c>
    </row>
    <row r="334" spans="1:22" ht="11" x14ac:dyDescent="0.15">
      <c r="A334" s="125">
        <v>305886</v>
      </c>
      <c r="B334" s="125" t="s">
        <v>1393</v>
      </c>
      <c r="C334" s="126" t="s">
        <v>1394</v>
      </c>
      <c r="D334" s="126" t="s">
        <v>1417</v>
      </c>
      <c r="E334" s="127" t="s">
        <v>1395</v>
      </c>
      <c r="F334" s="126" t="s">
        <v>1396</v>
      </c>
      <c r="G334" s="127" t="s">
        <v>33</v>
      </c>
      <c r="H334" s="125" t="s">
        <v>34</v>
      </c>
      <c r="I334" s="127" t="s">
        <v>35</v>
      </c>
      <c r="J334" s="127" t="s">
        <v>77</v>
      </c>
      <c r="K334" s="127" t="s">
        <v>78</v>
      </c>
      <c r="L334" s="125" t="s">
        <v>36</v>
      </c>
      <c r="M334" s="128" t="s">
        <v>37</v>
      </c>
      <c r="N334" s="128" t="s">
        <v>61</v>
      </c>
      <c r="O334" s="128" t="s">
        <v>62</v>
      </c>
      <c r="P334" s="129">
        <v>45439.386805555601</v>
      </c>
      <c r="Q334" s="130"/>
      <c r="R334" s="130" t="s">
        <v>31</v>
      </c>
      <c r="S334" s="131">
        <v>45365.279166666704</v>
      </c>
      <c r="T334" s="132"/>
      <c r="U334" s="133">
        <v>45490.677083333299</v>
      </c>
      <c r="V334" s="134">
        <f ca="1">TODAY()-INT(Sisteplant[[#This Row],[Data de Prioridade]])</f>
        <v>-43</v>
      </c>
    </row>
    <row r="335" spans="1:22" ht="11" x14ac:dyDescent="0.15">
      <c r="A335" s="125">
        <v>305889</v>
      </c>
      <c r="B335" s="125" t="s">
        <v>1418</v>
      </c>
      <c r="C335" s="126" t="s">
        <v>1419</v>
      </c>
      <c r="D335" s="126" t="s">
        <v>1420</v>
      </c>
      <c r="E335" s="127" t="s">
        <v>546</v>
      </c>
      <c r="F335" s="126" t="s">
        <v>547</v>
      </c>
      <c r="G335" s="127" t="s">
        <v>23</v>
      </c>
      <c r="H335" s="125" t="s">
        <v>34</v>
      </c>
      <c r="I335" s="127" t="s">
        <v>35</v>
      </c>
      <c r="J335" s="127" t="s">
        <v>1206</v>
      </c>
      <c r="K335" s="127" t="s">
        <v>1207</v>
      </c>
      <c r="L335" s="125" t="s">
        <v>36</v>
      </c>
      <c r="M335" s="128" t="s">
        <v>37</v>
      </c>
      <c r="N335" s="128" t="s">
        <v>96</v>
      </c>
      <c r="O335" s="128" t="s">
        <v>97</v>
      </c>
      <c r="P335" s="129">
        <v>45402.25</v>
      </c>
      <c r="Q335" s="130"/>
      <c r="R335" s="130" t="s">
        <v>31</v>
      </c>
      <c r="S335" s="131">
        <v>45399.722222222197</v>
      </c>
      <c r="T335" s="132"/>
      <c r="U335" s="133">
        <v>45491.461111111101</v>
      </c>
      <c r="V335" s="134">
        <f ca="1">TODAY()-INT(Sisteplant[[#This Row],[Data de Prioridade]])</f>
        <v>-44</v>
      </c>
    </row>
    <row r="336" spans="1:22" ht="11" x14ac:dyDescent="0.15">
      <c r="A336" s="125">
        <v>305895</v>
      </c>
      <c r="B336" s="125" t="s">
        <v>1421</v>
      </c>
      <c r="C336" s="126" t="s">
        <v>1422</v>
      </c>
      <c r="D336" s="126" t="s">
        <v>1423</v>
      </c>
      <c r="E336" s="127" t="s">
        <v>1424</v>
      </c>
      <c r="F336" s="126" t="s">
        <v>1425</v>
      </c>
      <c r="G336" s="127" t="s">
        <v>33</v>
      </c>
      <c r="H336" s="125" t="s">
        <v>34</v>
      </c>
      <c r="I336" s="127" t="s">
        <v>35</v>
      </c>
      <c r="J336" s="127" t="s">
        <v>1426</v>
      </c>
      <c r="K336" s="127" t="s">
        <v>1427</v>
      </c>
      <c r="L336" s="125" t="s">
        <v>36</v>
      </c>
      <c r="M336" s="128" t="s">
        <v>37</v>
      </c>
      <c r="N336" s="128" t="s">
        <v>61</v>
      </c>
      <c r="O336" s="128" t="s">
        <v>62</v>
      </c>
      <c r="P336" s="129">
        <v>45414.684027777803</v>
      </c>
      <c r="Q336" s="130"/>
      <c r="R336" s="130" t="s">
        <v>40</v>
      </c>
      <c r="S336" s="131">
        <v>45398.5625</v>
      </c>
      <c r="T336" s="132"/>
      <c r="U336" s="133">
        <v>45398.5625</v>
      </c>
      <c r="V336" s="134">
        <f ca="1">TODAY()-INT(Sisteplant[[#This Row],[Data de Prioridade]])</f>
        <v>49</v>
      </c>
    </row>
    <row r="337" spans="1:22" ht="11" x14ac:dyDescent="0.15">
      <c r="A337" s="125">
        <v>305896</v>
      </c>
      <c r="B337" s="125" t="s">
        <v>1428</v>
      </c>
      <c r="C337" s="126" t="s">
        <v>1429</v>
      </c>
      <c r="D337" s="126" t="s">
        <v>1429</v>
      </c>
      <c r="E337" s="127" t="s">
        <v>231</v>
      </c>
      <c r="F337" s="126" t="s">
        <v>232</v>
      </c>
      <c r="G337" s="127" t="s">
        <v>23</v>
      </c>
      <c r="H337" s="125" t="s">
        <v>34</v>
      </c>
      <c r="I337" s="127" t="s">
        <v>35</v>
      </c>
      <c r="J337" s="127" t="s">
        <v>220</v>
      </c>
      <c r="K337" s="127" t="s">
        <v>221</v>
      </c>
      <c r="L337" s="125" t="s">
        <v>36</v>
      </c>
      <c r="M337" s="128" t="s">
        <v>37</v>
      </c>
      <c r="N337" s="128" t="s">
        <v>55</v>
      </c>
      <c r="O337" s="128" t="s">
        <v>56</v>
      </c>
      <c r="P337" s="129">
        <v>45406.377777777801</v>
      </c>
      <c r="Q337" s="130"/>
      <c r="R337" s="130" t="s">
        <v>40</v>
      </c>
      <c r="S337" s="131">
        <v>45406.377777777801</v>
      </c>
      <c r="T337" s="132"/>
      <c r="U337" s="133">
        <v>45406.377777777801</v>
      </c>
      <c r="V337" s="134">
        <f ca="1">TODAY()-INT(Sisteplant[[#This Row],[Data de Prioridade]])</f>
        <v>41</v>
      </c>
    </row>
    <row r="338" spans="1:22" ht="11" x14ac:dyDescent="0.15">
      <c r="A338" s="125">
        <v>305901</v>
      </c>
      <c r="B338" s="125" t="s">
        <v>1430</v>
      </c>
      <c r="C338" s="126" t="s">
        <v>1431</v>
      </c>
      <c r="D338" s="126" t="s">
        <v>1431</v>
      </c>
      <c r="E338" s="127" t="s">
        <v>1432</v>
      </c>
      <c r="F338" s="126" t="s">
        <v>1433</v>
      </c>
      <c r="G338" s="127" t="s">
        <v>23</v>
      </c>
      <c r="H338" s="125" t="s">
        <v>34</v>
      </c>
      <c r="I338" s="127" t="s">
        <v>35</v>
      </c>
      <c r="J338" s="127" t="s">
        <v>136</v>
      </c>
      <c r="K338" s="127" t="s">
        <v>137</v>
      </c>
      <c r="L338" s="125" t="s">
        <v>36</v>
      </c>
      <c r="M338" s="128" t="s">
        <v>37</v>
      </c>
      <c r="N338" s="128" t="s">
        <v>55</v>
      </c>
      <c r="O338" s="128" t="s">
        <v>56</v>
      </c>
      <c r="P338" s="129">
        <v>45407.443749999999</v>
      </c>
      <c r="Q338" s="130"/>
      <c r="R338" s="130" t="s">
        <v>40</v>
      </c>
      <c r="S338" s="131">
        <v>45383.6694444444</v>
      </c>
      <c r="T338" s="132"/>
      <c r="U338" s="133">
        <v>45383.6694444444</v>
      </c>
      <c r="V338" s="134">
        <f ca="1">TODAY()-INT(Sisteplant[[#This Row],[Data de Prioridade]])</f>
        <v>64</v>
      </c>
    </row>
    <row r="339" spans="1:22" ht="11" x14ac:dyDescent="0.15">
      <c r="A339" s="125">
        <v>305903</v>
      </c>
      <c r="B339" s="125" t="s">
        <v>1434</v>
      </c>
      <c r="C339" s="126" t="s">
        <v>539</v>
      </c>
      <c r="D339" s="126" t="s">
        <v>539</v>
      </c>
      <c r="E339" s="127" t="s">
        <v>160</v>
      </c>
      <c r="F339" s="126" t="s">
        <v>161</v>
      </c>
      <c r="G339" s="127" t="s">
        <v>23</v>
      </c>
      <c r="H339" s="125" t="s">
        <v>34</v>
      </c>
      <c r="I339" s="127" t="s">
        <v>35</v>
      </c>
      <c r="J339" s="127" t="s">
        <v>348</v>
      </c>
      <c r="K339" s="127" t="s">
        <v>349</v>
      </c>
      <c r="L339" s="125" t="s">
        <v>36</v>
      </c>
      <c r="M339" s="128" t="s">
        <v>37</v>
      </c>
      <c r="N339" s="128" t="s">
        <v>29</v>
      </c>
      <c r="O339" s="128" t="s">
        <v>30</v>
      </c>
      <c r="P339" s="129">
        <v>45422.634722222203</v>
      </c>
      <c r="Q339" s="130"/>
      <c r="R339" s="130" t="s">
        <v>40</v>
      </c>
      <c r="S339" s="131">
        <v>45405.634722222203</v>
      </c>
      <c r="T339" s="132"/>
      <c r="U339" s="133">
        <v>45405.634722222203</v>
      </c>
      <c r="V339" s="134">
        <f ca="1">TODAY()-INT(Sisteplant[[#This Row],[Data de Prioridade]])</f>
        <v>42</v>
      </c>
    </row>
    <row r="340" spans="1:22" ht="11" x14ac:dyDescent="0.15">
      <c r="A340" s="125">
        <v>305908</v>
      </c>
      <c r="B340" s="125" t="s">
        <v>1435</v>
      </c>
      <c r="C340" s="126" t="s">
        <v>1436</v>
      </c>
      <c r="D340" s="126" t="s">
        <v>1436</v>
      </c>
      <c r="E340" s="127" t="s">
        <v>689</v>
      </c>
      <c r="F340" s="126" t="s">
        <v>690</v>
      </c>
      <c r="G340" s="127" t="s">
        <v>23</v>
      </c>
      <c r="H340" s="125" t="s">
        <v>34</v>
      </c>
      <c r="I340" s="127" t="s">
        <v>35</v>
      </c>
      <c r="J340" s="127" t="s">
        <v>1206</v>
      </c>
      <c r="K340" s="127" t="s">
        <v>1207</v>
      </c>
      <c r="L340" s="125" t="s">
        <v>36</v>
      </c>
      <c r="M340" s="128" t="s">
        <v>37</v>
      </c>
      <c r="N340" s="128" t="s">
        <v>55</v>
      </c>
      <c r="O340" s="128" t="s">
        <v>56</v>
      </c>
      <c r="P340" s="129">
        <v>45408.401388888902</v>
      </c>
      <c r="Q340" s="130"/>
      <c r="R340" s="130" t="s">
        <v>40</v>
      </c>
      <c r="S340" s="131">
        <v>45398.6027777778</v>
      </c>
      <c r="T340" s="132"/>
      <c r="U340" s="133">
        <v>45407.400694444397</v>
      </c>
      <c r="V340" s="134">
        <f ca="1">TODAY()-INT(Sisteplant[[#This Row],[Data de Prioridade]])</f>
        <v>40</v>
      </c>
    </row>
    <row r="341" spans="1:22" ht="11" x14ac:dyDescent="0.15">
      <c r="A341" s="125">
        <v>305911</v>
      </c>
      <c r="B341" s="125" t="s">
        <v>1437</v>
      </c>
      <c r="C341" s="126" t="s">
        <v>1438</v>
      </c>
      <c r="D341" s="126" t="s">
        <v>1438</v>
      </c>
      <c r="E341" s="127" t="s">
        <v>1219</v>
      </c>
      <c r="F341" s="126" t="s">
        <v>1220</v>
      </c>
      <c r="G341" s="127" t="s">
        <v>23</v>
      </c>
      <c r="H341" s="125" t="s">
        <v>34</v>
      </c>
      <c r="I341" s="127" t="s">
        <v>35</v>
      </c>
      <c r="J341" s="127" t="s">
        <v>1206</v>
      </c>
      <c r="K341" s="127" t="s">
        <v>1207</v>
      </c>
      <c r="L341" s="125" t="s">
        <v>36</v>
      </c>
      <c r="M341" s="128" t="s">
        <v>37</v>
      </c>
      <c r="N341" s="128" t="s">
        <v>55</v>
      </c>
      <c r="O341" s="128" t="s">
        <v>56</v>
      </c>
      <c r="P341" s="129">
        <v>45408.566666666702</v>
      </c>
      <c r="Q341" s="130"/>
      <c r="R341" s="130" t="s">
        <v>40</v>
      </c>
      <c r="S341" s="131">
        <v>45405.926388888904</v>
      </c>
      <c r="T341" s="132"/>
      <c r="U341" s="133">
        <v>45407.564583333296</v>
      </c>
      <c r="V341" s="134">
        <f ca="1">TODAY()-INT(Sisteplant[[#This Row],[Data de Prioridade]])</f>
        <v>40</v>
      </c>
    </row>
    <row r="342" spans="1:22" ht="11" x14ac:dyDescent="0.15">
      <c r="A342" s="125">
        <v>305912</v>
      </c>
      <c r="B342" s="125" t="s">
        <v>1439</v>
      </c>
      <c r="C342" s="126" t="s">
        <v>1440</v>
      </c>
      <c r="D342" s="126" t="s">
        <v>1440</v>
      </c>
      <c r="E342" s="127" t="s">
        <v>637</v>
      </c>
      <c r="F342" s="126" t="s">
        <v>638</v>
      </c>
      <c r="G342" s="127" t="s">
        <v>33</v>
      </c>
      <c r="H342" s="125" t="s">
        <v>87</v>
      </c>
      <c r="I342" s="127" t="s">
        <v>88</v>
      </c>
      <c r="J342" s="127" t="s">
        <v>868</v>
      </c>
      <c r="K342" s="127" t="s">
        <v>869</v>
      </c>
      <c r="L342" s="125" t="s">
        <v>36</v>
      </c>
      <c r="M342" s="128" t="s">
        <v>37</v>
      </c>
      <c r="N342" s="128" t="s">
        <v>29</v>
      </c>
      <c r="O342" s="128" t="s">
        <v>30</v>
      </c>
      <c r="P342" s="129">
        <v>45411.525000000001</v>
      </c>
      <c r="Q342" s="130"/>
      <c r="R342" s="130" t="s">
        <v>40</v>
      </c>
      <c r="S342" s="131">
        <v>45408.522916666698</v>
      </c>
      <c r="T342" s="132"/>
      <c r="U342" s="133">
        <v>45408.523611111101</v>
      </c>
      <c r="V342" s="134">
        <f ca="1">TODAY()-INT(Sisteplant[[#This Row],[Data de Prioridade]])</f>
        <v>39</v>
      </c>
    </row>
    <row r="343" spans="1:22" ht="11" x14ac:dyDescent="0.15">
      <c r="A343" s="125">
        <v>305922</v>
      </c>
      <c r="B343" s="125" t="s">
        <v>1441</v>
      </c>
      <c r="C343" s="126" t="s">
        <v>1442</v>
      </c>
      <c r="D343" s="126" t="s">
        <v>1443</v>
      </c>
      <c r="E343" s="127" t="s">
        <v>1444</v>
      </c>
      <c r="F343" s="126" t="s">
        <v>1445</v>
      </c>
      <c r="G343" s="127" t="s">
        <v>33</v>
      </c>
      <c r="H343" s="125" t="s">
        <v>34</v>
      </c>
      <c r="I343" s="127" t="s">
        <v>35</v>
      </c>
      <c r="J343" s="127" t="s">
        <v>105</v>
      </c>
      <c r="K343" s="127" t="s">
        <v>106</v>
      </c>
      <c r="L343" s="125" t="s">
        <v>36</v>
      </c>
      <c r="M343" s="128" t="s">
        <v>37</v>
      </c>
      <c r="N343" s="128" t="s">
        <v>29</v>
      </c>
      <c r="O343" s="128" t="s">
        <v>30</v>
      </c>
      <c r="P343" s="129">
        <v>45412.690277777801</v>
      </c>
      <c r="Q343" s="130"/>
      <c r="R343" s="130" t="s">
        <v>40</v>
      </c>
      <c r="S343" s="131">
        <v>45411.690277777801</v>
      </c>
      <c r="T343" s="132"/>
      <c r="U343" s="133">
        <v>45411.690277777801</v>
      </c>
      <c r="V343" s="134">
        <f ca="1">TODAY()-INT(Sisteplant[[#This Row],[Data de Prioridade]])</f>
        <v>36</v>
      </c>
    </row>
    <row r="344" spans="1:22" ht="11" x14ac:dyDescent="0.15">
      <c r="A344" s="125">
        <v>305924</v>
      </c>
      <c r="B344" s="125" t="s">
        <v>1446</v>
      </c>
      <c r="C344" s="126" t="s">
        <v>1447</v>
      </c>
      <c r="D344" s="126" t="s">
        <v>1447</v>
      </c>
      <c r="E344" s="127" t="s">
        <v>111</v>
      </c>
      <c r="F344" s="126" t="s">
        <v>112</v>
      </c>
      <c r="G344" s="127" t="s">
        <v>23</v>
      </c>
      <c r="H344" s="125" t="s">
        <v>34</v>
      </c>
      <c r="I344" s="127" t="s">
        <v>35</v>
      </c>
      <c r="J344" s="127" t="s">
        <v>138</v>
      </c>
      <c r="K344" s="127" t="s">
        <v>139</v>
      </c>
      <c r="L344" s="125" t="s">
        <v>27</v>
      </c>
      <c r="M344" s="128" t="s">
        <v>28</v>
      </c>
      <c r="N344" s="128" t="s">
        <v>61</v>
      </c>
      <c r="O344" s="128" t="s">
        <v>62</v>
      </c>
      <c r="P344" s="129">
        <v>45413.369444444397</v>
      </c>
      <c r="Q344" s="130"/>
      <c r="R344" s="130" t="s">
        <v>40</v>
      </c>
      <c r="S344" s="131">
        <v>45412.369444444397</v>
      </c>
      <c r="T344" s="132"/>
      <c r="U344" s="133">
        <v>45412.369444444397</v>
      </c>
      <c r="V344" s="134">
        <f ca="1">TODAY()-INT(Sisteplant[[#This Row],[Data de Prioridade]])</f>
        <v>35</v>
      </c>
    </row>
    <row r="345" spans="1:22" ht="11" x14ac:dyDescent="0.15">
      <c r="A345" s="125">
        <v>305928</v>
      </c>
      <c r="B345" s="125" t="s">
        <v>1448</v>
      </c>
      <c r="C345" s="126" t="s">
        <v>1449</v>
      </c>
      <c r="D345" s="126" t="s">
        <v>1449</v>
      </c>
      <c r="E345" s="127" t="s">
        <v>188</v>
      </c>
      <c r="F345" s="126" t="s">
        <v>189</v>
      </c>
      <c r="G345" s="127" t="s">
        <v>23</v>
      </c>
      <c r="H345" s="125" t="s">
        <v>34</v>
      </c>
      <c r="I345" s="127" t="s">
        <v>35</v>
      </c>
      <c r="J345" s="127" t="s">
        <v>162</v>
      </c>
      <c r="K345" s="127" t="s">
        <v>163</v>
      </c>
      <c r="L345" s="125" t="s">
        <v>36</v>
      </c>
      <c r="M345" s="128" t="s">
        <v>37</v>
      </c>
      <c r="N345" s="128" t="s">
        <v>55</v>
      </c>
      <c r="O345" s="128" t="s">
        <v>56</v>
      </c>
      <c r="P345" s="129">
        <v>45415.392361111102</v>
      </c>
      <c r="Q345" s="130"/>
      <c r="R345" s="130" t="s">
        <v>40</v>
      </c>
      <c r="S345" s="131">
        <v>45411.293749999997</v>
      </c>
      <c r="T345" s="132"/>
      <c r="U345" s="133">
        <v>45414.391666666699</v>
      </c>
      <c r="V345" s="134">
        <f ca="1">TODAY()-INT(Sisteplant[[#This Row],[Data de Prioridade]])</f>
        <v>33</v>
      </c>
    </row>
    <row r="346" spans="1:22" ht="11" x14ac:dyDescent="0.15">
      <c r="A346" s="125">
        <v>305929</v>
      </c>
      <c r="B346" s="125" t="s">
        <v>1450</v>
      </c>
      <c r="C346" s="126" t="s">
        <v>1451</v>
      </c>
      <c r="D346" s="126" t="s">
        <v>1451</v>
      </c>
      <c r="E346" s="127" t="s">
        <v>92</v>
      </c>
      <c r="F346" s="126" t="s">
        <v>93</v>
      </c>
      <c r="G346" s="127" t="s">
        <v>23</v>
      </c>
      <c r="H346" s="125" t="s">
        <v>34</v>
      </c>
      <c r="I346" s="127" t="s">
        <v>35</v>
      </c>
      <c r="J346" s="127" t="s">
        <v>1206</v>
      </c>
      <c r="K346" s="127" t="s">
        <v>1207</v>
      </c>
      <c r="L346" s="125" t="s">
        <v>36</v>
      </c>
      <c r="M346" s="128" t="s">
        <v>37</v>
      </c>
      <c r="N346" s="128" t="s">
        <v>29</v>
      </c>
      <c r="O346" s="128" t="s">
        <v>30</v>
      </c>
      <c r="P346" s="129">
        <v>45442.404861111099</v>
      </c>
      <c r="Q346" s="130"/>
      <c r="R346" s="130" t="s">
        <v>40</v>
      </c>
      <c r="S346" s="131">
        <v>45401.502777777801</v>
      </c>
      <c r="T346" s="132"/>
      <c r="U346" s="133">
        <v>45414.404166666704</v>
      </c>
      <c r="V346" s="134">
        <f ca="1">TODAY()-INT(Sisteplant[[#This Row],[Data de Prioridade]])</f>
        <v>33</v>
      </c>
    </row>
    <row r="347" spans="1:22" ht="11" x14ac:dyDescent="0.15">
      <c r="A347" s="125">
        <v>305930</v>
      </c>
      <c r="B347" s="125" t="s">
        <v>1452</v>
      </c>
      <c r="C347" s="126" t="s">
        <v>1453</v>
      </c>
      <c r="D347" s="126" t="s">
        <v>1453</v>
      </c>
      <c r="E347" s="127" t="s">
        <v>92</v>
      </c>
      <c r="F347" s="126" t="s">
        <v>93</v>
      </c>
      <c r="G347" s="127" t="s">
        <v>23</v>
      </c>
      <c r="H347" s="125" t="s">
        <v>34</v>
      </c>
      <c r="I347" s="127" t="s">
        <v>35</v>
      </c>
      <c r="J347" s="127" t="s">
        <v>1206</v>
      </c>
      <c r="K347" s="127" t="s">
        <v>1207</v>
      </c>
      <c r="L347" s="125" t="s">
        <v>36</v>
      </c>
      <c r="M347" s="128" t="s">
        <v>37</v>
      </c>
      <c r="N347" s="128" t="s">
        <v>55</v>
      </c>
      <c r="O347" s="128" t="s">
        <v>56</v>
      </c>
      <c r="P347" s="129">
        <v>45442.409027777801</v>
      </c>
      <c r="Q347" s="130"/>
      <c r="R347" s="130" t="s">
        <v>40</v>
      </c>
      <c r="S347" s="131">
        <v>45401.502777777801</v>
      </c>
      <c r="T347" s="132"/>
      <c r="U347" s="133">
        <v>45414.408333333296</v>
      </c>
      <c r="V347" s="134">
        <f ca="1">TODAY()-INT(Sisteplant[[#This Row],[Data de Prioridade]])</f>
        <v>33</v>
      </c>
    </row>
    <row r="348" spans="1:22" ht="11" x14ac:dyDescent="0.15">
      <c r="A348" s="125">
        <v>305931</v>
      </c>
      <c r="B348" s="125" t="s">
        <v>1454</v>
      </c>
      <c r="C348" s="126" t="s">
        <v>1455</v>
      </c>
      <c r="D348" s="126" t="s">
        <v>1455</v>
      </c>
      <c r="E348" s="127" t="s">
        <v>707</v>
      </c>
      <c r="F348" s="126" t="s">
        <v>708</v>
      </c>
      <c r="G348" s="127" t="s">
        <v>23</v>
      </c>
      <c r="H348" s="125" t="s">
        <v>34</v>
      </c>
      <c r="I348" s="127" t="s">
        <v>35</v>
      </c>
      <c r="J348" s="127" t="s">
        <v>1206</v>
      </c>
      <c r="K348" s="127" t="s">
        <v>1207</v>
      </c>
      <c r="L348" s="125" t="s">
        <v>36</v>
      </c>
      <c r="M348" s="128" t="s">
        <v>37</v>
      </c>
      <c r="N348" s="128" t="s">
        <v>61</v>
      </c>
      <c r="O348" s="128" t="s">
        <v>62</v>
      </c>
      <c r="P348" s="129">
        <v>45442.413888888899</v>
      </c>
      <c r="Q348" s="130"/>
      <c r="R348" s="130" t="s">
        <v>40</v>
      </c>
      <c r="S348" s="131">
        <v>45406.90625</v>
      </c>
      <c r="T348" s="132"/>
      <c r="U348" s="133">
        <v>45414.413194444402</v>
      </c>
      <c r="V348" s="134">
        <f ca="1">TODAY()-INT(Sisteplant[[#This Row],[Data de Prioridade]])</f>
        <v>33</v>
      </c>
    </row>
    <row r="349" spans="1:22" ht="11" x14ac:dyDescent="0.15">
      <c r="A349" s="125">
        <v>305938</v>
      </c>
      <c r="B349" s="125" t="s">
        <v>1456</v>
      </c>
      <c r="C349" s="126" t="s">
        <v>1457</v>
      </c>
      <c r="D349" s="126" t="s">
        <v>1457</v>
      </c>
      <c r="E349" s="127" t="s">
        <v>953</v>
      </c>
      <c r="F349" s="126" t="s">
        <v>954</v>
      </c>
      <c r="G349" s="127" t="s">
        <v>23</v>
      </c>
      <c r="H349" s="125" t="s">
        <v>34</v>
      </c>
      <c r="I349" s="127" t="s">
        <v>35</v>
      </c>
      <c r="J349" s="127" t="s">
        <v>147</v>
      </c>
      <c r="K349" s="127" t="s">
        <v>148</v>
      </c>
      <c r="L349" s="125" t="s">
        <v>36</v>
      </c>
      <c r="M349" s="128" t="s">
        <v>37</v>
      </c>
      <c r="N349" s="128" t="s">
        <v>29</v>
      </c>
      <c r="O349" s="128" t="s">
        <v>30</v>
      </c>
      <c r="P349" s="129">
        <v>45426.512499999997</v>
      </c>
      <c r="Q349" s="130"/>
      <c r="R349" s="130" t="s">
        <v>49</v>
      </c>
      <c r="S349" s="131">
        <v>45408.617361111101</v>
      </c>
      <c r="T349" s="132"/>
      <c r="U349" s="133">
        <v>45565.511805555601</v>
      </c>
      <c r="V349" s="134">
        <f ca="1">TODAY()-INT(Sisteplant[[#This Row],[Data de Prioridade]])</f>
        <v>-118</v>
      </c>
    </row>
    <row r="350" spans="1:22" ht="11" x14ac:dyDescent="0.15">
      <c r="A350" s="125">
        <v>305942</v>
      </c>
      <c r="B350" s="125" t="s">
        <v>1458</v>
      </c>
      <c r="C350" s="126" t="s">
        <v>1459</v>
      </c>
      <c r="D350" s="126" t="s">
        <v>1459</v>
      </c>
      <c r="E350" s="127" t="s">
        <v>100</v>
      </c>
      <c r="F350" s="126" t="s">
        <v>101</v>
      </c>
      <c r="G350" s="127" t="s">
        <v>23</v>
      </c>
      <c r="H350" s="125" t="s">
        <v>53</v>
      </c>
      <c r="I350" s="127" t="s">
        <v>54</v>
      </c>
      <c r="J350" s="127" t="s">
        <v>933</v>
      </c>
      <c r="K350" s="127" t="s">
        <v>934</v>
      </c>
      <c r="L350" s="125" t="s">
        <v>36</v>
      </c>
      <c r="M350" s="128" t="s">
        <v>37</v>
      </c>
      <c r="N350" s="128" t="s">
        <v>29</v>
      </c>
      <c r="O350" s="128" t="s">
        <v>30</v>
      </c>
      <c r="P350" s="129">
        <v>45422.354166666701</v>
      </c>
      <c r="Q350" s="130"/>
      <c r="R350" s="130" t="s">
        <v>31</v>
      </c>
      <c r="S350" s="131">
        <v>45378.620138888902</v>
      </c>
      <c r="T350" s="132" t="s">
        <v>104</v>
      </c>
      <c r="U350" s="133">
        <v>45508.412499999999</v>
      </c>
      <c r="V350" s="134">
        <f ca="1">TODAY()-INT(Sisteplant[[#This Row],[Data de Prioridade]])</f>
        <v>-61</v>
      </c>
    </row>
    <row r="351" spans="1:22" ht="11" x14ac:dyDescent="0.15">
      <c r="A351" s="125">
        <v>305943</v>
      </c>
      <c r="B351" s="125" t="s">
        <v>1460</v>
      </c>
      <c r="C351" s="126" t="s">
        <v>1461</v>
      </c>
      <c r="D351" s="126" t="s">
        <v>1461</v>
      </c>
      <c r="E351" s="127" t="s">
        <v>111</v>
      </c>
      <c r="F351" s="126" t="s">
        <v>112</v>
      </c>
      <c r="G351" s="127" t="s">
        <v>23</v>
      </c>
      <c r="H351" s="125" t="s">
        <v>214</v>
      </c>
      <c r="I351" s="127" t="s">
        <v>215</v>
      </c>
      <c r="J351" s="127" t="s">
        <v>1462</v>
      </c>
      <c r="K351" s="127" t="s">
        <v>1463</v>
      </c>
      <c r="L351" s="125" t="s">
        <v>36</v>
      </c>
      <c r="M351" s="128" t="s">
        <v>37</v>
      </c>
      <c r="N351" s="128" t="s">
        <v>29</v>
      </c>
      <c r="O351" s="128" t="s">
        <v>30</v>
      </c>
      <c r="P351" s="129"/>
      <c r="Q351" s="130"/>
      <c r="R351" s="130" t="s">
        <v>31</v>
      </c>
      <c r="S351" s="131">
        <v>45377.709027777797</v>
      </c>
      <c r="T351" s="132" t="s">
        <v>86</v>
      </c>
      <c r="U351" s="133">
        <v>45467.709027777797</v>
      </c>
      <c r="V351" s="134">
        <f ca="1">TODAY()-INT(Sisteplant[[#This Row],[Data de Prioridade]])</f>
        <v>-20</v>
      </c>
    </row>
    <row r="352" spans="1:22" ht="11" x14ac:dyDescent="0.15">
      <c r="A352" s="125">
        <v>305944</v>
      </c>
      <c r="B352" s="125" t="s">
        <v>1464</v>
      </c>
      <c r="C352" s="126" t="s">
        <v>1465</v>
      </c>
      <c r="D352" s="126" t="s">
        <v>1465</v>
      </c>
      <c r="E352" s="127" t="s">
        <v>821</v>
      </c>
      <c r="F352" s="126" t="s">
        <v>822</v>
      </c>
      <c r="G352" s="127" t="s">
        <v>23</v>
      </c>
      <c r="H352" s="125" t="s">
        <v>214</v>
      </c>
      <c r="I352" s="127" t="s">
        <v>215</v>
      </c>
      <c r="J352" s="127" t="s">
        <v>935</v>
      </c>
      <c r="K352" s="127" t="s">
        <v>936</v>
      </c>
      <c r="L352" s="125" t="s">
        <v>36</v>
      </c>
      <c r="M352" s="128" t="s">
        <v>37</v>
      </c>
      <c r="N352" s="128" t="s">
        <v>89</v>
      </c>
      <c r="O352" s="128" t="s">
        <v>90</v>
      </c>
      <c r="P352" s="129"/>
      <c r="Q352" s="130"/>
      <c r="R352" s="130" t="s">
        <v>31</v>
      </c>
      <c r="S352" s="131">
        <v>45383.429166666698</v>
      </c>
      <c r="T352" s="132" t="s">
        <v>91</v>
      </c>
      <c r="U352" s="133">
        <v>45473.429166666698</v>
      </c>
      <c r="V352" s="134">
        <f ca="1">TODAY()-INT(Sisteplant[[#This Row],[Data de Prioridade]])</f>
        <v>-26</v>
      </c>
    </row>
    <row r="353" spans="1:22" ht="11" x14ac:dyDescent="0.15">
      <c r="A353" s="125">
        <v>305947</v>
      </c>
      <c r="B353" s="125" t="s">
        <v>1466</v>
      </c>
      <c r="C353" s="126" t="s">
        <v>1467</v>
      </c>
      <c r="D353" s="126" t="s">
        <v>1467</v>
      </c>
      <c r="E353" s="127" t="s">
        <v>1432</v>
      </c>
      <c r="F353" s="126" t="s">
        <v>1433</v>
      </c>
      <c r="G353" s="127" t="s">
        <v>23</v>
      </c>
      <c r="H353" s="125" t="s">
        <v>214</v>
      </c>
      <c r="I353" s="127" t="s">
        <v>215</v>
      </c>
      <c r="J353" s="127" t="s">
        <v>136</v>
      </c>
      <c r="K353" s="127" t="s">
        <v>137</v>
      </c>
      <c r="L353" s="125" t="s">
        <v>36</v>
      </c>
      <c r="M353" s="128" t="s">
        <v>37</v>
      </c>
      <c r="N353" s="128" t="s">
        <v>29</v>
      </c>
      <c r="O353" s="128" t="s">
        <v>30</v>
      </c>
      <c r="P353" s="129"/>
      <c r="Q353" s="130"/>
      <c r="R353" s="130" t="s">
        <v>31</v>
      </c>
      <c r="S353" s="131">
        <v>45377.957638888904</v>
      </c>
      <c r="T353" s="132" t="s">
        <v>119</v>
      </c>
      <c r="U353" s="133">
        <v>45467.957638888904</v>
      </c>
      <c r="V353" s="134">
        <f ca="1">TODAY()-INT(Sisteplant[[#This Row],[Data de Prioridade]])</f>
        <v>-20</v>
      </c>
    </row>
    <row r="354" spans="1:22" ht="11" x14ac:dyDescent="0.15">
      <c r="A354" s="125">
        <v>305948</v>
      </c>
      <c r="B354" s="125" t="s">
        <v>1468</v>
      </c>
      <c r="C354" s="126" t="s">
        <v>1469</v>
      </c>
      <c r="D354" s="126" t="s">
        <v>1469</v>
      </c>
      <c r="E354" s="127" t="s">
        <v>115</v>
      </c>
      <c r="F354" s="126" t="s">
        <v>116</v>
      </c>
      <c r="G354" s="127" t="s">
        <v>23</v>
      </c>
      <c r="H354" s="125" t="s">
        <v>87</v>
      </c>
      <c r="I354" s="127" t="s">
        <v>88</v>
      </c>
      <c r="J354" s="127" t="s">
        <v>1213</v>
      </c>
      <c r="K354" s="127" t="s">
        <v>1214</v>
      </c>
      <c r="L354" s="125" t="s">
        <v>36</v>
      </c>
      <c r="M354" s="128" t="s">
        <v>37</v>
      </c>
      <c r="N354" s="128" t="s">
        <v>29</v>
      </c>
      <c r="O354" s="128" t="s">
        <v>30</v>
      </c>
      <c r="P354" s="129"/>
      <c r="Q354" s="130"/>
      <c r="R354" s="130" t="s">
        <v>31</v>
      </c>
      <c r="S354" s="131">
        <v>45378.560416666704</v>
      </c>
      <c r="T354" s="132" t="s">
        <v>119</v>
      </c>
      <c r="U354" s="133">
        <v>45508.412499999999</v>
      </c>
      <c r="V354" s="134">
        <f ca="1">TODAY()-INT(Sisteplant[[#This Row],[Data de Prioridade]])</f>
        <v>-61</v>
      </c>
    </row>
    <row r="355" spans="1:22" ht="11" x14ac:dyDescent="0.15">
      <c r="A355" s="125">
        <v>305949</v>
      </c>
      <c r="B355" s="125" t="s">
        <v>1470</v>
      </c>
      <c r="C355" s="126" t="s">
        <v>1471</v>
      </c>
      <c r="D355" s="126" t="s">
        <v>1471</v>
      </c>
      <c r="E355" s="127" t="s">
        <v>115</v>
      </c>
      <c r="F355" s="126" t="s">
        <v>116</v>
      </c>
      <c r="G355" s="127" t="s">
        <v>23</v>
      </c>
      <c r="H355" s="125" t="s">
        <v>214</v>
      </c>
      <c r="I355" s="127" t="s">
        <v>215</v>
      </c>
      <c r="J355" s="127" t="s">
        <v>1213</v>
      </c>
      <c r="K355" s="127" t="s">
        <v>1214</v>
      </c>
      <c r="L355" s="125" t="s">
        <v>36</v>
      </c>
      <c r="M355" s="128" t="s">
        <v>37</v>
      </c>
      <c r="N355" s="128" t="s">
        <v>29</v>
      </c>
      <c r="O355" s="128" t="s">
        <v>30</v>
      </c>
      <c r="P355" s="129"/>
      <c r="Q355" s="130"/>
      <c r="R355" s="130" t="s">
        <v>31</v>
      </c>
      <c r="S355" s="131">
        <v>45378.569444444402</v>
      </c>
      <c r="T355" s="132" t="s">
        <v>119</v>
      </c>
      <c r="U355" s="133">
        <v>45468.569444444402</v>
      </c>
      <c r="V355" s="134">
        <f ca="1">TODAY()-INT(Sisteplant[[#This Row],[Data de Prioridade]])</f>
        <v>-21</v>
      </c>
    </row>
    <row r="356" spans="1:22" ht="11" x14ac:dyDescent="0.15">
      <c r="A356" s="125">
        <v>305951</v>
      </c>
      <c r="B356" s="125" t="s">
        <v>1472</v>
      </c>
      <c r="C356" s="126" t="s">
        <v>1473</v>
      </c>
      <c r="D356" s="126" t="s">
        <v>1473</v>
      </c>
      <c r="E356" s="127" t="s">
        <v>42</v>
      </c>
      <c r="F356" s="126" t="s">
        <v>43</v>
      </c>
      <c r="G356" s="127" t="s">
        <v>23</v>
      </c>
      <c r="H356" s="125" t="s">
        <v>214</v>
      </c>
      <c r="I356" s="127" t="s">
        <v>215</v>
      </c>
      <c r="J356" s="127" t="s">
        <v>862</v>
      </c>
      <c r="K356" s="127" t="s">
        <v>863</v>
      </c>
      <c r="L356" s="125" t="s">
        <v>36</v>
      </c>
      <c r="M356" s="128" t="s">
        <v>37</v>
      </c>
      <c r="N356" s="128" t="s">
        <v>29</v>
      </c>
      <c r="O356" s="128" t="s">
        <v>30</v>
      </c>
      <c r="P356" s="129"/>
      <c r="Q356" s="130"/>
      <c r="R356" s="130" t="s">
        <v>31</v>
      </c>
      <c r="S356" s="131">
        <v>45377.588194444397</v>
      </c>
      <c r="T356" s="132" t="s">
        <v>46</v>
      </c>
      <c r="U356" s="133">
        <v>45467.588194444397</v>
      </c>
      <c r="V356" s="134">
        <f ca="1">TODAY()-INT(Sisteplant[[#This Row],[Data de Prioridade]])</f>
        <v>-20</v>
      </c>
    </row>
    <row r="357" spans="1:22" ht="11" x14ac:dyDescent="0.15">
      <c r="A357" s="125">
        <v>305953</v>
      </c>
      <c r="B357" s="125" t="s">
        <v>1474</v>
      </c>
      <c r="C357" s="126" t="s">
        <v>1475</v>
      </c>
      <c r="D357" s="126" t="s">
        <v>1475</v>
      </c>
      <c r="E357" s="127" t="s">
        <v>42</v>
      </c>
      <c r="F357" s="126" t="s">
        <v>43</v>
      </c>
      <c r="G357" s="127" t="s">
        <v>23</v>
      </c>
      <c r="H357" s="125" t="s">
        <v>214</v>
      </c>
      <c r="I357" s="127" t="s">
        <v>215</v>
      </c>
      <c r="J357" s="127" t="s">
        <v>862</v>
      </c>
      <c r="K357" s="127" t="s">
        <v>863</v>
      </c>
      <c r="L357" s="125" t="s">
        <v>36</v>
      </c>
      <c r="M357" s="128" t="s">
        <v>37</v>
      </c>
      <c r="N357" s="128" t="s">
        <v>29</v>
      </c>
      <c r="O357" s="128" t="s">
        <v>30</v>
      </c>
      <c r="P357" s="129"/>
      <c r="Q357" s="130"/>
      <c r="R357" s="130" t="s">
        <v>31</v>
      </c>
      <c r="S357" s="131">
        <v>45377.590277777803</v>
      </c>
      <c r="T357" s="132" t="s">
        <v>46</v>
      </c>
      <c r="U357" s="133">
        <v>45467.590277777803</v>
      </c>
      <c r="V357" s="134">
        <f ca="1">TODAY()-INT(Sisteplant[[#This Row],[Data de Prioridade]])</f>
        <v>-20</v>
      </c>
    </row>
    <row r="358" spans="1:22" ht="11" x14ac:dyDescent="0.15">
      <c r="A358" s="125">
        <v>305954</v>
      </c>
      <c r="B358" s="125" t="s">
        <v>1476</v>
      </c>
      <c r="C358" s="126" t="s">
        <v>1477</v>
      </c>
      <c r="D358" s="126" t="s">
        <v>1477</v>
      </c>
      <c r="E358" s="127" t="s">
        <v>42</v>
      </c>
      <c r="F358" s="126" t="s">
        <v>43</v>
      </c>
      <c r="G358" s="127" t="s">
        <v>23</v>
      </c>
      <c r="H358" s="125" t="s">
        <v>214</v>
      </c>
      <c r="I358" s="127" t="s">
        <v>215</v>
      </c>
      <c r="J358" s="127" t="s">
        <v>862</v>
      </c>
      <c r="K358" s="127" t="s">
        <v>863</v>
      </c>
      <c r="L358" s="125" t="s">
        <v>36</v>
      </c>
      <c r="M358" s="128" t="s">
        <v>37</v>
      </c>
      <c r="N358" s="128" t="s">
        <v>29</v>
      </c>
      <c r="O358" s="128" t="s">
        <v>30</v>
      </c>
      <c r="P358" s="129"/>
      <c r="Q358" s="130"/>
      <c r="R358" s="130" t="s">
        <v>31</v>
      </c>
      <c r="S358" s="131">
        <v>45377.590972222199</v>
      </c>
      <c r="T358" s="132" t="s">
        <v>46</v>
      </c>
      <c r="U358" s="133">
        <v>45467.590972222199</v>
      </c>
      <c r="V358" s="134">
        <f ca="1">TODAY()-INT(Sisteplant[[#This Row],[Data de Prioridade]])</f>
        <v>-20</v>
      </c>
    </row>
    <row r="359" spans="1:22" ht="11" x14ac:dyDescent="0.15">
      <c r="A359" s="125">
        <v>305956</v>
      </c>
      <c r="B359" s="125" t="s">
        <v>1478</v>
      </c>
      <c r="C359" s="126" t="s">
        <v>1479</v>
      </c>
      <c r="D359" s="126" t="s">
        <v>1479</v>
      </c>
      <c r="E359" s="127" t="s">
        <v>92</v>
      </c>
      <c r="F359" s="126" t="s">
        <v>93</v>
      </c>
      <c r="G359" s="127" t="s">
        <v>23</v>
      </c>
      <c r="H359" s="125" t="s">
        <v>214</v>
      </c>
      <c r="I359" s="127" t="s">
        <v>215</v>
      </c>
      <c r="J359" s="127" t="s">
        <v>1206</v>
      </c>
      <c r="K359" s="127" t="s">
        <v>1207</v>
      </c>
      <c r="L359" s="125" t="s">
        <v>36</v>
      </c>
      <c r="M359" s="128" t="s">
        <v>37</v>
      </c>
      <c r="N359" s="128" t="s">
        <v>29</v>
      </c>
      <c r="O359" s="128" t="s">
        <v>30</v>
      </c>
      <c r="P359" s="129"/>
      <c r="Q359" s="130"/>
      <c r="R359" s="130" t="s">
        <v>31</v>
      </c>
      <c r="S359" s="131">
        <v>45397.760416666701</v>
      </c>
      <c r="T359" s="132" t="s">
        <v>91</v>
      </c>
      <c r="U359" s="133">
        <v>45487.760416666701</v>
      </c>
      <c r="V359" s="134">
        <f ca="1">TODAY()-INT(Sisteplant[[#This Row],[Data de Prioridade]])</f>
        <v>-40</v>
      </c>
    </row>
    <row r="360" spans="1:22" ht="11" x14ac:dyDescent="0.15">
      <c r="A360" s="125">
        <v>305957</v>
      </c>
      <c r="B360" s="125" t="s">
        <v>1480</v>
      </c>
      <c r="C360" s="126" t="s">
        <v>1481</v>
      </c>
      <c r="D360" s="126" t="s">
        <v>1481</v>
      </c>
      <c r="E360" s="127" t="s">
        <v>100</v>
      </c>
      <c r="F360" s="126" t="s">
        <v>101</v>
      </c>
      <c r="G360" s="127" t="s">
        <v>23</v>
      </c>
      <c r="H360" s="125" t="s">
        <v>34</v>
      </c>
      <c r="I360" s="127" t="s">
        <v>35</v>
      </c>
      <c r="J360" s="127" t="s">
        <v>348</v>
      </c>
      <c r="K360" s="127" t="s">
        <v>349</v>
      </c>
      <c r="L360" s="125" t="s">
        <v>36</v>
      </c>
      <c r="M360" s="128" t="s">
        <v>37</v>
      </c>
      <c r="N360" s="128" t="s">
        <v>82</v>
      </c>
      <c r="O360" s="128" t="s">
        <v>83</v>
      </c>
      <c r="P360" s="129">
        <v>45448.640972222202</v>
      </c>
      <c r="Q360" s="130"/>
      <c r="R360" s="130" t="s">
        <v>31</v>
      </c>
      <c r="S360" s="131">
        <v>45393.714583333298</v>
      </c>
      <c r="T360" s="132" t="s">
        <v>86</v>
      </c>
      <c r="U360" s="133">
        <v>45508.412499999999</v>
      </c>
      <c r="V360" s="134">
        <f ca="1">TODAY()-INT(Sisteplant[[#This Row],[Data de Prioridade]])</f>
        <v>-61</v>
      </c>
    </row>
    <row r="361" spans="1:22" ht="11" x14ac:dyDescent="0.15">
      <c r="A361" s="125">
        <v>305958</v>
      </c>
      <c r="B361" s="125" t="s">
        <v>1482</v>
      </c>
      <c r="C361" s="126" t="s">
        <v>1483</v>
      </c>
      <c r="D361" s="126" t="s">
        <v>1483</v>
      </c>
      <c r="E361" s="127" t="s">
        <v>1173</v>
      </c>
      <c r="F361" s="126" t="s">
        <v>1174</v>
      </c>
      <c r="G361" s="127" t="s">
        <v>23</v>
      </c>
      <c r="H361" s="125" t="s">
        <v>34</v>
      </c>
      <c r="I361" s="127" t="s">
        <v>35</v>
      </c>
      <c r="J361" s="127" t="s">
        <v>1175</v>
      </c>
      <c r="K361" s="127" t="s">
        <v>1176</v>
      </c>
      <c r="L361" s="125" t="s">
        <v>36</v>
      </c>
      <c r="M361" s="128" t="s">
        <v>37</v>
      </c>
      <c r="N361" s="128" t="s">
        <v>29</v>
      </c>
      <c r="O361" s="128" t="s">
        <v>30</v>
      </c>
      <c r="P361" s="129">
        <v>45427.659722222197</v>
      </c>
      <c r="Q361" s="130"/>
      <c r="R361" s="130" t="s">
        <v>31</v>
      </c>
      <c r="S361" s="131">
        <v>45390.488194444399</v>
      </c>
      <c r="T361" s="132" t="s">
        <v>109</v>
      </c>
      <c r="U361" s="133">
        <v>45508.412499999999</v>
      </c>
      <c r="V361" s="134">
        <f ca="1">TODAY()-INT(Sisteplant[[#This Row],[Data de Prioridade]])</f>
        <v>-61</v>
      </c>
    </row>
    <row r="362" spans="1:22" ht="11" x14ac:dyDescent="0.15">
      <c r="A362" s="125">
        <v>305961</v>
      </c>
      <c r="B362" s="125" t="s">
        <v>1484</v>
      </c>
      <c r="C362" s="126" t="s">
        <v>1485</v>
      </c>
      <c r="D362" s="126" t="s">
        <v>1485</v>
      </c>
      <c r="E362" s="127" t="s">
        <v>115</v>
      </c>
      <c r="F362" s="126" t="s">
        <v>116</v>
      </c>
      <c r="G362" s="127" t="s">
        <v>23</v>
      </c>
      <c r="H362" s="125" t="s">
        <v>34</v>
      </c>
      <c r="I362" s="127" t="s">
        <v>35</v>
      </c>
      <c r="J362" s="127" t="s">
        <v>117</v>
      </c>
      <c r="K362" s="127" t="s">
        <v>118</v>
      </c>
      <c r="L362" s="125" t="s">
        <v>36</v>
      </c>
      <c r="M362" s="128" t="s">
        <v>37</v>
      </c>
      <c r="N362" s="128" t="s">
        <v>29</v>
      </c>
      <c r="O362" s="128" t="s">
        <v>30</v>
      </c>
      <c r="P362" s="129">
        <v>45426.5756944444</v>
      </c>
      <c r="Q362" s="130"/>
      <c r="R362" s="130" t="s">
        <v>31</v>
      </c>
      <c r="S362" s="131">
        <v>45383.370138888902</v>
      </c>
      <c r="T362" s="132" t="s">
        <v>119</v>
      </c>
      <c r="U362" s="133">
        <v>45508.412499999999</v>
      </c>
      <c r="V362" s="134">
        <f ca="1">TODAY()-INT(Sisteplant[[#This Row],[Data de Prioridade]])</f>
        <v>-61</v>
      </c>
    </row>
    <row r="363" spans="1:22" ht="11" x14ac:dyDescent="0.15">
      <c r="A363" s="125">
        <v>305962</v>
      </c>
      <c r="B363" s="125" t="s">
        <v>1486</v>
      </c>
      <c r="C363" s="126" t="s">
        <v>1487</v>
      </c>
      <c r="D363" s="126" t="s">
        <v>1487</v>
      </c>
      <c r="E363" s="127" t="s">
        <v>115</v>
      </c>
      <c r="F363" s="126" t="s">
        <v>116</v>
      </c>
      <c r="G363" s="127" t="s">
        <v>23</v>
      </c>
      <c r="H363" s="125" t="s">
        <v>22</v>
      </c>
      <c r="I363" s="127" t="s">
        <v>24</v>
      </c>
      <c r="J363" s="127" t="s">
        <v>117</v>
      </c>
      <c r="K363" s="127" t="s">
        <v>118</v>
      </c>
      <c r="L363" s="125" t="s">
        <v>36</v>
      </c>
      <c r="M363" s="128" t="s">
        <v>37</v>
      </c>
      <c r="N363" s="128" t="s">
        <v>29</v>
      </c>
      <c r="O363" s="128" t="s">
        <v>30</v>
      </c>
      <c r="P363" s="129">
        <v>45426.572916666701</v>
      </c>
      <c r="Q363" s="130"/>
      <c r="R363" s="130" t="s">
        <v>31</v>
      </c>
      <c r="S363" s="131">
        <v>45383.365277777797</v>
      </c>
      <c r="T363" s="132" t="s">
        <v>119</v>
      </c>
      <c r="U363" s="133">
        <v>45508.412499999999</v>
      </c>
      <c r="V363" s="134">
        <f ca="1">TODAY()-INT(Sisteplant[[#This Row],[Data de Prioridade]])</f>
        <v>-61</v>
      </c>
    </row>
    <row r="364" spans="1:22" ht="11" x14ac:dyDescent="0.15">
      <c r="A364" s="125">
        <v>305963</v>
      </c>
      <c r="B364" s="125" t="s">
        <v>1488</v>
      </c>
      <c r="C364" s="126" t="s">
        <v>1489</v>
      </c>
      <c r="D364" s="126" t="s">
        <v>1489</v>
      </c>
      <c r="E364" s="127" t="s">
        <v>1173</v>
      </c>
      <c r="F364" s="126" t="s">
        <v>1174</v>
      </c>
      <c r="G364" s="127" t="s">
        <v>23</v>
      </c>
      <c r="H364" s="125" t="s">
        <v>34</v>
      </c>
      <c r="I364" s="127" t="s">
        <v>35</v>
      </c>
      <c r="J364" s="127" t="s">
        <v>1175</v>
      </c>
      <c r="K364" s="127" t="s">
        <v>1176</v>
      </c>
      <c r="L364" s="125" t="s">
        <v>36</v>
      </c>
      <c r="M364" s="128" t="s">
        <v>37</v>
      </c>
      <c r="N364" s="128" t="s">
        <v>55</v>
      </c>
      <c r="O364" s="128" t="s">
        <v>56</v>
      </c>
      <c r="P364" s="129">
        <v>45421.354166666701</v>
      </c>
      <c r="Q364" s="130"/>
      <c r="R364" s="130" t="s">
        <v>31</v>
      </c>
      <c r="S364" s="131">
        <v>45390.479861111096</v>
      </c>
      <c r="T364" s="132" t="s">
        <v>109</v>
      </c>
      <c r="U364" s="133">
        <v>45508.412499999999</v>
      </c>
      <c r="V364" s="134">
        <f ca="1">TODAY()-INT(Sisteplant[[#This Row],[Data de Prioridade]])</f>
        <v>-61</v>
      </c>
    </row>
    <row r="365" spans="1:22" ht="11" x14ac:dyDescent="0.15">
      <c r="A365" s="125">
        <v>305964</v>
      </c>
      <c r="B365" s="125" t="s">
        <v>1490</v>
      </c>
      <c r="C365" s="126" t="s">
        <v>1491</v>
      </c>
      <c r="D365" s="126" t="s">
        <v>1491</v>
      </c>
      <c r="E365" s="127" t="s">
        <v>92</v>
      </c>
      <c r="F365" s="126" t="s">
        <v>93</v>
      </c>
      <c r="G365" s="127" t="s">
        <v>23</v>
      </c>
      <c r="H365" s="125" t="s">
        <v>214</v>
      </c>
      <c r="I365" s="127" t="s">
        <v>215</v>
      </c>
      <c r="J365" s="127" t="s">
        <v>935</v>
      </c>
      <c r="K365" s="127" t="s">
        <v>936</v>
      </c>
      <c r="L365" s="125" t="s">
        <v>36</v>
      </c>
      <c r="M365" s="128" t="s">
        <v>37</v>
      </c>
      <c r="N365" s="128" t="s">
        <v>29</v>
      </c>
      <c r="O365" s="128" t="s">
        <v>30</v>
      </c>
      <c r="P365" s="129">
        <v>45426.572222222203</v>
      </c>
      <c r="Q365" s="130"/>
      <c r="R365" s="130" t="s">
        <v>31</v>
      </c>
      <c r="S365" s="131">
        <v>45398.375694444403</v>
      </c>
      <c r="T365" s="132" t="s">
        <v>91</v>
      </c>
      <c r="U365" s="133">
        <v>45508.412499999999</v>
      </c>
      <c r="V365" s="134">
        <f ca="1">TODAY()-INT(Sisteplant[[#This Row],[Data de Prioridade]])</f>
        <v>-61</v>
      </c>
    </row>
    <row r="366" spans="1:22" ht="11" x14ac:dyDescent="0.15">
      <c r="A366" s="125">
        <v>305965</v>
      </c>
      <c r="B366" s="125" t="s">
        <v>1492</v>
      </c>
      <c r="C366" s="126" t="s">
        <v>1493</v>
      </c>
      <c r="D366" s="126" t="s">
        <v>1493</v>
      </c>
      <c r="E366" s="127" t="s">
        <v>1494</v>
      </c>
      <c r="F366" s="126" t="s">
        <v>1495</v>
      </c>
      <c r="G366" s="127" t="s">
        <v>23</v>
      </c>
      <c r="H366" s="125" t="s">
        <v>34</v>
      </c>
      <c r="I366" s="127" t="s">
        <v>35</v>
      </c>
      <c r="J366" s="127" t="s">
        <v>129</v>
      </c>
      <c r="K366" s="127" t="s">
        <v>130</v>
      </c>
      <c r="L366" s="125" t="s">
        <v>36</v>
      </c>
      <c r="M366" s="128" t="s">
        <v>37</v>
      </c>
      <c r="N366" s="128" t="s">
        <v>89</v>
      </c>
      <c r="O366" s="128" t="s">
        <v>90</v>
      </c>
      <c r="P366" s="129">
        <v>45447.649305555598</v>
      </c>
      <c r="Q366" s="130"/>
      <c r="R366" s="130" t="s">
        <v>31</v>
      </c>
      <c r="S366" s="131">
        <v>45383.551388888904</v>
      </c>
      <c r="T366" s="132" t="s">
        <v>131</v>
      </c>
      <c r="U366" s="133">
        <v>45508.412499999999</v>
      </c>
      <c r="V366" s="134">
        <f ca="1">TODAY()-INT(Sisteplant[[#This Row],[Data de Prioridade]])</f>
        <v>-61</v>
      </c>
    </row>
    <row r="367" spans="1:22" ht="11" x14ac:dyDescent="0.15">
      <c r="A367" s="125">
        <v>305971</v>
      </c>
      <c r="B367" s="125" t="s">
        <v>1496</v>
      </c>
      <c r="C367" s="126" t="s">
        <v>1497</v>
      </c>
      <c r="D367" s="126" t="s">
        <v>1497</v>
      </c>
      <c r="E367" s="127" t="s">
        <v>689</v>
      </c>
      <c r="F367" s="126" t="s">
        <v>690</v>
      </c>
      <c r="G367" s="127" t="s">
        <v>23</v>
      </c>
      <c r="H367" s="125" t="s">
        <v>34</v>
      </c>
      <c r="I367" s="127" t="s">
        <v>35</v>
      </c>
      <c r="J367" s="127" t="s">
        <v>1206</v>
      </c>
      <c r="K367" s="127" t="s">
        <v>1207</v>
      </c>
      <c r="L367" s="125" t="s">
        <v>36</v>
      </c>
      <c r="M367" s="128" t="s">
        <v>37</v>
      </c>
      <c r="N367" s="128" t="s">
        <v>29</v>
      </c>
      <c r="O367" s="128" t="s">
        <v>30</v>
      </c>
      <c r="P367" s="129">
        <v>45427.653472222199</v>
      </c>
      <c r="Q367" s="130"/>
      <c r="R367" s="130" t="s">
        <v>31</v>
      </c>
      <c r="S367" s="131">
        <v>45397.488888888904</v>
      </c>
      <c r="T367" s="132" t="s">
        <v>91</v>
      </c>
      <c r="U367" s="133">
        <v>45508.412499999999</v>
      </c>
      <c r="V367" s="134">
        <f ca="1">TODAY()-INT(Sisteplant[[#This Row],[Data de Prioridade]])</f>
        <v>-61</v>
      </c>
    </row>
    <row r="368" spans="1:22" ht="11" x14ac:dyDescent="0.15">
      <c r="A368" s="125">
        <v>305973</v>
      </c>
      <c r="B368" s="125" t="s">
        <v>1498</v>
      </c>
      <c r="C368" s="126" t="s">
        <v>1499</v>
      </c>
      <c r="D368" s="126" t="s">
        <v>1499</v>
      </c>
      <c r="E368" s="127" t="s">
        <v>257</v>
      </c>
      <c r="F368" s="126" t="s">
        <v>258</v>
      </c>
      <c r="G368" s="127" t="s">
        <v>23</v>
      </c>
      <c r="H368" s="125" t="s">
        <v>34</v>
      </c>
      <c r="I368" s="127" t="s">
        <v>35</v>
      </c>
      <c r="J368" s="127" t="s">
        <v>138</v>
      </c>
      <c r="K368" s="127" t="s">
        <v>139</v>
      </c>
      <c r="L368" s="125" t="s">
        <v>36</v>
      </c>
      <c r="M368" s="128" t="s">
        <v>37</v>
      </c>
      <c r="N368" s="128" t="s">
        <v>89</v>
      </c>
      <c r="O368" s="128" t="s">
        <v>90</v>
      </c>
      <c r="P368" s="129">
        <v>45425.344444444403</v>
      </c>
      <c r="Q368" s="130"/>
      <c r="R368" s="130" t="s">
        <v>31</v>
      </c>
      <c r="S368" s="131">
        <v>45416.576388888898</v>
      </c>
      <c r="T368" s="132" t="s">
        <v>233</v>
      </c>
      <c r="U368" s="133">
        <v>45508.412499999999</v>
      </c>
      <c r="V368" s="134">
        <f ca="1">TODAY()-INT(Sisteplant[[#This Row],[Data de Prioridade]])</f>
        <v>-61</v>
      </c>
    </row>
    <row r="369" spans="1:22" ht="11" x14ac:dyDescent="0.15">
      <c r="A369" s="125">
        <v>305974</v>
      </c>
      <c r="B369" s="125" t="s">
        <v>1500</v>
      </c>
      <c r="C369" s="126" t="s">
        <v>1501</v>
      </c>
      <c r="D369" s="126" t="s">
        <v>1501</v>
      </c>
      <c r="E369" s="127" t="s">
        <v>190</v>
      </c>
      <c r="F369" s="126" t="s">
        <v>191</v>
      </c>
      <c r="G369" s="127" t="s">
        <v>23</v>
      </c>
      <c r="H369" s="125" t="s">
        <v>34</v>
      </c>
      <c r="I369" s="127" t="s">
        <v>35</v>
      </c>
      <c r="J369" s="127" t="s">
        <v>1502</v>
      </c>
      <c r="K369" s="127" t="s">
        <v>1503</v>
      </c>
      <c r="L369" s="125" t="s">
        <v>36</v>
      </c>
      <c r="M369" s="128" t="s">
        <v>37</v>
      </c>
      <c r="N369" s="128" t="s">
        <v>29</v>
      </c>
      <c r="O369" s="128" t="s">
        <v>30</v>
      </c>
      <c r="P369" s="129">
        <v>45432.655555555597</v>
      </c>
      <c r="Q369" s="130"/>
      <c r="R369" s="130" t="s">
        <v>31</v>
      </c>
      <c r="S369" s="131">
        <v>45387.315972222197</v>
      </c>
      <c r="T369" s="132" t="s">
        <v>192</v>
      </c>
      <c r="U369" s="133">
        <v>45508.412499999999</v>
      </c>
      <c r="V369" s="134">
        <f ca="1">TODAY()-INT(Sisteplant[[#This Row],[Data de Prioridade]])</f>
        <v>-61</v>
      </c>
    </row>
    <row r="370" spans="1:22" ht="11" x14ac:dyDescent="0.15">
      <c r="A370" s="125">
        <v>305975</v>
      </c>
      <c r="B370" s="125" t="s">
        <v>1504</v>
      </c>
      <c r="C370" s="126" t="s">
        <v>1505</v>
      </c>
      <c r="D370" s="126" t="s">
        <v>1505</v>
      </c>
      <c r="E370" s="127" t="s">
        <v>84</v>
      </c>
      <c r="F370" s="126" t="s">
        <v>85</v>
      </c>
      <c r="G370" s="127" t="s">
        <v>23</v>
      </c>
      <c r="H370" s="125" t="s">
        <v>22</v>
      </c>
      <c r="I370" s="127" t="s">
        <v>24</v>
      </c>
      <c r="J370" s="127" t="s">
        <v>1502</v>
      </c>
      <c r="K370" s="127" t="s">
        <v>1503</v>
      </c>
      <c r="L370" s="125" t="s">
        <v>36</v>
      </c>
      <c r="M370" s="128" t="s">
        <v>37</v>
      </c>
      <c r="N370" s="128" t="s">
        <v>29</v>
      </c>
      <c r="O370" s="128" t="s">
        <v>30</v>
      </c>
      <c r="P370" s="129">
        <v>45432.658333333296</v>
      </c>
      <c r="Q370" s="130"/>
      <c r="R370" s="130" t="s">
        <v>31</v>
      </c>
      <c r="S370" s="131">
        <v>45387.323611111096</v>
      </c>
      <c r="T370" s="132" t="s">
        <v>86</v>
      </c>
      <c r="U370" s="133">
        <v>45508.412499999999</v>
      </c>
      <c r="V370" s="134">
        <f ca="1">TODAY()-INT(Sisteplant[[#This Row],[Data de Prioridade]])</f>
        <v>-61</v>
      </c>
    </row>
    <row r="371" spans="1:22" ht="11" x14ac:dyDescent="0.15">
      <c r="A371" s="125">
        <v>305976</v>
      </c>
      <c r="B371" s="125" t="s">
        <v>1506</v>
      </c>
      <c r="C371" s="126" t="s">
        <v>1507</v>
      </c>
      <c r="D371" s="126" t="s">
        <v>1507</v>
      </c>
      <c r="E371" s="127" t="s">
        <v>1173</v>
      </c>
      <c r="F371" s="126" t="s">
        <v>1174</v>
      </c>
      <c r="G371" s="127" t="s">
        <v>23</v>
      </c>
      <c r="H371" s="125" t="s">
        <v>214</v>
      </c>
      <c r="I371" s="127" t="s">
        <v>215</v>
      </c>
      <c r="J371" s="127" t="s">
        <v>1175</v>
      </c>
      <c r="K371" s="127" t="s">
        <v>1176</v>
      </c>
      <c r="L371" s="125" t="s">
        <v>36</v>
      </c>
      <c r="M371" s="128" t="s">
        <v>37</v>
      </c>
      <c r="N371" s="128" t="s">
        <v>29</v>
      </c>
      <c r="O371" s="128" t="s">
        <v>30</v>
      </c>
      <c r="P371" s="129"/>
      <c r="Q371" s="130"/>
      <c r="R371" s="130" t="s">
        <v>31</v>
      </c>
      <c r="S371" s="131">
        <v>45393.471527777801</v>
      </c>
      <c r="T371" s="132" t="s">
        <v>109</v>
      </c>
      <c r="U371" s="133">
        <v>45483.471527777801</v>
      </c>
      <c r="V371" s="134">
        <f ca="1">TODAY()-INT(Sisteplant[[#This Row],[Data de Prioridade]])</f>
        <v>-36</v>
      </c>
    </row>
    <row r="372" spans="1:22" ht="11" x14ac:dyDescent="0.15">
      <c r="A372" s="125">
        <v>305977</v>
      </c>
      <c r="B372" s="125" t="s">
        <v>1508</v>
      </c>
      <c r="C372" s="126" t="s">
        <v>1509</v>
      </c>
      <c r="D372" s="126" t="s">
        <v>1509</v>
      </c>
      <c r="E372" s="127" t="s">
        <v>1173</v>
      </c>
      <c r="F372" s="126" t="s">
        <v>1174</v>
      </c>
      <c r="G372" s="127" t="s">
        <v>23</v>
      </c>
      <c r="H372" s="125" t="s">
        <v>214</v>
      </c>
      <c r="I372" s="127" t="s">
        <v>215</v>
      </c>
      <c r="J372" s="127" t="s">
        <v>1175</v>
      </c>
      <c r="K372" s="127" t="s">
        <v>1176</v>
      </c>
      <c r="L372" s="125" t="s">
        <v>36</v>
      </c>
      <c r="M372" s="128" t="s">
        <v>37</v>
      </c>
      <c r="N372" s="128" t="s">
        <v>29</v>
      </c>
      <c r="O372" s="128" t="s">
        <v>30</v>
      </c>
      <c r="P372" s="129"/>
      <c r="Q372" s="130"/>
      <c r="R372" s="130" t="s">
        <v>31</v>
      </c>
      <c r="S372" s="131">
        <v>45393.474999999999</v>
      </c>
      <c r="T372" s="132" t="s">
        <v>109</v>
      </c>
      <c r="U372" s="133">
        <v>45483.474999999999</v>
      </c>
      <c r="V372" s="134">
        <f ca="1">TODAY()-INT(Sisteplant[[#This Row],[Data de Prioridade]])</f>
        <v>-36</v>
      </c>
    </row>
    <row r="373" spans="1:22" ht="11" x14ac:dyDescent="0.15">
      <c r="A373" s="125">
        <v>305978</v>
      </c>
      <c r="B373" s="125" t="s">
        <v>1510</v>
      </c>
      <c r="C373" s="126" t="s">
        <v>1511</v>
      </c>
      <c r="D373" s="126" t="s">
        <v>1511</v>
      </c>
      <c r="E373" s="127" t="s">
        <v>715</v>
      </c>
      <c r="F373" s="126" t="s">
        <v>716</v>
      </c>
      <c r="G373" s="127" t="s">
        <v>23</v>
      </c>
      <c r="H373" s="125" t="s">
        <v>214</v>
      </c>
      <c r="I373" s="127" t="s">
        <v>215</v>
      </c>
      <c r="J373" s="127" t="s">
        <v>935</v>
      </c>
      <c r="K373" s="127" t="s">
        <v>936</v>
      </c>
      <c r="L373" s="125" t="s">
        <v>36</v>
      </c>
      <c r="M373" s="128" t="s">
        <v>37</v>
      </c>
      <c r="N373" s="128" t="s">
        <v>29</v>
      </c>
      <c r="O373" s="128" t="s">
        <v>30</v>
      </c>
      <c r="P373" s="129"/>
      <c r="Q373" s="130"/>
      <c r="R373" s="130" t="s">
        <v>31</v>
      </c>
      <c r="S373" s="131">
        <v>45384.265277777798</v>
      </c>
      <c r="T373" s="132" t="s">
        <v>717</v>
      </c>
      <c r="U373" s="133">
        <v>45474.265277777798</v>
      </c>
      <c r="V373" s="134">
        <f ca="1">TODAY()-INT(Sisteplant[[#This Row],[Data de Prioridade]])</f>
        <v>-27</v>
      </c>
    </row>
    <row r="374" spans="1:22" ht="11" x14ac:dyDescent="0.15">
      <c r="A374" s="125">
        <v>305979</v>
      </c>
      <c r="B374" s="125" t="s">
        <v>1512</v>
      </c>
      <c r="C374" s="126" t="s">
        <v>1513</v>
      </c>
      <c r="D374" s="126" t="s">
        <v>1513</v>
      </c>
      <c r="E374" s="127" t="s">
        <v>92</v>
      </c>
      <c r="F374" s="126" t="s">
        <v>93</v>
      </c>
      <c r="G374" s="127" t="s">
        <v>23</v>
      </c>
      <c r="H374" s="125" t="s">
        <v>34</v>
      </c>
      <c r="I374" s="127" t="s">
        <v>35</v>
      </c>
      <c r="J374" s="127" t="s">
        <v>935</v>
      </c>
      <c r="K374" s="127" t="s">
        <v>936</v>
      </c>
      <c r="L374" s="125" t="s">
        <v>36</v>
      </c>
      <c r="M374" s="128" t="s">
        <v>37</v>
      </c>
      <c r="N374" s="128" t="s">
        <v>29</v>
      </c>
      <c r="O374" s="128" t="s">
        <v>30</v>
      </c>
      <c r="P374" s="129">
        <v>45427.653472222199</v>
      </c>
      <c r="Q374" s="130"/>
      <c r="R374" s="130" t="s">
        <v>31</v>
      </c>
      <c r="S374" s="131">
        <v>45384.277777777803</v>
      </c>
      <c r="T374" s="132" t="s">
        <v>91</v>
      </c>
      <c r="U374" s="133">
        <v>45508.412499999999</v>
      </c>
      <c r="V374" s="134">
        <f ca="1">TODAY()-INT(Sisteplant[[#This Row],[Data de Prioridade]])</f>
        <v>-61</v>
      </c>
    </row>
    <row r="375" spans="1:22" ht="11" x14ac:dyDescent="0.15">
      <c r="A375" s="125">
        <v>305980</v>
      </c>
      <c r="B375" s="125" t="s">
        <v>1514</v>
      </c>
      <c r="C375" s="126" t="s">
        <v>1515</v>
      </c>
      <c r="D375" s="126" t="s">
        <v>1515</v>
      </c>
      <c r="E375" s="127" t="s">
        <v>92</v>
      </c>
      <c r="F375" s="126" t="s">
        <v>93</v>
      </c>
      <c r="G375" s="127" t="s">
        <v>23</v>
      </c>
      <c r="H375" s="125" t="s">
        <v>214</v>
      </c>
      <c r="I375" s="127" t="s">
        <v>215</v>
      </c>
      <c r="J375" s="127" t="s">
        <v>935</v>
      </c>
      <c r="K375" s="127" t="s">
        <v>936</v>
      </c>
      <c r="L375" s="125" t="s">
        <v>36</v>
      </c>
      <c r="M375" s="128" t="s">
        <v>37</v>
      </c>
      <c r="N375" s="128" t="s">
        <v>29</v>
      </c>
      <c r="O375" s="128" t="s">
        <v>30</v>
      </c>
      <c r="P375" s="129"/>
      <c r="Q375" s="130"/>
      <c r="R375" s="130" t="s">
        <v>31</v>
      </c>
      <c r="S375" s="131">
        <v>45384.293749999997</v>
      </c>
      <c r="T375" s="132" t="s">
        <v>91</v>
      </c>
      <c r="U375" s="133">
        <v>45474.293749999997</v>
      </c>
      <c r="V375" s="134">
        <f ca="1">TODAY()-INT(Sisteplant[[#This Row],[Data de Prioridade]])</f>
        <v>-27</v>
      </c>
    </row>
    <row r="376" spans="1:22" ht="11" x14ac:dyDescent="0.15">
      <c r="A376" s="125">
        <v>305981</v>
      </c>
      <c r="B376" s="125" t="s">
        <v>1516</v>
      </c>
      <c r="C376" s="126" t="s">
        <v>1517</v>
      </c>
      <c r="D376" s="126" t="s">
        <v>1518</v>
      </c>
      <c r="E376" s="127" t="s">
        <v>1105</v>
      </c>
      <c r="F376" s="126" t="s">
        <v>1106</v>
      </c>
      <c r="G376" s="127" t="s">
        <v>23</v>
      </c>
      <c r="H376" s="125" t="s">
        <v>214</v>
      </c>
      <c r="I376" s="127" t="s">
        <v>215</v>
      </c>
      <c r="J376" s="127" t="s">
        <v>1502</v>
      </c>
      <c r="K376" s="127" t="s">
        <v>1503</v>
      </c>
      <c r="L376" s="125" t="s">
        <v>36</v>
      </c>
      <c r="M376" s="128" t="s">
        <v>37</v>
      </c>
      <c r="N376" s="128" t="s">
        <v>29</v>
      </c>
      <c r="O376" s="128" t="s">
        <v>30</v>
      </c>
      <c r="P376" s="129"/>
      <c r="Q376" s="130"/>
      <c r="R376" s="130" t="s">
        <v>31</v>
      </c>
      <c r="S376" s="131">
        <v>45385.690972222197</v>
      </c>
      <c r="T376" s="132" t="s">
        <v>1107</v>
      </c>
      <c r="U376" s="133">
        <v>45475.690972222197</v>
      </c>
      <c r="V376" s="134">
        <f ca="1">TODAY()-INT(Sisteplant[[#This Row],[Data de Prioridade]])</f>
        <v>-28</v>
      </c>
    </row>
    <row r="377" spans="1:22" ht="11" x14ac:dyDescent="0.15">
      <c r="A377" s="125">
        <v>305982</v>
      </c>
      <c r="B377" s="125" t="s">
        <v>1519</v>
      </c>
      <c r="C377" s="126" t="s">
        <v>1520</v>
      </c>
      <c r="D377" s="126" t="s">
        <v>1520</v>
      </c>
      <c r="E377" s="127" t="s">
        <v>190</v>
      </c>
      <c r="F377" s="126" t="s">
        <v>191</v>
      </c>
      <c r="G377" s="127" t="s">
        <v>23</v>
      </c>
      <c r="H377" s="125" t="s">
        <v>34</v>
      </c>
      <c r="I377" s="127" t="s">
        <v>35</v>
      </c>
      <c r="J377" s="127" t="s">
        <v>1502</v>
      </c>
      <c r="K377" s="127" t="s">
        <v>1503</v>
      </c>
      <c r="L377" s="125" t="s">
        <v>36</v>
      </c>
      <c r="M377" s="128" t="s">
        <v>37</v>
      </c>
      <c r="N377" s="128" t="s">
        <v>29</v>
      </c>
      <c r="O377" s="128" t="s">
        <v>30</v>
      </c>
      <c r="P377" s="129">
        <v>45436.333333333299</v>
      </c>
      <c r="Q377" s="130"/>
      <c r="R377" s="130" t="s">
        <v>31</v>
      </c>
      <c r="S377" s="131">
        <v>45387.310416666704</v>
      </c>
      <c r="T377" s="132" t="s">
        <v>192</v>
      </c>
      <c r="U377" s="133">
        <v>45508.413194444402</v>
      </c>
      <c r="V377" s="134">
        <f ca="1">TODAY()-INT(Sisteplant[[#This Row],[Data de Prioridade]])</f>
        <v>-61</v>
      </c>
    </row>
    <row r="378" spans="1:22" ht="11" x14ac:dyDescent="0.15">
      <c r="A378" s="125">
        <v>305984</v>
      </c>
      <c r="B378" s="125" t="s">
        <v>1521</v>
      </c>
      <c r="C378" s="126" t="s">
        <v>1522</v>
      </c>
      <c r="D378" s="126" t="s">
        <v>1522</v>
      </c>
      <c r="E378" s="127" t="s">
        <v>188</v>
      </c>
      <c r="F378" s="126" t="s">
        <v>189</v>
      </c>
      <c r="G378" s="127" t="s">
        <v>23</v>
      </c>
      <c r="H378" s="125" t="s">
        <v>214</v>
      </c>
      <c r="I378" s="127" t="s">
        <v>215</v>
      </c>
      <c r="J378" s="127" t="s">
        <v>348</v>
      </c>
      <c r="K378" s="127" t="s">
        <v>349</v>
      </c>
      <c r="L378" s="125" t="s">
        <v>36</v>
      </c>
      <c r="M378" s="128" t="s">
        <v>37</v>
      </c>
      <c r="N378" s="128" t="s">
        <v>29</v>
      </c>
      <c r="O378" s="128" t="s">
        <v>30</v>
      </c>
      <c r="P378" s="129"/>
      <c r="Q378" s="130"/>
      <c r="R378" s="130" t="s">
        <v>31</v>
      </c>
      <c r="S378" s="131">
        <v>45384.850694444402</v>
      </c>
      <c r="T378" s="132" t="s">
        <v>91</v>
      </c>
      <c r="U378" s="133">
        <v>45474.850694444402</v>
      </c>
      <c r="V378" s="134">
        <f ca="1">TODAY()-INT(Sisteplant[[#This Row],[Data de Prioridade]])</f>
        <v>-27</v>
      </c>
    </row>
    <row r="379" spans="1:22" ht="11" x14ac:dyDescent="0.15">
      <c r="A379" s="125">
        <v>305985</v>
      </c>
      <c r="B379" s="125" t="s">
        <v>1523</v>
      </c>
      <c r="C379" s="126" t="s">
        <v>1524</v>
      </c>
      <c r="D379" s="126" t="s">
        <v>1524</v>
      </c>
      <c r="E379" s="127" t="s">
        <v>231</v>
      </c>
      <c r="F379" s="126" t="s">
        <v>232</v>
      </c>
      <c r="G379" s="127" t="s">
        <v>23</v>
      </c>
      <c r="H379" s="125" t="s">
        <v>22</v>
      </c>
      <c r="I379" s="127" t="s">
        <v>24</v>
      </c>
      <c r="J379" s="127" t="s">
        <v>1502</v>
      </c>
      <c r="K379" s="127" t="s">
        <v>1503</v>
      </c>
      <c r="L379" s="125" t="s">
        <v>36</v>
      </c>
      <c r="M379" s="128" t="s">
        <v>37</v>
      </c>
      <c r="N379" s="128" t="s">
        <v>29</v>
      </c>
      <c r="O379" s="128" t="s">
        <v>30</v>
      </c>
      <c r="P379" s="129">
        <v>45439.546527777798</v>
      </c>
      <c r="Q379" s="130"/>
      <c r="R379" s="130" t="s">
        <v>31</v>
      </c>
      <c r="S379" s="131">
        <v>45386.382638888899</v>
      </c>
      <c r="T379" s="132" t="s">
        <v>233</v>
      </c>
      <c r="U379" s="133">
        <v>45508.413194444402</v>
      </c>
      <c r="V379" s="134">
        <f ca="1">TODAY()-INT(Sisteplant[[#This Row],[Data de Prioridade]])</f>
        <v>-61</v>
      </c>
    </row>
    <row r="380" spans="1:22" ht="11" x14ac:dyDescent="0.15">
      <c r="A380" s="125">
        <v>305986</v>
      </c>
      <c r="B380" s="125" t="s">
        <v>1525</v>
      </c>
      <c r="C380" s="126" t="s">
        <v>1526</v>
      </c>
      <c r="D380" s="126" t="s">
        <v>1526</v>
      </c>
      <c r="E380" s="127" t="s">
        <v>190</v>
      </c>
      <c r="F380" s="126" t="s">
        <v>191</v>
      </c>
      <c r="G380" s="127" t="s">
        <v>23</v>
      </c>
      <c r="H380" s="125" t="s">
        <v>34</v>
      </c>
      <c r="I380" s="127" t="s">
        <v>35</v>
      </c>
      <c r="J380" s="127" t="s">
        <v>25</v>
      </c>
      <c r="K380" s="127" t="s">
        <v>26</v>
      </c>
      <c r="L380" s="125" t="s">
        <v>36</v>
      </c>
      <c r="M380" s="128" t="s">
        <v>37</v>
      </c>
      <c r="N380" s="128" t="s">
        <v>29</v>
      </c>
      <c r="O380" s="128" t="s">
        <v>30</v>
      </c>
      <c r="P380" s="129">
        <v>45436.545138888898</v>
      </c>
      <c r="Q380" s="130"/>
      <c r="R380" s="130" t="s">
        <v>49</v>
      </c>
      <c r="S380" s="131">
        <v>45149.647916666698</v>
      </c>
      <c r="T380" s="132" t="s">
        <v>192</v>
      </c>
      <c r="U380" s="133">
        <v>45568.413194444402</v>
      </c>
      <c r="V380" s="134">
        <f ca="1">TODAY()-INT(Sisteplant[[#This Row],[Data de Prioridade]])</f>
        <v>-121</v>
      </c>
    </row>
    <row r="381" spans="1:22" ht="11" x14ac:dyDescent="0.15">
      <c r="A381" s="125">
        <v>305987</v>
      </c>
      <c r="B381" s="125" t="s">
        <v>1527</v>
      </c>
      <c r="C381" s="126" t="s">
        <v>1528</v>
      </c>
      <c r="D381" s="126" t="s">
        <v>1528</v>
      </c>
      <c r="E381" s="127" t="s">
        <v>837</v>
      </c>
      <c r="F381" s="126" t="s">
        <v>838</v>
      </c>
      <c r="G381" s="127" t="s">
        <v>23</v>
      </c>
      <c r="H381" s="125" t="s">
        <v>214</v>
      </c>
      <c r="I381" s="127" t="s">
        <v>215</v>
      </c>
      <c r="J381" s="127" t="s">
        <v>933</v>
      </c>
      <c r="K381" s="127" t="s">
        <v>934</v>
      </c>
      <c r="L381" s="125" t="s">
        <v>36</v>
      </c>
      <c r="M381" s="128" t="s">
        <v>37</v>
      </c>
      <c r="N381" s="128" t="s">
        <v>29</v>
      </c>
      <c r="O381" s="128" t="s">
        <v>30</v>
      </c>
      <c r="P381" s="129"/>
      <c r="Q381" s="130"/>
      <c r="R381" s="130" t="s">
        <v>31</v>
      </c>
      <c r="S381" s="131">
        <v>45384.584027777797</v>
      </c>
      <c r="T381" s="132" t="s">
        <v>839</v>
      </c>
      <c r="U381" s="133">
        <v>45474.584027777797</v>
      </c>
      <c r="V381" s="134">
        <f ca="1">TODAY()-INT(Sisteplant[[#This Row],[Data de Prioridade]])</f>
        <v>-27</v>
      </c>
    </row>
    <row r="382" spans="1:22" ht="11" x14ac:dyDescent="0.15">
      <c r="A382" s="125">
        <v>305988</v>
      </c>
      <c r="B382" s="125" t="s">
        <v>1529</v>
      </c>
      <c r="C382" s="126" t="s">
        <v>1530</v>
      </c>
      <c r="D382" s="126" t="s">
        <v>1530</v>
      </c>
      <c r="E382" s="127" t="s">
        <v>1248</v>
      </c>
      <c r="F382" s="126" t="s">
        <v>1249</v>
      </c>
      <c r="G382" s="127" t="s">
        <v>23</v>
      </c>
      <c r="H382" s="125" t="s">
        <v>214</v>
      </c>
      <c r="I382" s="127" t="s">
        <v>215</v>
      </c>
      <c r="J382" s="127" t="s">
        <v>348</v>
      </c>
      <c r="K382" s="127" t="s">
        <v>349</v>
      </c>
      <c r="L382" s="125" t="s">
        <v>36</v>
      </c>
      <c r="M382" s="128" t="s">
        <v>37</v>
      </c>
      <c r="N382" s="128" t="s">
        <v>29</v>
      </c>
      <c r="O382" s="128" t="s">
        <v>30</v>
      </c>
      <c r="P382" s="129"/>
      <c r="Q382" s="130"/>
      <c r="R382" s="130" t="s">
        <v>31</v>
      </c>
      <c r="S382" s="131">
        <v>45387.407638888901</v>
      </c>
      <c r="T382" s="132" t="s">
        <v>91</v>
      </c>
      <c r="U382" s="133">
        <v>45477.407638888901</v>
      </c>
      <c r="V382" s="134">
        <f ca="1">TODAY()-INT(Sisteplant[[#This Row],[Data de Prioridade]])</f>
        <v>-30</v>
      </c>
    </row>
    <row r="383" spans="1:22" ht="11" x14ac:dyDescent="0.15">
      <c r="A383" s="125">
        <v>305989</v>
      </c>
      <c r="B383" s="125" t="s">
        <v>1531</v>
      </c>
      <c r="C383" s="126" t="s">
        <v>1532</v>
      </c>
      <c r="D383" s="126" t="s">
        <v>1532</v>
      </c>
      <c r="E383" s="127" t="s">
        <v>715</v>
      </c>
      <c r="F383" s="126" t="s">
        <v>716</v>
      </c>
      <c r="G383" s="127" t="s">
        <v>23</v>
      </c>
      <c r="H383" s="125" t="s">
        <v>214</v>
      </c>
      <c r="I383" s="127" t="s">
        <v>215</v>
      </c>
      <c r="J383" s="127" t="s">
        <v>935</v>
      </c>
      <c r="K383" s="127" t="s">
        <v>936</v>
      </c>
      <c r="L383" s="125" t="s">
        <v>36</v>
      </c>
      <c r="M383" s="128" t="s">
        <v>37</v>
      </c>
      <c r="N383" s="128" t="s">
        <v>29</v>
      </c>
      <c r="O383" s="128" t="s">
        <v>30</v>
      </c>
      <c r="P383" s="129"/>
      <c r="Q383" s="130"/>
      <c r="R383" s="130" t="s">
        <v>31</v>
      </c>
      <c r="S383" s="131">
        <v>45383.485416666699</v>
      </c>
      <c r="T383" s="132" t="s">
        <v>717</v>
      </c>
      <c r="U383" s="133">
        <v>45473.485416666699</v>
      </c>
      <c r="V383" s="134">
        <f ca="1">TODAY()-INT(Sisteplant[[#This Row],[Data de Prioridade]])</f>
        <v>-26</v>
      </c>
    </row>
    <row r="384" spans="1:22" ht="11" x14ac:dyDescent="0.15">
      <c r="A384" s="125">
        <v>305990</v>
      </c>
      <c r="B384" s="125" t="s">
        <v>1533</v>
      </c>
      <c r="C384" s="126" t="s">
        <v>1534</v>
      </c>
      <c r="D384" s="126" t="s">
        <v>1534</v>
      </c>
      <c r="E384" s="127" t="s">
        <v>1252</v>
      </c>
      <c r="F384" s="126" t="s">
        <v>1253</v>
      </c>
      <c r="G384" s="127" t="s">
        <v>23</v>
      </c>
      <c r="H384" s="125" t="s">
        <v>87</v>
      </c>
      <c r="I384" s="127" t="s">
        <v>88</v>
      </c>
      <c r="J384" s="127" t="s">
        <v>348</v>
      </c>
      <c r="K384" s="127" t="s">
        <v>349</v>
      </c>
      <c r="L384" s="125" t="s">
        <v>36</v>
      </c>
      <c r="M384" s="128" t="s">
        <v>37</v>
      </c>
      <c r="N384" s="128" t="s">
        <v>61</v>
      </c>
      <c r="O384" s="128" t="s">
        <v>62</v>
      </c>
      <c r="P384" s="129">
        <v>45427.625694444403</v>
      </c>
      <c r="Q384" s="130"/>
      <c r="R384" s="130" t="s">
        <v>31</v>
      </c>
      <c r="S384" s="131">
        <v>45388.596527777801</v>
      </c>
      <c r="T384" s="132" t="s">
        <v>91</v>
      </c>
      <c r="U384" s="133">
        <v>45508.413194444402</v>
      </c>
      <c r="V384" s="134">
        <f ca="1">TODAY()-INT(Sisteplant[[#This Row],[Data de Prioridade]])</f>
        <v>-61</v>
      </c>
    </row>
    <row r="385" spans="1:22" ht="11" x14ac:dyDescent="0.15">
      <c r="A385" s="125">
        <v>305991</v>
      </c>
      <c r="B385" s="125" t="s">
        <v>1535</v>
      </c>
      <c r="C385" s="126" t="s">
        <v>1536</v>
      </c>
      <c r="D385" s="126" t="s">
        <v>1536</v>
      </c>
      <c r="E385" s="127" t="s">
        <v>111</v>
      </c>
      <c r="F385" s="126" t="s">
        <v>112</v>
      </c>
      <c r="G385" s="127" t="s">
        <v>23</v>
      </c>
      <c r="H385" s="125" t="s">
        <v>214</v>
      </c>
      <c r="I385" s="127" t="s">
        <v>215</v>
      </c>
      <c r="J385" s="127" t="s">
        <v>1502</v>
      </c>
      <c r="K385" s="127" t="s">
        <v>1503</v>
      </c>
      <c r="L385" s="125" t="s">
        <v>36</v>
      </c>
      <c r="M385" s="128" t="s">
        <v>37</v>
      </c>
      <c r="N385" s="128" t="s">
        <v>29</v>
      </c>
      <c r="O385" s="128" t="s">
        <v>30</v>
      </c>
      <c r="P385" s="129"/>
      <c r="Q385" s="130"/>
      <c r="R385" s="130" t="s">
        <v>31</v>
      </c>
      <c r="S385" s="131">
        <v>45415.381944444402</v>
      </c>
      <c r="T385" s="132" t="s">
        <v>86</v>
      </c>
      <c r="U385" s="133">
        <v>45505.381944444402</v>
      </c>
      <c r="V385" s="134">
        <f ca="1">TODAY()-INT(Sisteplant[[#This Row],[Data de Prioridade]])</f>
        <v>-58</v>
      </c>
    </row>
    <row r="386" spans="1:22" ht="11" x14ac:dyDescent="0.15">
      <c r="A386" s="125">
        <v>305992</v>
      </c>
      <c r="B386" s="125" t="s">
        <v>1537</v>
      </c>
      <c r="C386" s="126" t="s">
        <v>1538</v>
      </c>
      <c r="D386" s="126" t="s">
        <v>1538</v>
      </c>
      <c r="E386" s="127" t="s">
        <v>244</v>
      </c>
      <c r="F386" s="126" t="s">
        <v>245</v>
      </c>
      <c r="G386" s="127" t="s">
        <v>23</v>
      </c>
      <c r="H386" s="125" t="s">
        <v>214</v>
      </c>
      <c r="I386" s="127" t="s">
        <v>215</v>
      </c>
      <c r="J386" s="127" t="s">
        <v>1539</v>
      </c>
      <c r="K386" s="127" t="s">
        <v>1540</v>
      </c>
      <c r="L386" s="125" t="s">
        <v>36</v>
      </c>
      <c r="M386" s="128" t="s">
        <v>37</v>
      </c>
      <c r="N386" s="128" t="s">
        <v>29</v>
      </c>
      <c r="O386" s="128" t="s">
        <v>30</v>
      </c>
      <c r="P386" s="129"/>
      <c r="Q386" s="130"/>
      <c r="R386" s="130" t="s">
        <v>31</v>
      </c>
      <c r="S386" s="131">
        <v>45397.300694444399</v>
      </c>
      <c r="T386" s="132" t="s">
        <v>246</v>
      </c>
      <c r="U386" s="133">
        <v>45487.300694444399</v>
      </c>
      <c r="V386" s="134">
        <f ca="1">TODAY()-INT(Sisteplant[[#This Row],[Data de Prioridade]])</f>
        <v>-40</v>
      </c>
    </row>
    <row r="387" spans="1:22" ht="11" x14ac:dyDescent="0.15">
      <c r="A387" s="125">
        <v>305993</v>
      </c>
      <c r="B387" s="125" t="s">
        <v>1541</v>
      </c>
      <c r="C387" s="126" t="s">
        <v>1542</v>
      </c>
      <c r="D387" s="126" t="s">
        <v>1542</v>
      </c>
      <c r="E387" s="127" t="s">
        <v>244</v>
      </c>
      <c r="F387" s="126" t="s">
        <v>245</v>
      </c>
      <c r="G387" s="127" t="s">
        <v>23</v>
      </c>
      <c r="H387" s="125" t="s">
        <v>214</v>
      </c>
      <c r="I387" s="127" t="s">
        <v>215</v>
      </c>
      <c r="J387" s="127" t="s">
        <v>1539</v>
      </c>
      <c r="K387" s="127" t="s">
        <v>1540</v>
      </c>
      <c r="L387" s="125" t="s">
        <v>36</v>
      </c>
      <c r="M387" s="128" t="s">
        <v>37</v>
      </c>
      <c r="N387" s="128" t="s">
        <v>29</v>
      </c>
      <c r="O387" s="128" t="s">
        <v>30</v>
      </c>
      <c r="P387" s="129"/>
      <c r="Q387" s="130"/>
      <c r="R387" s="130" t="s">
        <v>31</v>
      </c>
      <c r="S387" s="131">
        <v>45397.304861111101</v>
      </c>
      <c r="T387" s="132" t="s">
        <v>246</v>
      </c>
      <c r="U387" s="133">
        <v>45487.304861111101</v>
      </c>
      <c r="V387" s="134">
        <f ca="1">TODAY()-INT(Sisteplant[[#This Row],[Data de Prioridade]])</f>
        <v>-40</v>
      </c>
    </row>
    <row r="388" spans="1:22" ht="11" x14ac:dyDescent="0.15">
      <c r="A388" s="125">
        <v>305994</v>
      </c>
      <c r="B388" s="125" t="s">
        <v>1543</v>
      </c>
      <c r="C388" s="126" t="s">
        <v>1544</v>
      </c>
      <c r="D388" s="126" t="s">
        <v>1544</v>
      </c>
      <c r="E388" s="127" t="s">
        <v>1173</v>
      </c>
      <c r="F388" s="126" t="s">
        <v>1174</v>
      </c>
      <c r="G388" s="127" t="s">
        <v>23</v>
      </c>
      <c r="H388" s="125" t="s">
        <v>214</v>
      </c>
      <c r="I388" s="127" t="s">
        <v>215</v>
      </c>
      <c r="J388" s="127" t="s">
        <v>1175</v>
      </c>
      <c r="K388" s="127" t="s">
        <v>1176</v>
      </c>
      <c r="L388" s="125" t="s">
        <v>36</v>
      </c>
      <c r="M388" s="128" t="s">
        <v>37</v>
      </c>
      <c r="N388" s="128" t="s">
        <v>29</v>
      </c>
      <c r="O388" s="128" t="s">
        <v>30</v>
      </c>
      <c r="P388" s="129"/>
      <c r="Q388" s="130"/>
      <c r="R388" s="130" t="s">
        <v>31</v>
      </c>
      <c r="S388" s="131">
        <v>45390.506944444402</v>
      </c>
      <c r="T388" s="132" t="s">
        <v>109</v>
      </c>
      <c r="U388" s="133">
        <v>45480.506944444402</v>
      </c>
      <c r="V388" s="134">
        <f ca="1">TODAY()-INT(Sisteplant[[#This Row],[Data de Prioridade]])</f>
        <v>-33</v>
      </c>
    </row>
    <row r="389" spans="1:22" ht="11" x14ac:dyDescent="0.15">
      <c r="A389" s="125">
        <v>305995</v>
      </c>
      <c r="B389" s="125" t="s">
        <v>1545</v>
      </c>
      <c r="C389" s="126" t="s">
        <v>1546</v>
      </c>
      <c r="D389" s="126" t="s">
        <v>1546</v>
      </c>
      <c r="E389" s="127" t="s">
        <v>1173</v>
      </c>
      <c r="F389" s="126" t="s">
        <v>1174</v>
      </c>
      <c r="G389" s="127" t="s">
        <v>23</v>
      </c>
      <c r="H389" s="125" t="s">
        <v>214</v>
      </c>
      <c r="I389" s="127" t="s">
        <v>215</v>
      </c>
      <c r="J389" s="127" t="s">
        <v>1175</v>
      </c>
      <c r="K389" s="127" t="s">
        <v>1176</v>
      </c>
      <c r="L389" s="125" t="s">
        <v>36</v>
      </c>
      <c r="M389" s="128" t="s">
        <v>37</v>
      </c>
      <c r="N389" s="128" t="s">
        <v>29</v>
      </c>
      <c r="O389" s="128" t="s">
        <v>30</v>
      </c>
      <c r="P389" s="129"/>
      <c r="Q389" s="130"/>
      <c r="R389" s="130" t="s">
        <v>31</v>
      </c>
      <c r="S389" s="131">
        <v>45390.511805555601</v>
      </c>
      <c r="T389" s="132" t="s">
        <v>109</v>
      </c>
      <c r="U389" s="133">
        <v>45480.511805555601</v>
      </c>
      <c r="V389" s="134">
        <f ca="1">TODAY()-INT(Sisteplant[[#This Row],[Data de Prioridade]])</f>
        <v>-33</v>
      </c>
    </row>
    <row r="390" spans="1:22" ht="11" x14ac:dyDescent="0.15">
      <c r="A390" s="125">
        <v>305996</v>
      </c>
      <c r="B390" s="125" t="s">
        <v>1547</v>
      </c>
      <c r="C390" s="126" t="s">
        <v>1548</v>
      </c>
      <c r="D390" s="126" t="s">
        <v>1548</v>
      </c>
      <c r="E390" s="127" t="s">
        <v>1173</v>
      </c>
      <c r="F390" s="126" t="s">
        <v>1174</v>
      </c>
      <c r="G390" s="127" t="s">
        <v>23</v>
      </c>
      <c r="H390" s="125" t="s">
        <v>214</v>
      </c>
      <c r="I390" s="127" t="s">
        <v>215</v>
      </c>
      <c r="J390" s="127" t="s">
        <v>1175</v>
      </c>
      <c r="K390" s="127" t="s">
        <v>1176</v>
      </c>
      <c r="L390" s="125" t="s">
        <v>36</v>
      </c>
      <c r="M390" s="128" t="s">
        <v>37</v>
      </c>
      <c r="N390" s="128" t="s">
        <v>29</v>
      </c>
      <c r="O390" s="128" t="s">
        <v>30</v>
      </c>
      <c r="P390" s="129"/>
      <c r="Q390" s="130"/>
      <c r="R390" s="130" t="s">
        <v>31</v>
      </c>
      <c r="S390" s="131">
        <v>45390.521527777797</v>
      </c>
      <c r="T390" s="132" t="s">
        <v>109</v>
      </c>
      <c r="U390" s="133">
        <v>45480.521527777797</v>
      </c>
      <c r="V390" s="134">
        <f ca="1">TODAY()-INT(Sisteplant[[#This Row],[Data de Prioridade]])</f>
        <v>-33</v>
      </c>
    </row>
    <row r="391" spans="1:22" ht="11" x14ac:dyDescent="0.15">
      <c r="A391" s="125">
        <v>305998</v>
      </c>
      <c r="B391" s="125" t="s">
        <v>1549</v>
      </c>
      <c r="C391" s="126" t="s">
        <v>1550</v>
      </c>
      <c r="D391" s="126" t="s">
        <v>1550</v>
      </c>
      <c r="E391" s="127" t="s">
        <v>1551</v>
      </c>
      <c r="F391" s="126" t="s">
        <v>1552</v>
      </c>
      <c r="G391" s="127" t="s">
        <v>23</v>
      </c>
      <c r="H391" s="125" t="s">
        <v>214</v>
      </c>
      <c r="I391" s="127" t="s">
        <v>215</v>
      </c>
      <c r="J391" s="127" t="s">
        <v>72</v>
      </c>
      <c r="K391" s="127" t="s">
        <v>73</v>
      </c>
      <c r="L391" s="125" t="s">
        <v>36</v>
      </c>
      <c r="M391" s="128" t="s">
        <v>37</v>
      </c>
      <c r="N391" s="128" t="s">
        <v>29</v>
      </c>
      <c r="O391" s="128" t="s">
        <v>30</v>
      </c>
      <c r="P391" s="129"/>
      <c r="Q391" s="130"/>
      <c r="R391" s="130" t="s">
        <v>31</v>
      </c>
      <c r="S391" s="131">
        <v>45412.597916666702</v>
      </c>
      <c r="T391" s="132" t="s">
        <v>91</v>
      </c>
      <c r="U391" s="133">
        <v>45502.597916666702</v>
      </c>
      <c r="V391" s="134">
        <f ca="1">TODAY()-INT(Sisteplant[[#This Row],[Data de Prioridade]])</f>
        <v>-55</v>
      </c>
    </row>
    <row r="392" spans="1:22" ht="11" x14ac:dyDescent="0.15">
      <c r="A392" s="125">
        <v>306001</v>
      </c>
      <c r="B392" s="125" t="s">
        <v>1553</v>
      </c>
      <c r="C392" s="126" t="s">
        <v>1554</v>
      </c>
      <c r="D392" s="126" t="s">
        <v>1554</v>
      </c>
      <c r="E392" s="127" t="s">
        <v>100</v>
      </c>
      <c r="F392" s="126" t="s">
        <v>101</v>
      </c>
      <c r="G392" s="127" t="s">
        <v>23</v>
      </c>
      <c r="H392" s="125" t="s">
        <v>214</v>
      </c>
      <c r="I392" s="127" t="s">
        <v>215</v>
      </c>
      <c r="J392" s="127" t="s">
        <v>72</v>
      </c>
      <c r="K392" s="127" t="s">
        <v>73</v>
      </c>
      <c r="L392" s="125" t="s">
        <v>36</v>
      </c>
      <c r="M392" s="128" t="s">
        <v>37</v>
      </c>
      <c r="N392" s="128" t="s">
        <v>29</v>
      </c>
      <c r="O392" s="128" t="s">
        <v>30</v>
      </c>
      <c r="P392" s="129"/>
      <c r="Q392" s="130"/>
      <c r="R392" s="130" t="s">
        <v>31</v>
      </c>
      <c r="S392" s="131">
        <v>45404.569444444402</v>
      </c>
      <c r="T392" s="132" t="s">
        <v>104</v>
      </c>
      <c r="U392" s="133">
        <v>45494.569444444402</v>
      </c>
      <c r="V392" s="134">
        <f ca="1">TODAY()-INT(Sisteplant[[#This Row],[Data de Prioridade]])</f>
        <v>-47</v>
      </c>
    </row>
    <row r="393" spans="1:22" ht="11" x14ac:dyDescent="0.15">
      <c r="A393" s="125">
        <v>306002</v>
      </c>
      <c r="B393" s="125" t="s">
        <v>1555</v>
      </c>
      <c r="C393" s="126" t="s">
        <v>1556</v>
      </c>
      <c r="D393" s="126" t="s">
        <v>1556</v>
      </c>
      <c r="E393" s="127" t="s">
        <v>1557</v>
      </c>
      <c r="F393" s="126" t="s">
        <v>1558</v>
      </c>
      <c r="G393" s="127" t="s">
        <v>23</v>
      </c>
      <c r="H393" s="125" t="s">
        <v>34</v>
      </c>
      <c r="I393" s="127" t="s">
        <v>35</v>
      </c>
      <c r="J393" s="127" t="s">
        <v>129</v>
      </c>
      <c r="K393" s="127" t="s">
        <v>130</v>
      </c>
      <c r="L393" s="125" t="s">
        <v>36</v>
      </c>
      <c r="M393" s="128" t="s">
        <v>37</v>
      </c>
      <c r="N393" s="128" t="s">
        <v>61</v>
      </c>
      <c r="O393" s="128" t="s">
        <v>62</v>
      </c>
      <c r="P393" s="129">
        <v>45421.354166666701</v>
      </c>
      <c r="Q393" s="130"/>
      <c r="R393" s="130" t="s">
        <v>31</v>
      </c>
      <c r="S393" s="131">
        <v>45407.313888888901</v>
      </c>
      <c r="T393" s="132" t="s">
        <v>131</v>
      </c>
      <c r="U393" s="133">
        <v>45508.413194444402</v>
      </c>
      <c r="V393" s="134">
        <f ca="1">TODAY()-INT(Sisteplant[[#This Row],[Data de Prioridade]])</f>
        <v>-61</v>
      </c>
    </row>
    <row r="394" spans="1:22" ht="11" x14ac:dyDescent="0.15">
      <c r="A394" s="125">
        <v>306004</v>
      </c>
      <c r="B394" s="125" t="s">
        <v>1559</v>
      </c>
      <c r="C394" s="126" t="s">
        <v>1560</v>
      </c>
      <c r="D394" s="126" t="s">
        <v>1560</v>
      </c>
      <c r="E394" s="127" t="s">
        <v>953</v>
      </c>
      <c r="F394" s="126" t="s">
        <v>954</v>
      </c>
      <c r="G394" s="127" t="s">
        <v>23</v>
      </c>
      <c r="H394" s="125" t="s">
        <v>214</v>
      </c>
      <c r="I394" s="127" t="s">
        <v>215</v>
      </c>
      <c r="J394" s="127" t="s">
        <v>147</v>
      </c>
      <c r="K394" s="127" t="s">
        <v>148</v>
      </c>
      <c r="L394" s="125" t="s">
        <v>36</v>
      </c>
      <c r="M394" s="128" t="s">
        <v>37</v>
      </c>
      <c r="N394" s="128" t="s">
        <v>29</v>
      </c>
      <c r="O394" s="128" t="s">
        <v>30</v>
      </c>
      <c r="P394" s="129"/>
      <c r="Q394" s="130"/>
      <c r="R394" s="130" t="s">
        <v>31</v>
      </c>
      <c r="S394" s="131">
        <v>45407.750694444403</v>
      </c>
      <c r="T394" s="132" t="s">
        <v>131</v>
      </c>
      <c r="U394" s="133">
        <v>45497.750694444403</v>
      </c>
      <c r="V394" s="134">
        <f ca="1">TODAY()-INT(Sisteplant[[#This Row],[Data de Prioridade]])</f>
        <v>-50</v>
      </c>
    </row>
    <row r="395" spans="1:22" ht="11" x14ac:dyDescent="0.15">
      <c r="A395" s="125">
        <v>306006</v>
      </c>
      <c r="B395" s="125" t="s">
        <v>1561</v>
      </c>
      <c r="C395" s="126" t="s">
        <v>1562</v>
      </c>
      <c r="D395" s="126" t="s">
        <v>1562</v>
      </c>
      <c r="E395" s="127" t="s">
        <v>1563</v>
      </c>
      <c r="F395" s="126" t="s">
        <v>1564</v>
      </c>
      <c r="G395" s="127" t="s">
        <v>23</v>
      </c>
      <c r="H395" s="125" t="s">
        <v>34</v>
      </c>
      <c r="I395" s="127" t="s">
        <v>35</v>
      </c>
      <c r="J395" s="127" t="s">
        <v>147</v>
      </c>
      <c r="K395" s="127" t="s">
        <v>148</v>
      </c>
      <c r="L395" s="125" t="s">
        <v>36</v>
      </c>
      <c r="M395" s="128" t="s">
        <v>37</v>
      </c>
      <c r="N395" s="128" t="s">
        <v>29</v>
      </c>
      <c r="O395" s="128" t="s">
        <v>30</v>
      </c>
      <c r="P395" s="129">
        <v>45436.333333333299</v>
      </c>
      <c r="Q395" s="130"/>
      <c r="R395" s="130" t="s">
        <v>31</v>
      </c>
      <c r="S395" s="131">
        <v>45407.763888888898</v>
      </c>
      <c r="T395" s="132" t="s">
        <v>131</v>
      </c>
      <c r="U395" s="133">
        <v>45497.763888888898</v>
      </c>
      <c r="V395" s="134">
        <f ca="1">TODAY()-INT(Sisteplant[[#This Row],[Data de Prioridade]])</f>
        <v>-50</v>
      </c>
    </row>
    <row r="396" spans="1:22" ht="11" x14ac:dyDescent="0.15">
      <c r="A396" s="125">
        <v>306009</v>
      </c>
      <c r="B396" s="125" t="s">
        <v>1565</v>
      </c>
      <c r="C396" s="126" t="s">
        <v>1566</v>
      </c>
      <c r="D396" s="126" t="s">
        <v>1566</v>
      </c>
      <c r="E396" s="127" t="s">
        <v>715</v>
      </c>
      <c r="F396" s="126" t="s">
        <v>716</v>
      </c>
      <c r="G396" s="127" t="s">
        <v>23</v>
      </c>
      <c r="H396" s="125" t="s">
        <v>87</v>
      </c>
      <c r="I396" s="127" t="s">
        <v>88</v>
      </c>
      <c r="J396" s="127" t="s">
        <v>935</v>
      </c>
      <c r="K396" s="127" t="s">
        <v>936</v>
      </c>
      <c r="L396" s="125" t="s">
        <v>36</v>
      </c>
      <c r="M396" s="128" t="s">
        <v>37</v>
      </c>
      <c r="N396" s="128" t="s">
        <v>38</v>
      </c>
      <c r="O396" s="128" t="s">
        <v>39</v>
      </c>
      <c r="P396" s="129">
        <v>45421.431944444397</v>
      </c>
      <c r="Q396" s="130"/>
      <c r="R396" s="130" t="s">
        <v>31</v>
      </c>
      <c r="S396" s="131">
        <v>45384.472916666702</v>
      </c>
      <c r="T396" s="132" t="s">
        <v>717</v>
      </c>
      <c r="U396" s="133">
        <v>45508.413194444402</v>
      </c>
      <c r="V396" s="134">
        <f ca="1">TODAY()-INT(Sisteplant[[#This Row],[Data de Prioridade]])</f>
        <v>-61</v>
      </c>
    </row>
    <row r="397" spans="1:22" ht="11" x14ac:dyDescent="0.15">
      <c r="A397" s="125">
        <v>306010</v>
      </c>
      <c r="B397" s="125" t="s">
        <v>1567</v>
      </c>
      <c r="C397" s="126" t="s">
        <v>1568</v>
      </c>
      <c r="D397" s="126" t="s">
        <v>1568</v>
      </c>
      <c r="E397" s="127" t="s">
        <v>715</v>
      </c>
      <c r="F397" s="126" t="s">
        <v>716</v>
      </c>
      <c r="G397" s="127" t="s">
        <v>23</v>
      </c>
      <c r="H397" s="125" t="s">
        <v>214</v>
      </c>
      <c r="I397" s="127" t="s">
        <v>215</v>
      </c>
      <c r="J397" s="127" t="s">
        <v>935</v>
      </c>
      <c r="K397" s="127" t="s">
        <v>936</v>
      </c>
      <c r="L397" s="125" t="s">
        <v>36</v>
      </c>
      <c r="M397" s="128" t="s">
        <v>37</v>
      </c>
      <c r="N397" s="128" t="s">
        <v>29</v>
      </c>
      <c r="O397" s="128" t="s">
        <v>30</v>
      </c>
      <c r="P397" s="129"/>
      <c r="Q397" s="130"/>
      <c r="R397" s="130" t="s">
        <v>40</v>
      </c>
      <c r="S397" s="131">
        <v>45406.335416666698</v>
      </c>
      <c r="T397" s="132" t="s">
        <v>717</v>
      </c>
      <c r="U397" s="133">
        <v>45436.335416666698</v>
      </c>
      <c r="V397" s="134">
        <f ca="1">TODAY()-INT(Sisteplant[[#This Row],[Data de Prioridade]])</f>
        <v>11</v>
      </c>
    </row>
    <row r="398" spans="1:22" ht="11" x14ac:dyDescent="0.15">
      <c r="A398" s="125">
        <v>306011</v>
      </c>
      <c r="B398" s="125" t="s">
        <v>1569</v>
      </c>
      <c r="C398" s="126" t="s">
        <v>1570</v>
      </c>
      <c r="D398" s="126" t="s">
        <v>1570</v>
      </c>
      <c r="E398" s="127" t="s">
        <v>92</v>
      </c>
      <c r="F398" s="126" t="s">
        <v>93</v>
      </c>
      <c r="G398" s="127" t="s">
        <v>23</v>
      </c>
      <c r="H398" s="125" t="s">
        <v>214</v>
      </c>
      <c r="I398" s="127" t="s">
        <v>215</v>
      </c>
      <c r="J398" s="127" t="s">
        <v>1206</v>
      </c>
      <c r="K398" s="127" t="s">
        <v>1207</v>
      </c>
      <c r="L398" s="125" t="s">
        <v>36</v>
      </c>
      <c r="M398" s="128" t="s">
        <v>37</v>
      </c>
      <c r="N398" s="128" t="s">
        <v>29</v>
      </c>
      <c r="O398" s="128" t="s">
        <v>30</v>
      </c>
      <c r="P398" s="129"/>
      <c r="Q398" s="130"/>
      <c r="R398" s="130" t="s">
        <v>31</v>
      </c>
      <c r="S398" s="131">
        <v>45384.559027777803</v>
      </c>
      <c r="T398" s="132" t="s">
        <v>91</v>
      </c>
      <c r="U398" s="133">
        <v>45474.559027777803</v>
      </c>
      <c r="V398" s="134">
        <f ca="1">TODAY()-INT(Sisteplant[[#This Row],[Data de Prioridade]])</f>
        <v>-27</v>
      </c>
    </row>
    <row r="399" spans="1:22" ht="11" x14ac:dyDescent="0.15">
      <c r="A399" s="125">
        <v>306012</v>
      </c>
      <c r="B399" s="125" t="s">
        <v>1571</v>
      </c>
      <c r="C399" s="126" t="s">
        <v>1572</v>
      </c>
      <c r="D399" s="126" t="s">
        <v>1572</v>
      </c>
      <c r="E399" s="127" t="s">
        <v>92</v>
      </c>
      <c r="F399" s="126" t="s">
        <v>93</v>
      </c>
      <c r="G399" s="127" t="s">
        <v>23</v>
      </c>
      <c r="H399" s="125" t="s">
        <v>51</v>
      </c>
      <c r="I399" s="127" t="s">
        <v>52</v>
      </c>
      <c r="J399" s="127" t="s">
        <v>1573</v>
      </c>
      <c r="K399" s="127" t="s">
        <v>1574</v>
      </c>
      <c r="L399" s="125" t="s">
        <v>36</v>
      </c>
      <c r="M399" s="128" t="s">
        <v>37</v>
      </c>
      <c r="N399" s="128" t="s">
        <v>61</v>
      </c>
      <c r="O399" s="128" t="s">
        <v>62</v>
      </c>
      <c r="P399" s="129">
        <v>45441.625</v>
      </c>
      <c r="Q399" s="130"/>
      <c r="R399" s="130" t="s">
        <v>31</v>
      </c>
      <c r="S399" s="131">
        <v>45400.5444444444</v>
      </c>
      <c r="T399" s="132" t="s">
        <v>91</v>
      </c>
      <c r="U399" s="133">
        <v>45508.413194444402</v>
      </c>
      <c r="V399" s="134">
        <f ca="1">TODAY()-INT(Sisteplant[[#This Row],[Data de Prioridade]])</f>
        <v>-61</v>
      </c>
    </row>
    <row r="400" spans="1:22" ht="11" x14ac:dyDescent="0.15">
      <c r="A400" s="125">
        <v>306013</v>
      </c>
      <c r="B400" s="125" t="s">
        <v>1575</v>
      </c>
      <c r="C400" s="126" t="s">
        <v>1576</v>
      </c>
      <c r="D400" s="126" t="s">
        <v>1576</v>
      </c>
      <c r="E400" s="127" t="s">
        <v>430</v>
      </c>
      <c r="F400" s="126" t="s">
        <v>431</v>
      </c>
      <c r="G400" s="127" t="s">
        <v>33</v>
      </c>
      <c r="H400" s="125" t="s">
        <v>34</v>
      </c>
      <c r="I400" s="127" t="s">
        <v>35</v>
      </c>
      <c r="J400" s="127" t="s">
        <v>72</v>
      </c>
      <c r="K400" s="127" t="s">
        <v>73</v>
      </c>
      <c r="L400" s="125" t="s">
        <v>36</v>
      </c>
      <c r="M400" s="128" t="s">
        <v>37</v>
      </c>
      <c r="N400" s="128" t="s">
        <v>29</v>
      </c>
      <c r="O400" s="128" t="s">
        <v>30</v>
      </c>
      <c r="P400" s="129">
        <v>45436.333333333299</v>
      </c>
      <c r="Q400" s="130"/>
      <c r="R400" s="130" t="s">
        <v>31</v>
      </c>
      <c r="S400" s="131">
        <v>45393.4375</v>
      </c>
      <c r="T400" s="132" t="s">
        <v>152</v>
      </c>
      <c r="U400" s="133">
        <v>45508.413194444402</v>
      </c>
      <c r="V400" s="134">
        <f ca="1">TODAY()-INT(Sisteplant[[#This Row],[Data de Prioridade]])</f>
        <v>-61</v>
      </c>
    </row>
    <row r="401" spans="1:22" ht="11" x14ac:dyDescent="0.15">
      <c r="A401" s="125">
        <v>306014</v>
      </c>
      <c r="B401" s="125" t="s">
        <v>1577</v>
      </c>
      <c r="C401" s="126" t="s">
        <v>1578</v>
      </c>
      <c r="D401" s="126" t="s">
        <v>1578</v>
      </c>
      <c r="E401" s="127" t="s">
        <v>69</v>
      </c>
      <c r="F401" s="126" t="s">
        <v>70</v>
      </c>
      <c r="G401" s="127" t="s">
        <v>33</v>
      </c>
      <c r="H401" s="125" t="s">
        <v>34</v>
      </c>
      <c r="I401" s="127" t="s">
        <v>35</v>
      </c>
      <c r="J401" s="127" t="s">
        <v>577</v>
      </c>
      <c r="K401" s="127" t="s">
        <v>578</v>
      </c>
      <c r="L401" s="125" t="s">
        <v>36</v>
      </c>
      <c r="M401" s="128" t="s">
        <v>37</v>
      </c>
      <c r="N401" s="128" t="s">
        <v>38</v>
      </c>
      <c r="O401" s="128" t="s">
        <v>39</v>
      </c>
      <c r="P401" s="129">
        <v>45421.375</v>
      </c>
      <c r="Q401" s="130"/>
      <c r="R401" s="130" t="s">
        <v>40</v>
      </c>
      <c r="S401" s="131">
        <v>45404.433333333298</v>
      </c>
      <c r="T401" s="132" t="s">
        <v>71</v>
      </c>
      <c r="U401" s="133">
        <v>45418.413194444402</v>
      </c>
      <c r="V401" s="134">
        <f ca="1">TODAY()-INT(Sisteplant[[#This Row],[Data de Prioridade]])</f>
        <v>29</v>
      </c>
    </row>
    <row r="402" spans="1:22" ht="11" x14ac:dyDescent="0.15">
      <c r="A402" s="125">
        <v>306016</v>
      </c>
      <c r="B402" s="125" t="s">
        <v>1579</v>
      </c>
      <c r="C402" s="126" t="s">
        <v>1580</v>
      </c>
      <c r="D402" s="126" t="s">
        <v>1580</v>
      </c>
      <c r="E402" s="127" t="s">
        <v>1581</v>
      </c>
      <c r="F402" s="126" t="s">
        <v>1582</v>
      </c>
      <c r="G402" s="127" t="s">
        <v>33</v>
      </c>
      <c r="H402" s="125" t="s">
        <v>87</v>
      </c>
      <c r="I402" s="127" t="s">
        <v>88</v>
      </c>
      <c r="J402" s="127" t="s">
        <v>886</v>
      </c>
      <c r="K402" s="127" t="s">
        <v>887</v>
      </c>
      <c r="L402" s="125" t="s">
        <v>36</v>
      </c>
      <c r="M402" s="128" t="s">
        <v>37</v>
      </c>
      <c r="N402" s="128" t="s">
        <v>55</v>
      </c>
      <c r="O402" s="128" t="s">
        <v>56</v>
      </c>
      <c r="P402" s="129">
        <v>45419.333333333299</v>
      </c>
      <c r="Q402" s="130"/>
      <c r="R402" s="130" t="s">
        <v>31</v>
      </c>
      <c r="S402" s="131">
        <v>45415.413194444402</v>
      </c>
      <c r="T402" s="132" t="s">
        <v>1097</v>
      </c>
      <c r="U402" s="133">
        <v>45508.413194444402</v>
      </c>
      <c r="V402" s="134">
        <f ca="1">TODAY()-INT(Sisteplant[[#This Row],[Data de Prioridade]])</f>
        <v>-61</v>
      </c>
    </row>
    <row r="403" spans="1:22" ht="11" x14ac:dyDescent="0.15">
      <c r="A403" s="125">
        <v>306017</v>
      </c>
      <c r="B403" s="125" t="s">
        <v>1583</v>
      </c>
      <c r="C403" s="126" t="s">
        <v>1584</v>
      </c>
      <c r="D403" s="126" t="s">
        <v>1585</v>
      </c>
      <c r="E403" s="127" t="s">
        <v>69</v>
      </c>
      <c r="F403" s="126" t="s">
        <v>70</v>
      </c>
      <c r="G403" s="127" t="s">
        <v>33</v>
      </c>
      <c r="H403" s="125" t="s">
        <v>34</v>
      </c>
      <c r="I403" s="127" t="s">
        <v>35</v>
      </c>
      <c r="J403" s="127" t="s">
        <v>434</v>
      </c>
      <c r="K403" s="127" t="s">
        <v>435</v>
      </c>
      <c r="L403" s="125" t="s">
        <v>36</v>
      </c>
      <c r="M403" s="128" t="s">
        <v>37</v>
      </c>
      <c r="N403" s="128" t="s">
        <v>38</v>
      </c>
      <c r="O403" s="128" t="s">
        <v>39</v>
      </c>
      <c r="P403" s="129">
        <v>45421.375</v>
      </c>
      <c r="Q403" s="130"/>
      <c r="R403" s="130" t="s">
        <v>31</v>
      </c>
      <c r="S403" s="131">
        <v>45401.4909722222</v>
      </c>
      <c r="T403" s="132" t="s">
        <v>71</v>
      </c>
      <c r="U403" s="133">
        <v>45508.413194444402</v>
      </c>
      <c r="V403" s="134">
        <f ca="1">TODAY()-INT(Sisteplant[[#This Row],[Data de Prioridade]])</f>
        <v>-61</v>
      </c>
    </row>
    <row r="404" spans="1:22" ht="11" x14ac:dyDescent="0.15">
      <c r="A404" s="125">
        <v>306019</v>
      </c>
      <c r="B404" s="125" t="s">
        <v>1586</v>
      </c>
      <c r="C404" s="126" t="s">
        <v>1587</v>
      </c>
      <c r="D404" s="126" t="s">
        <v>1587</v>
      </c>
      <c r="E404" s="127" t="s">
        <v>1588</v>
      </c>
      <c r="F404" s="126" t="s">
        <v>1589</v>
      </c>
      <c r="G404" s="127" t="s">
        <v>33</v>
      </c>
      <c r="H404" s="125" t="s">
        <v>214</v>
      </c>
      <c r="I404" s="127" t="s">
        <v>215</v>
      </c>
      <c r="J404" s="127" t="s">
        <v>249</v>
      </c>
      <c r="K404" s="127" t="s">
        <v>250</v>
      </c>
      <c r="L404" s="125" t="s">
        <v>36</v>
      </c>
      <c r="M404" s="128" t="s">
        <v>37</v>
      </c>
      <c r="N404" s="128" t="s">
        <v>29</v>
      </c>
      <c r="O404" s="128" t="s">
        <v>30</v>
      </c>
      <c r="P404" s="129"/>
      <c r="Q404" s="130"/>
      <c r="R404" s="130" t="s">
        <v>31</v>
      </c>
      <c r="S404" s="131">
        <v>45415.671527777798</v>
      </c>
      <c r="T404" s="132" t="s">
        <v>202</v>
      </c>
      <c r="U404" s="133">
        <v>45505.671527777798</v>
      </c>
      <c r="V404" s="134">
        <f ca="1">TODAY()-INT(Sisteplant[[#This Row],[Data de Prioridade]])</f>
        <v>-58</v>
      </c>
    </row>
    <row r="405" spans="1:22" ht="11" x14ac:dyDescent="0.15">
      <c r="A405" s="125">
        <v>306020</v>
      </c>
      <c r="B405" s="125" t="s">
        <v>1590</v>
      </c>
      <c r="C405" s="126" t="s">
        <v>1591</v>
      </c>
      <c r="D405" s="126" t="s">
        <v>1591</v>
      </c>
      <c r="E405" s="127" t="s">
        <v>120</v>
      </c>
      <c r="F405" s="126" t="s">
        <v>121</v>
      </c>
      <c r="G405" s="127" t="s">
        <v>33</v>
      </c>
      <c r="H405" s="125" t="s">
        <v>87</v>
      </c>
      <c r="I405" s="127" t="s">
        <v>88</v>
      </c>
      <c r="J405" s="127" t="s">
        <v>72</v>
      </c>
      <c r="K405" s="127" t="s">
        <v>73</v>
      </c>
      <c r="L405" s="125" t="s">
        <v>36</v>
      </c>
      <c r="M405" s="128" t="s">
        <v>37</v>
      </c>
      <c r="N405" s="128" t="s">
        <v>61</v>
      </c>
      <c r="O405" s="128" t="s">
        <v>62</v>
      </c>
      <c r="P405" s="129">
        <v>45432.555555555598</v>
      </c>
      <c r="Q405" s="130"/>
      <c r="R405" s="130" t="s">
        <v>31</v>
      </c>
      <c r="S405" s="131">
        <v>45407.344444444403</v>
      </c>
      <c r="T405" s="132" t="s">
        <v>152</v>
      </c>
      <c r="U405" s="133">
        <v>45508.413194444402</v>
      </c>
      <c r="V405" s="134">
        <f ca="1">TODAY()-INT(Sisteplant[[#This Row],[Data de Prioridade]])</f>
        <v>-61</v>
      </c>
    </row>
    <row r="406" spans="1:22" ht="11" x14ac:dyDescent="0.15">
      <c r="A406" s="125">
        <v>306021</v>
      </c>
      <c r="B406" s="125" t="s">
        <v>1592</v>
      </c>
      <c r="C406" s="126" t="s">
        <v>1593</v>
      </c>
      <c r="D406" s="126" t="s">
        <v>1593</v>
      </c>
      <c r="E406" s="127" t="s">
        <v>1594</v>
      </c>
      <c r="F406" s="126" t="s">
        <v>1595</v>
      </c>
      <c r="G406" s="127" t="s">
        <v>50</v>
      </c>
      <c r="H406" s="125" t="s">
        <v>34</v>
      </c>
      <c r="I406" s="127" t="s">
        <v>35</v>
      </c>
      <c r="J406" s="127" t="s">
        <v>1596</v>
      </c>
      <c r="K406" s="127" t="s">
        <v>1597</v>
      </c>
      <c r="L406" s="125" t="s">
        <v>36</v>
      </c>
      <c r="M406" s="128" t="s">
        <v>37</v>
      </c>
      <c r="N406" s="128" t="s">
        <v>61</v>
      </c>
      <c r="O406" s="128" t="s">
        <v>62</v>
      </c>
      <c r="P406" s="129">
        <v>45425.345833333296</v>
      </c>
      <c r="Q406" s="130"/>
      <c r="R406" s="130" t="s">
        <v>49</v>
      </c>
      <c r="S406" s="131">
        <v>45413.505555555603</v>
      </c>
      <c r="T406" s="132" t="s">
        <v>1598</v>
      </c>
      <c r="U406" s="133">
        <v>45568.413194444402</v>
      </c>
      <c r="V406" s="134">
        <f ca="1">TODAY()-INT(Sisteplant[[#This Row],[Data de Prioridade]])</f>
        <v>-121</v>
      </c>
    </row>
    <row r="407" spans="1:22" ht="11" x14ac:dyDescent="0.15">
      <c r="A407" s="125">
        <v>306023</v>
      </c>
      <c r="B407" s="125" t="s">
        <v>1599</v>
      </c>
      <c r="C407" s="126" t="s">
        <v>1600</v>
      </c>
      <c r="D407" s="126" t="s">
        <v>1600</v>
      </c>
      <c r="E407" s="127" t="s">
        <v>637</v>
      </c>
      <c r="F407" s="126" t="s">
        <v>638</v>
      </c>
      <c r="G407" s="127" t="s">
        <v>33</v>
      </c>
      <c r="H407" s="125" t="s">
        <v>57</v>
      </c>
      <c r="I407" s="127" t="s">
        <v>58</v>
      </c>
      <c r="J407" s="127" t="s">
        <v>1601</v>
      </c>
      <c r="K407" s="127" t="s">
        <v>1602</v>
      </c>
      <c r="L407" s="125" t="s">
        <v>36</v>
      </c>
      <c r="M407" s="128" t="s">
        <v>37</v>
      </c>
      <c r="N407" s="128" t="s">
        <v>61</v>
      </c>
      <c r="O407" s="128" t="s">
        <v>62</v>
      </c>
      <c r="P407" s="129">
        <v>45435.336111111101</v>
      </c>
      <c r="Q407" s="130"/>
      <c r="R407" s="130" t="s">
        <v>31</v>
      </c>
      <c r="S407" s="131">
        <v>45408.3256944444</v>
      </c>
      <c r="T407" s="132" t="s">
        <v>74</v>
      </c>
      <c r="U407" s="133">
        <v>45508.413194444402</v>
      </c>
      <c r="V407" s="134">
        <f ca="1">TODAY()-INT(Sisteplant[[#This Row],[Data de Prioridade]])</f>
        <v>-61</v>
      </c>
    </row>
    <row r="408" spans="1:22" ht="11" x14ac:dyDescent="0.15">
      <c r="A408" s="125">
        <v>306024</v>
      </c>
      <c r="B408" s="125" t="s">
        <v>1603</v>
      </c>
      <c r="C408" s="126" t="s">
        <v>1604</v>
      </c>
      <c r="D408" s="126" t="s">
        <v>1605</v>
      </c>
      <c r="E408" s="127" t="s">
        <v>909</v>
      </c>
      <c r="F408" s="126" t="s">
        <v>910</v>
      </c>
      <c r="G408" s="127" t="s">
        <v>33</v>
      </c>
      <c r="H408" s="125" t="s">
        <v>57</v>
      </c>
      <c r="I408" s="127" t="s">
        <v>58</v>
      </c>
      <c r="J408" s="127" t="s">
        <v>72</v>
      </c>
      <c r="K408" s="127" t="s">
        <v>73</v>
      </c>
      <c r="L408" s="125" t="s">
        <v>36</v>
      </c>
      <c r="M408" s="128" t="s">
        <v>37</v>
      </c>
      <c r="N408" s="128" t="s">
        <v>61</v>
      </c>
      <c r="O408" s="128" t="s">
        <v>62</v>
      </c>
      <c r="P408" s="129">
        <v>45422.354166666701</v>
      </c>
      <c r="Q408" s="130"/>
      <c r="R408" s="130" t="s">
        <v>31</v>
      </c>
      <c r="S408" s="131">
        <v>45408.6965277778</v>
      </c>
      <c r="T408" s="132" t="s">
        <v>68</v>
      </c>
      <c r="U408" s="133">
        <v>45508.413194444402</v>
      </c>
      <c r="V408" s="134">
        <f ca="1">TODAY()-INT(Sisteplant[[#This Row],[Data de Prioridade]])</f>
        <v>-61</v>
      </c>
    </row>
    <row r="409" spans="1:22" ht="11" x14ac:dyDescent="0.15">
      <c r="A409" s="125">
        <v>306025</v>
      </c>
      <c r="B409" s="125" t="s">
        <v>1606</v>
      </c>
      <c r="C409" s="126" t="s">
        <v>1607</v>
      </c>
      <c r="D409" s="126" t="s">
        <v>1607</v>
      </c>
      <c r="E409" s="127" t="s">
        <v>69</v>
      </c>
      <c r="F409" s="126" t="s">
        <v>70</v>
      </c>
      <c r="G409" s="127" t="s">
        <v>33</v>
      </c>
      <c r="H409" s="125" t="s">
        <v>214</v>
      </c>
      <c r="I409" s="127" t="s">
        <v>215</v>
      </c>
      <c r="J409" s="127" t="s">
        <v>763</v>
      </c>
      <c r="K409" s="127" t="s">
        <v>764</v>
      </c>
      <c r="L409" s="125" t="s">
        <v>36</v>
      </c>
      <c r="M409" s="128" t="s">
        <v>37</v>
      </c>
      <c r="N409" s="128" t="s">
        <v>96</v>
      </c>
      <c r="O409" s="128" t="s">
        <v>97</v>
      </c>
      <c r="P409" s="129"/>
      <c r="Q409" s="130"/>
      <c r="R409" s="130" t="s">
        <v>31</v>
      </c>
      <c r="S409" s="131">
        <v>45413.65625</v>
      </c>
      <c r="T409" s="132" t="s">
        <v>71</v>
      </c>
      <c r="U409" s="133">
        <v>45503.65625</v>
      </c>
      <c r="V409" s="134">
        <f ca="1">TODAY()-INT(Sisteplant[[#This Row],[Data de Prioridade]])</f>
        <v>-56</v>
      </c>
    </row>
    <row r="410" spans="1:22" ht="11" x14ac:dyDescent="0.15">
      <c r="A410" s="125">
        <v>306026</v>
      </c>
      <c r="B410" s="125" t="s">
        <v>1608</v>
      </c>
      <c r="C410" s="126" t="s">
        <v>1609</v>
      </c>
      <c r="D410" s="126" t="s">
        <v>1609</v>
      </c>
      <c r="E410" s="127" t="s">
        <v>1029</v>
      </c>
      <c r="F410" s="126" t="s">
        <v>1030</v>
      </c>
      <c r="G410" s="127" t="s">
        <v>33</v>
      </c>
      <c r="H410" s="125" t="s">
        <v>34</v>
      </c>
      <c r="I410" s="127" t="s">
        <v>35</v>
      </c>
      <c r="J410" s="127" t="s">
        <v>72</v>
      </c>
      <c r="K410" s="127" t="s">
        <v>73</v>
      </c>
      <c r="L410" s="125" t="s">
        <v>36</v>
      </c>
      <c r="M410" s="128" t="s">
        <v>37</v>
      </c>
      <c r="N410" s="128" t="s">
        <v>82</v>
      </c>
      <c r="O410" s="128" t="s">
        <v>83</v>
      </c>
      <c r="P410" s="129">
        <v>45421.354166666701</v>
      </c>
      <c r="Q410" s="130"/>
      <c r="R410" s="130" t="s">
        <v>40</v>
      </c>
      <c r="S410" s="131">
        <v>45388.382638888899</v>
      </c>
      <c r="T410" s="132" t="s">
        <v>63</v>
      </c>
      <c r="U410" s="133">
        <v>45418.413194444402</v>
      </c>
      <c r="V410" s="134">
        <f ca="1">TODAY()-INT(Sisteplant[[#This Row],[Data de Prioridade]])</f>
        <v>29</v>
      </c>
    </row>
    <row r="411" spans="1:22" ht="11" x14ac:dyDescent="0.15">
      <c r="A411" s="125">
        <v>306027</v>
      </c>
      <c r="B411" s="125" t="s">
        <v>1610</v>
      </c>
      <c r="C411" s="126" t="s">
        <v>1611</v>
      </c>
      <c r="D411" s="126" t="s">
        <v>1611</v>
      </c>
      <c r="E411" s="127" t="s">
        <v>1084</v>
      </c>
      <c r="F411" s="126" t="s">
        <v>1085</v>
      </c>
      <c r="G411" s="127" t="s">
        <v>33</v>
      </c>
      <c r="H411" s="125" t="s">
        <v>34</v>
      </c>
      <c r="I411" s="127" t="s">
        <v>35</v>
      </c>
      <c r="J411" s="127" t="s">
        <v>72</v>
      </c>
      <c r="K411" s="127" t="s">
        <v>73</v>
      </c>
      <c r="L411" s="125" t="s">
        <v>36</v>
      </c>
      <c r="M411" s="128" t="s">
        <v>37</v>
      </c>
      <c r="N411" s="128" t="s">
        <v>61</v>
      </c>
      <c r="O411" s="128" t="s">
        <v>62</v>
      </c>
      <c r="P411" s="129">
        <v>45425.345138888901</v>
      </c>
      <c r="Q411" s="130"/>
      <c r="R411" s="130" t="s">
        <v>40</v>
      </c>
      <c r="S411" s="131">
        <v>45388.384722222203</v>
      </c>
      <c r="T411" s="132" t="s">
        <v>876</v>
      </c>
      <c r="U411" s="133">
        <v>45418.413194444402</v>
      </c>
      <c r="V411" s="134">
        <f ca="1">TODAY()-INT(Sisteplant[[#This Row],[Data de Prioridade]])</f>
        <v>29</v>
      </c>
    </row>
    <row r="412" spans="1:22" ht="11" x14ac:dyDescent="0.15">
      <c r="A412" s="125">
        <v>306031</v>
      </c>
      <c r="B412" s="125" t="s">
        <v>1612</v>
      </c>
      <c r="C412" s="126" t="s">
        <v>1613</v>
      </c>
      <c r="D412" s="126" t="s">
        <v>1614</v>
      </c>
      <c r="E412" s="127" t="s">
        <v>1110</v>
      </c>
      <c r="F412" s="126" t="s">
        <v>1111</v>
      </c>
      <c r="G412" s="127" t="s">
        <v>33</v>
      </c>
      <c r="H412" s="125" t="s">
        <v>53</v>
      </c>
      <c r="I412" s="127" t="s">
        <v>54</v>
      </c>
      <c r="J412" s="127" t="s">
        <v>72</v>
      </c>
      <c r="K412" s="127" t="s">
        <v>73</v>
      </c>
      <c r="L412" s="125" t="s">
        <v>27</v>
      </c>
      <c r="M412" s="128" t="s">
        <v>28</v>
      </c>
      <c r="N412" s="128" t="s">
        <v>61</v>
      </c>
      <c r="O412" s="128" t="s">
        <v>62</v>
      </c>
      <c r="P412" s="129">
        <v>45421.354166666701</v>
      </c>
      <c r="Q412" s="130"/>
      <c r="R412" s="130" t="s">
        <v>31</v>
      </c>
      <c r="S412" s="131">
        <v>45418.677083333299</v>
      </c>
      <c r="T412" s="132"/>
      <c r="U412" s="133">
        <v>45510.676388888904</v>
      </c>
      <c r="V412" s="134">
        <f ca="1">TODAY()-INT(Sisteplant[[#This Row],[Data de Prioridade]])</f>
        <v>-63</v>
      </c>
    </row>
    <row r="413" spans="1:22" ht="11" x14ac:dyDescent="0.15">
      <c r="A413" s="125">
        <v>306033</v>
      </c>
      <c r="B413" s="125" t="s">
        <v>1615</v>
      </c>
      <c r="C413" s="126" t="s">
        <v>1616</v>
      </c>
      <c r="D413" s="126" t="s">
        <v>1617</v>
      </c>
      <c r="E413" s="127" t="s">
        <v>42</v>
      </c>
      <c r="F413" s="126" t="s">
        <v>43</v>
      </c>
      <c r="G413" s="127" t="s">
        <v>23</v>
      </c>
      <c r="H413" s="125" t="s">
        <v>214</v>
      </c>
      <c r="I413" s="127" t="s">
        <v>215</v>
      </c>
      <c r="J413" s="127" t="s">
        <v>336</v>
      </c>
      <c r="K413" s="127" t="s">
        <v>337</v>
      </c>
      <c r="L413" s="125" t="s">
        <v>36</v>
      </c>
      <c r="M413" s="128" t="s">
        <v>37</v>
      </c>
      <c r="N413" s="128" t="s">
        <v>29</v>
      </c>
      <c r="O413" s="128" t="s">
        <v>30</v>
      </c>
      <c r="P413" s="129"/>
      <c r="Q413" s="130"/>
      <c r="R413" s="130" t="s">
        <v>31</v>
      </c>
      <c r="S413" s="131">
        <v>45415.434027777803</v>
      </c>
      <c r="T413" s="132"/>
      <c r="U413" s="133">
        <v>45511.461805555598</v>
      </c>
      <c r="V413" s="134">
        <f ca="1">TODAY()-INT(Sisteplant[[#This Row],[Data de Prioridade]])</f>
        <v>-64</v>
      </c>
    </row>
    <row r="414" spans="1:22" ht="11" x14ac:dyDescent="0.15">
      <c r="A414" s="125">
        <v>306039</v>
      </c>
      <c r="B414" s="125" t="s">
        <v>1618</v>
      </c>
      <c r="C414" s="126" t="s">
        <v>1619</v>
      </c>
      <c r="D414" s="126" t="s">
        <v>1620</v>
      </c>
      <c r="E414" s="127" t="s">
        <v>92</v>
      </c>
      <c r="F414" s="126" t="s">
        <v>93</v>
      </c>
      <c r="G414" s="127" t="s">
        <v>23</v>
      </c>
      <c r="H414" s="125" t="s">
        <v>34</v>
      </c>
      <c r="I414" s="127" t="s">
        <v>35</v>
      </c>
      <c r="J414" s="127" t="s">
        <v>1621</v>
      </c>
      <c r="K414" s="127" t="s">
        <v>1622</v>
      </c>
      <c r="L414" s="125" t="s">
        <v>27</v>
      </c>
      <c r="M414" s="128" t="s">
        <v>28</v>
      </c>
      <c r="N414" s="128" t="s">
        <v>61</v>
      </c>
      <c r="O414" s="128" t="s">
        <v>62</v>
      </c>
      <c r="P414" s="129">
        <v>45426.333333333299</v>
      </c>
      <c r="Q414" s="130"/>
      <c r="R414" s="130" t="s">
        <v>31</v>
      </c>
      <c r="S414" s="131">
        <v>45421.6652777778</v>
      </c>
      <c r="T414" s="132"/>
      <c r="U414" s="133">
        <v>45515.664583333302</v>
      </c>
      <c r="V414" s="134">
        <f ca="1">TODAY()-INT(Sisteplant[[#This Row],[Data de Prioridade]])</f>
        <v>-68</v>
      </c>
    </row>
    <row r="415" spans="1:22" ht="11" x14ac:dyDescent="0.15">
      <c r="A415" s="125">
        <v>306040</v>
      </c>
      <c r="B415" s="125" t="s">
        <v>1623</v>
      </c>
      <c r="C415" s="126" t="s">
        <v>1624</v>
      </c>
      <c r="D415" s="126" t="s">
        <v>1625</v>
      </c>
      <c r="E415" s="127" t="s">
        <v>1626</v>
      </c>
      <c r="F415" s="126" t="s">
        <v>1627</v>
      </c>
      <c r="G415" s="127" t="s">
        <v>50</v>
      </c>
      <c r="H415" s="125" t="s">
        <v>53</v>
      </c>
      <c r="I415" s="127" t="s">
        <v>54</v>
      </c>
      <c r="J415" s="127" t="s">
        <v>1410</v>
      </c>
      <c r="K415" s="127" t="s">
        <v>1411</v>
      </c>
      <c r="L415" s="125" t="s">
        <v>27</v>
      </c>
      <c r="M415" s="128" t="s">
        <v>28</v>
      </c>
      <c r="N415" s="128" t="s">
        <v>29</v>
      </c>
      <c r="O415" s="128" t="s">
        <v>30</v>
      </c>
      <c r="P415" s="129">
        <v>45439.375</v>
      </c>
      <c r="Q415" s="130"/>
      <c r="R415" s="130" t="s">
        <v>31</v>
      </c>
      <c r="S415" s="131">
        <v>45420.691666666702</v>
      </c>
      <c r="T415" s="132"/>
      <c r="U415" s="133">
        <v>45515.690972222197</v>
      </c>
      <c r="V415" s="134">
        <f ca="1">TODAY()-INT(Sisteplant[[#This Row],[Data de Prioridade]])</f>
        <v>-68</v>
      </c>
    </row>
    <row r="416" spans="1:22" ht="11" x14ac:dyDescent="0.15">
      <c r="A416" s="125">
        <v>306046</v>
      </c>
      <c r="B416" s="125" t="s">
        <v>1630</v>
      </c>
      <c r="C416" s="126" t="s">
        <v>1631</v>
      </c>
      <c r="D416" s="126" t="s">
        <v>1631</v>
      </c>
      <c r="E416" s="127" t="s">
        <v>575</v>
      </c>
      <c r="F416" s="126" t="s">
        <v>576</v>
      </c>
      <c r="G416" s="127" t="s">
        <v>23</v>
      </c>
      <c r="H416" s="125" t="s">
        <v>214</v>
      </c>
      <c r="I416" s="127" t="s">
        <v>215</v>
      </c>
      <c r="J416" s="127" t="s">
        <v>138</v>
      </c>
      <c r="K416" s="127" t="s">
        <v>139</v>
      </c>
      <c r="L416" s="125" t="s">
        <v>36</v>
      </c>
      <c r="M416" s="128" t="s">
        <v>37</v>
      </c>
      <c r="N416" s="128" t="s">
        <v>29</v>
      </c>
      <c r="O416" s="128" t="s">
        <v>30</v>
      </c>
      <c r="P416" s="129"/>
      <c r="Q416" s="130"/>
      <c r="R416" s="130" t="s">
        <v>31</v>
      </c>
      <c r="S416" s="131">
        <v>45406.3659722222</v>
      </c>
      <c r="T416" s="132" t="s">
        <v>86</v>
      </c>
      <c r="U416" s="133">
        <v>45496.3659722222</v>
      </c>
      <c r="V416" s="134">
        <f ca="1">TODAY()-INT(Sisteplant[[#This Row],[Data de Prioridade]])</f>
        <v>-49</v>
      </c>
    </row>
    <row r="417" spans="1:22" ht="11" x14ac:dyDescent="0.15">
      <c r="A417" s="125">
        <v>306047</v>
      </c>
      <c r="B417" s="125" t="s">
        <v>1632</v>
      </c>
      <c r="C417" s="126" t="s">
        <v>1633</v>
      </c>
      <c r="D417" s="126" t="s">
        <v>1633</v>
      </c>
      <c r="E417" s="127" t="s">
        <v>261</v>
      </c>
      <c r="F417" s="126" t="s">
        <v>262</v>
      </c>
      <c r="G417" s="127" t="s">
        <v>23</v>
      </c>
      <c r="H417" s="125" t="s">
        <v>87</v>
      </c>
      <c r="I417" s="127" t="s">
        <v>88</v>
      </c>
      <c r="J417" s="127" t="s">
        <v>1634</v>
      </c>
      <c r="K417" s="127" t="s">
        <v>1635</v>
      </c>
      <c r="L417" s="125" t="s">
        <v>36</v>
      </c>
      <c r="M417" s="128" t="s">
        <v>37</v>
      </c>
      <c r="N417" s="128" t="s">
        <v>61</v>
      </c>
      <c r="O417" s="128" t="s">
        <v>62</v>
      </c>
      <c r="P417" s="129">
        <v>45441.570833333302</v>
      </c>
      <c r="Q417" s="130"/>
      <c r="R417" s="130" t="s">
        <v>31</v>
      </c>
      <c r="S417" s="131">
        <v>45392.427777777797</v>
      </c>
      <c r="T417" s="132" t="s">
        <v>233</v>
      </c>
      <c r="U417" s="133">
        <v>45516.668055555601</v>
      </c>
      <c r="V417" s="134">
        <f ca="1">TODAY()-INT(Sisteplant[[#This Row],[Data de Prioridade]])</f>
        <v>-69</v>
      </c>
    </row>
    <row r="418" spans="1:22" ht="11" x14ac:dyDescent="0.15">
      <c r="A418" s="125">
        <v>306048</v>
      </c>
      <c r="B418" s="125" t="s">
        <v>1636</v>
      </c>
      <c r="C418" s="126" t="s">
        <v>1637</v>
      </c>
      <c r="D418" s="126" t="s">
        <v>1637</v>
      </c>
      <c r="E418" s="127" t="s">
        <v>1173</v>
      </c>
      <c r="F418" s="126" t="s">
        <v>1174</v>
      </c>
      <c r="G418" s="127" t="s">
        <v>23</v>
      </c>
      <c r="H418" s="125" t="s">
        <v>53</v>
      </c>
      <c r="I418" s="127" t="s">
        <v>54</v>
      </c>
      <c r="J418" s="127" t="s">
        <v>1175</v>
      </c>
      <c r="K418" s="127" t="s">
        <v>1176</v>
      </c>
      <c r="L418" s="125" t="s">
        <v>36</v>
      </c>
      <c r="M418" s="128" t="s">
        <v>37</v>
      </c>
      <c r="N418" s="128" t="s">
        <v>29</v>
      </c>
      <c r="O418" s="128" t="s">
        <v>30</v>
      </c>
      <c r="P418" s="129">
        <v>45427.416666666701</v>
      </c>
      <c r="Q418" s="130"/>
      <c r="R418" s="130" t="s">
        <v>31</v>
      </c>
      <c r="S418" s="131">
        <v>45426.411111111098</v>
      </c>
      <c r="T418" s="132" t="s">
        <v>109</v>
      </c>
      <c r="U418" s="133">
        <v>45516.668055555601</v>
      </c>
      <c r="V418" s="134">
        <f ca="1">TODAY()-INT(Sisteplant[[#This Row],[Data de Prioridade]])</f>
        <v>-69</v>
      </c>
    </row>
    <row r="419" spans="1:22" ht="11" x14ac:dyDescent="0.15">
      <c r="A419" s="125">
        <v>306049</v>
      </c>
      <c r="B419" s="125" t="s">
        <v>1638</v>
      </c>
      <c r="C419" s="126" t="s">
        <v>1639</v>
      </c>
      <c r="D419" s="126" t="s">
        <v>1639</v>
      </c>
      <c r="E419" s="127" t="s">
        <v>244</v>
      </c>
      <c r="F419" s="126" t="s">
        <v>245</v>
      </c>
      <c r="G419" s="127" t="s">
        <v>23</v>
      </c>
      <c r="H419" s="125" t="s">
        <v>34</v>
      </c>
      <c r="I419" s="127" t="s">
        <v>35</v>
      </c>
      <c r="J419" s="127" t="s">
        <v>138</v>
      </c>
      <c r="K419" s="127" t="s">
        <v>139</v>
      </c>
      <c r="L419" s="125" t="s">
        <v>36</v>
      </c>
      <c r="M419" s="128" t="s">
        <v>37</v>
      </c>
      <c r="N419" s="128" t="s">
        <v>29</v>
      </c>
      <c r="O419" s="128" t="s">
        <v>30</v>
      </c>
      <c r="P419" s="129">
        <v>45427.660416666702</v>
      </c>
      <c r="Q419" s="130"/>
      <c r="R419" s="130" t="s">
        <v>31</v>
      </c>
      <c r="S419" s="131">
        <v>45378.468055555597</v>
      </c>
      <c r="T419" s="132" t="s">
        <v>246</v>
      </c>
      <c r="U419" s="133">
        <v>45516.668055555601</v>
      </c>
      <c r="V419" s="134">
        <f ca="1">TODAY()-INT(Sisteplant[[#This Row],[Data de Prioridade]])</f>
        <v>-69</v>
      </c>
    </row>
    <row r="420" spans="1:22" ht="11" x14ac:dyDescent="0.15">
      <c r="A420" s="125">
        <v>306050</v>
      </c>
      <c r="B420" s="125" t="s">
        <v>1640</v>
      </c>
      <c r="C420" s="126" t="s">
        <v>1641</v>
      </c>
      <c r="D420" s="126" t="s">
        <v>1641</v>
      </c>
      <c r="E420" s="127" t="s">
        <v>190</v>
      </c>
      <c r="F420" s="126" t="s">
        <v>191</v>
      </c>
      <c r="G420" s="127" t="s">
        <v>23</v>
      </c>
      <c r="H420" s="125" t="s">
        <v>34</v>
      </c>
      <c r="I420" s="127" t="s">
        <v>35</v>
      </c>
      <c r="J420" s="127" t="s">
        <v>138</v>
      </c>
      <c r="K420" s="127" t="s">
        <v>139</v>
      </c>
      <c r="L420" s="125" t="s">
        <v>36</v>
      </c>
      <c r="M420" s="128" t="s">
        <v>37</v>
      </c>
      <c r="N420" s="128" t="s">
        <v>29</v>
      </c>
      <c r="O420" s="128" t="s">
        <v>30</v>
      </c>
      <c r="P420" s="129">
        <v>45427.661111111098</v>
      </c>
      <c r="Q420" s="130"/>
      <c r="R420" s="130" t="s">
        <v>31</v>
      </c>
      <c r="S420" s="131">
        <v>45378.357638888898</v>
      </c>
      <c r="T420" s="132" t="s">
        <v>192</v>
      </c>
      <c r="U420" s="133">
        <v>45516.668055555601</v>
      </c>
      <c r="V420" s="134">
        <f ca="1">TODAY()-INT(Sisteplant[[#This Row],[Data de Prioridade]])</f>
        <v>-69</v>
      </c>
    </row>
    <row r="421" spans="1:22" ht="11" x14ac:dyDescent="0.15">
      <c r="A421" s="125">
        <v>306052</v>
      </c>
      <c r="B421" s="125" t="s">
        <v>1642</v>
      </c>
      <c r="C421" s="126" t="s">
        <v>1643</v>
      </c>
      <c r="D421" s="126" t="s">
        <v>1643</v>
      </c>
      <c r="E421" s="127" t="s">
        <v>186</v>
      </c>
      <c r="F421" s="126" t="s">
        <v>187</v>
      </c>
      <c r="G421" s="127" t="s">
        <v>23</v>
      </c>
      <c r="H421" s="125" t="s">
        <v>214</v>
      </c>
      <c r="I421" s="127" t="s">
        <v>215</v>
      </c>
      <c r="J421" s="127" t="s">
        <v>138</v>
      </c>
      <c r="K421" s="127" t="s">
        <v>139</v>
      </c>
      <c r="L421" s="125" t="s">
        <v>36</v>
      </c>
      <c r="M421" s="128" t="s">
        <v>37</v>
      </c>
      <c r="N421" s="128" t="s">
        <v>29</v>
      </c>
      <c r="O421" s="128" t="s">
        <v>30</v>
      </c>
      <c r="P421" s="129"/>
      <c r="Q421" s="130"/>
      <c r="R421" s="130" t="s">
        <v>31</v>
      </c>
      <c r="S421" s="131">
        <v>45406.363194444399</v>
      </c>
      <c r="T421" s="132" t="s">
        <v>86</v>
      </c>
      <c r="U421" s="133">
        <v>45496.363194444399</v>
      </c>
      <c r="V421" s="134">
        <f ca="1">TODAY()-INT(Sisteplant[[#This Row],[Data de Prioridade]])</f>
        <v>-49</v>
      </c>
    </row>
    <row r="422" spans="1:22" ht="11" x14ac:dyDescent="0.15">
      <c r="A422" s="125">
        <v>306053</v>
      </c>
      <c r="B422" s="125" t="s">
        <v>1644</v>
      </c>
      <c r="C422" s="126" t="s">
        <v>1645</v>
      </c>
      <c r="D422" s="126" t="s">
        <v>1645</v>
      </c>
      <c r="E422" s="127" t="s">
        <v>190</v>
      </c>
      <c r="F422" s="126" t="s">
        <v>191</v>
      </c>
      <c r="G422" s="127" t="s">
        <v>23</v>
      </c>
      <c r="H422" s="125" t="s">
        <v>34</v>
      </c>
      <c r="I422" s="127" t="s">
        <v>35</v>
      </c>
      <c r="J422" s="127" t="s">
        <v>138</v>
      </c>
      <c r="K422" s="127" t="s">
        <v>139</v>
      </c>
      <c r="L422" s="125" t="s">
        <v>36</v>
      </c>
      <c r="M422" s="128" t="s">
        <v>37</v>
      </c>
      <c r="N422" s="128" t="s">
        <v>29</v>
      </c>
      <c r="O422" s="128" t="s">
        <v>30</v>
      </c>
      <c r="P422" s="129">
        <v>45427.661111111098</v>
      </c>
      <c r="Q422" s="130"/>
      <c r="R422" s="130" t="s">
        <v>31</v>
      </c>
      <c r="S422" s="131">
        <v>45378.354166666701</v>
      </c>
      <c r="T422" s="132" t="s">
        <v>192</v>
      </c>
      <c r="U422" s="133">
        <v>45516.668055555601</v>
      </c>
      <c r="V422" s="134">
        <f ca="1">TODAY()-INT(Sisteplant[[#This Row],[Data de Prioridade]])</f>
        <v>-69</v>
      </c>
    </row>
    <row r="423" spans="1:22" ht="11" x14ac:dyDescent="0.15">
      <c r="A423" s="125">
        <v>306055</v>
      </c>
      <c r="B423" s="125" t="s">
        <v>1646</v>
      </c>
      <c r="C423" s="126" t="s">
        <v>1647</v>
      </c>
      <c r="D423" s="126" t="s">
        <v>1647</v>
      </c>
      <c r="E423" s="127" t="s">
        <v>1173</v>
      </c>
      <c r="F423" s="126" t="s">
        <v>1174</v>
      </c>
      <c r="G423" s="127" t="s">
        <v>23</v>
      </c>
      <c r="H423" s="125" t="s">
        <v>214</v>
      </c>
      <c r="I423" s="127" t="s">
        <v>215</v>
      </c>
      <c r="J423" s="127" t="s">
        <v>1175</v>
      </c>
      <c r="K423" s="127" t="s">
        <v>1176</v>
      </c>
      <c r="L423" s="125" t="s">
        <v>36</v>
      </c>
      <c r="M423" s="128" t="s">
        <v>37</v>
      </c>
      <c r="N423" s="128" t="s">
        <v>29</v>
      </c>
      <c r="O423" s="128" t="s">
        <v>30</v>
      </c>
      <c r="P423" s="129"/>
      <c r="Q423" s="130"/>
      <c r="R423" s="130" t="s">
        <v>31</v>
      </c>
      <c r="S423" s="131">
        <v>45425.445833333302</v>
      </c>
      <c r="T423" s="132" t="s">
        <v>109</v>
      </c>
      <c r="U423" s="133">
        <v>45515.445833333302</v>
      </c>
      <c r="V423" s="134">
        <f ca="1">TODAY()-INT(Sisteplant[[#This Row],[Data de Prioridade]])</f>
        <v>-68</v>
      </c>
    </row>
    <row r="424" spans="1:22" ht="11" x14ac:dyDescent="0.15">
      <c r="A424" s="125">
        <v>306057</v>
      </c>
      <c r="B424" s="125" t="s">
        <v>1648</v>
      </c>
      <c r="C424" s="126" t="s">
        <v>1649</v>
      </c>
      <c r="D424" s="126" t="s">
        <v>1649</v>
      </c>
      <c r="E424" s="127" t="s">
        <v>42</v>
      </c>
      <c r="F424" s="126" t="s">
        <v>43</v>
      </c>
      <c r="G424" s="127" t="s">
        <v>23</v>
      </c>
      <c r="H424" s="125" t="s">
        <v>214</v>
      </c>
      <c r="I424" s="127" t="s">
        <v>215</v>
      </c>
      <c r="J424" s="127" t="s">
        <v>862</v>
      </c>
      <c r="K424" s="127" t="s">
        <v>863</v>
      </c>
      <c r="L424" s="125" t="s">
        <v>36</v>
      </c>
      <c r="M424" s="128" t="s">
        <v>37</v>
      </c>
      <c r="N424" s="128" t="s">
        <v>29</v>
      </c>
      <c r="O424" s="128" t="s">
        <v>30</v>
      </c>
      <c r="P424" s="129"/>
      <c r="Q424" s="130"/>
      <c r="R424" s="130" t="s">
        <v>31</v>
      </c>
      <c r="S424" s="131">
        <v>45420.566666666702</v>
      </c>
      <c r="T424" s="132" t="s">
        <v>46</v>
      </c>
      <c r="U424" s="133">
        <v>45510.566666666702</v>
      </c>
      <c r="V424" s="134">
        <f ca="1">TODAY()-INT(Sisteplant[[#This Row],[Data de Prioridade]])</f>
        <v>-63</v>
      </c>
    </row>
    <row r="425" spans="1:22" ht="11" x14ac:dyDescent="0.15">
      <c r="A425" s="125">
        <v>306058</v>
      </c>
      <c r="B425" s="125" t="s">
        <v>1650</v>
      </c>
      <c r="C425" s="126" t="s">
        <v>1651</v>
      </c>
      <c r="D425" s="126" t="s">
        <v>1651</v>
      </c>
      <c r="E425" s="127" t="s">
        <v>42</v>
      </c>
      <c r="F425" s="126" t="s">
        <v>43</v>
      </c>
      <c r="G425" s="127" t="s">
        <v>23</v>
      </c>
      <c r="H425" s="125" t="s">
        <v>214</v>
      </c>
      <c r="I425" s="127" t="s">
        <v>215</v>
      </c>
      <c r="J425" s="127" t="s">
        <v>862</v>
      </c>
      <c r="K425" s="127" t="s">
        <v>863</v>
      </c>
      <c r="L425" s="125" t="s">
        <v>36</v>
      </c>
      <c r="M425" s="128" t="s">
        <v>37</v>
      </c>
      <c r="N425" s="128" t="s">
        <v>29</v>
      </c>
      <c r="O425" s="128" t="s">
        <v>30</v>
      </c>
      <c r="P425" s="129"/>
      <c r="Q425" s="130"/>
      <c r="R425" s="130" t="s">
        <v>31</v>
      </c>
      <c r="S425" s="131">
        <v>45420.570833333302</v>
      </c>
      <c r="T425" s="132" t="s">
        <v>46</v>
      </c>
      <c r="U425" s="133">
        <v>45510.570833333302</v>
      </c>
      <c r="V425" s="134">
        <f ca="1">TODAY()-INT(Sisteplant[[#This Row],[Data de Prioridade]])</f>
        <v>-63</v>
      </c>
    </row>
    <row r="426" spans="1:22" ht="11" x14ac:dyDescent="0.15">
      <c r="A426" s="125">
        <v>306059</v>
      </c>
      <c r="B426" s="125" t="s">
        <v>1652</v>
      </c>
      <c r="C426" s="126" t="s">
        <v>1653</v>
      </c>
      <c r="D426" s="126" t="s">
        <v>1653</v>
      </c>
      <c r="E426" s="127" t="s">
        <v>257</v>
      </c>
      <c r="F426" s="126" t="s">
        <v>258</v>
      </c>
      <c r="G426" s="127" t="s">
        <v>23</v>
      </c>
      <c r="H426" s="125" t="s">
        <v>34</v>
      </c>
      <c r="I426" s="127" t="s">
        <v>35</v>
      </c>
      <c r="J426" s="127" t="s">
        <v>25</v>
      </c>
      <c r="K426" s="127" t="s">
        <v>26</v>
      </c>
      <c r="L426" s="125" t="s">
        <v>36</v>
      </c>
      <c r="M426" s="128" t="s">
        <v>37</v>
      </c>
      <c r="N426" s="128" t="s">
        <v>29</v>
      </c>
      <c r="O426" s="128" t="s">
        <v>30</v>
      </c>
      <c r="P426" s="129">
        <v>45436.333333333299</v>
      </c>
      <c r="Q426" s="130"/>
      <c r="R426" s="130" t="s">
        <v>31</v>
      </c>
      <c r="S426" s="131">
        <v>45422.648611111101</v>
      </c>
      <c r="T426" s="132" t="s">
        <v>233</v>
      </c>
      <c r="U426" s="133">
        <v>45516.668055555601</v>
      </c>
      <c r="V426" s="134">
        <f ca="1">TODAY()-INT(Sisteplant[[#This Row],[Data de Prioridade]])</f>
        <v>-69</v>
      </c>
    </row>
    <row r="427" spans="1:22" ht="11" x14ac:dyDescent="0.15">
      <c r="A427" s="125">
        <v>306061</v>
      </c>
      <c r="B427" s="125" t="s">
        <v>1654</v>
      </c>
      <c r="C427" s="126" t="s">
        <v>1655</v>
      </c>
      <c r="D427" s="126" t="s">
        <v>1655</v>
      </c>
      <c r="E427" s="127" t="s">
        <v>218</v>
      </c>
      <c r="F427" s="126" t="s">
        <v>219</v>
      </c>
      <c r="G427" s="127" t="s">
        <v>23</v>
      </c>
      <c r="H427" s="125" t="s">
        <v>34</v>
      </c>
      <c r="I427" s="127" t="s">
        <v>35</v>
      </c>
      <c r="J427" s="127" t="s">
        <v>138</v>
      </c>
      <c r="K427" s="127" t="s">
        <v>139</v>
      </c>
      <c r="L427" s="125" t="s">
        <v>36</v>
      </c>
      <c r="M427" s="128" t="s">
        <v>37</v>
      </c>
      <c r="N427" s="128" t="s">
        <v>29</v>
      </c>
      <c r="O427" s="128" t="s">
        <v>30</v>
      </c>
      <c r="P427" s="129">
        <v>45428.593055555597</v>
      </c>
      <c r="Q427" s="130"/>
      <c r="R427" s="130" t="s">
        <v>31</v>
      </c>
      <c r="S427" s="131">
        <v>45407.395833333299</v>
      </c>
      <c r="T427" s="132" t="s">
        <v>192</v>
      </c>
      <c r="U427" s="133">
        <v>45516.668055555601</v>
      </c>
      <c r="V427" s="134">
        <f ca="1">TODAY()-INT(Sisteplant[[#This Row],[Data de Prioridade]])</f>
        <v>-69</v>
      </c>
    </row>
    <row r="428" spans="1:22" ht="11" x14ac:dyDescent="0.15">
      <c r="A428" s="125">
        <v>306062</v>
      </c>
      <c r="B428" s="125" t="s">
        <v>1656</v>
      </c>
      <c r="C428" s="126" t="s">
        <v>1657</v>
      </c>
      <c r="D428" s="126" t="s">
        <v>1657</v>
      </c>
      <c r="E428" s="127" t="s">
        <v>821</v>
      </c>
      <c r="F428" s="126" t="s">
        <v>822</v>
      </c>
      <c r="G428" s="127" t="s">
        <v>23</v>
      </c>
      <c r="H428" s="125" t="s">
        <v>214</v>
      </c>
      <c r="I428" s="127" t="s">
        <v>215</v>
      </c>
      <c r="J428" s="127" t="s">
        <v>1206</v>
      </c>
      <c r="K428" s="127" t="s">
        <v>1207</v>
      </c>
      <c r="L428" s="125" t="s">
        <v>36</v>
      </c>
      <c r="M428" s="128" t="s">
        <v>37</v>
      </c>
      <c r="N428" s="128" t="s">
        <v>29</v>
      </c>
      <c r="O428" s="128" t="s">
        <v>30</v>
      </c>
      <c r="P428" s="129"/>
      <c r="Q428" s="130"/>
      <c r="R428" s="130" t="s">
        <v>31</v>
      </c>
      <c r="S428" s="131">
        <v>45384.475694444402</v>
      </c>
      <c r="T428" s="132" t="s">
        <v>91</v>
      </c>
      <c r="U428" s="133">
        <v>45474.475694444402</v>
      </c>
      <c r="V428" s="134">
        <f ca="1">TODAY()-INT(Sisteplant[[#This Row],[Data de Prioridade]])</f>
        <v>-27</v>
      </c>
    </row>
    <row r="429" spans="1:22" ht="11" x14ac:dyDescent="0.15">
      <c r="A429" s="125">
        <v>306064</v>
      </c>
      <c r="B429" s="125" t="s">
        <v>1658</v>
      </c>
      <c r="C429" s="126" t="s">
        <v>1659</v>
      </c>
      <c r="D429" s="126" t="s">
        <v>1659</v>
      </c>
      <c r="E429" s="127" t="s">
        <v>1660</v>
      </c>
      <c r="F429" s="126" t="s">
        <v>1661</v>
      </c>
      <c r="G429" s="127" t="s">
        <v>33</v>
      </c>
      <c r="H429" s="125" t="s">
        <v>214</v>
      </c>
      <c r="I429" s="127" t="s">
        <v>215</v>
      </c>
      <c r="J429" s="127" t="s">
        <v>1662</v>
      </c>
      <c r="K429" s="127" t="s">
        <v>1663</v>
      </c>
      <c r="L429" s="125" t="s">
        <v>36</v>
      </c>
      <c r="M429" s="128" t="s">
        <v>37</v>
      </c>
      <c r="N429" s="128" t="s">
        <v>253</v>
      </c>
      <c r="O429" s="128" t="s">
        <v>254</v>
      </c>
      <c r="P429" s="129"/>
      <c r="Q429" s="130"/>
      <c r="R429" s="130" t="s">
        <v>49</v>
      </c>
      <c r="S429" s="131">
        <v>45421.612500000003</v>
      </c>
      <c r="T429" s="132" t="s">
        <v>1392</v>
      </c>
      <c r="U429" s="133">
        <v>45571.612500000003</v>
      </c>
      <c r="V429" s="134">
        <f ca="1">TODAY()-INT(Sisteplant[[#This Row],[Data de Prioridade]])</f>
        <v>-124</v>
      </c>
    </row>
    <row r="430" spans="1:22" ht="11" x14ac:dyDescent="0.15">
      <c r="A430" s="125">
        <v>306065</v>
      </c>
      <c r="B430" s="125" t="s">
        <v>1664</v>
      </c>
      <c r="C430" s="126" t="s">
        <v>1665</v>
      </c>
      <c r="D430" s="126" t="s">
        <v>1665</v>
      </c>
      <c r="E430" s="127" t="s">
        <v>1660</v>
      </c>
      <c r="F430" s="126" t="s">
        <v>1661</v>
      </c>
      <c r="G430" s="127" t="s">
        <v>33</v>
      </c>
      <c r="H430" s="125" t="s">
        <v>214</v>
      </c>
      <c r="I430" s="127" t="s">
        <v>215</v>
      </c>
      <c r="J430" s="127" t="s">
        <v>1662</v>
      </c>
      <c r="K430" s="127" t="s">
        <v>1663</v>
      </c>
      <c r="L430" s="125" t="s">
        <v>36</v>
      </c>
      <c r="M430" s="128" t="s">
        <v>37</v>
      </c>
      <c r="N430" s="128" t="s">
        <v>253</v>
      </c>
      <c r="O430" s="128" t="s">
        <v>254</v>
      </c>
      <c r="P430" s="129"/>
      <c r="Q430" s="130"/>
      <c r="R430" s="130" t="s">
        <v>49</v>
      </c>
      <c r="S430" s="131">
        <v>45421.631944444402</v>
      </c>
      <c r="T430" s="132" t="s">
        <v>1392</v>
      </c>
      <c r="U430" s="133">
        <v>45571.631944444402</v>
      </c>
      <c r="V430" s="134">
        <f ca="1">TODAY()-INT(Sisteplant[[#This Row],[Data de Prioridade]])</f>
        <v>-124</v>
      </c>
    </row>
    <row r="431" spans="1:22" ht="11" x14ac:dyDescent="0.15">
      <c r="A431" s="125">
        <v>306066</v>
      </c>
      <c r="B431" s="125" t="s">
        <v>1666</v>
      </c>
      <c r="C431" s="126" t="s">
        <v>1667</v>
      </c>
      <c r="D431" s="126" t="s">
        <v>1667</v>
      </c>
      <c r="E431" s="127" t="s">
        <v>1668</v>
      </c>
      <c r="F431" s="126" t="s">
        <v>1669</v>
      </c>
      <c r="G431" s="127" t="s">
        <v>33</v>
      </c>
      <c r="H431" s="125" t="s">
        <v>34</v>
      </c>
      <c r="I431" s="127" t="s">
        <v>35</v>
      </c>
      <c r="J431" s="127" t="s">
        <v>77</v>
      </c>
      <c r="K431" s="127" t="s">
        <v>78</v>
      </c>
      <c r="L431" s="125" t="s">
        <v>36</v>
      </c>
      <c r="M431" s="128" t="s">
        <v>37</v>
      </c>
      <c r="N431" s="128" t="s">
        <v>61</v>
      </c>
      <c r="O431" s="128" t="s">
        <v>62</v>
      </c>
      <c r="P431" s="129">
        <v>45427.659027777801</v>
      </c>
      <c r="Q431" s="130"/>
      <c r="R431" s="130" t="s">
        <v>49</v>
      </c>
      <c r="S431" s="131">
        <v>45420.317361111098</v>
      </c>
      <c r="T431" s="132" t="s">
        <v>41</v>
      </c>
      <c r="U431" s="133">
        <v>45576.668055555601</v>
      </c>
      <c r="V431" s="134">
        <f ca="1">TODAY()-INT(Sisteplant[[#This Row],[Data de Prioridade]])</f>
        <v>-129</v>
      </c>
    </row>
    <row r="432" spans="1:22" ht="11" x14ac:dyDescent="0.15">
      <c r="A432" s="125">
        <v>306067</v>
      </c>
      <c r="B432" s="125" t="s">
        <v>1670</v>
      </c>
      <c r="C432" s="126" t="s">
        <v>1671</v>
      </c>
      <c r="D432" s="126" t="s">
        <v>1672</v>
      </c>
      <c r="E432" s="127" t="s">
        <v>1673</v>
      </c>
      <c r="F432" s="126" t="s">
        <v>1674</v>
      </c>
      <c r="G432" s="127" t="s">
        <v>33</v>
      </c>
      <c r="H432" s="125" t="s">
        <v>214</v>
      </c>
      <c r="I432" s="127" t="s">
        <v>215</v>
      </c>
      <c r="J432" s="127" t="s">
        <v>72</v>
      </c>
      <c r="K432" s="127" t="s">
        <v>73</v>
      </c>
      <c r="L432" s="125" t="s">
        <v>36</v>
      </c>
      <c r="M432" s="128" t="s">
        <v>37</v>
      </c>
      <c r="N432" s="128" t="s">
        <v>89</v>
      </c>
      <c r="O432" s="128" t="s">
        <v>90</v>
      </c>
      <c r="P432" s="129"/>
      <c r="Q432" s="130"/>
      <c r="R432" s="130" t="s">
        <v>31</v>
      </c>
      <c r="S432" s="131">
        <v>45425.5444444444</v>
      </c>
      <c r="T432" s="132" t="s">
        <v>1675</v>
      </c>
      <c r="U432" s="133">
        <v>45515.5444444444</v>
      </c>
      <c r="V432" s="134">
        <f ca="1">TODAY()-INT(Sisteplant[[#This Row],[Data de Prioridade]])</f>
        <v>-68</v>
      </c>
    </row>
    <row r="433" spans="1:22" ht="11" x14ac:dyDescent="0.15">
      <c r="A433" s="125">
        <v>306069</v>
      </c>
      <c r="B433" s="125" t="s">
        <v>1676</v>
      </c>
      <c r="C433" s="126" t="s">
        <v>1677</v>
      </c>
      <c r="D433" s="126" t="s">
        <v>1678</v>
      </c>
      <c r="E433" s="127" t="s">
        <v>371</v>
      </c>
      <c r="F433" s="126" t="s">
        <v>372</v>
      </c>
      <c r="G433" s="127" t="s">
        <v>33</v>
      </c>
      <c r="H433" s="125" t="s">
        <v>57</v>
      </c>
      <c r="I433" s="127" t="s">
        <v>58</v>
      </c>
      <c r="J433" s="127" t="s">
        <v>249</v>
      </c>
      <c r="K433" s="127" t="s">
        <v>250</v>
      </c>
      <c r="L433" s="125" t="s">
        <v>36</v>
      </c>
      <c r="M433" s="128" t="s">
        <v>37</v>
      </c>
      <c r="N433" s="128" t="s">
        <v>29</v>
      </c>
      <c r="O433" s="128" t="s">
        <v>30</v>
      </c>
      <c r="P433" s="129">
        <v>45428.333333333299</v>
      </c>
      <c r="Q433" s="130"/>
      <c r="R433" s="130" t="s">
        <v>40</v>
      </c>
      <c r="S433" s="131">
        <v>45427</v>
      </c>
      <c r="T433" s="132"/>
      <c r="U433" s="133">
        <v>45427.411805555603</v>
      </c>
      <c r="V433" s="134">
        <f ca="1">TODAY()-INT(Sisteplant[[#This Row],[Data de Prioridade]])</f>
        <v>20</v>
      </c>
    </row>
    <row r="434" spans="1:22" ht="11" x14ac:dyDescent="0.15">
      <c r="A434" s="125">
        <v>306070</v>
      </c>
      <c r="B434" s="125" t="s">
        <v>411</v>
      </c>
      <c r="C434" s="126" t="s">
        <v>1878</v>
      </c>
      <c r="D434" s="126" t="s">
        <v>1879</v>
      </c>
      <c r="E434" s="127" t="s">
        <v>75</v>
      </c>
      <c r="F434" s="126" t="s">
        <v>76</v>
      </c>
      <c r="G434" s="127" t="s">
        <v>33</v>
      </c>
      <c r="H434" s="125" t="s">
        <v>57</v>
      </c>
      <c r="I434" s="127" t="s">
        <v>58</v>
      </c>
      <c r="J434" s="127" t="s">
        <v>77</v>
      </c>
      <c r="K434" s="127" t="s">
        <v>78</v>
      </c>
      <c r="L434" s="125" t="s">
        <v>36</v>
      </c>
      <c r="M434" s="128" t="s">
        <v>37</v>
      </c>
      <c r="N434" s="128" t="s">
        <v>29</v>
      </c>
      <c r="O434" s="128" t="s">
        <v>30</v>
      </c>
      <c r="P434" s="129">
        <v>45428.333333333299</v>
      </c>
      <c r="Q434" s="130"/>
      <c r="R434" s="130" t="s">
        <v>40</v>
      </c>
      <c r="S434" s="131">
        <v>45427</v>
      </c>
      <c r="T434" s="132"/>
      <c r="U434" s="133">
        <v>45427.413194444402</v>
      </c>
      <c r="V434" s="134">
        <f ca="1">TODAY()-INT(Sisteplant[[#This Row],[Data de Prioridade]])</f>
        <v>20</v>
      </c>
    </row>
    <row r="435" spans="1:22" ht="11" x14ac:dyDescent="0.15">
      <c r="A435" s="125">
        <v>306071</v>
      </c>
      <c r="B435" s="125" t="s">
        <v>477</v>
      </c>
      <c r="C435" s="126" t="s">
        <v>1679</v>
      </c>
      <c r="D435" s="126" t="s">
        <v>1680</v>
      </c>
      <c r="E435" s="127" t="s">
        <v>125</v>
      </c>
      <c r="F435" s="126" t="s">
        <v>126</v>
      </c>
      <c r="G435" s="127" t="s">
        <v>33</v>
      </c>
      <c r="H435" s="125" t="s">
        <v>57</v>
      </c>
      <c r="I435" s="127" t="s">
        <v>58</v>
      </c>
      <c r="J435" s="127" t="s">
        <v>77</v>
      </c>
      <c r="K435" s="127" t="s">
        <v>78</v>
      </c>
      <c r="L435" s="125" t="s">
        <v>36</v>
      </c>
      <c r="M435" s="128" t="s">
        <v>37</v>
      </c>
      <c r="N435" s="128" t="s">
        <v>29</v>
      </c>
      <c r="O435" s="128" t="s">
        <v>30</v>
      </c>
      <c r="P435" s="129">
        <v>45428.333333333299</v>
      </c>
      <c r="Q435" s="130"/>
      <c r="R435" s="130" t="s">
        <v>40</v>
      </c>
      <c r="S435" s="131">
        <v>45427</v>
      </c>
      <c r="T435" s="132"/>
      <c r="U435" s="133">
        <v>45427.414583333302</v>
      </c>
      <c r="V435" s="134">
        <f ca="1">TODAY()-INT(Sisteplant[[#This Row],[Data de Prioridade]])</f>
        <v>20</v>
      </c>
    </row>
    <row r="436" spans="1:22" ht="11" x14ac:dyDescent="0.15">
      <c r="A436" s="125">
        <v>306072</v>
      </c>
      <c r="B436" s="125" t="s">
        <v>414</v>
      </c>
      <c r="C436" s="126" t="s">
        <v>1880</v>
      </c>
      <c r="D436" s="126" t="s">
        <v>1681</v>
      </c>
      <c r="E436" s="127" t="s">
        <v>338</v>
      </c>
      <c r="F436" s="126" t="s">
        <v>339</v>
      </c>
      <c r="G436" s="127" t="s">
        <v>33</v>
      </c>
      <c r="H436" s="125" t="s">
        <v>57</v>
      </c>
      <c r="I436" s="127" t="s">
        <v>58</v>
      </c>
      <c r="J436" s="127" t="s">
        <v>77</v>
      </c>
      <c r="K436" s="127" t="s">
        <v>78</v>
      </c>
      <c r="L436" s="125" t="s">
        <v>36</v>
      </c>
      <c r="M436" s="128" t="s">
        <v>37</v>
      </c>
      <c r="N436" s="128" t="s">
        <v>29</v>
      </c>
      <c r="O436" s="128" t="s">
        <v>30</v>
      </c>
      <c r="P436" s="129">
        <v>45428.333333333299</v>
      </c>
      <c r="Q436" s="130"/>
      <c r="R436" s="130" t="s">
        <v>40</v>
      </c>
      <c r="S436" s="131">
        <v>45427</v>
      </c>
      <c r="T436" s="132"/>
      <c r="U436" s="133">
        <v>45427.415972222203</v>
      </c>
      <c r="V436" s="134">
        <f ca="1">TODAY()-INT(Sisteplant[[#This Row],[Data de Prioridade]])</f>
        <v>20</v>
      </c>
    </row>
    <row r="437" spans="1:22" ht="11" x14ac:dyDescent="0.15">
      <c r="A437" s="125">
        <v>306073</v>
      </c>
      <c r="B437" s="125" t="s">
        <v>1682</v>
      </c>
      <c r="C437" s="126" t="s">
        <v>1683</v>
      </c>
      <c r="D437" s="126" t="s">
        <v>1684</v>
      </c>
      <c r="E437" s="127" t="s">
        <v>1685</v>
      </c>
      <c r="F437" s="126" t="s">
        <v>1686</v>
      </c>
      <c r="G437" s="127" t="s">
        <v>33</v>
      </c>
      <c r="H437" s="125" t="s">
        <v>57</v>
      </c>
      <c r="I437" s="127" t="s">
        <v>58</v>
      </c>
      <c r="J437" s="127" t="s">
        <v>72</v>
      </c>
      <c r="K437" s="127" t="s">
        <v>73</v>
      </c>
      <c r="L437" s="125" t="s">
        <v>27</v>
      </c>
      <c r="M437" s="128" t="s">
        <v>28</v>
      </c>
      <c r="N437" s="128" t="s">
        <v>29</v>
      </c>
      <c r="O437" s="128" t="s">
        <v>30</v>
      </c>
      <c r="P437" s="129">
        <v>45427.563194444403</v>
      </c>
      <c r="Q437" s="130"/>
      <c r="R437" s="130" t="s">
        <v>31</v>
      </c>
      <c r="S437" s="131">
        <v>45398.561805555597</v>
      </c>
      <c r="T437" s="132"/>
      <c r="U437" s="133">
        <v>45517.559722222199</v>
      </c>
      <c r="V437" s="134">
        <f ca="1">TODAY()-INT(Sisteplant[[#This Row],[Data de Prioridade]])</f>
        <v>-70</v>
      </c>
    </row>
    <row r="438" spans="1:22" ht="11" x14ac:dyDescent="0.15">
      <c r="A438" s="125">
        <v>306079</v>
      </c>
      <c r="B438" s="125" t="s">
        <v>1687</v>
      </c>
      <c r="C438" s="126" t="s">
        <v>1688</v>
      </c>
      <c r="D438" s="126" t="s">
        <v>1689</v>
      </c>
      <c r="E438" s="127" t="s">
        <v>1690</v>
      </c>
      <c r="F438" s="126" t="s">
        <v>1691</v>
      </c>
      <c r="G438" s="127" t="s">
        <v>23</v>
      </c>
      <c r="H438" s="125" t="s">
        <v>22</v>
      </c>
      <c r="I438" s="127" t="s">
        <v>24</v>
      </c>
      <c r="J438" s="127" t="s">
        <v>1206</v>
      </c>
      <c r="K438" s="127" t="s">
        <v>1207</v>
      </c>
      <c r="L438" s="125" t="s">
        <v>36</v>
      </c>
      <c r="M438" s="128" t="s">
        <v>37</v>
      </c>
      <c r="N438" s="128" t="s">
        <v>55</v>
      </c>
      <c r="O438" s="128" t="s">
        <v>56</v>
      </c>
      <c r="P438" s="129">
        <v>45429.542361111096</v>
      </c>
      <c r="Q438" s="130"/>
      <c r="R438" s="130" t="s">
        <v>31</v>
      </c>
      <c r="S438" s="131">
        <v>45426.541666666701</v>
      </c>
      <c r="T438" s="132"/>
      <c r="U438" s="133">
        <v>45518.540972222203</v>
      </c>
      <c r="V438" s="134">
        <f ca="1">TODAY()-INT(Sisteplant[[#This Row],[Data de Prioridade]])</f>
        <v>-71</v>
      </c>
    </row>
    <row r="439" spans="1:22" ht="11" x14ac:dyDescent="0.15">
      <c r="A439" s="125">
        <v>306080</v>
      </c>
      <c r="B439" s="125" t="s">
        <v>1692</v>
      </c>
      <c r="C439" s="126" t="s">
        <v>1693</v>
      </c>
      <c r="D439" s="126" t="s">
        <v>1694</v>
      </c>
      <c r="E439" s="127" t="s">
        <v>1690</v>
      </c>
      <c r="F439" s="126" t="s">
        <v>1691</v>
      </c>
      <c r="G439" s="127" t="s">
        <v>23</v>
      </c>
      <c r="H439" s="125" t="s">
        <v>22</v>
      </c>
      <c r="I439" s="127" t="s">
        <v>24</v>
      </c>
      <c r="J439" s="127" t="s">
        <v>1206</v>
      </c>
      <c r="K439" s="127" t="s">
        <v>1207</v>
      </c>
      <c r="L439" s="125" t="s">
        <v>36</v>
      </c>
      <c r="M439" s="128" t="s">
        <v>37</v>
      </c>
      <c r="N439" s="128" t="s">
        <v>55</v>
      </c>
      <c r="O439" s="128" t="s">
        <v>56</v>
      </c>
      <c r="P439" s="129">
        <v>45429.543749999997</v>
      </c>
      <c r="Q439" s="130"/>
      <c r="R439" s="130" t="s">
        <v>31</v>
      </c>
      <c r="S439" s="131">
        <v>45426.543055555601</v>
      </c>
      <c r="T439" s="132"/>
      <c r="U439" s="133">
        <v>45518.542361111096</v>
      </c>
      <c r="V439" s="134">
        <f ca="1">TODAY()-INT(Sisteplant[[#This Row],[Data de Prioridade]])</f>
        <v>-71</v>
      </c>
    </row>
    <row r="440" spans="1:22" ht="11" x14ac:dyDescent="0.15">
      <c r="A440" s="125">
        <v>306082</v>
      </c>
      <c r="B440" s="125" t="s">
        <v>1695</v>
      </c>
      <c r="C440" s="126" t="s">
        <v>1696</v>
      </c>
      <c r="D440" s="126" t="s">
        <v>1697</v>
      </c>
      <c r="E440" s="127" t="s">
        <v>1219</v>
      </c>
      <c r="F440" s="126" t="s">
        <v>1220</v>
      </c>
      <c r="G440" s="127" t="s">
        <v>23</v>
      </c>
      <c r="H440" s="125" t="s">
        <v>22</v>
      </c>
      <c r="I440" s="127" t="s">
        <v>24</v>
      </c>
      <c r="J440" s="127" t="s">
        <v>1206</v>
      </c>
      <c r="K440" s="127" t="s">
        <v>1207</v>
      </c>
      <c r="L440" s="125" t="s">
        <v>36</v>
      </c>
      <c r="M440" s="128" t="s">
        <v>37</v>
      </c>
      <c r="N440" s="128" t="s">
        <v>55</v>
      </c>
      <c r="O440" s="128" t="s">
        <v>56</v>
      </c>
      <c r="P440" s="129">
        <v>45428.579861111102</v>
      </c>
      <c r="Q440" s="130"/>
      <c r="R440" s="130" t="s">
        <v>31</v>
      </c>
      <c r="S440" s="131">
        <v>45427.579166666699</v>
      </c>
      <c r="T440" s="132"/>
      <c r="U440" s="133">
        <v>45518.578472222202</v>
      </c>
      <c r="V440" s="134">
        <f ca="1">TODAY()-INT(Sisteplant[[#This Row],[Data de Prioridade]])</f>
        <v>-71</v>
      </c>
    </row>
    <row r="441" spans="1:22" ht="11" x14ac:dyDescent="0.15">
      <c r="A441" s="125">
        <v>306083</v>
      </c>
      <c r="B441" s="125" t="s">
        <v>1148</v>
      </c>
      <c r="C441" s="126" t="s">
        <v>1698</v>
      </c>
      <c r="D441" s="126" t="s">
        <v>1699</v>
      </c>
      <c r="E441" s="127" t="s">
        <v>343</v>
      </c>
      <c r="F441" s="126" t="s">
        <v>344</v>
      </c>
      <c r="G441" s="127" t="s">
        <v>23</v>
      </c>
      <c r="H441" s="125" t="s">
        <v>214</v>
      </c>
      <c r="I441" s="127" t="s">
        <v>215</v>
      </c>
      <c r="J441" s="127" t="s">
        <v>1150</v>
      </c>
      <c r="K441" s="127" t="s">
        <v>1151</v>
      </c>
      <c r="L441" s="125" t="s">
        <v>36</v>
      </c>
      <c r="M441" s="128" t="s">
        <v>37</v>
      </c>
      <c r="N441" s="128" t="s">
        <v>82</v>
      </c>
      <c r="O441" s="128" t="s">
        <v>83</v>
      </c>
      <c r="P441" s="129">
        <v>45429.3930555556</v>
      </c>
      <c r="Q441" s="130"/>
      <c r="R441" s="130" t="s">
        <v>31</v>
      </c>
      <c r="S441" s="131">
        <v>45428.392361111102</v>
      </c>
      <c r="T441" s="132"/>
      <c r="U441" s="133">
        <v>45519.391666666699</v>
      </c>
      <c r="V441" s="134">
        <f ca="1">TODAY()-INT(Sisteplant[[#This Row],[Data de Prioridade]])</f>
        <v>-72</v>
      </c>
    </row>
    <row r="442" spans="1:22" ht="11" x14ac:dyDescent="0.15">
      <c r="A442" s="125">
        <v>306085</v>
      </c>
      <c r="B442" s="125" t="s">
        <v>1700</v>
      </c>
      <c r="C442" s="126" t="s">
        <v>1701</v>
      </c>
      <c r="D442" s="126" t="s">
        <v>1702</v>
      </c>
      <c r="E442" s="127" t="s">
        <v>195</v>
      </c>
      <c r="F442" s="126" t="s">
        <v>196</v>
      </c>
      <c r="G442" s="127" t="s">
        <v>33</v>
      </c>
      <c r="H442" s="125" t="s">
        <v>214</v>
      </c>
      <c r="I442" s="127" t="s">
        <v>215</v>
      </c>
      <c r="J442" s="127" t="s">
        <v>72</v>
      </c>
      <c r="K442" s="127" t="s">
        <v>73</v>
      </c>
      <c r="L442" s="125" t="s">
        <v>36</v>
      </c>
      <c r="M442" s="128" t="s">
        <v>37</v>
      </c>
      <c r="N442" s="128" t="s">
        <v>89</v>
      </c>
      <c r="O442" s="128" t="s">
        <v>90</v>
      </c>
      <c r="P442" s="129">
        <v>45429.445138888899</v>
      </c>
      <c r="Q442" s="130"/>
      <c r="R442" s="130" t="s">
        <v>31</v>
      </c>
      <c r="S442" s="131">
        <v>45428.442361111098</v>
      </c>
      <c r="T442" s="132"/>
      <c r="U442" s="133">
        <v>45519.441666666702</v>
      </c>
      <c r="V442" s="134">
        <f ca="1">TODAY()-INT(Sisteplant[[#This Row],[Data de Prioridade]])</f>
        <v>-72</v>
      </c>
    </row>
    <row r="443" spans="1:22" ht="11" x14ac:dyDescent="0.15">
      <c r="A443" s="125">
        <v>306087</v>
      </c>
      <c r="B443" s="125" t="s">
        <v>1703</v>
      </c>
      <c r="C443" s="126" t="s">
        <v>1704</v>
      </c>
      <c r="D443" s="126" t="s">
        <v>1705</v>
      </c>
      <c r="E443" s="127" t="s">
        <v>1706</v>
      </c>
      <c r="F443" s="126" t="s">
        <v>1707</v>
      </c>
      <c r="G443" s="127" t="s">
        <v>33</v>
      </c>
      <c r="H443" s="125" t="s">
        <v>57</v>
      </c>
      <c r="I443" s="127" t="s">
        <v>58</v>
      </c>
      <c r="J443" s="127" t="s">
        <v>77</v>
      </c>
      <c r="K443" s="127" t="s">
        <v>78</v>
      </c>
      <c r="L443" s="125" t="s">
        <v>36</v>
      </c>
      <c r="M443" s="128" t="s">
        <v>37</v>
      </c>
      <c r="N443" s="128" t="s">
        <v>29</v>
      </c>
      <c r="O443" s="128" t="s">
        <v>30</v>
      </c>
      <c r="P443" s="129">
        <v>45430.25</v>
      </c>
      <c r="Q443" s="130"/>
      <c r="R443" s="130" t="s">
        <v>40</v>
      </c>
      <c r="S443" s="131">
        <v>45429.583333333299</v>
      </c>
      <c r="T443" s="132"/>
      <c r="U443" s="133">
        <v>45429.589583333298</v>
      </c>
      <c r="V443" s="134">
        <f ca="1">TODAY()-INT(Sisteplant[[#This Row],[Data de Prioridade]])</f>
        <v>18</v>
      </c>
    </row>
    <row r="444" spans="1:22" ht="11" x14ac:dyDescent="0.15">
      <c r="A444" s="125">
        <v>306088</v>
      </c>
      <c r="B444" s="125" t="s">
        <v>1708</v>
      </c>
      <c r="C444" s="126" t="s">
        <v>1709</v>
      </c>
      <c r="D444" s="126" t="s">
        <v>1709</v>
      </c>
      <c r="E444" s="127" t="s">
        <v>343</v>
      </c>
      <c r="F444" s="126" t="s">
        <v>344</v>
      </c>
      <c r="G444" s="127" t="s">
        <v>23</v>
      </c>
      <c r="H444" s="125" t="s">
        <v>34</v>
      </c>
      <c r="I444" s="127" t="s">
        <v>35</v>
      </c>
      <c r="J444" s="127" t="s">
        <v>982</v>
      </c>
      <c r="K444" s="127" t="s">
        <v>983</v>
      </c>
      <c r="L444" s="125" t="s">
        <v>36</v>
      </c>
      <c r="M444" s="128" t="s">
        <v>37</v>
      </c>
      <c r="N444" s="128" t="s">
        <v>89</v>
      </c>
      <c r="O444" s="128" t="s">
        <v>90</v>
      </c>
      <c r="P444" s="129">
        <v>45441.447916666701</v>
      </c>
      <c r="Q444" s="130"/>
      <c r="R444" s="130" t="s">
        <v>31</v>
      </c>
      <c r="S444" s="131">
        <v>45378.453472222202</v>
      </c>
      <c r="T444" s="132" t="s">
        <v>159</v>
      </c>
      <c r="U444" s="133">
        <v>45519.609027777798</v>
      </c>
      <c r="V444" s="134">
        <f ca="1">TODAY()-INT(Sisteplant[[#This Row],[Data de Prioridade]])</f>
        <v>-72</v>
      </c>
    </row>
    <row r="445" spans="1:22" ht="11" x14ac:dyDescent="0.15">
      <c r="A445" s="125">
        <v>306089</v>
      </c>
      <c r="B445" s="125" t="s">
        <v>1710</v>
      </c>
      <c r="C445" s="126" t="s">
        <v>1711</v>
      </c>
      <c r="D445" s="126" t="s">
        <v>1711</v>
      </c>
      <c r="E445" s="127" t="s">
        <v>343</v>
      </c>
      <c r="F445" s="126" t="s">
        <v>344</v>
      </c>
      <c r="G445" s="127" t="s">
        <v>23</v>
      </c>
      <c r="H445" s="125" t="s">
        <v>214</v>
      </c>
      <c r="I445" s="127" t="s">
        <v>215</v>
      </c>
      <c r="J445" s="127" t="s">
        <v>1206</v>
      </c>
      <c r="K445" s="127" t="s">
        <v>1207</v>
      </c>
      <c r="L445" s="125" t="s">
        <v>36</v>
      </c>
      <c r="M445" s="128" t="s">
        <v>37</v>
      </c>
      <c r="N445" s="128" t="s">
        <v>29</v>
      </c>
      <c r="O445" s="128" t="s">
        <v>30</v>
      </c>
      <c r="P445" s="129"/>
      <c r="Q445" s="130"/>
      <c r="R445" s="130" t="s">
        <v>31</v>
      </c>
      <c r="S445" s="131">
        <v>45426.913888888899</v>
      </c>
      <c r="T445" s="132" t="s">
        <v>159</v>
      </c>
      <c r="U445" s="133">
        <v>45516.913888888899</v>
      </c>
      <c r="V445" s="134">
        <f ca="1">TODAY()-INT(Sisteplant[[#This Row],[Data de Prioridade]])</f>
        <v>-69</v>
      </c>
    </row>
    <row r="446" spans="1:22" ht="11" x14ac:dyDescent="0.15">
      <c r="A446" s="125">
        <v>306090</v>
      </c>
      <c r="B446" s="125" t="s">
        <v>1712</v>
      </c>
      <c r="C446" s="126" t="s">
        <v>1713</v>
      </c>
      <c r="D446" s="126" t="s">
        <v>1713</v>
      </c>
      <c r="E446" s="127" t="s">
        <v>157</v>
      </c>
      <c r="F446" s="126" t="s">
        <v>158</v>
      </c>
      <c r="G446" s="127" t="s">
        <v>23</v>
      </c>
      <c r="H446" s="125" t="s">
        <v>214</v>
      </c>
      <c r="I446" s="127" t="s">
        <v>215</v>
      </c>
      <c r="J446" s="127" t="s">
        <v>1206</v>
      </c>
      <c r="K446" s="127" t="s">
        <v>1207</v>
      </c>
      <c r="L446" s="125" t="s">
        <v>36</v>
      </c>
      <c r="M446" s="128" t="s">
        <v>37</v>
      </c>
      <c r="N446" s="128" t="s">
        <v>89</v>
      </c>
      <c r="O446" s="128" t="s">
        <v>90</v>
      </c>
      <c r="P446" s="129"/>
      <c r="Q446" s="130"/>
      <c r="R446" s="130" t="s">
        <v>31</v>
      </c>
      <c r="S446" s="131">
        <v>45426.925694444399</v>
      </c>
      <c r="T446" s="132" t="s">
        <v>159</v>
      </c>
      <c r="U446" s="133">
        <v>45516.925694444399</v>
      </c>
      <c r="V446" s="134">
        <f ca="1">TODAY()-INT(Sisteplant[[#This Row],[Data de Prioridade]])</f>
        <v>-69</v>
      </c>
    </row>
    <row r="447" spans="1:22" ht="11" x14ac:dyDescent="0.15">
      <c r="A447" s="125">
        <v>306091</v>
      </c>
      <c r="B447" s="125" t="s">
        <v>1714</v>
      </c>
      <c r="C447" s="126" t="s">
        <v>1715</v>
      </c>
      <c r="D447" s="126" t="s">
        <v>1715</v>
      </c>
      <c r="E447" s="127" t="s">
        <v>111</v>
      </c>
      <c r="F447" s="126" t="s">
        <v>112</v>
      </c>
      <c r="G447" s="127" t="s">
        <v>23</v>
      </c>
      <c r="H447" s="125" t="s">
        <v>34</v>
      </c>
      <c r="I447" s="127" t="s">
        <v>35</v>
      </c>
      <c r="J447" s="127" t="s">
        <v>72</v>
      </c>
      <c r="K447" s="127" t="s">
        <v>73</v>
      </c>
      <c r="L447" s="125" t="s">
        <v>36</v>
      </c>
      <c r="M447" s="128" t="s">
        <v>37</v>
      </c>
      <c r="N447" s="128" t="s">
        <v>89</v>
      </c>
      <c r="O447" s="128" t="s">
        <v>90</v>
      </c>
      <c r="P447" s="129">
        <v>45432.4506944444</v>
      </c>
      <c r="Q447" s="130"/>
      <c r="R447" s="130" t="s">
        <v>31</v>
      </c>
      <c r="S447" s="131">
        <v>45428.584027777797</v>
      </c>
      <c r="T447" s="132" t="s">
        <v>86</v>
      </c>
      <c r="U447" s="133">
        <v>45518.584027777797</v>
      </c>
      <c r="V447" s="134">
        <f ca="1">TODAY()-INT(Sisteplant[[#This Row],[Data de Prioridade]])</f>
        <v>-71</v>
      </c>
    </row>
    <row r="448" spans="1:22" ht="11" x14ac:dyDescent="0.15">
      <c r="A448" s="125">
        <v>306092</v>
      </c>
      <c r="B448" s="125" t="s">
        <v>1716</v>
      </c>
      <c r="C448" s="126" t="s">
        <v>1717</v>
      </c>
      <c r="D448" s="126" t="s">
        <v>1717</v>
      </c>
      <c r="E448" s="127" t="s">
        <v>1219</v>
      </c>
      <c r="F448" s="126" t="s">
        <v>1220</v>
      </c>
      <c r="G448" s="127" t="s">
        <v>23</v>
      </c>
      <c r="H448" s="125" t="s">
        <v>22</v>
      </c>
      <c r="I448" s="127" t="s">
        <v>24</v>
      </c>
      <c r="J448" s="127" t="s">
        <v>1206</v>
      </c>
      <c r="K448" s="127" t="s">
        <v>1207</v>
      </c>
      <c r="L448" s="125" t="s">
        <v>36</v>
      </c>
      <c r="M448" s="128" t="s">
        <v>37</v>
      </c>
      <c r="N448" s="128" t="s">
        <v>55</v>
      </c>
      <c r="O448" s="128" t="s">
        <v>56</v>
      </c>
      <c r="P448" s="129"/>
      <c r="Q448" s="130"/>
      <c r="R448" s="130" t="s">
        <v>31</v>
      </c>
      <c r="S448" s="131">
        <v>45428.8930555556</v>
      </c>
      <c r="T448" s="132" t="s">
        <v>91</v>
      </c>
      <c r="U448" s="133">
        <v>45519.609027777798</v>
      </c>
      <c r="V448" s="134">
        <f ca="1">TODAY()-INT(Sisteplant[[#This Row],[Data de Prioridade]])</f>
        <v>-72</v>
      </c>
    </row>
    <row r="449" spans="1:22" ht="11" x14ac:dyDescent="0.15">
      <c r="A449" s="125">
        <v>306093</v>
      </c>
      <c r="B449" s="125" t="s">
        <v>1718</v>
      </c>
      <c r="C449" s="126" t="s">
        <v>1719</v>
      </c>
      <c r="D449" s="126" t="s">
        <v>1719</v>
      </c>
      <c r="E449" s="127" t="s">
        <v>707</v>
      </c>
      <c r="F449" s="126" t="s">
        <v>708</v>
      </c>
      <c r="G449" s="127" t="s">
        <v>23</v>
      </c>
      <c r="H449" s="125" t="s">
        <v>22</v>
      </c>
      <c r="I449" s="127" t="s">
        <v>24</v>
      </c>
      <c r="J449" s="127" t="s">
        <v>1206</v>
      </c>
      <c r="K449" s="127" t="s">
        <v>1207</v>
      </c>
      <c r="L449" s="125" t="s">
        <v>36</v>
      </c>
      <c r="M449" s="128" t="s">
        <v>37</v>
      </c>
      <c r="N449" s="128" t="s">
        <v>61</v>
      </c>
      <c r="O449" s="128" t="s">
        <v>62</v>
      </c>
      <c r="P449" s="129">
        <v>45432.436805555597</v>
      </c>
      <c r="Q449" s="130"/>
      <c r="R449" s="130" t="s">
        <v>31</v>
      </c>
      <c r="S449" s="131">
        <v>45428.905555555597</v>
      </c>
      <c r="T449" s="132" t="s">
        <v>91</v>
      </c>
      <c r="U449" s="133">
        <v>45519.609027777798</v>
      </c>
      <c r="V449" s="134">
        <f ca="1">TODAY()-INT(Sisteplant[[#This Row],[Data de Prioridade]])</f>
        <v>-72</v>
      </c>
    </row>
    <row r="450" spans="1:22" ht="11" x14ac:dyDescent="0.15">
      <c r="A450" s="125">
        <v>306094</v>
      </c>
      <c r="B450" s="125" t="s">
        <v>1720</v>
      </c>
      <c r="C450" s="126" t="s">
        <v>1721</v>
      </c>
      <c r="D450" s="126" t="s">
        <v>1721</v>
      </c>
      <c r="E450" s="127" t="s">
        <v>1161</v>
      </c>
      <c r="F450" s="126" t="s">
        <v>1162</v>
      </c>
      <c r="G450" s="127" t="s">
        <v>23</v>
      </c>
      <c r="H450" s="125" t="s">
        <v>87</v>
      </c>
      <c r="I450" s="127" t="s">
        <v>88</v>
      </c>
      <c r="J450" s="127" t="s">
        <v>1206</v>
      </c>
      <c r="K450" s="127" t="s">
        <v>1207</v>
      </c>
      <c r="L450" s="125" t="s">
        <v>36</v>
      </c>
      <c r="M450" s="128" t="s">
        <v>37</v>
      </c>
      <c r="N450" s="128" t="s">
        <v>61</v>
      </c>
      <c r="O450" s="128" t="s">
        <v>62</v>
      </c>
      <c r="P450" s="129">
        <v>45427.680555555598</v>
      </c>
      <c r="Q450" s="130"/>
      <c r="R450" s="130" t="s">
        <v>31</v>
      </c>
      <c r="S450" s="131">
        <v>45426.886111111096</v>
      </c>
      <c r="T450" s="132" t="s">
        <v>91</v>
      </c>
      <c r="U450" s="133">
        <v>45516.886111111096</v>
      </c>
      <c r="V450" s="134">
        <f ca="1">TODAY()-INT(Sisteplant[[#This Row],[Data de Prioridade]])</f>
        <v>-69</v>
      </c>
    </row>
    <row r="451" spans="1:22" ht="11" x14ac:dyDescent="0.15">
      <c r="A451" s="125">
        <v>306095</v>
      </c>
      <c r="B451" s="125" t="s">
        <v>1722</v>
      </c>
      <c r="C451" s="126" t="s">
        <v>1723</v>
      </c>
      <c r="D451" s="126" t="s">
        <v>1723</v>
      </c>
      <c r="E451" s="127" t="s">
        <v>188</v>
      </c>
      <c r="F451" s="126" t="s">
        <v>189</v>
      </c>
      <c r="G451" s="127" t="s">
        <v>23</v>
      </c>
      <c r="H451" s="125" t="s">
        <v>34</v>
      </c>
      <c r="I451" s="127" t="s">
        <v>35</v>
      </c>
      <c r="J451" s="127" t="s">
        <v>162</v>
      </c>
      <c r="K451" s="127" t="s">
        <v>163</v>
      </c>
      <c r="L451" s="125" t="s">
        <v>36</v>
      </c>
      <c r="M451" s="128" t="s">
        <v>37</v>
      </c>
      <c r="N451" s="128" t="s">
        <v>89</v>
      </c>
      <c r="O451" s="128" t="s">
        <v>90</v>
      </c>
      <c r="P451" s="129">
        <v>45441.448611111096</v>
      </c>
      <c r="Q451" s="130"/>
      <c r="R451" s="130" t="s">
        <v>31</v>
      </c>
      <c r="S451" s="131">
        <v>45427.3569444444</v>
      </c>
      <c r="T451" s="132" t="s">
        <v>91</v>
      </c>
      <c r="U451" s="133">
        <v>45519.609027777798</v>
      </c>
      <c r="V451" s="134">
        <f ca="1">TODAY()-INT(Sisteplant[[#This Row],[Data de Prioridade]])</f>
        <v>-72</v>
      </c>
    </row>
    <row r="452" spans="1:22" ht="11" x14ac:dyDescent="0.15">
      <c r="A452" s="125">
        <v>306096</v>
      </c>
      <c r="B452" s="125" t="s">
        <v>1724</v>
      </c>
      <c r="C452" s="126" t="s">
        <v>1725</v>
      </c>
      <c r="D452" s="126" t="s">
        <v>1725</v>
      </c>
      <c r="E452" s="127" t="s">
        <v>1219</v>
      </c>
      <c r="F452" s="126" t="s">
        <v>1220</v>
      </c>
      <c r="G452" s="127" t="s">
        <v>23</v>
      </c>
      <c r="H452" s="125" t="s">
        <v>214</v>
      </c>
      <c r="I452" s="127" t="s">
        <v>215</v>
      </c>
      <c r="J452" s="127" t="s">
        <v>1206</v>
      </c>
      <c r="K452" s="127" t="s">
        <v>1207</v>
      </c>
      <c r="L452" s="125" t="s">
        <v>36</v>
      </c>
      <c r="M452" s="128" t="s">
        <v>37</v>
      </c>
      <c r="N452" s="128" t="s">
        <v>55</v>
      </c>
      <c r="O452" s="128" t="s">
        <v>56</v>
      </c>
      <c r="P452" s="129"/>
      <c r="Q452" s="130"/>
      <c r="R452" s="130" t="s">
        <v>31</v>
      </c>
      <c r="S452" s="131">
        <v>45426.888888888898</v>
      </c>
      <c r="T452" s="132" t="s">
        <v>91</v>
      </c>
      <c r="U452" s="133">
        <v>45516.888888888898</v>
      </c>
      <c r="V452" s="134">
        <f ca="1">TODAY()-INT(Sisteplant[[#This Row],[Data de Prioridade]])</f>
        <v>-69</v>
      </c>
    </row>
    <row r="453" spans="1:22" ht="11" x14ac:dyDescent="0.15">
      <c r="A453" s="125">
        <v>306097</v>
      </c>
      <c r="B453" s="125" t="s">
        <v>1726</v>
      </c>
      <c r="C453" s="126" t="s">
        <v>1727</v>
      </c>
      <c r="D453" s="126" t="s">
        <v>1727</v>
      </c>
      <c r="E453" s="127" t="s">
        <v>1161</v>
      </c>
      <c r="F453" s="126" t="s">
        <v>1162</v>
      </c>
      <c r="G453" s="127" t="s">
        <v>23</v>
      </c>
      <c r="H453" s="125" t="s">
        <v>214</v>
      </c>
      <c r="I453" s="127" t="s">
        <v>215</v>
      </c>
      <c r="J453" s="127" t="s">
        <v>1206</v>
      </c>
      <c r="K453" s="127" t="s">
        <v>1207</v>
      </c>
      <c r="L453" s="125" t="s">
        <v>36</v>
      </c>
      <c r="M453" s="128" t="s">
        <v>37</v>
      </c>
      <c r="N453" s="128" t="s">
        <v>29</v>
      </c>
      <c r="O453" s="128" t="s">
        <v>30</v>
      </c>
      <c r="P453" s="129"/>
      <c r="Q453" s="130"/>
      <c r="R453" s="130" t="s">
        <v>31</v>
      </c>
      <c r="S453" s="131">
        <v>45426.886805555601</v>
      </c>
      <c r="T453" s="132" t="s">
        <v>91</v>
      </c>
      <c r="U453" s="133">
        <v>45516.886805555601</v>
      </c>
      <c r="V453" s="134">
        <f ca="1">TODAY()-INT(Sisteplant[[#This Row],[Data de Prioridade]])</f>
        <v>-69</v>
      </c>
    </row>
    <row r="454" spans="1:22" ht="11" x14ac:dyDescent="0.15">
      <c r="A454" s="125">
        <v>306098</v>
      </c>
      <c r="B454" s="125" t="s">
        <v>1728</v>
      </c>
      <c r="C454" s="126" t="s">
        <v>1729</v>
      </c>
      <c r="D454" s="126" t="s">
        <v>1729</v>
      </c>
      <c r="E454" s="127" t="s">
        <v>1730</v>
      </c>
      <c r="F454" s="126" t="s">
        <v>1731</v>
      </c>
      <c r="G454" s="127" t="s">
        <v>23</v>
      </c>
      <c r="H454" s="125" t="s">
        <v>214</v>
      </c>
      <c r="I454" s="127" t="s">
        <v>215</v>
      </c>
      <c r="J454" s="127" t="s">
        <v>1206</v>
      </c>
      <c r="K454" s="127" t="s">
        <v>1207</v>
      </c>
      <c r="L454" s="125" t="s">
        <v>36</v>
      </c>
      <c r="M454" s="128" t="s">
        <v>37</v>
      </c>
      <c r="N454" s="128" t="s">
        <v>29</v>
      </c>
      <c r="O454" s="128" t="s">
        <v>30</v>
      </c>
      <c r="P454" s="129"/>
      <c r="Q454" s="130"/>
      <c r="R454" s="130" t="s">
        <v>31</v>
      </c>
      <c r="S454" s="131">
        <v>45426.90625</v>
      </c>
      <c r="T454" s="132" t="s">
        <v>91</v>
      </c>
      <c r="U454" s="133">
        <v>45516.90625</v>
      </c>
      <c r="V454" s="134">
        <f ca="1">TODAY()-INT(Sisteplant[[#This Row],[Data de Prioridade]])</f>
        <v>-69</v>
      </c>
    </row>
    <row r="455" spans="1:22" ht="11" x14ac:dyDescent="0.15">
      <c r="A455" s="125">
        <v>306099</v>
      </c>
      <c r="B455" s="125" t="s">
        <v>1732</v>
      </c>
      <c r="C455" s="126" t="s">
        <v>1733</v>
      </c>
      <c r="D455" s="126" t="s">
        <v>1733</v>
      </c>
      <c r="E455" s="127" t="s">
        <v>695</v>
      </c>
      <c r="F455" s="126" t="s">
        <v>696</v>
      </c>
      <c r="G455" s="127" t="s">
        <v>23</v>
      </c>
      <c r="H455" s="125" t="s">
        <v>214</v>
      </c>
      <c r="I455" s="127" t="s">
        <v>215</v>
      </c>
      <c r="J455" s="127" t="s">
        <v>1206</v>
      </c>
      <c r="K455" s="127" t="s">
        <v>1207</v>
      </c>
      <c r="L455" s="125" t="s">
        <v>36</v>
      </c>
      <c r="M455" s="128" t="s">
        <v>37</v>
      </c>
      <c r="N455" s="128" t="s">
        <v>55</v>
      </c>
      <c r="O455" s="128" t="s">
        <v>56</v>
      </c>
      <c r="P455" s="129"/>
      <c r="Q455" s="130"/>
      <c r="R455" s="130" t="s">
        <v>31</v>
      </c>
      <c r="S455" s="131">
        <v>45426.862500000003</v>
      </c>
      <c r="T455" s="132" t="s">
        <v>91</v>
      </c>
      <c r="U455" s="133">
        <v>45516.862500000003</v>
      </c>
      <c r="V455" s="134">
        <f ca="1">TODAY()-INT(Sisteplant[[#This Row],[Data de Prioridade]])</f>
        <v>-69</v>
      </c>
    </row>
    <row r="456" spans="1:22" ht="11" x14ac:dyDescent="0.15">
      <c r="A456" s="125">
        <v>306100</v>
      </c>
      <c r="B456" s="125" t="s">
        <v>1734</v>
      </c>
      <c r="C456" s="126" t="s">
        <v>1735</v>
      </c>
      <c r="D456" s="126" t="s">
        <v>1735</v>
      </c>
      <c r="E456" s="127" t="s">
        <v>111</v>
      </c>
      <c r="F456" s="126" t="s">
        <v>112</v>
      </c>
      <c r="G456" s="127" t="s">
        <v>23</v>
      </c>
      <c r="H456" s="125" t="s">
        <v>214</v>
      </c>
      <c r="I456" s="127" t="s">
        <v>215</v>
      </c>
      <c r="J456" s="127" t="s">
        <v>25</v>
      </c>
      <c r="K456" s="127" t="s">
        <v>26</v>
      </c>
      <c r="L456" s="125" t="s">
        <v>36</v>
      </c>
      <c r="M456" s="128" t="s">
        <v>37</v>
      </c>
      <c r="N456" s="128" t="s">
        <v>29</v>
      </c>
      <c r="O456" s="128" t="s">
        <v>30</v>
      </c>
      <c r="P456" s="129"/>
      <c r="Q456" s="130"/>
      <c r="R456" s="130" t="s">
        <v>31</v>
      </c>
      <c r="S456" s="131">
        <v>45422.635416666701</v>
      </c>
      <c r="T456" s="132" t="s">
        <v>86</v>
      </c>
      <c r="U456" s="133">
        <v>45512.635416666701</v>
      </c>
      <c r="V456" s="134">
        <f ca="1">TODAY()-INT(Sisteplant[[#This Row],[Data de Prioridade]])</f>
        <v>-65</v>
      </c>
    </row>
    <row r="457" spans="1:22" ht="11" x14ac:dyDescent="0.15">
      <c r="A457" s="125">
        <v>306102</v>
      </c>
      <c r="B457" s="125" t="s">
        <v>1736</v>
      </c>
      <c r="C457" s="126" t="s">
        <v>1737</v>
      </c>
      <c r="D457" s="126" t="s">
        <v>1738</v>
      </c>
      <c r="E457" s="127" t="s">
        <v>247</v>
      </c>
      <c r="F457" s="126" t="s">
        <v>248</v>
      </c>
      <c r="G457" s="127" t="s">
        <v>23</v>
      </c>
      <c r="H457" s="125" t="s">
        <v>34</v>
      </c>
      <c r="I457" s="127" t="s">
        <v>35</v>
      </c>
      <c r="J457" s="127" t="s">
        <v>72</v>
      </c>
      <c r="K457" s="127" t="s">
        <v>73</v>
      </c>
      <c r="L457" s="125" t="s">
        <v>36</v>
      </c>
      <c r="M457" s="128" t="s">
        <v>37</v>
      </c>
      <c r="N457" s="128" t="s">
        <v>61</v>
      </c>
      <c r="O457" s="128" t="s">
        <v>62</v>
      </c>
      <c r="P457" s="129">
        <v>45432.45</v>
      </c>
      <c r="Q457" s="130"/>
      <c r="R457" s="130" t="s">
        <v>31</v>
      </c>
      <c r="S457" s="131">
        <v>45428.594444444403</v>
      </c>
      <c r="T457" s="132" t="s">
        <v>392</v>
      </c>
      <c r="U457" s="133">
        <v>45518.594444444403</v>
      </c>
      <c r="V457" s="134">
        <f ca="1">TODAY()-INT(Sisteplant[[#This Row],[Data de Prioridade]])</f>
        <v>-71</v>
      </c>
    </row>
    <row r="458" spans="1:22" ht="11" x14ac:dyDescent="0.15">
      <c r="A458" s="125">
        <v>306103</v>
      </c>
      <c r="B458" s="125" t="s">
        <v>1739</v>
      </c>
      <c r="C458" s="126" t="s">
        <v>1740</v>
      </c>
      <c r="D458" s="126" t="s">
        <v>1740</v>
      </c>
      <c r="E458" s="127" t="s">
        <v>171</v>
      </c>
      <c r="F458" s="126" t="s">
        <v>171</v>
      </c>
      <c r="G458" s="127" t="s">
        <v>23</v>
      </c>
      <c r="H458" s="125" t="s">
        <v>34</v>
      </c>
      <c r="I458" s="127" t="s">
        <v>35</v>
      </c>
      <c r="J458" s="127" t="s">
        <v>72</v>
      </c>
      <c r="K458" s="127" t="s">
        <v>73</v>
      </c>
      <c r="L458" s="125" t="s">
        <v>36</v>
      </c>
      <c r="M458" s="128" t="s">
        <v>37</v>
      </c>
      <c r="N458" s="128" t="s">
        <v>61</v>
      </c>
      <c r="O458" s="128" t="s">
        <v>62</v>
      </c>
      <c r="P458" s="129">
        <v>45432.4506944444</v>
      </c>
      <c r="Q458" s="130"/>
      <c r="R458" s="130" t="s">
        <v>31</v>
      </c>
      <c r="S458" s="131">
        <v>45428.598611111098</v>
      </c>
      <c r="T458" s="132" t="s">
        <v>172</v>
      </c>
      <c r="U458" s="133">
        <v>45518.598611111098</v>
      </c>
      <c r="V458" s="134">
        <f ca="1">TODAY()-INT(Sisteplant[[#This Row],[Data de Prioridade]])</f>
        <v>-71</v>
      </c>
    </row>
    <row r="459" spans="1:22" ht="11" x14ac:dyDescent="0.15">
      <c r="A459" s="125">
        <v>306104</v>
      </c>
      <c r="B459" s="125" t="s">
        <v>1741</v>
      </c>
      <c r="C459" s="126" t="s">
        <v>1742</v>
      </c>
      <c r="D459" s="126" t="s">
        <v>1742</v>
      </c>
      <c r="E459" s="127" t="s">
        <v>621</v>
      </c>
      <c r="F459" s="126" t="s">
        <v>622</v>
      </c>
      <c r="G459" s="127" t="s">
        <v>23</v>
      </c>
      <c r="H459" s="125" t="s">
        <v>34</v>
      </c>
      <c r="I459" s="127" t="s">
        <v>35</v>
      </c>
      <c r="J459" s="127" t="s">
        <v>1206</v>
      </c>
      <c r="K459" s="127" t="s">
        <v>1207</v>
      </c>
      <c r="L459" s="125" t="s">
        <v>36</v>
      </c>
      <c r="M459" s="128" t="s">
        <v>37</v>
      </c>
      <c r="N459" s="128" t="s">
        <v>55</v>
      </c>
      <c r="O459" s="128" t="s">
        <v>56</v>
      </c>
      <c r="P459" s="129">
        <v>45442.408333333296</v>
      </c>
      <c r="Q459" s="130"/>
      <c r="R459" s="130" t="s">
        <v>31</v>
      </c>
      <c r="S459" s="131">
        <v>45426.938194444403</v>
      </c>
      <c r="T459" s="132" t="s">
        <v>91</v>
      </c>
      <c r="U459" s="133">
        <v>45519.609722222202</v>
      </c>
      <c r="V459" s="134">
        <f ca="1">TODAY()-INT(Sisteplant[[#This Row],[Data de Prioridade]])</f>
        <v>-72</v>
      </c>
    </row>
    <row r="460" spans="1:22" ht="11" x14ac:dyDescent="0.15">
      <c r="A460" s="125">
        <v>306105</v>
      </c>
      <c r="B460" s="125" t="s">
        <v>1743</v>
      </c>
      <c r="C460" s="126" t="s">
        <v>1744</v>
      </c>
      <c r="D460" s="126" t="s">
        <v>1744</v>
      </c>
      <c r="E460" s="127" t="s">
        <v>695</v>
      </c>
      <c r="F460" s="126" t="s">
        <v>696</v>
      </c>
      <c r="G460" s="127" t="s">
        <v>23</v>
      </c>
      <c r="H460" s="125" t="s">
        <v>214</v>
      </c>
      <c r="I460" s="127" t="s">
        <v>215</v>
      </c>
      <c r="J460" s="127" t="s">
        <v>1206</v>
      </c>
      <c r="K460" s="127" t="s">
        <v>1207</v>
      </c>
      <c r="L460" s="125" t="s">
        <v>36</v>
      </c>
      <c r="M460" s="128" t="s">
        <v>37</v>
      </c>
      <c r="N460" s="128" t="s">
        <v>55</v>
      </c>
      <c r="O460" s="128" t="s">
        <v>56</v>
      </c>
      <c r="P460" s="129"/>
      <c r="Q460" s="130"/>
      <c r="R460" s="130" t="s">
        <v>31</v>
      </c>
      <c r="S460" s="131">
        <v>45425.922916666699</v>
      </c>
      <c r="T460" s="132" t="s">
        <v>91</v>
      </c>
      <c r="U460" s="133">
        <v>45515.922916666699</v>
      </c>
      <c r="V460" s="134">
        <f ca="1">TODAY()-INT(Sisteplant[[#This Row],[Data de Prioridade]])</f>
        <v>-68</v>
      </c>
    </row>
    <row r="461" spans="1:22" ht="11" x14ac:dyDescent="0.15">
      <c r="A461" s="125">
        <v>306106</v>
      </c>
      <c r="B461" s="125" t="s">
        <v>1745</v>
      </c>
      <c r="C461" s="126" t="s">
        <v>1746</v>
      </c>
      <c r="D461" s="126" t="s">
        <v>1746</v>
      </c>
      <c r="E461" s="127" t="s">
        <v>92</v>
      </c>
      <c r="F461" s="126" t="s">
        <v>93</v>
      </c>
      <c r="G461" s="127" t="s">
        <v>23</v>
      </c>
      <c r="H461" s="125" t="s">
        <v>34</v>
      </c>
      <c r="I461" s="127" t="s">
        <v>35</v>
      </c>
      <c r="J461" s="127" t="s">
        <v>1206</v>
      </c>
      <c r="K461" s="127" t="s">
        <v>1207</v>
      </c>
      <c r="L461" s="125" t="s">
        <v>36</v>
      </c>
      <c r="M461" s="128" t="s">
        <v>37</v>
      </c>
      <c r="N461" s="128" t="s">
        <v>89</v>
      </c>
      <c r="O461" s="128" t="s">
        <v>90</v>
      </c>
      <c r="P461" s="129">
        <v>45439.341666666704</v>
      </c>
      <c r="Q461" s="130"/>
      <c r="R461" s="130" t="s">
        <v>31</v>
      </c>
      <c r="S461" s="131">
        <v>45428.850694444402</v>
      </c>
      <c r="T461" s="132" t="s">
        <v>91</v>
      </c>
      <c r="U461" s="133">
        <v>45519.609722222202</v>
      </c>
      <c r="V461" s="134">
        <f ca="1">TODAY()-INT(Sisteplant[[#This Row],[Data de Prioridade]])</f>
        <v>-72</v>
      </c>
    </row>
    <row r="462" spans="1:22" ht="11" x14ac:dyDescent="0.15">
      <c r="A462" s="125">
        <v>306107</v>
      </c>
      <c r="B462" s="125" t="s">
        <v>1747</v>
      </c>
      <c r="C462" s="126" t="s">
        <v>1748</v>
      </c>
      <c r="D462" s="126" t="s">
        <v>1748</v>
      </c>
      <c r="E462" s="127" t="s">
        <v>689</v>
      </c>
      <c r="F462" s="126" t="s">
        <v>690</v>
      </c>
      <c r="G462" s="127" t="s">
        <v>23</v>
      </c>
      <c r="H462" s="125" t="s">
        <v>214</v>
      </c>
      <c r="I462" s="127" t="s">
        <v>215</v>
      </c>
      <c r="J462" s="127" t="s">
        <v>1206</v>
      </c>
      <c r="K462" s="127" t="s">
        <v>1207</v>
      </c>
      <c r="L462" s="125" t="s">
        <v>36</v>
      </c>
      <c r="M462" s="128" t="s">
        <v>37</v>
      </c>
      <c r="N462" s="128" t="s">
        <v>29</v>
      </c>
      <c r="O462" s="128" t="s">
        <v>30</v>
      </c>
      <c r="P462" s="129"/>
      <c r="Q462" s="130"/>
      <c r="R462" s="130" t="s">
        <v>31</v>
      </c>
      <c r="S462" s="131">
        <v>45425.885416666701</v>
      </c>
      <c r="T462" s="132" t="s">
        <v>91</v>
      </c>
      <c r="U462" s="133">
        <v>45515.885416666701</v>
      </c>
      <c r="V462" s="134">
        <f ca="1">TODAY()-INT(Sisteplant[[#This Row],[Data de Prioridade]])</f>
        <v>-68</v>
      </c>
    </row>
    <row r="463" spans="1:22" ht="11" x14ac:dyDescent="0.15">
      <c r="A463" s="125">
        <v>306108</v>
      </c>
      <c r="B463" s="125" t="s">
        <v>1749</v>
      </c>
      <c r="C463" s="126" t="s">
        <v>1750</v>
      </c>
      <c r="D463" s="126" t="s">
        <v>1750</v>
      </c>
      <c r="E463" s="127" t="s">
        <v>695</v>
      </c>
      <c r="F463" s="126" t="s">
        <v>696</v>
      </c>
      <c r="G463" s="127" t="s">
        <v>23</v>
      </c>
      <c r="H463" s="125" t="s">
        <v>22</v>
      </c>
      <c r="I463" s="127" t="s">
        <v>24</v>
      </c>
      <c r="J463" s="127" t="s">
        <v>1206</v>
      </c>
      <c r="K463" s="127" t="s">
        <v>1207</v>
      </c>
      <c r="L463" s="125" t="s">
        <v>36</v>
      </c>
      <c r="M463" s="128" t="s">
        <v>37</v>
      </c>
      <c r="N463" s="128" t="s">
        <v>61</v>
      </c>
      <c r="O463" s="128" t="s">
        <v>62</v>
      </c>
      <c r="P463" s="129">
        <v>45432.545833333301</v>
      </c>
      <c r="Q463" s="130"/>
      <c r="R463" s="130" t="s">
        <v>31</v>
      </c>
      <c r="S463" s="131">
        <v>45425.922222222202</v>
      </c>
      <c r="T463" s="132" t="s">
        <v>91</v>
      </c>
      <c r="U463" s="133">
        <v>45519.609722222202</v>
      </c>
      <c r="V463" s="134">
        <f ca="1">TODAY()-INT(Sisteplant[[#This Row],[Data de Prioridade]])</f>
        <v>-72</v>
      </c>
    </row>
    <row r="464" spans="1:22" ht="11" x14ac:dyDescent="0.15">
      <c r="A464" s="125">
        <v>306109</v>
      </c>
      <c r="B464" s="125" t="s">
        <v>1751</v>
      </c>
      <c r="C464" s="126" t="s">
        <v>1752</v>
      </c>
      <c r="D464" s="126" t="s">
        <v>1752</v>
      </c>
      <c r="E464" s="127" t="s">
        <v>1753</v>
      </c>
      <c r="F464" s="126" t="s">
        <v>1754</v>
      </c>
      <c r="G464" s="127" t="s">
        <v>50</v>
      </c>
      <c r="H464" s="125" t="s">
        <v>53</v>
      </c>
      <c r="I464" s="127" t="s">
        <v>54</v>
      </c>
      <c r="J464" s="127" t="s">
        <v>972</v>
      </c>
      <c r="K464" s="127" t="s">
        <v>973</v>
      </c>
      <c r="L464" s="125" t="s">
        <v>36</v>
      </c>
      <c r="M464" s="128" t="s">
        <v>37</v>
      </c>
      <c r="N464" s="128" t="s">
        <v>89</v>
      </c>
      <c r="O464" s="128" t="s">
        <v>90</v>
      </c>
      <c r="P464" s="129">
        <v>45432.347222222197</v>
      </c>
      <c r="Q464" s="130"/>
      <c r="R464" s="130" t="s">
        <v>31</v>
      </c>
      <c r="S464" s="131">
        <v>45429.554861111101</v>
      </c>
      <c r="T464" s="132" t="s">
        <v>1755</v>
      </c>
      <c r="U464" s="133">
        <v>45519.609722222202</v>
      </c>
      <c r="V464" s="134">
        <f ca="1">TODAY()-INT(Sisteplant[[#This Row],[Data de Prioridade]])</f>
        <v>-72</v>
      </c>
    </row>
    <row r="465" spans="1:22" ht="11" x14ac:dyDescent="0.15">
      <c r="A465" s="125">
        <v>306110</v>
      </c>
      <c r="B465" s="125" t="s">
        <v>1756</v>
      </c>
      <c r="C465" s="126" t="s">
        <v>1757</v>
      </c>
      <c r="D465" s="126" t="s">
        <v>1757</v>
      </c>
      <c r="E465" s="127" t="s">
        <v>179</v>
      </c>
      <c r="F465" s="126" t="s">
        <v>180</v>
      </c>
      <c r="G465" s="127" t="s">
        <v>33</v>
      </c>
      <c r="H465" s="125" t="s">
        <v>34</v>
      </c>
      <c r="I465" s="127" t="s">
        <v>35</v>
      </c>
      <c r="J465" s="127" t="s">
        <v>1758</v>
      </c>
      <c r="K465" s="127" t="s">
        <v>1759</v>
      </c>
      <c r="L465" s="125" t="s">
        <v>36</v>
      </c>
      <c r="M465" s="128" t="s">
        <v>37</v>
      </c>
      <c r="N465" s="128" t="s">
        <v>82</v>
      </c>
      <c r="O465" s="128" t="s">
        <v>83</v>
      </c>
      <c r="P465" s="129">
        <v>45416.420138888898</v>
      </c>
      <c r="Q465" s="130"/>
      <c r="R465" s="130" t="s">
        <v>40</v>
      </c>
      <c r="S465" s="131">
        <v>45427.875694444403</v>
      </c>
      <c r="T465" s="132" t="s">
        <v>393</v>
      </c>
      <c r="U465" s="133">
        <v>45429.609722222202</v>
      </c>
      <c r="V465" s="134">
        <f ca="1">TODAY()-INT(Sisteplant[[#This Row],[Data de Prioridade]])</f>
        <v>18</v>
      </c>
    </row>
    <row r="466" spans="1:22" ht="11" x14ac:dyDescent="0.15">
      <c r="A466" s="125">
        <v>306111</v>
      </c>
      <c r="B466" s="125" t="s">
        <v>1760</v>
      </c>
      <c r="C466" s="126" t="s">
        <v>1761</v>
      </c>
      <c r="D466" s="126" t="s">
        <v>1761</v>
      </c>
      <c r="E466" s="127" t="s">
        <v>1050</v>
      </c>
      <c r="F466" s="126" t="s">
        <v>1051</v>
      </c>
      <c r="G466" s="127" t="s">
        <v>33</v>
      </c>
      <c r="H466" s="125" t="s">
        <v>34</v>
      </c>
      <c r="I466" s="127" t="s">
        <v>35</v>
      </c>
      <c r="J466" s="127" t="s">
        <v>72</v>
      </c>
      <c r="K466" s="127" t="s">
        <v>73</v>
      </c>
      <c r="L466" s="125" t="s">
        <v>36</v>
      </c>
      <c r="M466" s="128" t="s">
        <v>37</v>
      </c>
      <c r="N466" s="128" t="s">
        <v>61</v>
      </c>
      <c r="O466" s="128" t="s">
        <v>62</v>
      </c>
      <c r="P466" s="129">
        <v>45432.45</v>
      </c>
      <c r="Q466" s="130"/>
      <c r="R466" s="130" t="s">
        <v>31</v>
      </c>
      <c r="S466" s="131">
        <v>45428.563888888901</v>
      </c>
      <c r="T466" s="132" t="s">
        <v>68</v>
      </c>
      <c r="U466" s="133">
        <v>45518.563888888901</v>
      </c>
      <c r="V466" s="134">
        <f ca="1">TODAY()-INT(Sisteplant[[#This Row],[Data de Prioridade]])</f>
        <v>-71</v>
      </c>
    </row>
    <row r="467" spans="1:22" ht="11" x14ac:dyDescent="0.15">
      <c r="A467" s="125">
        <v>306112</v>
      </c>
      <c r="B467" s="125" t="s">
        <v>1762</v>
      </c>
      <c r="C467" s="126" t="s">
        <v>1763</v>
      </c>
      <c r="D467" s="126" t="s">
        <v>1764</v>
      </c>
      <c r="E467" s="127" t="s">
        <v>931</v>
      </c>
      <c r="F467" s="126" t="s">
        <v>932</v>
      </c>
      <c r="G467" s="127" t="s">
        <v>342</v>
      </c>
      <c r="H467" s="125" t="s">
        <v>34</v>
      </c>
      <c r="I467" s="127" t="s">
        <v>35</v>
      </c>
      <c r="J467" s="127" t="s">
        <v>94</v>
      </c>
      <c r="K467" s="127" t="s">
        <v>95</v>
      </c>
      <c r="L467" s="125" t="s">
        <v>27</v>
      </c>
      <c r="M467" s="128" t="s">
        <v>28</v>
      </c>
      <c r="N467" s="128" t="s">
        <v>29</v>
      </c>
      <c r="O467" s="128" t="s">
        <v>30</v>
      </c>
      <c r="P467" s="129">
        <v>45432.390277777798</v>
      </c>
      <c r="Q467" s="130"/>
      <c r="R467" s="130" t="s">
        <v>31</v>
      </c>
      <c r="S467" s="131">
        <v>45427.388888888898</v>
      </c>
      <c r="T467" s="132"/>
      <c r="U467" s="133">
        <v>45520.382638888899</v>
      </c>
      <c r="V467" s="134">
        <f ca="1">TODAY()-INT(Sisteplant[[#This Row],[Data de Prioridade]])</f>
        <v>-73</v>
      </c>
    </row>
    <row r="468" spans="1:22" ht="11" x14ac:dyDescent="0.15">
      <c r="A468" s="125">
        <v>306113</v>
      </c>
      <c r="B468" s="125" t="s">
        <v>1765</v>
      </c>
      <c r="C468" s="126" t="s">
        <v>1766</v>
      </c>
      <c r="D468" s="126" t="s">
        <v>1766</v>
      </c>
      <c r="E468" s="127" t="s">
        <v>1046</v>
      </c>
      <c r="F468" s="126" t="s">
        <v>1047</v>
      </c>
      <c r="G468" s="127" t="s">
        <v>342</v>
      </c>
      <c r="H468" s="125" t="s">
        <v>34</v>
      </c>
      <c r="I468" s="127" t="s">
        <v>35</v>
      </c>
      <c r="J468" s="127" t="s">
        <v>94</v>
      </c>
      <c r="K468" s="127" t="s">
        <v>95</v>
      </c>
      <c r="L468" s="125" t="s">
        <v>27</v>
      </c>
      <c r="M468" s="128" t="s">
        <v>28</v>
      </c>
      <c r="N468" s="128" t="s">
        <v>61</v>
      </c>
      <c r="O468" s="128" t="s">
        <v>62</v>
      </c>
      <c r="P468" s="129">
        <v>45432.372916666704</v>
      </c>
      <c r="Q468" s="130"/>
      <c r="R468" s="130" t="s">
        <v>40</v>
      </c>
      <c r="S468" s="131"/>
      <c r="T468" s="132"/>
      <c r="U468" s="133">
        <v>45432.358333333301</v>
      </c>
      <c r="V468" s="134">
        <f ca="1">TODAY()-INT(Sisteplant[[#This Row],[Data de Prioridade]])</f>
        <v>15</v>
      </c>
    </row>
    <row r="469" spans="1:22" ht="11" x14ac:dyDescent="0.15">
      <c r="A469" s="125">
        <v>306114</v>
      </c>
      <c r="B469" s="125" t="s">
        <v>1767</v>
      </c>
      <c r="C469" s="126" t="s">
        <v>1768</v>
      </c>
      <c r="D469" s="126" t="s">
        <v>1769</v>
      </c>
      <c r="E469" s="127" t="s">
        <v>406</v>
      </c>
      <c r="F469" s="126" t="s">
        <v>407</v>
      </c>
      <c r="G469" s="127" t="s">
        <v>33</v>
      </c>
      <c r="H469" s="125" t="s">
        <v>34</v>
      </c>
      <c r="I469" s="127" t="s">
        <v>35</v>
      </c>
      <c r="J469" s="127" t="s">
        <v>72</v>
      </c>
      <c r="K469" s="127" t="s">
        <v>73</v>
      </c>
      <c r="L469" s="125" t="s">
        <v>36</v>
      </c>
      <c r="M469" s="128" t="s">
        <v>37</v>
      </c>
      <c r="N469" s="128" t="s">
        <v>29</v>
      </c>
      <c r="O469" s="128" t="s">
        <v>30</v>
      </c>
      <c r="P469" s="129">
        <v>45432.447916666701</v>
      </c>
      <c r="Q469" s="130"/>
      <c r="R469" s="130" t="s">
        <v>31</v>
      </c>
      <c r="S469" s="131">
        <v>45428.447222222203</v>
      </c>
      <c r="T469" s="132"/>
      <c r="U469" s="133">
        <v>45520.4465277778</v>
      </c>
      <c r="V469" s="134">
        <f ca="1">TODAY()-INT(Sisteplant[[#This Row],[Data de Prioridade]])</f>
        <v>-73</v>
      </c>
    </row>
    <row r="470" spans="1:22" ht="11" x14ac:dyDescent="0.15">
      <c r="A470" s="125">
        <v>306115</v>
      </c>
      <c r="B470" s="125" t="s">
        <v>1770</v>
      </c>
      <c r="C470" s="126" t="s">
        <v>1771</v>
      </c>
      <c r="D470" s="126" t="s">
        <v>1772</v>
      </c>
      <c r="E470" s="127" t="s">
        <v>100</v>
      </c>
      <c r="F470" s="126" t="s">
        <v>101</v>
      </c>
      <c r="G470" s="127" t="s">
        <v>23</v>
      </c>
      <c r="H470" s="125" t="s">
        <v>34</v>
      </c>
      <c r="I470" s="127" t="s">
        <v>35</v>
      </c>
      <c r="J470" s="127" t="s">
        <v>369</v>
      </c>
      <c r="K470" s="127" t="s">
        <v>370</v>
      </c>
      <c r="L470" s="125" t="s">
        <v>36</v>
      </c>
      <c r="M470" s="128" t="s">
        <v>37</v>
      </c>
      <c r="N470" s="128" t="s">
        <v>82</v>
      </c>
      <c r="O470" s="128" t="s">
        <v>83</v>
      </c>
      <c r="P470" s="129">
        <v>45432.614583333299</v>
      </c>
      <c r="Q470" s="130"/>
      <c r="R470" s="130" t="s">
        <v>31</v>
      </c>
      <c r="S470" s="131">
        <v>45432.333333333299</v>
      </c>
      <c r="T470" s="132"/>
      <c r="U470" s="133">
        <v>45522.613194444399</v>
      </c>
      <c r="V470" s="134">
        <f ca="1">TODAY()-INT(Sisteplant[[#This Row],[Data de Prioridade]])</f>
        <v>-75</v>
      </c>
    </row>
    <row r="471" spans="1:22" ht="11" x14ac:dyDescent="0.15">
      <c r="A471" s="125">
        <v>306116</v>
      </c>
      <c r="B471" s="125" t="s">
        <v>1773</v>
      </c>
      <c r="C471" s="126" t="s">
        <v>1774</v>
      </c>
      <c r="D471" s="126" t="s">
        <v>1775</v>
      </c>
      <c r="E471" s="127" t="s">
        <v>100</v>
      </c>
      <c r="F471" s="126" t="s">
        <v>101</v>
      </c>
      <c r="G471" s="127" t="s">
        <v>23</v>
      </c>
      <c r="H471" s="125" t="s">
        <v>34</v>
      </c>
      <c r="I471" s="127" t="s">
        <v>35</v>
      </c>
      <c r="J471" s="127" t="s">
        <v>933</v>
      </c>
      <c r="K471" s="127" t="s">
        <v>934</v>
      </c>
      <c r="L471" s="125" t="s">
        <v>36</v>
      </c>
      <c r="M471" s="128" t="s">
        <v>37</v>
      </c>
      <c r="N471" s="128" t="s">
        <v>29</v>
      </c>
      <c r="O471" s="128" t="s">
        <v>30</v>
      </c>
      <c r="P471" s="129">
        <v>45433.659027777801</v>
      </c>
      <c r="Q471" s="130"/>
      <c r="R471" s="130" t="s">
        <v>31</v>
      </c>
      <c r="S471" s="131">
        <v>45432.333333333299</v>
      </c>
      <c r="T471" s="132"/>
      <c r="U471" s="133">
        <v>45522.657638888901</v>
      </c>
      <c r="V471" s="134">
        <f ca="1">TODAY()-INT(Sisteplant[[#This Row],[Data de Prioridade]])</f>
        <v>-75</v>
      </c>
    </row>
    <row r="472" spans="1:22" ht="11" x14ac:dyDescent="0.15">
      <c r="A472" s="125">
        <v>306119</v>
      </c>
      <c r="B472" s="125" t="s">
        <v>1776</v>
      </c>
      <c r="C472" s="126" t="s">
        <v>1777</v>
      </c>
      <c r="D472" s="126" t="s">
        <v>1778</v>
      </c>
      <c r="E472" s="127" t="s">
        <v>1173</v>
      </c>
      <c r="F472" s="126" t="s">
        <v>1174</v>
      </c>
      <c r="G472" s="127" t="s">
        <v>23</v>
      </c>
      <c r="H472" s="125" t="s">
        <v>34</v>
      </c>
      <c r="I472" s="127" t="s">
        <v>35</v>
      </c>
      <c r="J472" s="127" t="s">
        <v>619</v>
      </c>
      <c r="K472" s="127" t="s">
        <v>620</v>
      </c>
      <c r="L472" s="125" t="s">
        <v>36</v>
      </c>
      <c r="M472" s="128" t="s">
        <v>37</v>
      </c>
      <c r="N472" s="128" t="s">
        <v>29</v>
      </c>
      <c r="O472" s="128" t="s">
        <v>30</v>
      </c>
      <c r="P472" s="129">
        <v>45433.411111111098</v>
      </c>
      <c r="Q472" s="130"/>
      <c r="R472" s="130" t="s">
        <v>40</v>
      </c>
      <c r="S472" s="131">
        <v>45422.411111111098</v>
      </c>
      <c r="T472" s="132"/>
      <c r="U472" s="133">
        <v>45434.409722222197</v>
      </c>
      <c r="V472" s="134">
        <f ca="1">TODAY()-INT(Sisteplant[[#This Row],[Data de Prioridade]])</f>
        <v>13</v>
      </c>
    </row>
    <row r="473" spans="1:22" ht="11" x14ac:dyDescent="0.15">
      <c r="A473" s="125">
        <v>306121</v>
      </c>
      <c r="B473" s="125" t="s">
        <v>1779</v>
      </c>
      <c r="C473" s="126" t="s">
        <v>1045</v>
      </c>
      <c r="D473" s="126" t="s">
        <v>1780</v>
      </c>
      <c r="E473" s="127" t="s">
        <v>1046</v>
      </c>
      <c r="F473" s="126" t="s">
        <v>1047</v>
      </c>
      <c r="G473" s="127" t="s">
        <v>342</v>
      </c>
      <c r="H473" s="125" t="s">
        <v>57</v>
      </c>
      <c r="I473" s="127" t="s">
        <v>58</v>
      </c>
      <c r="J473" s="127" t="s">
        <v>1048</v>
      </c>
      <c r="K473" s="127" t="s">
        <v>1049</v>
      </c>
      <c r="L473" s="125" t="s">
        <v>384</v>
      </c>
      <c r="M473" s="128" t="s">
        <v>385</v>
      </c>
      <c r="N473" s="128" t="s">
        <v>89</v>
      </c>
      <c r="O473" s="128" t="s">
        <v>90</v>
      </c>
      <c r="P473" s="129">
        <v>45435.354166666701</v>
      </c>
      <c r="Q473" s="130"/>
      <c r="R473" s="130" t="s">
        <v>40</v>
      </c>
      <c r="S473" s="131">
        <v>45434.625</v>
      </c>
      <c r="T473" s="132"/>
      <c r="U473" s="133">
        <v>45434.679861111101</v>
      </c>
      <c r="V473" s="134">
        <f ca="1">TODAY()-INT(Sisteplant[[#This Row],[Data de Prioridade]])</f>
        <v>13</v>
      </c>
    </row>
    <row r="474" spans="1:22" ht="11" x14ac:dyDescent="0.15">
      <c r="A474" s="125">
        <v>306122</v>
      </c>
      <c r="B474" s="125" t="s">
        <v>1781</v>
      </c>
      <c r="C474" s="126" t="s">
        <v>1782</v>
      </c>
      <c r="D474" s="126" t="s">
        <v>1782</v>
      </c>
      <c r="E474" s="127" t="s">
        <v>1783</v>
      </c>
      <c r="F474" s="126" t="s">
        <v>1784</v>
      </c>
      <c r="G474" s="127" t="s">
        <v>33</v>
      </c>
      <c r="H474" s="125" t="s">
        <v>57</v>
      </c>
      <c r="I474" s="127" t="s">
        <v>58</v>
      </c>
      <c r="J474" s="127" t="s">
        <v>382</v>
      </c>
      <c r="K474" s="127" t="s">
        <v>383</v>
      </c>
      <c r="L474" s="125" t="s">
        <v>36</v>
      </c>
      <c r="M474" s="128" t="s">
        <v>37</v>
      </c>
      <c r="N474" s="128" t="s">
        <v>82</v>
      </c>
      <c r="O474" s="128" t="s">
        <v>83</v>
      </c>
      <c r="P474" s="129">
        <v>45435.354166666701</v>
      </c>
      <c r="Q474" s="130"/>
      <c r="R474" s="130" t="s">
        <v>40</v>
      </c>
      <c r="S474" s="131">
        <v>45414.684722222199</v>
      </c>
      <c r="T474" s="132"/>
      <c r="U474" s="133">
        <v>45434.681944444397</v>
      </c>
      <c r="V474" s="134">
        <f ca="1">TODAY()-INT(Sisteplant[[#This Row],[Data de Prioridade]])</f>
        <v>13</v>
      </c>
    </row>
    <row r="475" spans="1:22" ht="11" x14ac:dyDescent="0.15">
      <c r="A475" s="125">
        <v>306124</v>
      </c>
      <c r="B475" s="125" t="s">
        <v>1785</v>
      </c>
      <c r="C475" s="126" t="s">
        <v>1786</v>
      </c>
      <c r="D475" s="126" t="s">
        <v>1787</v>
      </c>
      <c r="E475" s="127" t="s">
        <v>1173</v>
      </c>
      <c r="F475" s="126" t="s">
        <v>1174</v>
      </c>
      <c r="G475" s="127" t="s">
        <v>23</v>
      </c>
      <c r="H475" s="125" t="s">
        <v>87</v>
      </c>
      <c r="I475" s="127" t="s">
        <v>88</v>
      </c>
      <c r="J475" s="127" t="s">
        <v>1175</v>
      </c>
      <c r="K475" s="127" t="s">
        <v>1176</v>
      </c>
      <c r="L475" s="125" t="s">
        <v>36</v>
      </c>
      <c r="M475" s="128" t="s">
        <v>37</v>
      </c>
      <c r="N475" s="128" t="s">
        <v>61</v>
      </c>
      <c r="O475" s="128" t="s">
        <v>62</v>
      </c>
      <c r="P475" s="129">
        <v>45435.343055555597</v>
      </c>
      <c r="Q475" s="130"/>
      <c r="R475" s="130" t="s">
        <v>31</v>
      </c>
      <c r="S475" s="131">
        <v>45433.342361111099</v>
      </c>
      <c r="T475" s="132"/>
      <c r="U475" s="133">
        <v>45525.342361111099</v>
      </c>
      <c r="V475" s="134">
        <f ca="1">TODAY()-INT(Sisteplant[[#This Row],[Data de Prioridade]])</f>
        <v>-78</v>
      </c>
    </row>
    <row r="476" spans="1:22" ht="11" x14ac:dyDescent="0.15">
      <c r="A476" s="125">
        <v>306126</v>
      </c>
      <c r="B476" s="125" t="s">
        <v>1788</v>
      </c>
      <c r="C476" s="126" t="s">
        <v>1789</v>
      </c>
      <c r="D476" s="126" t="s">
        <v>1790</v>
      </c>
      <c r="E476" s="127" t="s">
        <v>463</v>
      </c>
      <c r="F476" s="126" t="s">
        <v>464</v>
      </c>
      <c r="G476" s="127" t="s">
        <v>33</v>
      </c>
      <c r="H476" s="125" t="s">
        <v>34</v>
      </c>
      <c r="I476" s="127" t="s">
        <v>35</v>
      </c>
      <c r="J476" s="127" t="s">
        <v>77</v>
      </c>
      <c r="K476" s="127" t="s">
        <v>78</v>
      </c>
      <c r="L476" s="125" t="s">
        <v>36</v>
      </c>
      <c r="M476" s="128" t="s">
        <v>37</v>
      </c>
      <c r="N476" s="128" t="s">
        <v>82</v>
      </c>
      <c r="O476" s="128" t="s">
        <v>83</v>
      </c>
      <c r="P476" s="129">
        <v>45528.333333333299</v>
      </c>
      <c r="Q476" s="130"/>
      <c r="R476" s="130" t="s">
        <v>31</v>
      </c>
      <c r="S476" s="131">
        <v>45434.582638888904</v>
      </c>
      <c r="T476" s="132"/>
      <c r="U476" s="133">
        <v>45525.582638888904</v>
      </c>
      <c r="V476" s="134">
        <f ca="1">TODAY()-INT(Sisteplant[[#This Row],[Data de Prioridade]])</f>
        <v>-78</v>
      </c>
    </row>
    <row r="477" spans="1:22" ht="11" x14ac:dyDescent="0.15">
      <c r="A477" s="125">
        <v>306127</v>
      </c>
      <c r="B477" s="125" t="s">
        <v>1791</v>
      </c>
      <c r="C477" s="126" t="s">
        <v>1792</v>
      </c>
      <c r="D477" s="126" t="s">
        <v>1793</v>
      </c>
      <c r="E477" s="127" t="s">
        <v>247</v>
      </c>
      <c r="F477" s="126" t="s">
        <v>248</v>
      </c>
      <c r="G477" s="127" t="s">
        <v>23</v>
      </c>
      <c r="H477" s="125" t="s">
        <v>34</v>
      </c>
      <c r="I477" s="127" t="s">
        <v>35</v>
      </c>
      <c r="J477" s="127" t="s">
        <v>72</v>
      </c>
      <c r="K477" s="127" t="s">
        <v>73</v>
      </c>
      <c r="L477" s="125" t="s">
        <v>36</v>
      </c>
      <c r="M477" s="128" t="s">
        <v>37</v>
      </c>
      <c r="N477" s="128" t="s">
        <v>61</v>
      </c>
      <c r="O477" s="128" t="s">
        <v>62</v>
      </c>
      <c r="P477" s="129">
        <v>45436.334027777797</v>
      </c>
      <c r="Q477" s="130"/>
      <c r="R477" s="130" t="s">
        <v>31</v>
      </c>
      <c r="S477" s="131">
        <v>45435.334027777797</v>
      </c>
      <c r="T477" s="132"/>
      <c r="U477" s="133">
        <v>45526.333333333299</v>
      </c>
      <c r="V477" s="134">
        <f ca="1">TODAY()-INT(Sisteplant[[#This Row],[Data de Prioridade]])</f>
        <v>-79</v>
      </c>
    </row>
    <row r="478" spans="1:22" ht="11" x14ac:dyDescent="0.15">
      <c r="A478" s="125">
        <v>306128</v>
      </c>
      <c r="B478" s="125" t="s">
        <v>1794</v>
      </c>
      <c r="C478" s="126" t="s">
        <v>1795</v>
      </c>
      <c r="D478" s="126" t="s">
        <v>1796</v>
      </c>
      <c r="E478" s="127" t="s">
        <v>789</v>
      </c>
      <c r="F478" s="126" t="s">
        <v>790</v>
      </c>
      <c r="G478" s="127" t="s">
        <v>23</v>
      </c>
      <c r="H478" s="125" t="s">
        <v>87</v>
      </c>
      <c r="I478" s="127" t="s">
        <v>88</v>
      </c>
      <c r="J478" s="127" t="s">
        <v>138</v>
      </c>
      <c r="K478" s="127" t="s">
        <v>139</v>
      </c>
      <c r="L478" s="125" t="s">
        <v>36</v>
      </c>
      <c r="M478" s="128" t="s">
        <v>37</v>
      </c>
      <c r="N478" s="128" t="s">
        <v>61</v>
      </c>
      <c r="O478" s="128" t="s">
        <v>62</v>
      </c>
      <c r="P478" s="129">
        <v>45436.3840277778</v>
      </c>
      <c r="Q478" s="130"/>
      <c r="R478" s="130" t="s">
        <v>40</v>
      </c>
      <c r="S478" s="131">
        <v>45433.383333333302</v>
      </c>
      <c r="T478" s="132"/>
      <c r="U478" s="133">
        <v>45436.383333333302</v>
      </c>
      <c r="V478" s="134">
        <f ca="1">TODAY()-INT(Sisteplant[[#This Row],[Data de Prioridade]])</f>
        <v>11</v>
      </c>
    </row>
    <row r="479" spans="1:22" ht="11" x14ac:dyDescent="0.15">
      <c r="A479" s="125">
        <v>306129</v>
      </c>
      <c r="B479" s="125" t="s">
        <v>1800</v>
      </c>
      <c r="C479" s="126" t="s">
        <v>1801</v>
      </c>
      <c r="D479" s="126" t="s">
        <v>1802</v>
      </c>
      <c r="E479" s="127" t="s">
        <v>42</v>
      </c>
      <c r="F479" s="126" t="s">
        <v>43</v>
      </c>
      <c r="G479" s="127" t="s">
        <v>23</v>
      </c>
      <c r="H479" s="125" t="s">
        <v>22</v>
      </c>
      <c r="I479" s="127" t="s">
        <v>24</v>
      </c>
      <c r="J479" s="127" t="s">
        <v>336</v>
      </c>
      <c r="K479" s="127" t="s">
        <v>337</v>
      </c>
      <c r="L479" s="125" t="s">
        <v>36</v>
      </c>
      <c r="M479" s="128" t="s">
        <v>37</v>
      </c>
      <c r="N479" s="128" t="s">
        <v>61</v>
      </c>
      <c r="O479" s="128" t="s">
        <v>62</v>
      </c>
      <c r="P479" s="129">
        <v>45436.390277777798</v>
      </c>
      <c r="Q479" s="130"/>
      <c r="R479" s="130" t="s">
        <v>40</v>
      </c>
      <c r="S479" s="131">
        <v>45433.390277777798</v>
      </c>
      <c r="T479" s="132"/>
      <c r="U479" s="133">
        <v>45436.389583333301</v>
      </c>
      <c r="V479" s="134">
        <f ca="1">TODAY()-INT(Sisteplant[[#This Row],[Data de Prioridade]])</f>
        <v>11</v>
      </c>
    </row>
    <row r="480" spans="1:22" ht="11" x14ac:dyDescent="0.15">
      <c r="A480" s="125">
        <v>306130</v>
      </c>
      <c r="B480" s="125" t="s">
        <v>1797</v>
      </c>
      <c r="C480" s="126" t="s">
        <v>1798</v>
      </c>
      <c r="D480" s="126" t="s">
        <v>1799</v>
      </c>
      <c r="E480" s="127" t="s">
        <v>42</v>
      </c>
      <c r="F480" s="126" t="s">
        <v>43</v>
      </c>
      <c r="G480" s="127" t="s">
        <v>23</v>
      </c>
      <c r="H480" s="125" t="s">
        <v>34</v>
      </c>
      <c r="I480" s="127" t="s">
        <v>35</v>
      </c>
      <c r="J480" s="127" t="s">
        <v>336</v>
      </c>
      <c r="K480" s="127" t="s">
        <v>337</v>
      </c>
      <c r="L480" s="125" t="s">
        <v>36</v>
      </c>
      <c r="M480" s="128" t="s">
        <v>37</v>
      </c>
      <c r="N480" s="128" t="s">
        <v>61</v>
      </c>
      <c r="O480" s="128" t="s">
        <v>62</v>
      </c>
      <c r="P480" s="129">
        <v>45436.3930555556</v>
      </c>
      <c r="Q480" s="130"/>
      <c r="R480" s="130" t="s">
        <v>31</v>
      </c>
      <c r="S480" s="131">
        <v>45433.3930555556</v>
      </c>
      <c r="T480" s="132"/>
      <c r="U480" s="133">
        <v>45526.392361111102</v>
      </c>
      <c r="V480" s="134">
        <f ca="1">TODAY()-INT(Sisteplant[[#This Row],[Data de Prioridade]])</f>
        <v>-79</v>
      </c>
    </row>
    <row r="481" spans="1:22" ht="11" x14ac:dyDescent="0.15">
      <c r="A481" s="125">
        <v>306131</v>
      </c>
      <c r="B481" s="125" t="s">
        <v>1803</v>
      </c>
      <c r="C481" s="126" t="s">
        <v>1804</v>
      </c>
      <c r="D481" s="126" t="s">
        <v>1805</v>
      </c>
      <c r="E481" s="127" t="s">
        <v>1806</v>
      </c>
      <c r="F481" s="126" t="s">
        <v>1807</v>
      </c>
      <c r="G481" s="127" t="s">
        <v>33</v>
      </c>
      <c r="H481" s="125" t="s">
        <v>34</v>
      </c>
      <c r="I481" s="127" t="s">
        <v>35</v>
      </c>
      <c r="J481" s="127" t="s">
        <v>72</v>
      </c>
      <c r="K481" s="127" t="s">
        <v>73</v>
      </c>
      <c r="L481" s="125" t="s">
        <v>36</v>
      </c>
      <c r="M481" s="128" t="s">
        <v>37</v>
      </c>
      <c r="N481" s="128" t="s">
        <v>29</v>
      </c>
      <c r="O481" s="128" t="s">
        <v>30</v>
      </c>
      <c r="P481" s="129">
        <v>45436.4152777778</v>
      </c>
      <c r="Q481" s="130"/>
      <c r="R481" s="130" t="s">
        <v>31</v>
      </c>
      <c r="S481" s="131">
        <v>45436.333333333299</v>
      </c>
      <c r="T481" s="132"/>
      <c r="U481" s="133">
        <v>45526.414583333302</v>
      </c>
      <c r="V481" s="134">
        <f ca="1">TODAY()-INT(Sisteplant[[#This Row],[Data de Prioridade]])</f>
        <v>-79</v>
      </c>
    </row>
    <row r="482" spans="1:22" ht="11" x14ac:dyDescent="0.15">
      <c r="A482" s="125">
        <v>306132</v>
      </c>
      <c r="B482" s="125" t="s">
        <v>1808</v>
      </c>
      <c r="C482" s="126" t="s">
        <v>1809</v>
      </c>
      <c r="D482" s="126" t="s">
        <v>1810</v>
      </c>
      <c r="E482" s="127" t="s">
        <v>1628</v>
      </c>
      <c r="F482" s="126" t="s">
        <v>1629</v>
      </c>
      <c r="G482" s="127" t="s">
        <v>33</v>
      </c>
      <c r="H482" s="125" t="s">
        <v>34</v>
      </c>
      <c r="I482" s="127" t="s">
        <v>35</v>
      </c>
      <c r="J482" s="127" t="s">
        <v>72</v>
      </c>
      <c r="K482" s="127" t="s">
        <v>73</v>
      </c>
      <c r="L482" s="125" t="s">
        <v>36</v>
      </c>
      <c r="M482" s="128" t="s">
        <v>37</v>
      </c>
      <c r="N482" s="128" t="s">
        <v>29</v>
      </c>
      <c r="O482" s="128" t="s">
        <v>30</v>
      </c>
      <c r="P482" s="129">
        <v>45436.418749999997</v>
      </c>
      <c r="Q482" s="130"/>
      <c r="R482" s="130" t="s">
        <v>31</v>
      </c>
      <c r="S482" s="131">
        <v>45436.375</v>
      </c>
      <c r="T482" s="132"/>
      <c r="U482" s="133">
        <v>45526.418055555601</v>
      </c>
      <c r="V482" s="134">
        <f ca="1">TODAY()-INT(Sisteplant[[#This Row],[Data de Prioridade]])</f>
        <v>-79</v>
      </c>
    </row>
    <row r="483" spans="1:22" ht="11" x14ac:dyDescent="0.15">
      <c r="A483" s="125">
        <v>306133</v>
      </c>
      <c r="B483" s="125" t="s">
        <v>1811</v>
      </c>
      <c r="C483" s="126" t="s">
        <v>1812</v>
      </c>
      <c r="D483" s="126" t="s">
        <v>1813</v>
      </c>
      <c r="E483" s="127" t="s">
        <v>1252</v>
      </c>
      <c r="F483" s="126" t="s">
        <v>1253</v>
      </c>
      <c r="G483" s="127" t="s">
        <v>23</v>
      </c>
      <c r="H483" s="125" t="s">
        <v>34</v>
      </c>
      <c r="I483" s="127" t="s">
        <v>35</v>
      </c>
      <c r="J483" s="127" t="s">
        <v>72</v>
      </c>
      <c r="K483" s="127" t="s">
        <v>73</v>
      </c>
      <c r="L483" s="125" t="s">
        <v>36</v>
      </c>
      <c r="M483" s="128" t="s">
        <v>37</v>
      </c>
      <c r="N483" s="128" t="s">
        <v>82</v>
      </c>
      <c r="O483" s="128" t="s">
        <v>83</v>
      </c>
      <c r="P483" s="129">
        <v>45436.467361111099</v>
      </c>
      <c r="Q483" s="130"/>
      <c r="R483" s="130" t="s">
        <v>40</v>
      </c>
      <c r="S483" s="131">
        <v>45434.466666666704</v>
      </c>
      <c r="T483" s="132"/>
      <c r="U483" s="133">
        <v>45436.465972222199</v>
      </c>
      <c r="V483" s="134">
        <f ca="1">TODAY()-INT(Sisteplant[[#This Row],[Data de Prioridade]])</f>
        <v>11</v>
      </c>
    </row>
    <row r="484" spans="1:22" ht="11" x14ac:dyDescent="0.15">
      <c r="A484" s="125">
        <v>306135</v>
      </c>
      <c r="B484" s="125" t="s">
        <v>1814</v>
      </c>
      <c r="C484" s="126" t="s">
        <v>1815</v>
      </c>
      <c r="D484" s="126" t="s">
        <v>1815</v>
      </c>
      <c r="E484" s="127" t="s">
        <v>111</v>
      </c>
      <c r="F484" s="126" t="s">
        <v>112</v>
      </c>
      <c r="G484" s="127" t="s">
        <v>23</v>
      </c>
      <c r="H484" s="125" t="s">
        <v>34</v>
      </c>
      <c r="I484" s="127" t="s">
        <v>35</v>
      </c>
      <c r="J484" s="127" t="s">
        <v>138</v>
      </c>
      <c r="K484" s="127" t="s">
        <v>139</v>
      </c>
      <c r="L484" s="125" t="s">
        <v>36</v>
      </c>
      <c r="M484" s="128" t="s">
        <v>37</v>
      </c>
      <c r="N484" s="128" t="s">
        <v>29</v>
      </c>
      <c r="O484" s="128" t="s">
        <v>30</v>
      </c>
      <c r="P484" s="129">
        <v>45441.333333333299</v>
      </c>
      <c r="Q484" s="130"/>
      <c r="R484" s="130" t="s">
        <v>31</v>
      </c>
      <c r="S484" s="131">
        <v>45434.604166666701</v>
      </c>
      <c r="T484" s="132" t="s">
        <v>86</v>
      </c>
      <c r="U484" s="133">
        <v>45526.583333333299</v>
      </c>
      <c r="V484" s="134">
        <f ca="1">TODAY()-INT(Sisteplant[[#This Row],[Data de Prioridade]])</f>
        <v>-79</v>
      </c>
    </row>
    <row r="485" spans="1:22" ht="11" x14ac:dyDescent="0.15">
      <c r="A485" s="125">
        <v>306136</v>
      </c>
      <c r="B485" s="125" t="s">
        <v>1816</v>
      </c>
      <c r="C485" s="126" t="s">
        <v>1817</v>
      </c>
      <c r="D485" s="126" t="s">
        <v>1817</v>
      </c>
      <c r="E485" s="127" t="s">
        <v>42</v>
      </c>
      <c r="F485" s="126" t="s">
        <v>43</v>
      </c>
      <c r="G485" s="127" t="s">
        <v>23</v>
      </c>
      <c r="H485" s="125" t="s">
        <v>87</v>
      </c>
      <c r="I485" s="127" t="s">
        <v>88</v>
      </c>
      <c r="J485" s="127" t="s">
        <v>336</v>
      </c>
      <c r="K485" s="127" t="s">
        <v>337</v>
      </c>
      <c r="L485" s="125" t="s">
        <v>36</v>
      </c>
      <c r="M485" s="128" t="s">
        <v>37</v>
      </c>
      <c r="N485" s="128" t="s">
        <v>61</v>
      </c>
      <c r="O485" s="128" t="s">
        <v>62</v>
      </c>
      <c r="P485" s="129">
        <v>38136.545833333301</v>
      </c>
      <c r="Q485" s="130"/>
      <c r="R485" s="130" t="s">
        <v>31</v>
      </c>
      <c r="S485" s="131">
        <v>45434.675000000003</v>
      </c>
      <c r="T485" s="132" t="s">
        <v>46</v>
      </c>
      <c r="U485" s="133">
        <v>45526.583333333299</v>
      </c>
      <c r="V485" s="134">
        <f ca="1">TODAY()-INT(Sisteplant[[#This Row],[Data de Prioridade]])</f>
        <v>-79</v>
      </c>
    </row>
    <row r="486" spans="1:22" ht="11" x14ac:dyDescent="0.15">
      <c r="A486" s="125">
        <v>306137</v>
      </c>
      <c r="B486" s="125" t="s">
        <v>1818</v>
      </c>
      <c r="C486" s="126" t="s">
        <v>1819</v>
      </c>
      <c r="D486" s="126" t="s">
        <v>1819</v>
      </c>
      <c r="E486" s="127" t="s">
        <v>165</v>
      </c>
      <c r="F486" s="126" t="s">
        <v>166</v>
      </c>
      <c r="G486" s="127" t="s">
        <v>23</v>
      </c>
      <c r="H486" s="125" t="s">
        <v>214</v>
      </c>
      <c r="I486" s="127" t="s">
        <v>215</v>
      </c>
      <c r="J486" s="127" t="s">
        <v>348</v>
      </c>
      <c r="K486" s="127" t="s">
        <v>349</v>
      </c>
      <c r="L486" s="125" t="s">
        <v>36</v>
      </c>
      <c r="M486" s="128" t="s">
        <v>37</v>
      </c>
      <c r="N486" s="128" t="s">
        <v>29</v>
      </c>
      <c r="O486" s="128" t="s">
        <v>30</v>
      </c>
      <c r="P486" s="129"/>
      <c r="Q486" s="130"/>
      <c r="R486" s="130" t="s">
        <v>31</v>
      </c>
      <c r="S486" s="131">
        <v>45434.427083333299</v>
      </c>
      <c r="T486" s="132" t="s">
        <v>91</v>
      </c>
      <c r="U486" s="133">
        <v>45524.427083333299</v>
      </c>
      <c r="V486" s="134">
        <f ca="1">TODAY()-INT(Sisteplant[[#This Row],[Data de Prioridade]])</f>
        <v>-77</v>
      </c>
    </row>
    <row r="487" spans="1:22" ht="11" x14ac:dyDescent="0.15">
      <c r="A487" s="125">
        <v>306138</v>
      </c>
      <c r="B487" s="125" t="s">
        <v>1820</v>
      </c>
      <c r="C487" s="126" t="s">
        <v>1821</v>
      </c>
      <c r="D487" s="126" t="s">
        <v>1821</v>
      </c>
      <c r="E487" s="127" t="s">
        <v>1822</v>
      </c>
      <c r="F487" s="126" t="s">
        <v>1823</v>
      </c>
      <c r="G487" s="127" t="s">
        <v>23</v>
      </c>
      <c r="H487" s="125" t="s">
        <v>214</v>
      </c>
      <c r="I487" s="127" t="s">
        <v>215</v>
      </c>
      <c r="J487" s="127" t="s">
        <v>72</v>
      </c>
      <c r="K487" s="127" t="s">
        <v>73</v>
      </c>
      <c r="L487" s="125" t="s">
        <v>36</v>
      </c>
      <c r="M487" s="128" t="s">
        <v>37</v>
      </c>
      <c r="N487" s="128" t="s">
        <v>29</v>
      </c>
      <c r="O487" s="128" t="s">
        <v>30</v>
      </c>
      <c r="P487" s="129"/>
      <c r="Q487" s="130"/>
      <c r="R487" s="130" t="s">
        <v>31</v>
      </c>
      <c r="S487" s="131">
        <v>45433.340972222199</v>
      </c>
      <c r="T487" s="132" t="s">
        <v>86</v>
      </c>
      <c r="U487" s="133">
        <v>45523.340972222199</v>
      </c>
      <c r="V487" s="134">
        <f ca="1">TODAY()-INT(Sisteplant[[#This Row],[Data de Prioridade]])</f>
        <v>-76</v>
      </c>
    </row>
    <row r="488" spans="1:22" ht="11" x14ac:dyDescent="0.15">
      <c r="A488" s="125">
        <v>306139</v>
      </c>
      <c r="B488" s="125" t="s">
        <v>1824</v>
      </c>
      <c r="C488" s="126" t="s">
        <v>1825</v>
      </c>
      <c r="D488" s="126" t="s">
        <v>1825</v>
      </c>
      <c r="E488" s="127" t="s">
        <v>42</v>
      </c>
      <c r="F488" s="126" t="s">
        <v>43</v>
      </c>
      <c r="G488" s="127" t="s">
        <v>23</v>
      </c>
      <c r="H488" s="125" t="s">
        <v>214</v>
      </c>
      <c r="I488" s="127" t="s">
        <v>215</v>
      </c>
      <c r="J488" s="127" t="s">
        <v>336</v>
      </c>
      <c r="K488" s="127" t="s">
        <v>337</v>
      </c>
      <c r="L488" s="125" t="s">
        <v>36</v>
      </c>
      <c r="M488" s="128" t="s">
        <v>37</v>
      </c>
      <c r="N488" s="128" t="s">
        <v>61</v>
      </c>
      <c r="O488" s="128" t="s">
        <v>62</v>
      </c>
      <c r="P488" s="129"/>
      <c r="Q488" s="130"/>
      <c r="R488" s="130" t="s">
        <v>31</v>
      </c>
      <c r="S488" s="131">
        <v>45433.650694444397</v>
      </c>
      <c r="T488" s="132" t="s">
        <v>46</v>
      </c>
      <c r="U488" s="133">
        <v>45523.650694444397</v>
      </c>
      <c r="V488" s="134">
        <f ca="1">TODAY()-INT(Sisteplant[[#This Row],[Data de Prioridade]])</f>
        <v>-76</v>
      </c>
    </row>
    <row r="489" spans="1:22" ht="11" x14ac:dyDescent="0.15">
      <c r="A489" s="125">
        <v>306140</v>
      </c>
      <c r="B489" s="125" t="s">
        <v>1826</v>
      </c>
      <c r="C489" s="126" t="s">
        <v>1827</v>
      </c>
      <c r="D489" s="126" t="s">
        <v>1827</v>
      </c>
      <c r="E489" s="127" t="s">
        <v>42</v>
      </c>
      <c r="F489" s="126" t="s">
        <v>43</v>
      </c>
      <c r="G489" s="127" t="s">
        <v>23</v>
      </c>
      <c r="H489" s="125" t="s">
        <v>34</v>
      </c>
      <c r="I489" s="127" t="s">
        <v>35</v>
      </c>
      <c r="J489" s="127" t="s">
        <v>336</v>
      </c>
      <c r="K489" s="127" t="s">
        <v>337</v>
      </c>
      <c r="L489" s="125" t="s">
        <v>36</v>
      </c>
      <c r="M489" s="128" t="s">
        <v>37</v>
      </c>
      <c r="N489" s="128" t="s">
        <v>61</v>
      </c>
      <c r="O489" s="128" t="s">
        <v>62</v>
      </c>
      <c r="P489" s="129">
        <v>45441.452777777798</v>
      </c>
      <c r="Q489" s="130"/>
      <c r="R489" s="130" t="s">
        <v>31</v>
      </c>
      <c r="S489" s="131">
        <v>45433.652083333298</v>
      </c>
      <c r="T489" s="132" t="s">
        <v>46</v>
      </c>
      <c r="U489" s="133">
        <v>45526.584027777797</v>
      </c>
      <c r="V489" s="134">
        <f ca="1">TODAY()-INT(Sisteplant[[#This Row],[Data de Prioridade]])</f>
        <v>-79</v>
      </c>
    </row>
    <row r="490" spans="1:22" ht="11" x14ac:dyDescent="0.15">
      <c r="A490" s="125">
        <v>306141</v>
      </c>
      <c r="B490" s="125" t="s">
        <v>1828</v>
      </c>
      <c r="C490" s="126" t="s">
        <v>1829</v>
      </c>
      <c r="D490" s="126" t="s">
        <v>1829</v>
      </c>
      <c r="E490" s="127" t="s">
        <v>100</v>
      </c>
      <c r="F490" s="126" t="s">
        <v>101</v>
      </c>
      <c r="G490" s="127" t="s">
        <v>23</v>
      </c>
      <c r="H490" s="125" t="s">
        <v>214</v>
      </c>
      <c r="I490" s="127" t="s">
        <v>215</v>
      </c>
      <c r="J490" s="127" t="s">
        <v>933</v>
      </c>
      <c r="K490" s="127" t="s">
        <v>934</v>
      </c>
      <c r="L490" s="125" t="s">
        <v>36</v>
      </c>
      <c r="M490" s="128" t="s">
        <v>37</v>
      </c>
      <c r="N490" s="128" t="s">
        <v>29</v>
      </c>
      <c r="O490" s="128" t="s">
        <v>30</v>
      </c>
      <c r="P490" s="129"/>
      <c r="Q490" s="130"/>
      <c r="R490" s="130" t="s">
        <v>31</v>
      </c>
      <c r="S490" s="131">
        <v>45435.508333333302</v>
      </c>
      <c r="T490" s="132" t="s">
        <v>104</v>
      </c>
      <c r="U490" s="133">
        <v>45525.508333333302</v>
      </c>
      <c r="V490" s="134">
        <f ca="1">TODAY()-INT(Sisteplant[[#This Row],[Data de Prioridade]])</f>
        <v>-78</v>
      </c>
    </row>
    <row r="491" spans="1:22" ht="11" x14ac:dyDescent="0.15">
      <c r="A491" s="125">
        <v>306142</v>
      </c>
      <c r="B491" s="125" t="s">
        <v>1830</v>
      </c>
      <c r="C491" s="126" t="s">
        <v>1831</v>
      </c>
      <c r="D491" s="126" t="s">
        <v>1831</v>
      </c>
      <c r="E491" s="127" t="s">
        <v>92</v>
      </c>
      <c r="F491" s="126" t="s">
        <v>93</v>
      </c>
      <c r="G491" s="127" t="s">
        <v>23</v>
      </c>
      <c r="H491" s="125" t="s">
        <v>214</v>
      </c>
      <c r="I491" s="127" t="s">
        <v>215</v>
      </c>
      <c r="J491" s="127" t="s">
        <v>935</v>
      </c>
      <c r="K491" s="127" t="s">
        <v>936</v>
      </c>
      <c r="L491" s="125" t="s">
        <v>36</v>
      </c>
      <c r="M491" s="128" t="s">
        <v>37</v>
      </c>
      <c r="N491" s="128" t="s">
        <v>89</v>
      </c>
      <c r="O491" s="128" t="s">
        <v>90</v>
      </c>
      <c r="P491" s="129"/>
      <c r="Q491" s="130"/>
      <c r="R491" s="130" t="s">
        <v>31</v>
      </c>
      <c r="S491" s="131">
        <v>45432.588888888902</v>
      </c>
      <c r="T491" s="132" t="s">
        <v>91</v>
      </c>
      <c r="U491" s="133">
        <v>45522.588888888902</v>
      </c>
      <c r="V491" s="134">
        <f ca="1">TODAY()-INT(Sisteplant[[#This Row],[Data de Prioridade]])</f>
        <v>-75</v>
      </c>
    </row>
    <row r="492" spans="1:22" ht="11" x14ac:dyDescent="0.15">
      <c r="A492" s="125">
        <v>306143</v>
      </c>
      <c r="B492" s="125" t="s">
        <v>1832</v>
      </c>
      <c r="C492" s="126" t="s">
        <v>1833</v>
      </c>
      <c r="D492" s="126" t="s">
        <v>1833</v>
      </c>
      <c r="E492" s="127" t="s">
        <v>92</v>
      </c>
      <c r="F492" s="126" t="s">
        <v>93</v>
      </c>
      <c r="G492" s="127" t="s">
        <v>23</v>
      </c>
      <c r="H492" s="125" t="s">
        <v>214</v>
      </c>
      <c r="I492" s="127" t="s">
        <v>215</v>
      </c>
      <c r="J492" s="127" t="s">
        <v>935</v>
      </c>
      <c r="K492" s="127" t="s">
        <v>936</v>
      </c>
      <c r="L492" s="125" t="s">
        <v>36</v>
      </c>
      <c r="M492" s="128" t="s">
        <v>37</v>
      </c>
      <c r="N492" s="128" t="s">
        <v>89</v>
      </c>
      <c r="O492" s="128" t="s">
        <v>90</v>
      </c>
      <c r="P492" s="129"/>
      <c r="Q492" s="130"/>
      <c r="R492" s="130" t="s">
        <v>31</v>
      </c>
      <c r="S492" s="131">
        <v>45432.545138888898</v>
      </c>
      <c r="T492" s="132" t="s">
        <v>91</v>
      </c>
      <c r="U492" s="133">
        <v>45522.545138888898</v>
      </c>
      <c r="V492" s="134">
        <f ca="1">TODAY()-INT(Sisteplant[[#This Row],[Data de Prioridade]])</f>
        <v>-75</v>
      </c>
    </row>
    <row r="493" spans="1:22" ht="11" x14ac:dyDescent="0.15">
      <c r="A493" s="125">
        <v>306144</v>
      </c>
      <c r="B493" s="125" t="s">
        <v>1834</v>
      </c>
      <c r="C493" s="126" t="s">
        <v>1835</v>
      </c>
      <c r="D493" s="126" t="s">
        <v>1835</v>
      </c>
      <c r="E493" s="127" t="s">
        <v>92</v>
      </c>
      <c r="F493" s="126" t="s">
        <v>93</v>
      </c>
      <c r="G493" s="127" t="s">
        <v>23</v>
      </c>
      <c r="H493" s="125" t="s">
        <v>214</v>
      </c>
      <c r="I493" s="127" t="s">
        <v>215</v>
      </c>
      <c r="J493" s="127" t="s">
        <v>935</v>
      </c>
      <c r="K493" s="127" t="s">
        <v>936</v>
      </c>
      <c r="L493" s="125" t="s">
        <v>36</v>
      </c>
      <c r="M493" s="128" t="s">
        <v>37</v>
      </c>
      <c r="N493" s="128" t="s">
        <v>61</v>
      </c>
      <c r="O493" s="128" t="s">
        <v>62</v>
      </c>
      <c r="P493" s="129"/>
      <c r="Q493" s="130"/>
      <c r="R493" s="130" t="s">
        <v>31</v>
      </c>
      <c r="S493" s="131">
        <v>45432.586805555598</v>
      </c>
      <c r="T493" s="132" t="s">
        <v>91</v>
      </c>
      <c r="U493" s="133">
        <v>45522.586805555598</v>
      </c>
      <c r="V493" s="134">
        <f ca="1">TODAY()-INT(Sisteplant[[#This Row],[Data de Prioridade]])</f>
        <v>-75</v>
      </c>
    </row>
    <row r="494" spans="1:22" ht="11" x14ac:dyDescent="0.15">
      <c r="A494" s="125">
        <v>306146</v>
      </c>
      <c r="B494" s="125" t="s">
        <v>1836</v>
      </c>
      <c r="C494" s="126" t="s">
        <v>1837</v>
      </c>
      <c r="D494" s="126" t="s">
        <v>1837</v>
      </c>
      <c r="E494" s="127" t="s">
        <v>1838</v>
      </c>
      <c r="F494" s="126" t="s">
        <v>1839</v>
      </c>
      <c r="G494" s="127" t="s">
        <v>23</v>
      </c>
      <c r="H494" s="125" t="s">
        <v>214</v>
      </c>
      <c r="I494" s="127" t="s">
        <v>215</v>
      </c>
      <c r="J494" s="127" t="s">
        <v>935</v>
      </c>
      <c r="K494" s="127" t="s">
        <v>936</v>
      </c>
      <c r="L494" s="125" t="s">
        <v>36</v>
      </c>
      <c r="M494" s="128" t="s">
        <v>37</v>
      </c>
      <c r="N494" s="128" t="s">
        <v>29</v>
      </c>
      <c r="O494" s="128" t="s">
        <v>30</v>
      </c>
      <c r="P494" s="129"/>
      <c r="Q494" s="130"/>
      <c r="R494" s="130" t="s">
        <v>31</v>
      </c>
      <c r="S494" s="131">
        <v>45432.573611111096</v>
      </c>
      <c r="T494" s="132" t="s">
        <v>91</v>
      </c>
      <c r="U494" s="133">
        <v>45522.573611111096</v>
      </c>
      <c r="V494" s="134">
        <f ca="1">TODAY()-INT(Sisteplant[[#This Row],[Data de Prioridade]])</f>
        <v>-75</v>
      </c>
    </row>
    <row r="495" spans="1:22" ht="11" x14ac:dyDescent="0.15">
      <c r="A495" s="125">
        <v>306147</v>
      </c>
      <c r="B495" s="125" t="s">
        <v>1840</v>
      </c>
      <c r="C495" s="126" t="s">
        <v>1841</v>
      </c>
      <c r="D495" s="126" t="s">
        <v>1841</v>
      </c>
      <c r="E495" s="127" t="s">
        <v>707</v>
      </c>
      <c r="F495" s="126" t="s">
        <v>708</v>
      </c>
      <c r="G495" s="127" t="s">
        <v>23</v>
      </c>
      <c r="H495" s="125" t="s">
        <v>22</v>
      </c>
      <c r="I495" s="127" t="s">
        <v>24</v>
      </c>
      <c r="J495" s="127" t="s">
        <v>1206</v>
      </c>
      <c r="K495" s="127" t="s">
        <v>1207</v>
      </c>
      <c r="L495" s="125" t="s">
        <v>36</v>
      </c>
      <c r="M495" s="128" t="s">
        <v>37</v>
      </c>
      <c r="N495" s="128" t="s">
        <v>89</v>
      </c>
      <c r="O495" s="128" t="s">
        <v>90</v>
      </c>
      <c r="P495" s="129">
        <v>45441.579861111102</v>
      </c>
      <c r="Q495" s="130"/>
      <c r="R495" s="130" t="s">
        <v>31</v>
      </c>
      <c r="S495" s="131">
        <v>45428.8569444444</v>
      </c>
      <c r="T495" s="132" t="s">
        <v>91</v>
      </c>
      <c r="U495" s="133">
        <v>45526.584027777797</v>
      </c>
      <c r="V495" s="134">
        <f ca="1">TODAY()-INT(Sisteplant[[#This Row],[Data de Prioridade]])</f>
        <v>-79</v>
      </c>
    </row>
    <row r="496" spans="1:22" ht="11" x14ac:dyDescent="0.15">
      <c r="A496" s="125">
        <v>306148</v>
      </c>
      <c r="B496" s="125" t="s">
        <v>1842</v>
      </c>
      <c r="C496" s="126" t="s">
        <v>1843</v>
      </c>
      <c r="D496" s="126" t="s">
        <v>1843</v>
      </c>
      <c r="E496" s="127" t="s">
        <v>111</v>
      </c>
      <c r="F496" s="126" t="s">
        <v>112</v>
      </c>
      <c r="G496" s="127" t="s">
        <v>23</v>
      </c>
      <c r="H496" s="125" t="s">
        <v>34</v>
      </c>
      <c r="I496" s="127" t="s">
        <v>35</v>
      </c>
      <c r="J496" s="127" t="s">
        <v>25</v>
      </c>
      <c r="K496" s="127" t="s">
        <v>26</v>
      </c>
      <c r="L496" s="125" t="s">
        <v>36</v>
      </c>
      <c r="M496" s="128" t="s">
        <v>37</v>
      </c>
      <c r="N496" s="128" t="s">
        <v>29</v>
      </c>
      <c r="O496" s="128" t="s">
        <v>30</v>
      </c>
      <c r="P496" s="129">
        <v>45448.5131944444</v>
      </c>
      <c r="Q496" s="130"/>
      <c r="R496" s="130" t="s">
        <v>31</v>
      </c>
      <c r="S496" s="131">
        <v>45429.479861111096</v>
      </c>
      <c r="T496" s="132" t="s">
        <v>86</v>
      </c>
      <c r="U496" s="133">
        <v>45526.584027777797</v>
      </c>
      <c r="V496" s="134">
        <f ca="1">TODAY()-INT(Sisteplant[[#This Row],[Data de Prioridade]])</f>
        <v>-79</v>
      </c>
    </row>
    <row r="497" spans="1:22" ht="11" x14ac:dyDescent="0.15">
      <c r="A497" s="125">
        <v>306149</v>
      </c>
      <c r="B497" s="125" t="s">
        <v>1844</v>
      </c>
      <c r="C497" s="126" t="s">
        <v>1845</v>
      </c>
      <c r="D497" s="126" t="s">
        <v>1845</v>
      </c>
      <c r="E497" s="127" t="s">
        <v>1551</v>
      </c>
      <c r="F497" s="126" t="s">
        <v>1552</v>
      </c>
      <c r="G497" s="127" t="s">
        <v>23</v>
      </c>
      <c r="H497" s="125" t="s">
        <v>214</v>
      </c>
      <c r="I497" s="127" t="s">
        <v>215</v>
      </c>
      <c r="J497" s="127" t="s">
        <v>1206</v>
      </c>
      <c r="K497" s="127" t="s">
        <v>1207</v>
      </c>
      <c r="L497" s="125" t="s">
        <v>36</v>
      </c>
      <c r="M497" s="128" t="s">
        <v>37</v>
      </c>
      <c r="N497" s="128" t="s">
        <v>55</v>
      </c>
      <c r="O497" s="128" t="s">
        <v>56</v>
      </c>
      <c r="P497" s="129"/>
      <c r="Q497" s="130"/>
      <c r="R497" s="130" t="s">
        <v>31</v>
      </c>
      <c r="S497" s="131">
        <v>45425.837500000001</v>
      </c>
      <c r="T497" s="132" t="s">
        <v>91</v>
      </c>
      <c r="U497" s="133">
        <v>45515.837500000001</v>
      </c>
      <c r="V497" s="134">
        <f ca="1">TODAY()-INT(Sisteplant[[#This Row],[Data de Prioridade]])</f>
        <v>-68</v>
      </c>
    </row>
    <row r="498" spans="1:22" ht="11" x14ac:dyDescent="0.15">
      <c r="A498" s="125">
        <v>306150</v>
      </c>
      <c r="B498" s="125" t="s">
        <v>1846</v>
      </c>
      <c r="C498" s="126" t="s">
        <v>1847</v>
      </c>
      <c r="D498" s="126" t="s">
        <v>1847</v>
      </c>
      <c r="E498" s="127" t="s">
        <v>1173</v>
      </c>
      <c r="F498" s="126" t="s">
        <v>1174</v>
      </c>
      <c r="G498" s="127" t="s">
        <v>23</v>
      </c>
      <c r="H498" s="125" t="s">
        <v>34</v>
      </c>
      <c r="I498" s="127" t="s">
        <v>35</v>
      </c>
      <c r="J498" s="127" t="s">
        <v>1175</v>
      </c>
      <c r="K498" s="127" t="s">
        <v>1176</v>
      </c>
      <c r="L498" s="125" t="s">
        <v>36</v>
      </c>
      <c r="M498" s="128" t="s">
        <v>37</v>
      </c>
      <c r="N498" s="128" t="s">
        <v>55</v>
      </c>
      <c r="O498" s="128" t="s">
        <v>56</v>
      </c>
      <c r="P498" s="129">
        <v>45441.449305555601</v>
      </c>
      <c r="Q498" s="130"/>
      <c r="R498" s="130" t="s">
        <v>31</v>
      </c>
      <c r="S498" s="131">
        <v>45434.342361111099</v>
      </c>
      <c r="T498" s="132" t="s">
        <v>109</v>
      </c>
      <c r="U498" s="133">
        <v>45526.584027777797</v>
      </c>
      <c r="V498" s="134">
        <f ca="1">TODAY()-INT(Sisteplant[[#This Row],[Data de Prioridade]])</f>
        <v>-79</v>
      </c>
    </row>
    <row r="499" spans="1:22" ht="11" x14ac:dyDescent="0.15">
      <c r="A499" s="125">
        <v>306151</v>
      </c>
      <c r="B499" s="125" t="s">
        <v>1848</v>
      </c>
      <c r="C499" s="126" t="s">
        <v>1849</v>
      </c>
      <c r="D499" s="126" t="s">
        <v>1849</v>
      </c>
      <c r="E499" s="127" t="s">
        <v>84</v>
      </c>
      <c r="F499" s="126" t="s">
        <v>85</v>
      </c>
      <c r="G499" s="127" t="s">
        <v>23</v>
      </c>
      <c r="H499" s="125" t="s">
        <v>53</v>
      </c>
      <c r="I499" s="127" t="s">
        <v>54</v>
      </c>
      <c r="J499" s="127" t="s">
        <v>1502</v>
      </c>
      <c r="K499" s="127" t="s">
        <v>1503</v>
      </c>
      <c r="L499" s="125" t="s">
        <v>36</v>
      </c>
      <c r="M499" s="128" t="s">
        <v>37</v>
      </c>
      <c r="N499" s="128" t="s">
        <v>89</v>
      </c>
      <c r="O499" s="128" t="s">
        <v>90</v>
      </c>
      <c r="P499" s="129">
        <v>45442.4284722222</v>
      </c>
      <c r="Q499" s="130"/>
      <c r="R499" s="130" t="s">
        <v>31</v>
      </c>
      <c r="S499" s="131">
        <v>45434.432638888902</v>
      </c>
      <c r="T499" s="132" t="s">
        <v>86</v>
      </c>
      <c r="U499" s="133">
        <v>45526.584027777797</v>
      </c>
      <c r="V499" s="134">
        <f ca="1">TODAY()-INT(Sisteplant[[#This Row],[Data de Prioridade]])</f>
        <v>-79</v>
      </c>
    </row>
    <row r="500" spans="1:22" ht="11" x14ac:dyDescent="0.15">
      <c r="A500" s="125">
        <v>306152</v>
      </c>
      <c r="B500" s="125" t="s">
        <v>1850</v>
      </c>
      <c r="C500" s="126" t="s">
        <v>1851</v>
      </c>
      <c r="D500" s="126" t="s">
        <v>1851</v>
      </c>
      <c r="E500" s="127" t="s">
        <v>127</v>
      </c>
      <c r="F500" s="126" t="s">
        <v>128</v>
      </c>
      <c r="G500" s="127" t="s">
        <v>23</v>
      </c>
      <c r="H500" s="125" t="s">
        <v>34</v>
      </c>
      <c r="I500" s="127" t="s">
        <v>35</v>
      </c>
      <c r="J500" s="127" t="s">
        <v>147</v>
      </c>
      <c r="K500" s="127" t="s">
        <v>148</v>
      </c>
      <c r="L500" s="125" t="s">
        <v>36</v>
      </c>
      <c r="M500" s="128" t="s">
        <v>37</v>
      </c>
      <c r="N500" s="128" t="s">
        <v>29</v>
      </c>
      <c r="O500" s="128" t="s">
        <v>30</v>
      </c>
      <c r="P500" s="129">
        <v>45448.484722222202</v>
      </c>
      <c r="Q500" s="130"/>
      <c r="R500" s="130" t="s">
        <v>31</v>
      </c>
      <c r="S500" s="131">
        <v>45405.861111111102</v>
      </c>
      <c r="T500" s="132" t="s">
        <v>131</v>
      </c>
      <c r="U500" s="133">
        <v>45526.584027777797</v>
      </c>
      <c r="V500" s="134">
        <f ca="1">TODAY()-INT(Sisteplant[[#This Row],[Data de Prioridade]])</f>
        <v>-79</v>
      </c>
    </row>
    <row r="501" spans="1:22" ht="11" x14ac:dyDescent="0.15">
      <c r="A501" s="125">
        <v>306153</v>
      </c>
      <c r="B501" s="125" t="s">
        <v>1852</v>
      </c>
      <c r="C501" s="126" t="s">
        <v>1853</v>
      </c>
      <c r="D501" s="126" t="s">
        <v>1853</v>
      </c>
      <c r="E501" s="127" t="s">
        <v>42</v>
      </c>
      <c r="F501" s="126" t="s">
        <v>43</v>
      </c>
      <c r="G501" s="127" t="s">
        <v>23</v>
      </c>
      <c r="H501" s="125" t="s">
        <v>214</v>
      </c>
      <c r="I501" s="127" t="s">
        <v>215</v>
      </c>
      <c r="J501" s="127" t="s">
        <v>72</v>
      </c>
      <c r="K501" s="127" t="s">
        <v>73</v>
      </c>
      <c r="L501" s="125" t="s">
        <v>36</v>
      </c>
      <c r="M501" s="128" t="s">
        <v>37</v>
      </c>
      <c r="N501" s="128" t="s">
        <v>96</v>
      </c>
      <c r="O501" s="128" t="s">
        <v>97</v>
      </c>
      <c r="P501" s="129"/>
      <c r="Q501" s="130"/>
      <c r="R501" s="130" t="s">
        <v>40</v>
      </c>
      <c r="S501" s="131">
        <v>45434.684027777803</v>
      </c>
      <c r="T501" s="132" t="s">
        <v>46</v>
      </c>
      <c r="U501" s="133">
        <v>45464.684027777803</v>
      </c>
      <c r="V501" s="134">
        <f ca="1">TODAY()-INT(Sisteplant[[#This Row],[Data de Prioridade]])</f>
        <v>-17</v>
      </c>
    </row>
    <row r="502" spans="1:22" ht="11" x14ac:dyDescent="0.15">
      <c r="A502" s="125">
        <v>306154</v>
      </c>
      <c r="B502" s="125" t="s">
        <v>1854</v>
      </c>
      <c r="C502" s="126" t="s">
        <v>1109</v>
      </c>
      <c r="D502" s="126" t="s">
        <v>1109</v>
      </c>
      <c r="E502" s="127" t="s">
        <v>210</v>
      </c>
      <c r="F502" s="126" t="s">
        <v>211</v>
      </c>
      <c r="G502" s="127" t="s">
        <v>23</v>
      </c>
      <c r="H502" s="125" t="s">
        <v>214</v>
      </c>
      <c r="I502" s="127" t="s">
        <v>215</v>
      </c>
      <c r="J502" s="127" t="s">
        <v>72</v>
      </c>
      <c r="K502" s="127" t="s">
        <v>73</v>
      </c>
      <c r="L502" s="125" t="s">
        <v>36</v>
      </c>
      <c r="M502" s="128" t="s">
        <v>37</v>
      </c>
      <c r="N502" s="128" t="s">
        <v>96</v>
      </c>
      <c r="O502" s="128" t="s">
        <v>97</v>
      </c>
      <c r="P502" s="129"/>
      <c r="Q502" s="130"/>
      <c r="R502" s="130" t="s">
        <v>31</v>
      </c>
      <c r="S502" s="131">
        <v>45435.535416666702</v>
      </c>
      <c r="T502" s="132" t="s">
        <v>131</v>
      </c>
      <c r="U502" s="133">
        <v>45525.535416666702</v>
      </c>
      <c r="V502" s="134">
        <f ca="1">TODAY()-INT(Sisteplant[[#This Row],[Data de Prioridade]])</f>
        <v>-78</v>
      </c>
    </row>
    <row r="503" spans="1:22" ht="11" x14ac:dyDescent="0.15">
      <c r="A503" s="125">
        <v>306155</v>
      </c>
      <c r="B503" s="125" t="s">
        <v>1855</v>
      </c>
      <c r="C503" s="126" t="s">
        <v>1856</v>
      </c>
      <c r="D503" s="126" t="s">
        <v>1856</v>
      </c>
      <c r="E503" s="127" t="s">
        <v>463</v>
      </c>
      <c r="F503" s="126" t="s">
        <v>464</v>
      </c>
      <c r="G503" s="127" t="s">
        <v>33</v>
      </c>
      <c r="H503" s="125" t="s">
        <v>34</v>
      </c>
      <c r="I503" s="127" t="s">
        <v>35</v>
      </c>
      <c r="J503" s="127" t="s">
        <v>77</v>
      </c>
      <c r="K503" s="127" t="s">
        <v>78</v>
      </c>
      <c r="L503" s="125" t="s">
        <v>36</v>
      </c>
      <c r="M503" s="128" t="s">
        <v>37</v>
      </c>
      <c r="N503" s="128" t="s">
        <v>38</v>
      </c>
      <c r="O503" s="128" t="s">
        <v>39</v>
      </c>
      <c r="P503" s="129">
        <v>45441.795833333301</v>
      </c>
      <c r="Q503" s="130"/>
      <c r="R503" s="130" t="s">
        <v>31</v>
      </c>
      <c r="S503" s="131">
        <v>45433.356249999997</v>
      </c>
      <c r="T503" s="132" t="s">
        <v>134</v>
      </c>
      <c r="U503" s="133">
        <v>45526.584027777797</v>
      </c>
      <c r="V503" s="134">
        <f ca="1">TODAY()-INT(Sisteplant[[#This Row],[Data de Prioridade]])</f>
        <v>-79</v>
      </c>
    </row>
    <row r="504" spans="1:22" ht="11" x14ac:dyDescent="0.15">
      <c r="A504" s="125">
        <v>306156</v>
      </c>
      <c r="B504" s="125" t="s">
        <v>1857</v>
      </c>
      <c r="C504" s="126" t="s">
        <v>1858</v>
      </c>
      <c r="D504" s="126" t="s">
        <v>1858</v>
      </c>
      <c r="E504" s="127" t="s">
        <v>1859</v>
      </c>
      <c r="F504" s="126" t="s">
        <v>1860</v>
      </c>
      <c r="G504" s="127" t="s">
        <v>33</v>
      </c>
      <c r="H504" s="125" t="s">
        <v>34</v>
      </c>
      <c r="I504" s="127" t="s">
        <v>35</v>
      </c>
      <c r="J504" s="127" t="s">
        <v>1861</v>
      </c>
      <c r="K504" s="127" t="s">
        <v>1862</v>
      </c>
      <c r="L504" s="125" t="s">
        <v>36</v>
      </c>
      <c r="M504" s="128" t="s">
        <v>37</v>
      </c>
      <c r="N504" s="128" t="s">
        <v>89</v>
      </c>
      <c r="O504" s="128" t="s">
        <v>90</v>
      </c>
      <c r="P504" s="129">
        <v>45441.593055555597</v>
      </c>
      <c r="Q504" s="130"/>
      <c r="R504" s="130" t="s">
        <v>31</v>
      </c>
      <c r="S504" s="131">
        <v>45435.65</v>
      </c>
      <c r="T504" s="132" t="s">
        <v>1863</v>
      </c>
      <c r="U504" s="133">
        <v>45526.584027777797</v>
      </c>
      <c r="V504" s="134">
        <f ca="1">TODAY()-INT(Sisteplant[[#This Row],[Data de Prioridade]])</f>
        <v>-79</v>
      </c>
    </row>
    <row r="505" spans="1:22" ht="11" x14ac:dyDescent="0.15">
      <c r="A505" s="125">
        <v>306157</v>
      </c>
      <c r="B505" s="125" t="s">
        <v>1881</v>
      </c>
      <c r="C505" s="126" t="s">
        <v>1882</v>
      </c>
      <c r="D505" s="126" t="s">
        <v>1882</v>
      </c>
      <c r="E505" s="127" t="s">
        <v>64</v>
      </c>
      <c r="F505" s="126" t="s">
        <v>65</v>
      </c>
      <c r="G505" s="127" t="s">
        <v>33</v>
      </c>
      <c r="H505" s="125" t="s">
        <v>214</v>
      </c>
      <c r="I505" s="127" t="s">
        <v>215</v>
      </c>
      <c r="J505" s="127" t="s">
        <v>1883</v>
      </c>
      <c r="K505" s="127" t="s">
        <v>1884</v>
      </c>
      <c r="L505" s="125" t="s">
        <v>36</v>
      </c>
      <c r="M505" s="128" t="s">
        <v>37</v>
      </c>
      <c r="N505" s="128" t="s">
        <v>82</v>
      </c>
      <c r="O505" s="128" t="s">
        <v>83</v>
      </c>
      <c r="P505" s="129"/>
      <c r="Q505" s="130"/>
      <c r="R505" s="130" t="s">
        <v>31</v>
      </c>
      <c r="S505" s="131">
        <v>45435.652083333298</v>
      </c>
      <c r="T505" s="132" t="s">
        <v>142</v>
      </c>
      <c r="U505" s="133">
        <v>45525.652083333298</v>
      </c>
      <c r="V505" s="134">
        <f ca="1">TODAY()-INT(Sisteplant[[#This Row],[Data de Prioridade]])</f>
        <v>-78</v>
      </c>
    </row>
    <row r="506" spans="1:22" ht="11" x14ac:dyDescent="0.15">
      <c r="A506" s="125">
        <v>306158</v>
      </c>
      <c r="B506" s="125" t="s">
        <v>1885</v>
      </c>
      <c r="C506" s="126" t="s">
        <v>1886</v>
      </c>
      <c r="D506" s="126" t="s">
        <v>1886</v>
      </c>
      <c r="E506" s="127" t="s">
        <v>64</v>
      </c>
      <c r="F506" s="126" t="s">
        <v>65</v>
      </c>
      <c r="G506" s="127" t="s">
        <v>33</v>
      </c>
      <c r="H506" s="125" t="s">
        <v>214</v>
      </c>
      <c r="I506" s="127" t="s">
        <v>215</v>
      </c>
      <c r="J506" s="127" t="s">
        <v>1883</v>
      </c>
      <c r="K506" s="127" t="s">
        <v>1884</v>
      </c>
      <c r="L506" s="125" t="s">
        <v>36</v>
      </c>
      <c r="M506" s="128" t="s">
        <v>37</v>
      </c>
      <c r="N506" s="128" t="s">
        <v>82</v>
      </c>
      <c r="O506" s="128" t="s">
        <v>83</v>
      </c>
      <c r="P506" s="129"/>
      <c r="Q506" s="130"/>
      <c r="R506" s="130" t="s">
        <v>31</v>
      </c>
      <c r="S506" s="131">
        <v>45435.653472222199</v>
      </c>
      <c r="T506" s="132" t="s">
        <v>142</v>
      </c>
      <c r="U506" s="133">
        <v>45525.653472222199</v>
      </c>
      <c r="V506" s="134">
        <f ca="1">TODAY()-INT(Sisteplant[[#This Row],[Data de Prioridade]])</f>
        <v>-78</v>
      </c>
    </row>
    <row r="507" spans="1:22" ht="11" x14ac:dyDescent="0.15">
      <c r="A507" s="125">
        <v>306159</v>
      </c>
      <c r="B507" s="125" t="s">
        <v>1887</v>
      </c>
      <c r="C507" s="126" t="s">
        <v>1888</v>
      </c>
      <c r="D507" s="126" t="s">
        <v>1888</v>
      </c>
      <c r="E507" s="127" t="s">
        <v>1889</v>
      </c>
      <c r="F507" s="126" t="s">
        <v>1890</v>
      </c>
      <c r="G507" s="127" t="s">
        <v>33</v>
      </c>
      <c r="H507" s="125" t="s">
        <v>214</v>
      </c>
      <c r="I507" s="127" t="s">
        <v>215</v>
      </c>
      <c r="J507" s="127" t="s">
        <v>1883</v>
      </c>
      <c r="K507" s="127" t="s">
        <v>1884</v>
      </c>
      <c r="L507" s="125" t="s">
        <v>36</v>
      </c>
      <c r="M507" s="128" t="s">
        <v>37</v>
      </c>
      <c r="N507" s="128" t="s">
        <v>82</v>
      </c>
      <c r="O507" s="128" t="s">
        <v>83</v>
      </c>
      <c r="P507" s="129"/>
      <c r="Q507" s="130"/>
      <c r="R507" s="130" t="s">
        <v>31</v>
      </c>
      <c r="S507" s="131">
        <v>45435.655555555597</v>
      </c>
      <c r="T507" s="132" t="s">
        <v>1891</v>
      </c>
      <c r="U507" s="133">
        <v>45525.655555555597</v>
      </c>
      <c r="V507" s="134">
        <f ca="1">TODAY()-INT(Sisteplant[[#This Row],[Data de Prioridade]])</f>
        <v>-78</v>
      </c>
    </row>
    <row r="508" spans="1:22" ht="11" x14ac:dyDescent="0.15">
      <c r="A508" s="125">
        <v>306160</v>
      </c>
      <c r="B508" s="125" t="s">
        <v>1892</v>
      </c>
      <c r="C508" s="126" t="s">
        <v>1893</v>
      </c>
      <c r="D508" s="126" t="s">
        <v>1893</v>
      </c>
      <c r="E508" s="127" t="s">
        <v>1889</v>
      </c>
      <c r="F508" s="126" t="s">
        <v>1890</v>
      </c>
      <c r="G508" s="127" t="s">
        <v>33</v>
      </c>
      <c r="H508" s="125" t="s">
        <v>214</v>
      </c>
      <c r="I508" s="127" t="s">
        <v>215</v>
      </c>
      <c r="J508" s="127" t="s">
        <v>1883</v>
      </c>
      <c r="K508" s="127" t="s">
        <v>1884</v>
      </c>
      <c r="L508" s="125" t="s">
        <v>36</v>
      </c>
      <c r="M508" s="128" t="s">
        <v>37</v>
      </c>
      <c r="N508" s="128" t="s">
        <v>82</v>
      </c>
      <c r="O508" s="128" t="s">
        <v>83</v>
      </c>
      <c r="P508" s="129"/>
      <c r="Q508" s="130"/>
      <c r="R508" s="130" t="s">
        <v>31</v>
      </c>
      <c r="S508" s="131">
        <v>45435.65625</v>
      </c>
      <c r="T508" s="132" t="s">
        <v>1891</v>
      </c>
      <c r="U508" s="133">
        <v>45525.65625</v>
      </c>
      <c r="V508" s="134">
        <f ca="1">TODAY()-INT(Sisteplant[[#This Row],[Data de Prioridade]])</f>
        <v>-78</v>
      </c>
    </row>
    <row r="509" spans="1:22" ht="11" x14ac:dyDescent="0.15">
      <c r="A509" s="125">
        <v>306161</v>
      </c>
      <c r="B509" s="125" t="s">
        <v>1894</v>
      </c>
      <c r="C509" s="126" t="s">
        <v>1895</v>
      </c>
      <c r="D509" s="126" t="s">
        <v>1895</v>
      </c>
      <c r="E509" s="127" t="s">
        <v>1876</v>
      </c>
      <c r="F509" s="126" t="s">
        <v>1877</v>
      </c>
      <c r="G509" s="127" t="s">
        <v>33</v>
      </c>
      <c r="H509" s="125" t="s">
        <v>214</v>
      </c>
      <c r="I509" s="127" t="s">
        <v>215</v>
      </c>
      <c r="J509" s="127" t="s">
        <v>1883</v>
      </c>
      <c r="K509" s="127" t="s">
        <v>1884</v>
      </c>
      <c r="L509" s="125" t="s">
        <v>36</v>
      </c>
      <c r="M509" s="128" t="s">
        <v>37</v>
      </c>
      <c r="N509" s="128" t="s">
        <v>82</v>
      </c>
      <c r="O509" s="128" t="s">
        <v>83</v>
      </c>
      <c r="P509" s="129"/>
      <c r="Q509" s="130"/>
      <c r="R509" s="130" t="s">
        <v>31</v>
      </c>
      <c r="S509" s="131">
        <v>45435.657638888901</v>
      </c>
      <c r="T509" s="132" t="s">
        <v>202</v>
      </c>
      <c r="U509" s="133">
        <v>45525.657638888901</v>
      </c>
      <c r="V509" s="134">
        <f ca="1">TODAY()-INT(Sisteplant[[#This Row],[Data de Prioridade]])</f>
        <v>-78</v>
      </c>
    </row>
    <row r="510" spans="1:22" ht="11" x14ac:dyDescent="0.15">
      <c r="A510" s="125">
        <v>306162</v>
      </c>
      <c r="B510" s="125" t="s">
        <v>1896</v>
      </c>
      <c r="C510" s="126" t="s">
        <v>1897</v>
      </c>
      <c r="D510" s="126" t="s">
        <v>1897</v>
      </c>
      <c r="E510" s="127" t="s">
        <v>1269</v>
      </c>
      <c r="F510" s="126" t="s">
        <v>1270</v>
      </c>
      <c r="G510" s="127" t="s">
        <v>33</v>
      </c>
      <c r="H510" s="125" t="s">
        <v>214</v>
      </c>
      <c r="I510" s="127" t="s">
        <v>215</v>
      </c>
      <c r="J510" s="127" t="s">
        <v>1883</v>
      </c>
      <c r="K510" s="127" t="s">
        <v>1884</v>
      </c>
      <c r="L510" s="125" t="s">
        <v>36</v>
      </c>
      <c r="M510" s="128" t="s">
        <v>37</v>
      </c>
      <c r="N510" s="128" t="s">
        <v>82</v>
      </c>
      <c r="O510" s="128" t="s">
        <v>83</v>
      </c>
      <c r="P510" s="129"/>
      <c r="Q510" s="130"/>
      <c r="R510" s="130" t="s">
        <v>31</v>
      </c>
      <c r="S510" s="131">
        <v>45435.661111111098</v>
      </c>
      <c r="T510" s="132" t="s">
        <v>202</v>
      </c>
      <c r="U510" s="133">
        <v>45525.661111111098</v>
      </c>
      <c r="V510" s="134">
        <f ca="1">TODAY()-INT(Sisteplant[[#This Row],[Data de Prioridade]])</f>
        <v>-78</v>
      </c>
    </row>
    <row r="511" spans="1:22" ht="11" x14ac:dyDescent="0.15">
      <c r="A511" s="125">
        <v>306163</v>
      </c>
      <c r="B511" s="125" t="s">
        <v>1898</v>
      </c>
      <c r="C511" s="126" t="s">
        <v>1899</v>
      </c>
      <c r="D511" s="126" t="s">
        <v>1899</v>
      </c>
      <c r="E511" s="127" t="s">
        <v>1900</v>
      </c>
      <c r="F511" s="126" t="s">
        <v>1901</v>
      </c>
      <c r="G511" s="127" t="s">
        <v>33</v>
      </c>
      <c r="H511" s="125" t="s">
        <v>214</v>
      </c>
      <c r="I511" s="127" t="s">
        <v>215</v>
      </c>
      <c r="J511" s="127" t="s">
        <v>1883</v>
      </c>
      <c r="K511" s="127" t="s">
        <v>1884</v>
      </c>
      <c r="L511" s="125" t="s">
        <v>36</v>
      </c>
      <c r="M511" s="128" t="s">
        <v>37</v>
      </c>
      <c r="N511" s="128" t="s">
        <v>82</v>
      </c>
      <c r="O511" s="128" t="s">
        <v>83</v>
      </c>
      <c r="P511" s="129"/>
      <c r="Q511" s="130"/>
      <c r="R511" s="130" t="s">
        <v>31</v>
      </c>
      <c r="S511" s="131">
        <v>45435.6694444444</v>
      </c>
      <c r="T511" s="132" t="s">
        <v>340</v>
      </c>
      <c r="U511" s="133">
        <v>45525.6694444444</v>
      </c>
      <c r="V511" s="134">
        <f ca="1">TODAY()-INT(Sisteplant[[#This Row],[Data de Prioridade]])</f>
        <v>-78</v>
      </c>
    </row>
    <row r="512" spans="1:22" ht="11" x14ac:dyDescent="0.15">
      <c r="A512" s="125">
        <v>306164</v>
      </c>
      <c r="B512" s="125" t="s">
        <v>1864</v>
      </c>
      <c r="C512" s="126" t="s">
        <v>1865</v>
      </c>
      <c r="D512" s="126" t="s">
        <v>1865</v>
      </c>
      <c r="E512" s="127" t="s">
        <v>446</v>
      </c>
      <c r="F512" s="126" t="s">
        <v>447</v>
      </c>
      <c r="G512" s="127" t="s">
        <v>33</v>
      </c>
      <c r="H512" s="125" t="s">
        <v>214</v>
      </c>
      <c r="I512" s="127" t="s">
        <v>215</v>
      </c>
      <c r="J512" s="127" t="s">
        <v>72</v>
      </c>
      <c r="K512" s="127" t="s">
        <v>73</v>
      </c>
      <c r="L512" s="125" t="s">
        <v>36</v>
      </c>
      <c r="M512" s="128" t="s">
        <v>37</v>
      </c>
      <c r="N512" s="128" t="s">
        <v>89</v>
      </c>
      <c r="O512" s="128" t="s">
        <v>90</v>
      </c>
      <c r="P512" s="129"/>
      <c r="Q512" s="130"/>
      <c r="R512" s="130" t="s">
        <v>31</v>
      </c>
      <c r="S512" s="131">
        <v>45433.5</v>
      </c>
      <c r="T512" s="132" t="s">
        <v>202</v>
      </c>
      <c r="U512" s="133">
        <v>45523.5</v>
      </c>
      <c r="V512" s="134">
        <f ca="1">TODAY()-INT(Sisteplant[[#This Row],[Data de Prioridade]])</f>
        <v>-76</v>
      </c>
    </row>
    <row r="513" spans="1:22" ht="11" x14ac:dyDescent="0.15">
      <c r="A513" s="125">
        <v>306166</v>
      </c>
      <c r="B513" s="125" t="s">
        <v>1866</v>
      </c>
      <c r="C513" s="126" t="s">
        <v>1867</v>
      </c>
      <c r="D513" s="126" t="s">
        <v>1867</v>
      </c>
      <c r="E513" s="127" t="s">
        <v>1868</v>
      </c>
      <c r="F513" s="126" t="s">
        <v>1869</v>
      </c>
      <c r="G513" s="127" t="s">
        <v>33</v>
      </c>
      <c r="H513" s="125" t="s">
        <v>214</v>
      </c>
      <c r="I513" s="127" t="s">
        <v>215</v>
      </c>
      <c r="J513" s="127" t="s">
        <v>72</v>
      </c>
      <c r="K513" s="127" t="s">
        <v>73</v>
      </c>
      <c r="L513" s="125" t="s">
        <v>36</v>
      </c>
      <c r="M513" s="128" t="s">
        <v>37</v>
      </c>
      <c r="N513" s="128" t="s">
        <v>29</v>
      </c>
      <c r="O513" s="128" t="s">
        <v>30</v>
      </c>
      <c r="P513" s="129"/>
      <c r="Q513" s="130"/>
      <c r="R513" s="130" t="s">
        <v>31</v>
      </c>
      <c r="S513" s="131">
        <v>45433.501388888901</v>
      </c>
      <c r="T513" s="132" t="s">
        <v>202</v>
      </c>
      <c r="U513" s="133">
        <v>45523.501388888901</v>
      </c>
      <c r="V513" s="134">
        <f ca="1">TODAY()-INT(Sisteplant[[#This Row],[Data de Prioridade]])</f>
        <v>-76</v>
      </c>
    </row>
    <row r="514" spans="1:22" ht="11" x14ac:dyDescent="0.15">
      <c r="A514" s="125">
        <v>306167</v>
      </c>
      <c r="B514" s="125" t="s">
        <v>1902</v>
      </c>
      <c r="C514" s="126" t="s">
        <v>1903</v>
      </c>
      <c r="D514" s="126" t="s">
        <v>2104</v>
      </c>
      <c r="E514" s="127" t="s">
        <v>1904</v>
      </c>
      <c r="F514" s="126" t="s">
        <v>1445</v>
      </c>
      <c r="G514" s="127" t="s">
        <v>33</v>
      </c>
      <c r="H514" s="125" t="s">
        <v>34</v>
      </c>
      <c r="I514" s="127" t="s">
        <v>35</v>
      </c>
      <c r="J514" s="127" t="s">
        <v>1883</v>
      </c>
      <c r="K514" s="127" t="s">
        <v>1884</v>
      </c>
      <c r="L514" s="125" t="s">
        <v>36</v>
      </c>
      <c r="M514" s="128" t="s">
        <v>37</v>
      </c>
      <c r="N514" s="128" t="s">
        <v>29</v>
      </c>
      <c r="O514" s="128" t="s">
        <v>30</v>
      </c>
      <c r="P514" s="129">
        <v>45447.448611111096</v>
      </c>
      <c r="Q514" s="130"/>
      <c r="R514" s="130" t="s">
        <v>31</v>
      </c>
      <c r="S514" s="131">
        <v>45435.448611111096</v>
      </c>
      <c r="T514" s="132" t="s">
        <v>41</v>
      </c>
      <c r="U514" s="133">
        <v>45526.5847222222</v>
      </c>
      <c r="V514" s="134">
        <f ca="1">TODAY()-INT(Sisteplant[[#This Row],[Data de Prioridade]])</f>
        <v>-79</v>
      </c>
    </row>
    <row r="515" spans="1:22" ht="11" x14ac:dyDescent="0.15">
      <c r="A515" s="125">
        <v>306168</v>
      </c>
      <c r="B515" s="125" t="s">
        <v>1905</v>
      </c>
      <c r="C515" s="126" t="s">
        <v>1906</v>
      </c>
      <c r="D515" s="126" t="s">
        <v>2105</v>
      </c>
      <c r="E515" s="127" t="s">
        <v>1907</v>
      </c>
      <c r="F515" s="126" t="s">
        <v>1908</v>
      </c>
      <c r="G515" s="127" t="s">
        <v>33</v>
      </c>
      <c r="H515" s="125" t="s">
        <v>34</v>
      </c>
      <c r="I515" s="127" t="s">
        <v>35</v>
      </c>
      <c r="J515" s="127" t="s">
        <v>1883</v>
      </c>
      <c r="K515" s="127" t="s">
        <v>1884</v>
      </c>
      <c r="L515" s="125" t="s">
        <v>36</v>
      </c>
      <c r="M515" s="128" t="s">
        <v>37</v>
      </c>
      <c r="N515" s="128" t="s">
        <v>29</v>
      </c>
      <c r="O515" s="128" t="s">
        <v>30</v>
      </c>
      <c r="P515" s="129">
        <v>45447.447916666701</v>
      </c>
      <c r="Q515" s="130"/>
      <c r="R515" s="130" t="s">
        <v>31</v>
      </c>
      <c r="S515" s="131">
        <v>45435.4506944444</v>
      </c>
      <c r="T515" s="132" t="s">
        <v>202</v>
      </c>
      <c r="U515" s="133">
        <v>45526.5847222222</v>
      </c>
      <c r="V515" s="134">
        <f ca="1">TODAY()-INT(Sisteplant[[#This Row],[Data de Prioridade]])</f>
        <v>-79</v>
      </c>
    </row>
    <row r="516" spans="1:22" ht="11" x14ac:dyDescent="0.15">
      <c r="A516" s="125">
        <v>306169</v>
      </c>
      <c r="B516" s="125" t="s">
        <v>1909</v>
      </c>
      <c r="C516" s="126" t="s">
        <v>1910</v>
      </c>
      <c r="D516" s="126" t="s">
        <v>2106</v>
      </c>
      <c r="E516" s="127" t="s">
        <v>1907</v>
      </c>
      <c r="F516" s="126" t="s">
        <v>1908</v>
      </c>
      <c r="G516" s="127" t="s">
        <v>33</v>
      </c>
      <c r="H516" s="125" t="s">
        <v>34</v>
      </c>
      <c r="I516" s="127" t="s">
        <v>35</v>
      </c>
      <c r="J516" s="127" t="s">
        <v>1883</v>
      </c>
      <c r="K516" s="127" t="s">
        <v>1884</v>
      </c>
      <c r="L516" s="125" t="s">
        <v>36</v>
      </c>
      <c r="M516" s="128" t="s">
        <v>37</v>
      </c>
      <c r="N516" s="128" t="s">
        <v>29</v>
      </c>
      <c r="O516" s="128" t="s">
        <v>30</v>
      </c>
      <c r="P516" s="129">
        <v>45447.445833333302</v>
      </c>
      <c r="Q516" s="130"/>
      <c r="R516" s="130" t="s">
        <v>31</v>
      </c>
      <c r="S516" s="131">
        <v>45435.452777777798</v>
      </c>
      <c r="T516" s="132" t="s">
        <v>202</v>
      </c>
      <c r="U516" s="133">
        <v>45526.5847222222</v>
      </c>
      <c r="V516" s="134">
        <f ca="1">TODAY()-INT(Sisteplant[[#This Row],[Data de Prioridade]])</f>
        <v>-79</v>
      </c>
    </row>
    <row r="517" spans="1:22" ht="11" x14ac:dyDescent="0.15">
      <c r="A517" s="125">
        <v>306171</v>
      </c>
      <c r="B517" s="125" t="s">
        <v>1870</v>
      </c>
      <c r="C517" s="126" t="s">
        <v>1871</v>
      </c>
      <c r="D517" s="126" t="s">
        <v>1871</v>
      </c>
      <c r="E517" s="127" t="s">
        <v>430</v>
      </c>
      <c r="F517" s="126" t="s">
        <v>431</v>
      </c>
      <c r="G517" s="127" t="s">
        <v>33</v>
      </c>
      <c r="H517" s="125" t="s">
        <v>214</v>
      </c>
      <c r="I517" s="127" t="s">
        <v>215</v>
      </c>
      <c r="J517" s="127" t="s">
        <v>222</v>
      </c>
      <c r="K517" s="127" t="s">
        <v>223</v>
      </c>
      <c r="L517" s="125" t="s">
        <v>36</v>
      </c>
      <c r="M517" s="128" t="s">
        <v>37</v>
      </c>
      <c r="N517" s="128" t="s">
        <v>38</v>
      </c>
      <c r="O517" s="128" t="s">
        <v>39</v>
      </c>
      <c r="P517" s="129"/>
      <c r="Q517" s="130"/>
      <c r="R517" s="130" t="s">
        <v>31</v>
      </c>
      <c r="S517" s="131">
        <v>45434.577777777798</v>
      </c>
      <c r="T517" s="132" t="s">
        <v>152</v>
      </c>
      <c r="U517" s="133">
        <v>45524.577777777798</v>
      </c>
      <c r="V517" s="134">
        <f ca="1">TODAY()-INT(Sisteplant[[#This Row],[Data de Prioridade]])</f>
        <v>-77</v>
      </c>
    </row>
    <row r="518" spans="1:22" ht="11" x14ac:dyDescent="0.15">
      <c r="A518" s="125">
        <v>306174</v>
      </c>
      <c r="B518" s="125" t="s">
        <v>1911</v>
      </c>
      <c r="C518" s="126" t="s">
        <v>1912</v>
      </c>
      <c r="D518" s="126" t="s">
        <v>1913</v>
      </c>
      <c r="E518" s="127" t="s">
        <v>1914</v>
      </c>
      <c r="F518" s="126" t="s">
        <v>1915</v>
      </c>
      <c r="G518" s="127" t="s">
        <v>33</v>
      </c>
      <c r="H518" s="125" t="s">
        <v>34</v>
      </c>
      <c r="I518" s="127" t="s">
        <v>35</v>
      </c>
      <c r="J518" s="127" t="s">
        <v>72</v>
      </c>
      <c r="K518" s="127" t="s">
        <v>73</v>
      </c>
      <c r="L518" s="125" t="s">
        <v>36</v>
      </c>
      <c r="M518" s="128" t="s">
        <v>37</v>
      </c>
      <c r="N518" s="128" t="s">
        <v>96</v>
      </c>
      <c r="O518" s="128" t="s">
        <v>97</v>
      </c>
      <c r="P518" s="129">
        <v>45441.415972222203</v>
      </c>
      <c r="Q518" s="130"/>
      <c r="R518" s="130" t="s">
        <v>40</v>
      </c>
      <c r="S518" s="131">
        <v>45343.527777777803</v>
      </c>
      <c r="T518" s="132"/>
      <c r="U518" s="133">
        <v>45439.4152777778</v>
      </c>
      <c r="V518" s="134">
        <f ca="1">TODAY()-INT(Sisteplant[[#This Row],[Data de Prioridade]])</f>
        <v>8</v>
      </c>
    </row>
    <row r="519" spans="1:22" ht="11" x14ac:dyDescent="0.15">
      <c r="A519" s="125">
        <v>306176</v>
      </c>
      <c r="B519" s="125" t="s">
        <v>1916</v>
      </c>
      <c r="C519" s="126" t="s">
        <v>1917</v>
      </c>
      <c r="D519" s="126" t="s">
        <v>1918</v>
      </c>
      <c r="E519" s="127" t="s">
        <v>1015</v>
      </c>
      <c r="F519" s="126" t="s">
        <v>1016</v>
      </c>
      <c r="G519" s="127" t="s">
        <v>33</v>
      </c>
      <c r="H519" s="125" t="s">
        <v>34</v>
      </c>
      <c r="I519" s="127" t="s">
        <v>35</v>
      </c>
      <c r="J519" s="127" t="s">
        <v>72</v>
      </c>
      <c r="K519" s="127" t="s">
        <v>73</v>
      </c>
      <c r="L519" s="125" t="s">
        <v>36</v>
      </c>
      <c r="M519" s="128" t="s">
        <v>37</v>
      </c>
      <c r="N519" s="128" t="s">
        <v>82</v>
      </c>
      <c r="O519" s="128" t="s">
        <v>83</v>
      </c>
      <c r="P519" s="129">
        <v>45440.370138888902</v>
      </c>
      <c r="Q519" s="130"/>
      <c r="R519" s="130" t="s">
        <v>40</v>
      </c>
      <c r="S519" s="131">
        <v>45436.654861111099</v>
      </c>
      <c r="T519" s="132"/>
      <c r="U519" s="133">
        <v>45439.6118055556</v>
      </c>
      <c r="V519" s="134">
        <f ca="1">TODAY()-INT(Sisteplant[[#This Row],[Data de Prioridade]])</f>
        <v>8</v>
      </c>
    </row>
    <row r="520" spans="1:22" ht="11" x14ac:dyDescent="0.15">
      <c r="A520" s="125">
        <v>306177</v>
      </c>
      <c r="B520" s="125" t="s">
        <v>1919</v>
      </c>
      <c r="C520" s="126" t="s">
        <v>1920</v>
      </c>
      <c r="D520" s="126" t="s">
        <v>1921</v>
      </c>
      <c r="E520" s="127" t="s">
        <v>1922</v>
      </c>
      <c r="F520" s="126" t="s">
        <v>1923</v>
      </c>
      <c r="G520" s="127" t="s">
        <v>33</v>
      </c>
      <c r="H520" s="125" t="s">
        <v>34</v>
      </c>
      <c r="I520" s="127" t="s">
        <v>35</v>
      </c>
      <c r="J520" s="127" t="s">
        <v>72</v>
      </c>
      <c r="K520" s="127" t="s">
        <v>73</v>
      </c>
      <c r="L520" s="125" t="s">
        <v>36</v>
      </c>
      <c r="M520" s="128" t="s">
        <v>37</v>
      </c>
      <c r="N520" s="128" t="s">
        <v>82</v>
      </c>
      <c r="O520" s="128" t="s">
        <v>83</v>
      </c>
      <c r="P520" s="129">
        <v>45440.373611111099</v>
      </c>
      <c r="Q520" s="130"/>
      <c r="R520" s="130" t="s">
        <v>40</v>
      </c>
      <c r="S520" s="131">
        <v>45436.65625</v>
      </c>
      <c r="T520" s="132"/>
      <c r="U520" s="133">
        <v>45439.609722222202</v>
      </c>
      <c r="V520" s="134">
        <f ca="1">TODAY()-INT(Sisteplant[[#This Row],[Data de Prioridade]])</f>
        <v>8</v>
      </c>
    </row>
    <row r="521" spans="1:22" ht="11" x14ac:dyDescent="0.15">
      <c r="A521" s="125">
        <v>306178</v>
      </c>
      <c r="B521" s="125" t="s">
        <v>1924</v>
      </c>
      <c r="C521" s="126" t="s">
        <v>1925</v>
      </c>
      <c r="D521" s="126" t="s">
        <v>1926</v>
      </c>
      <c r="E521" s="127" t="s">
        <v>380</v>
      </c>
      <c r="F521" s="126" t="s">
        <v>381</v>
      </c>
      <c r="G521" s="127" t="s">
        <v>33</v>
      </c>
      <c r="H521" s="125" t="s">
        <v>34</v>
      </c>
      <c r="I521" s="127" t="s">
        <v>35</v>
      </c>
      <c r="J521" s="127" t="s">
        <v>72</v>
      </c>
      <c r="K521" s="127" t="s">
        <v>73</v>
      </c>
      <c r="L521" s="125" t="s">
        <v>36</v>
      </c>
      <c r="M521" s="128" t="s">
        <v>37</v>
      </c>
      <c r="N521" s="128" t="s">
        <v>82</v>
      </c>
      <c r="O521" s="128" t="s">
        <v>83</v>
      </c>
      <c r="P521" s="129">
        <v>45440.628472222197</v>
      </c>
      <c r="Q521" s="130"/>
      <c r="R521" s="130" t="s">
        <v>40</v>
      </c>
      <c r="S521" s="131">
        <v>45436.657638888901</v>
      </c>
      <c r="T521" s="132"/>
      <c r="U521" s="133">
        <v>45439.622222222199</v>
      </c>
      <c r="V521" s="134">
        <f ca="1">TODAY()-INT(Sisteplant[[#This Row],[Data de Prioridade]])</f>
        <v>8</v>
      </c>
    </row>
    <row r="522" spans="1:22" ht="11" x14ac:dyDescent="0.15">
      <c r="A522" s="125">
        <v>306179</v>
      </c>
      <c r="B522" s="125" t="s">
        <v>1927</v>
      </c>
      <c r="C522" s="126" t="s">
        <v>1928</v>
      </c>
      <c r="D522" s="126" t="s">
        <v>1929</v>
      </c>
      <c r="E522" s="127" t="s">
        <v>1930</v>
      </c>
      <c r="F522" s="126" t="s">
        <v>1931</v>
      </c>
      <c r="G522" s="127" t="s">
        <v>23</v>
      </c>
      <c r="H522" s="125" t="s">
        <v>34</v>
      </c>
      <c r="I522" s="127" t="s">
        <v>35</v>
      </c>
      <c r="J522" s="127" t="s">
        <v>1932</v>
      </c>
      <c r="K522" s="127" t="s">
        <v>1933</v>
      </c>
      <c r="L522" s="125" t="s">
        <v>36</v>
      </c>
      <c r="M522" s="128" t="s">
        <v>37</v>
      </c>
      <c r="N522" s="128" t="s">
        <v>89</v>
      </c>
      <c r="O522" s="128" t="s">
        <v>90</v>
      </c>
      <c r="P522" s="129">
        <v>45441.3305555556</v>
      </c>
      <c r="Q522" s="130"/>
      <c r="R522" s="130" t="s">
        <v>31</v>
      </c>
      <c r="S522" s="131">
        <v>45437.409027777801</v>
      </c>
      <c r="T522" s="132"/>
      <c r="U522" s="133">
        <v>45530.327777777798</v>
      </c>
      <c r="V522" s="134">
        <f ca="1">TODAY()-INT(Sisteplant[[#This Row],[Data de Prioridade]])</f>
        <v>-83</v>
      </c>
    </row>
    <row r="523" spans="1:22" ht="11" x14ac:dyDescent="0.15">
      <c r="A523" s="125">
        <v>306181</v>
      </c>
      <c r="B523" s="125" t="s">
        <v>1934</v>
      </c>
      <c r="C523" s="126" t="s">
        <v>1935</v>
      </c>
      <c r="D523" s="126" t="s">
        <v>1935</v>
      </c>
      <c r="E523" s="127" t="s">
        <v>64</v>
      </c>
      <c r="F523" s="126" t="s">
        <v>65</v>
      </c>
      <c r="G523" s="127" t="s">
        <v>33</v>
      </c>
      <c r="H523" s="125" t="s">
        <v>214</v>
      </c>
      <c r="I523" s="127" t="s">
        <v>215</v>
      </c>
      <c r="J523" s="127" t="s">
        <v>94</v>
      </c>
      <c r="K523" s="127" t="s">
        <v>95</v>
      </c>
      <c r="L523" s="125" t="s">
        <v>27</v>
      </c>
      <c r="M523" s="128" t="s">
        <v>28</v>
      </c>
      <c r="N523" s="128" t="s">
        <v>38</v>
      </c>
      <c r="O523" s="128" t="s">
        <v>39</v>
      </c>
      <c r="P523" s="129"/>
      <c r="Q523" s="130"/>
      <c r="R523" s="130" t="s">
        <v>40</v>
      </c>
      <c r="S523" s="131">
        <v>45439.368055555598</v>
      </c>
      <c r="T523" s="132"/>
      <c r="U523" s="133">
        <v>45440.367361111101</v>
      </c>
      <c r="V523" s="134">
        <f ca="1">TODAY()-INT(Sisteplant[[#This Row],[Data de Prioridade]])</f>
        <v>7</v>
      </c>
    </row>
    <row r="524" spans="1:22" ht="11" x14ac:dyDescent="0.15">
      <c r="A524" s="125">
        <v>306182</v>
      </c>
      <c r="B524" s="125" t="s">
        <v>1936</v>
      </c>
      <c r="C524" s="126" t="s">
        <v>1937</v>
      </c>
      <c r="D524" s="126" t="s">
        <v>1938</v>
      </c>
      <c r="E524" s="127" t="s">
        <v>1939</v>
      </c>
      <c r="F524" s="126" t="s">
        <v>1940</v>
      </c>
      <c r="G524" s="127" t="s">
        <v>33</v>
      </c>
      <c r="H524" s="125" t="s">
        <v>51</v>
      </c>
      <c r="I524" s="127" t="s">
        <v>52</v>
      </c>
      <c r="J524" s="127" t="s">
        <v>72</v>
      </c>
      <c r="K524" s="127" t="s">
        <v>73</v>
      </c>
      <c r="L524" s="125" t="s">
        <v>36</v>
      </c>
      <c r="M524" s="128" t="s">
        <v>37</v>
      </c>
      <c r="N524" s="128" t="s">
        <v>29</v>
      </c>
      <c r="O524" s="128" t="s">
        <v>30</v>
      </c>
      <c r="P524" s="129">
        <v>45447.423611111102</v>
      </c>
      <c r="Q524" s="130"/>
      <c r="R524" s="130" t="s">
        <v>31</v>
      </c>
      <c r="S524" s="131">
        <v>45440.288888888899</v>
      </c>
      <c r="T524" s="132"/>
      <c r="U524" s="133">
        <v>45530.4152777778</v>
      </c>
      <c r="V524" s="134">
        <f ca="1">TODAY()-INT(Sisteplant[[#This Row],[Data de Prioridade]])</f>
        <v>-83</v>
      </c>
    </row>
    <row r="525" spans="1:22" ht="11" x14ac:dyDescent="0.15">
      <c r="A525" s="125">
        <v>306183</v>
      </c>
      <c r="B525" s="125" t="s">
        <v>1941</v>
      </c>
      <c r="C525" s="126" t="s">
        <v>1942</v>
      </c>
      <c r="D525" s="126" t="s">
        <v>1943</v>
      </c>
      <c r="E525" s="127" t="s">
        <v>66</v>
      </c>
      <c r="F525" s="126" t="s">
        <v>67</v>
      </c>
      <c r="G525" s="127" t="s">
        <v>33</v>
      </c>
      <c r="H525" s="125" t="s">
        <v>34</v>
      </c>
      <c r="I525" s="127" t="s">
        <v>35</v>
      </c>
      <c r="J525" s="127" t="s">
        <v>72</v>
      </c>
      <c r="K525" s="127" t="s">
        <v>73</v>
      </c>
      <c r="L525" s="125" t="s">
        <v>36</v>
      </c>
      <c r="M525" s="128" t="s">
        <v>37</v>
      </c>
      <c r="N525" s="128" t="s">
        <v>29</v>
      </c>
      <c r="O525" s="128" t="s">
        <v>30</v>
      </c>
      <c r="P525" s="129">
        <v>45447.423611111102</v>
      </c>
      <c r="Q525" s="130"/>
      <c r="R525" s="130" t="s">
        <v>31</v>
      </c>
      <c r="S525" s="131">
        <v>45440.290972222203</v>
      </c>
      <c r="T525" s="132"/>
      <c r="U525" s="133">
        <v>45530.415972222203</v>
      </c>
      <c r="V525" s="134">
        <f ca="1">TODAY()-INT(Sisteplant[[#This Row],[Data de Prioridade]])</f>
        <v>-83</v>
      </c>
    </row>
    <row r="526" spans="1:22" ht="11" x14ac:dyDescent="0.15">
      <c r="A526" s="125">
        <v>306185</v>
      </c>
      <c r="B526" s="125" t="s">
        <v>1944</v>
      </c>
      <c r="C526" s="126" t="s">
        <v>1945</v>
      </c>
      <c r="D526" s="126" t="s">
        <v>1945</v>
      </c>
      <c r="E526" s="127" t="s">
        <v>261</v>
      </c>
      <c r="F526" s="126" t="s">
        <v>262</v>
      </c>
      <c r="G526" s="127" t="s">
        <v>23</v>
      </c>
      <c r="H526" s="125" t="s">
        <v>475</v>
      </c>
      <c r="I526" s="127" t="s">
        <v>476</v>
      </c>
      <c r="J526" s="127" t="s">
        <v>138</v>
      </c>
      <c r="K526" s="127" t="s">
        <v>139</v>
      </c>
      <c r="L526" s="125" t="s">
        <v>36</v>
      </c>
      <c r="M526" s="128" t="s">
        <v>37</v>
      </c>
      <c r="N526" s="128" t="s">
        <v>253</v>
      </c>
      <c r="O526" s="128" t="s">
        <v>254</v>
      </c>
      <c r="P526" s="129"/>
      <c r="Q526" s="130"/>
      <c r="R526" s="130" t="s">
        <v>40</v>
      </c>
      <c r="S526" s="131">
        <v>45437.5</v>
      </c>
      <c r="T526" s="132" t="s">
        <v>233</v>
      </c>
      <c r="U526" s="133"/>
      <c r="V526" s="134">
        <f ca="1">TODAY()-INT(Sisteplant[[#This Row],[Data de Prioridade]])</f>
        <v>45447</v>
      </c>
    </row>
    <row r="527" spans="1:22" ht="11" x14ac:dyDescent="0.15">
      <c r="A527" s="125">
        <v>306186</v>
      </c>
      <c r="B527" s="125" t="s">
        <v>1946</v>
      </c>
      <c r="C527" s="126" t="s">
        <v>1947</v>
      </c>
      <c r="D527" s="126" t="s">
        <v>1947</v>
      </c>
      <c r="E527" s="127" t="s">
        <v>42</v>
      </c>
      <c r="F527" s="126" t="s">
        <v>43</v>
      </c>
      <c r="G527" s="127" t="s">
        <v>23</v>
      </c>
      <c r="H527" s="125" t="s">
        <v>34</v>
      </c>
      <c r="I527" s="127" t="s">
        <v>35</v>
      </c>
      <c r="J527" s="127" t="s">
        <v>336</v>
      </c>
      <c r="K527" s="127" t="s">
        <v>337</v>
      </c>
      <c r="L527" s="125" t="s">
        <v>36</v>
      </c>
      <c r="M527" s="128" t="s">
        <v>37</v>
      </c>
      <c r="N527" s="128" t="s">
        <v>61</v>
      </c>
      <c r="O527" s="128" t="s">
        <v>62</v>
      </c>
      <c r="P527" s="129">
        <v>45446.570833333302</v>
      </c>
      <c r="Q527" s="130"/>
      <c r="R527" s="130" t="s">
        <v>31</v>
      </c>
      <c r="S527" s="131">
        <v>45439.667361111096</v>
      </c>
      <c r="T527" s="132" t="s">
        <v>46</v>
      </c>
      <c r="U527" s="133">
        <v>45529.667361111096</v>
      </c>
      <c r="V527" s="134">
        <f ca="1">TODAY()-INT(Sisteplant[[#This Row],[Data de Prioridade]])</f>
        <v>-82</v>
      </c>
    </row>
    <row r="528" spans="1:22" ht="11" x14ac:dyDescent="0.15">
      <c r="A528" s="125">
        <v>306187</v>
      </c>
      <c r="B528" s="125" t="s">
        <v>1948</v>
      </c>
      <c r="C528" s="126" t="s">
        <v>1949</v>
      </c>
      <c r="D528" s="126" t="s">
        <v>1949</v>
      </c>
      <c r="E528" s="127" t="s">
        <v>100</v>
      </c>
      <c r="F528" s="126" t="s">
        <v>101</v>
      </c>
      <c r="G528" s="127" t="s">
        <v>23</v>
      </c>
      <c r="H528" s="125" t="s">
        <v>34</v>
      </c>
      <c r="I528" s="127" t="s">
        <v>35</v>
      </c>
      <c r="J528" s="127" t="s">
        <v>933</v>
      </c>
      <c r="K528" s="127" t="s">
        <v>934</v>
      </c>
      <c r="L528" s="125" t="s">
        <v>36</v>
      </c>
      <c r="M528" s="128" t="s">
        <v>37</v>
      </c>
      <c r="N528" s="128" t="s">
        <v>55</v>
      </c>
      <c r="O528" s="128" t="s">
        <v>56</v>
      </c>
      <c r="P528" s="129">
        <v>45441.340277777803</v>
      </c>
      <c r="Q528" s="130"/>
      <c r="R528" s="130" t="s">
        <v>40</v>
      </c>
      <c r="S528" s="131">
        <v>45439.440277777801</v>
      </c>
      <c r="T528" s="132" t="s">
        <v>104</v>
      </c>
      <c r="U528" s="133">
        <v>45439.440277777801</v>
      </c>
      <c r="V528" s="134">
        <f ca="1">TODAY()-INT(Sisteplant[[#This Row],[Data de Prioridade]])</f>
        <v>8</v>
      </c>
    </row>
    <row r="529" spans="1:22" ht="11" x14ac:dyDescent="0.15">
      <c r="A529" s="125">
        <v>306188</v>
      </c>
      <c r="B529" s="125" t="s">
        <v>1950</v>
      </c>
      <c r="C529" s="126" t="s">
        <v>1951</v>
      </c>
      <c r="D529" s="126" t="s">
        <v>1951</v>
      </c>
      <c r="E529" s="127" t="s">
        <v>100</v>
      </c>
      <c r="F529" s="126" t="s">
        <v>101</v>
      </c>
      <c r="G529" s="127" t="s">
        <v>23</v>
      </c>
      <c r="H529" s="125" t="s">
        <v>34</v>
      </c>
      <c r="I529" s="127" t="s">
        <v>35</v>
      </c>
      <c r="J529" s="127" t="s">
        <v>933</v>
      </c>
      <c r="K529" s="127" t="s">
        <v>934</v>
      </c>
      <c r="L529" s="125" t="s">
        <v>36</v>
      </c>
      <c r="M529" s="128" t="s">
        <v>37</v>
      </c>
      <c r="N529" s="128" t="s">
        <v>29</v>
      </c>
      <c r="O529" s="128" t="s">
        <v>30</v>
      </c>
      <c r="P529" s="129">
        <v>45441.5625</v>
      </c>
      <c r="Q529" s="130"/>
      <c r="R529" s="130" t="s">
        <v>79</v>
      </c>
      <c r="S529" s="131">
        <v>45439.521527777797</v>
      </c>
      <c r="T529" s="132" t="s">
        <v>104</v>
      </c>
      <c r="U529" s="133">
        <v>45439.521527777797</v>
      </c>
      <c r="V529" s="134">
        <f ca="1">TODAY()-INT(Sisteplant[[#This Row],[Data de Prioridade]])</f>
        <v>8</v>
      </c>
    </row>
    <row r="530" spans="1:22" ht="11" x14ac:dyDescent="0.15">
      <c r="A530" s="125">
        <v>306189</v>
      </c>
      <c r="B530" s="125" t="s">
        <v>1952</v>
      </c>
      <c r="C530" s="126" t="s">
        <v>1953</v>
      </c>
      <c r="D530" s="126" t="s">
        <v>1953</v>
      </c>
      <c r="E530" s="127" t="s">
        <v>231</v>
      </c>
      <c r="F530" s="126" t="s">
        <v>232</v>
      </c>
      <c r="G530" s="127" t="s">
        <v>23</v>
      </c>
      <c r="H530" s="125" t="s">
        <v>34</v>
      </c>
      <c r="I530" s="127" t="s">
        <v>35</v>
      </c>
      <c r="J530" s="127" t="s">
        <v>138</v>
      </c>
      <c r="K530" s="127" t="s">
        <v>139</v>
      </c>
      <c r="L530" s="125" t="s">
        <v>36</v>
      </c>
      <c r="M530" s="128" t="s">
        <v>37</v>
      </c>
      <c r="N530" s="128" t="s">
        <v>89</v>
      </c>
      <c r="O530" s="128" t="s">
        <v>90</v>
      </c>
      <c r="P530" s="129">
        <v>45441.4506944444</v>
      </c>
      <c r="Q530" s="130"/>
      <c r="R530" s="130" t="s">
        <v>31</v>
      </c>
      <c r="S530" s="131">
        <v>45437.525694444397</v>
      </c>
      <c r="T530" s="132" t="s">
        <v>233</v>
      </c>
      <c r="U530" s="133">
        <v>45527.525694444397</v>
      </c>
      <c r="V530" s="134">
        <f ca="1">TODAY()-INT(Sisteplant[[#This Row],[Data de Prioridade]])</f>
        <v>-80</v>
      </c>
    </row>
    <row r="531" spans="1:22" ht="11" x14ac:dyDescent="0.15">
      <c r="A531" s="125">
        <v>306190</v>
      </c>
      <c r="B531" s="125" t="s">
        <v>1954</v>
      </c>
      <c r="C531" s="126" t="s">
        <v>1955</v>
      </c>
      <c r="D531" s="126" t="s">
        <v>1955</v>
      </c>
      <c r="E531" s="127" t="s">
        <v>100</v>
      </c>
      <c r="F531" s="126" t="s">
        <v>101</v>
      </c>
      <c r="G531" s="127" t="s">
        <v>23</v>
      </c>
      <c r="H531" s="125" t="s">
        <v>34</v>
      </c>
      <c r="I531" s="127" t="s">
        <v>35</v>
      </c>
      <c r="J531" s="127" t="s">
        <v>933</v>
      </c>
      <c r="K531" s="127" t="s">
        <v>934</v>
      </c>
      <c r="L531" s="125" t="s">
        <v>36</v>
      </c>
      <c r="M531" s="128" t="s">
        <v>37</v>
      </c>
      <c r="N531" s="128" t="s">
        <v>29</v>
      </c>
      <c r="O531" s="128" t="s">
        <v>30</v>
      </c>
      <c r="P531" s="129">
        <v>45441.5625</v>
      </c>
      <c r="Q531" s="130"/>
      <c r="R531" s="130" t="s">
        <v>31</v>
      </c>
      <c r="S531" s="131">
        <v>45439.538194444402</v>
      </c>
      <c r="T531" s="132" t="s">
        <v>104</v>
      </c>
      <c r="U531" s="133">
        <v>45529.538194444402</v>
      </c>
      <c r="V531" s="134">
        <f ca="1">TODAY()-INT(Sisteplant[[#This Row],[Data de Prioridade]])</f>
        <v>-82</v>
      </c>
    </row>
    <row r="532" spans="1:22" ht="11" x14ac:dyDescent="0.15">
      <c r="A532" s="125">
        <v>306191</v>
      </c>
      <c r="B532" s="125" t="s">
        <v>1956</v>
      </c>
      <c r="C532" s="126" t="s">
        <v>1957</v>
      </c>
      <c r="D532" s="126" t="s">
        <v>1957</v>
      </c>
      <c r="E532" s="127" t="s">
        <v>355</v>
      </c>
      <c r="F532" s="126" t="s">
        <v>356</v>
      </c>
      <c r="G532" s="127" t="s">
        <v>23</v>
      </c>
      <c r="H532" s="125" t="s">
        <v>475</v>
      </c>
      <c r="I532" s="127" t="s">
        <v>476</v>
      </c>
      <c r="J532" s="127" t="s">
        <v>138</v>
      </c>
      <c r="K532" s="127" t="s">
        <v>139</v>
      </c>
      <c r="L532" s="125" t="s">
        <v>36</v>
      </c>
      <c r="M532" s="128" t="s">
        <v>37</v>
      </c>
      <c r="N532" s="128" t="s">
        <v>29</v>
      </c>
      <c r="O532" s="128" t="s">
        <v>30</v>
      </c>
      <c r="P532" s="129"/>
      <c r="Q532" s="130"/>
      <c r="R532" s="130" t="s">
        <v>31</v>
      </c>
      <c r="S532" s="131">
        <v>45437.391666666699</v>
      </c>
      <c r="T532" s="132" t="s">
        <v>1958</v>
      </c>
      <c r="U532" s="133"/>
      <c r="V532" s="134">
        <f ca="1">TODAY()-INT(Sisteplant[[#This Row],[Data de Prioridade]])</f>
        <v>45447</v>
      </c>
    </row>
    <row r="533" spans="1:22" ht="11" x14ac:dyDescent="0.15">
      <c r="A533" s="125">
        <v>306192</v>
      </c>
      <c r="B533" s="125" t="s">
        <v>1959</v>
      </c>
      <c r="C533" s="126" t="s">
        <v>1960</v>
      </c>
      <c r="D533" s="126" t="s">
        <v>1960</v>
      </c>
      <c r="E533" s="127" t="s">
        <v>789</v>
      </c>
      <c r="F533" s="126" t="s">
        <v>790</v>
      </c>
      <c r="G533" s="127" t="s">
        <v>23</v>
      </c>
      <c r="H533" s="125" t="s">
        <v>475</v>
      </c>
      <c r="I533" s="127" t="s">
        <v>476</v>
      </c>
      <c r="J533" s="127" t="s">
        <v>138</v>
      </c>
      <c r="K533" s="127" t="s">
        <v>139</v>
      </c>
      <c r="L533" s="125" t="s">
        <v>36</v>
      </c>
      <c r="M533" s="128" t="s">
        <v>37</v>
      </c>
      <c r="N533" s="128" t="s">
        <v>29</v>
      </c>
      <c r="O533" s="128" t="s">
        <v>30</v>
      </c>
      <c r="P533" s="129"/>
      <c r="Q533" s="130"/>
      <c r="R533" s="130" t="s">
        <v>31</v>
      </c>
      <c r="S533" s="131">
        <v>45437.488888888904</v>
      </c>
      <c r="T533" s="132" t="s">
        <v>994</v>
      </c>
      <c r="U533" s="133"/>
      <c r="V533" s="134">
        <f ca="1">TODAY()-INT(Sisteplant[[#This Row],[Data de Prioridade]])</f>
        <v>45447</v>
      </c>
    </row>
    <row r="534" spans="1:22" ht="11" x14ac:dyDescent="0.15">
      <c r="A534" s="125">
        <v>306193</v>
      </c>
      <c r="B534" s="125" t="s">
        <v>1961</v>
      </c>
      <c r="C534" s="126" t="s">
        <v>1962</v>
      </c>
      <c r="D534" s="126" t="s">
        <v>1962</v>
      </c>
      <c r="E534" s="127" t="s">
        <v>1963</v>
      </c>
      <c r="F534" s="126" t="s">
        <v>1964</v>
      </c>
      <c r="G534" s="127" t="s">
        <v>23</v>
      </c>
      <c r="H534" s="125" t="s">
        <v>475</v>
      </c>
      <c r="I534" s="127" t="s">
        <v>476</v>
      </c>
      <c r="J534" s="127" t="s">
        <v>138</v>
      </c>
      <c r="K534" s="127" t="s">
        <v>139</v>
      </c>
      <c r="L534" s="125" t="s">
        <v>36</v>
      </c>
      <c r="M534" s="128" t="s">
        <v>37</v>
      </c>
      <c r="N534" s="128" t="s">
        <v>29</v>
      </c>
      <c r="O534" s="128" t="s">
        <v>30</v>
      </c>
      <c r="P534" s="129"/>
      <c r="Q534" s="130"/>
      <c r="R534" s="130" t="s">
        <v>31</v>
      </c>
      <c r="S534" s="131">
        <v>45437.521527777797</v>
      </c>
      <c r="T534" s="132" t="s">
        <v>233</v>
      </c>
      <c r="U534" s="133"/>
      <c r="V534" s="134">
        <f ca="1">TODAY()-INT(Sisteplant[[#This Row],[Data de Prioridade]])</f>
        <v>45447</v>
      </c>
    </row>
    <row r="535" spans="1:22" ht="11" x14ac:dyDescent="0.15">
      <c r="A535" s="125">
        <v>306194</v>
      </c>
      <c r="B535" s="125" t="s">
        <v>1965</v>
      </c>
      <c r="C535" s="126" t="s">
        <v>1966</v>
      </c>
      <c r="D535" s="126" t="s">
        <v>1966</v>
      </c>
      <c r="E535" s="127" t="s">
        <v>231</v>
      </c>
      <c r="F535" s="126" t="s">
        <v>232</v>
      </c>
      <c r="G535" s="127" t="s">
        <v>23</v>
      </c>
      <c r="H535" s="125" t="s">
        <v>34</v>
      </c>
      <c r="I535" s="127" t="s">
        <v>35</v>
      </c>
      <c r="J535" s="127" t="s">
        <v>138</v>
      </c>
      <c r="K535" s="127" t="s">
        <v>139</v>
      </c>
      <c r="L535" s="125" t="s">
        <v>36</v>
      </c>
      <c r="M535" s="128" t="s">
        <v>37</v>
      </c>
      <c r="N535" s="128" t="s">
        <v>29</v>
      </c>
      <c r="O535" s="128" t="s">
        <v>30</v>
      </c>
      <c r="P535" s="129">
        <v>45441.577777777798</v>
      </c>
      <c r="Q535" s="130"/>
      <c r="R535" s="130" t="s">
        <v>31</v>
      </c>
      <c r="S535" s="131">
        <v>45437.534722222197</v>
      </c>
      <c r="T535" s="132" t="s">
        <v>233</v>
      </c>
      <c r="U535" s="133">
        <v>45527.534722222197</v>
      </c>
      <c r="V535" s="134">
        <f ca="1">TODAY()-INT(Sisteplant[[#This Row],[Data de Prioridade]])</f>
        <v>-80</v>
      </c>
    </row>
    <row r="536" spans="1:22" ht="11" x14ac:dyDescent="0.15">
      <c r="A536" s="125">
        <v>306195</v>
      </c>
      <c r="B536" s="125" t="s">
        <v>1967</v>
      </c>
      <c r="C536" s="126" t="s">
        <v>1968</v>
      </c>
      <c r="D536" s="126" t="s">
        <v>1968</v>
      </c>
      <c r="E536" s="127" t="s">
        <v>42</v>
      </c>
      <c r="F536" s="126" t="s">
        <v>43</v>
      </c>
      <c r="G536" s="127" t="s">
        <v>23</v>
      </c>
      <c r="H536" s="125" t="s">
        <v>34</v>
      </c>
      <c r="I536" s="127" t="s">
        <v>35</v>
      </c>
      <c r="J536" s="127" t="s">
        <v>336</v>
      </c>
      <c r="K536" s="127" t="s">
        <v>337</v>
      </c>
      <c r="L536" s="125" t="s">
        <v>36</v>
      </c>
      <c r="M536" s="128" t="s">
        <v>37</v>
      </c>
      <c r="N536" s="128" t="s">
        <v>89</v>
      </c>
      <c r="O536" s="128" t="s">
        <v>90</v>
      </c>
      <c r="P536" s="129">
        <v>45441.592361111099</v>
      </c>
      <c r="Q536" s="130"/>
      <c r="R536" s="130" t="s">
        <v>40</v>
      </c>
      <c r="S536" s="131">
        <v>45439.654166666704</v>
      </c>
      <c r="T536" s="132" t="s">
        <v>46</v>
      </c>
      <c r="U536" s="133">
        <v>45439.654166666704</v>
      </c>
      <c r="V536" s="134">
        <f ca="1">TODAY()-INT(Sisteplant[[#This Row],[Data de Prioridade]])</f>
        <v>8</v>
      </c>
    </row>
    <row r="537" spans="1:22" ht="11" x14ac:dyDescent="0.15">
      <c r="A537" s="125">
        <v>306196</v>
      </c>
      <c r="B537" s="125" t="s">
        <v>1969</v>
      </c>
      <c r="C537" s="126" t="s">
        <v>1970</v>
      </c>
      <c r="D537" s="126" t="s">
        <v>1970</v>
      </c>
      <c r="E537" s="127" t="s">
        <v>100</v>
      </c>
      <c r="F537" s="126" t="s">
        <v>101</v>
      </c>
      <c r="G537" s="127" t="s">
        <v>23</v>
      </c>
      <c r="H537" s="125" t="s">
        <v>34</v>
      </c>
      <c r="I537" s="127" t="s">
        <v>35</v>
      </c>
      <c r="J537" s="127" t="s">
        <v>933</v>
      </c>
      <c r="K537" s="127" t="s">
        <v>934</v>
      </c>
      <c r="L537" s="125" t="s">
        <v>36</v>
      </c>
      <c r="M537" s="128" t="s">
        <v>37</v>
      </c>
      <c r="N537" s="128" t="s">
        <v>89</v>
      </c>
      <c r="O537" s="128" t="s">
        <v>90</v>
      </c>
      <c r="P537" s="129">
        <v>45441.451388888898</v>
      </c>
      <c r="Q537" s="130"/>
      <c r="R537" s="130" t="s">
        <v>31</v>
      </c>
      <c r="S537" s="131">
        <v>45439.229861111096</v>
      </c>
      <c r="T537" s="132"/>
      <c r="U537" s="133">
        <v>45529.229861111096</v>
      </c>
      <c r="V537" s="134">
        <f ca="1">TODAY()-INT(Sisteplant[[#This Row],[Data de Prioridade]])</f>
        <v>-82</v>
      </c>
    </row>
    <row r="538" spans="1:22" ht="11" x14ac:dyDescent="0.15">
      <c r="A538" s="125">
        <v>306197</v>
      </c>
      <c r="B538" s="125" t="s">
        <v>1971</v>
      </c>
      <c r="C538" s="126" t="s">
        <v>1972</v>
      </c>
      <c r="D538" s="126" t="s">
        <v>1972</v>
      </c>
      <c r="E538" s="127" t="s">
        <v>100</v>
      </c>
      <c r="F538" s="126" t="s">
        <v>101</v>
      </c>
      <c r="G538" s="127" t="s">
        <v>23</v>
      </c>
      <c r="H538" s="125" t="s">
        <v>34</v>
      </c>
      <c r="I538" s="127" t="s">
        <v>35</v>
      </c>
      <c r="J538" s="127" t="s">
        <v>72</v>
      </c>
      <c r="K538" s="127" t="s">
        <v>73</v>
      </c>
      <c r="L538" s="125" t="s">
        <v>36</v>
      </c>
      <c r="M538" s="128" t="s">
        <v>37</v>
      </c>
      <c r="N538" s="128" t="s">
        <v>89</v>
      </c>
      <c r="O538" s="128" t="s">
        <v>90</v>
      </c>
      <c r="P538" s="129">
        <v>45446.429861111101</v>
      </c>
      <c r="Q538" s="130"/>
      <c r="R538" s="130" t="s">
        <v>40</v>
      </c>
      <c r="S538" s="131">
        <v>45422.630555555603</v>
      </c>
      <c r="T538" s="132" t="s">
        <v>104</v>
      </c>
      <c r="U538" s="133">
        <v>45422.630555555603</v>
      </c>
      <c r="V538" s="134">
        <f ca="1">TODAY()-INT(Sisteplant[[#This Row],[Data de Prioridade]])</f>
        <v>25</v>
      </c>
    </row>
    <row r="539" spans="1:22" ht="11" x14ac:dyDescent="0.15">
      <c r="A539" s="125">
        <v>306198</v>
      </c>
      <c r="B539" s="125" t="s">
        <v>1973</v>
      </c>
      <c r="C539" s="126" t="s">
        <v>1974</v>
      </c>
      <c r="D539" s="126" t="s">
        <v>1974</v>
      </c>
      <c r="E539" s="127" t="s">
        <v>69</v>
      </c>
      <c r="F539" s="126" t="s">
        <v>70</v>
      </c>
      <c r="G539" s="127" t="s">
        <v>33</v>
      </c>
      <c r="H539" s="125" t="s">
        <v>34</v>
      </c>
      <c r="I539" s="127" t="s">
        <v>35</v>
      </c>
      <c r="J539" s="127" t="s">
        <v>536</v>
      </c>
      <c r="K539" s="127" t="s">
        <v>537</v>
      </c>
      <c r="L539" s="125" t="s">
        <v>36</v>
      </c>
      <c r="M539" s="128" t="s">
        <v>37</v>
      </c>
      <c r="N539" s="128" t="s">
        <v>89</v>
      </c>
      <c r="O539" s="128" t="s">
        <v>90</v>
      </c>
      <c r="P539" s="129">
        <v>45447.568055555603</v>
      </c>
      <c r="Q539" s="130"/>
      <c r="R539" s="130" t="s">
        <v>49</v>
      </c>
      <c r="S539" s="131">
        <v>45401.616666666698</v>
      </c>
      <c r="T539" s="132" t="s">
        <v>71</v>
      </c>
      <c r="U539" s="133">
        <v>45551.616666666698</v>
      </c>
      <c r="V539" s="134">
        <f ca="1">TODAY()-INT(Sisteplant[[#This Row],[Data de Prioridade]])</f>
        <v>-104</v>
      </c>
    </row>
    <row r="540" spans="1:22" ht="11" x14ac:dyDescent="0.15">
      <c r="A540" s="125">
        <v>306199</v>
      </c>
      <c r="B540" s="125" t="s">
        <v>1975</v>
      </c>
      <c r="C540" s="126" t="s">
        <v>1976</v>
      </c>
      <c r="D540" s="126" t="s">
        <v>1976</v>
      </c>
      <c r="E540" s="127" t="s">
        <v>1977</v>
      </c>
      <c r="F540" s="126" t="s">
        <v>1978</v>
      </c>
      <c r="G540" s="127" t="s">
        <v>33</v>
      </c>
      <c r="H540" s="125" t="s">
        <v>475</v>
      </c>
      <c r="I540" s="127" t="s">
        <v>476</v>
      </c>
      <c r="J540" s="127" t="s">
        <v>1883</v>
      </c>
      <c r="K540" s="127" t="s">
        <v>1884</v>
      </c>
      <c r="L540" s="125" t="s">
        <v>36</v>
      </c>
      <c r="M540" s="128" t="s">
        <v>37</v>
      </c>
      <c r="N540" s="128" t="s">
        <v>82</v>
      </c>
      <c r="O540" s="128" t="s">
        <v>83</v>
      </c>
      <c r="P540" s="129"/>
      <c r="Q540" s="130"/>
      <c r="R540" s="130" t="s">
        <v>31</v>
      </c>
      <c r="S540" s="131">
        <v>45436.667361111096</v>
      </c>
      <c r="T540" s="132" t="s">
        <v>183</v>
      </c>
      <c r="U540" s="133"/>
      <c r="V540" s="134">
        <f ca="1">TODAY()-INT(Sisteplant[[#This Row],[Data de Prioridade]])</f>
        <v>45447</v>
      </c>
    </row>
    <row r="541" spans="1:22" ht="11" x14ac:dyDescent="0.15">
      <c r="A541" s="125">
        <v>306200</v>
      </c>
      <c r="B541" s="125" t="s">
        <v>1979</v>
      </c>
      <c r="C541" s="126" t="s">
        <v>1980</v>
      </c>
      <c r="D541" s="126" t="s">
        <v>1980</v>
      </c>
      <c r="E541" s="127" t="s">
        <v>64</v>
      </c>
      <c r="F541" s="126" t="s">
        <v>65</v>
      </c>
      <c r="G541" s="127" t="s">
        <v>33</v>
      </c>
      <c r="H541" s="125" t="s">
        <v>34</v>
      </c>
      <c r="I541" s="127" t="s">
        <v>35</v>
      </c>
      <c r="J541" s="127" t="s">
        <v>1883</v>
      </c>
      <c r="K541" s="127" t="s">
        <v>1884</v>
      </c>
      <c r="L541" s="125" t="s">
        <v>36</v>
      </c>
      <c r="M541" s="128" t="s">
        <v>37</v>
      </c>
      <c r="N541" s="128" t="s">
        <v>82</v>
      </c>
      <c r="O541" s="128" t="s">
        <v>83</v>
      </c>
      <c r="P541" s="129">
        <v>45446.354861111096</v>
      </c>
      <c r="Q541" s="130"/>
      <c r="R541" s="130" t="s">
        <v>31</v>
      </c>
      <c r="S541" s="131">
        <v>45436.680555555598</v>
      </c>
      <c r="T541" s="132" t="s">
        <v>142</v>
      </c>
      <c r="U541" s="133">
        <v>45526.680555555598</v>
      </c>
      <c r="V541" s="134">
        <f ca="1">TODAY()-INT(Sisteplant[[#This Row],[Data de Prioridade]])</f>
        <v>-79</v>
      </c>
    </row>
    <row r="542" spans="1:22" ht="11" x14ac:dyDescent="0.15">
      <c r="A542" s="125">
        <v>306201</v>
      </c>
      <c r="B542" s="125" t="s">
        <v>1981</v>
      </c>
      <c r="C542" s="126" t="s">
        <v>1982</v>
      </c>
      <c r="D542" s="126" t="s">
        <v>1982</v>
      </c>
      <c r="E542" s="127" t="s">
        <v>122</v>
      </c>
      <c r="F542" s="126" t="s">
        <v>123</v>
      </c>
      <c r="G542" s="127" t="s">
        <v>33</v>
      </c>
      <c r="H542" s="125" t="s">
        <v>34</v>
      </c>
      <c r="I542" s="127" t="s">
        <v>35</v>
      </c>
      <c r="J542" s="127" t="s">
        <v>1883</v>
      </c>
      <c r="K542" s="127" t="s">
        <v>1884</v>
      </c>
      <c r="L542" s="125" t="s">
        <v>36</v>
      </c>
      <c r="M542" s="128" t="s">
        <v>37</v>
      </c>
      <c r="N542" s="128" t="s">
        <v>82</v>
      </c>
      <c r="O542" s="128" t="s">
        <v>83</v>
      </c>
      <c r="P542" s="129">
        <v>45446.3972222222</v>
      </c>
      <c r="Q542" s="130"/>
      <c r="R542" s="130" t="s">
        <v>31</v>
      </c>
      <c r="S542" s="131">
        <v>45436.688194444403</v>
      </c>
      <c r="T542" s="132" t="s">
        <v>1983</v>
      </c>
      <c r="U542" s="133">
        <v>45526.688194444403</v>
      </c>
      <c r="V542" s="134">
        <f ca="1">TODAY()-INT(Sisteplant[[#This Row],[Data de Prioridade]])</f>
        <v>-79</v>
      </c>
    </row>
    <row r="543" spans="1:22" ht="11" x14ac:dyDescent="0.15">
      <c r="A543" s="125">
        <v>306202</v>
      </c>
      <c r="B543" s="125" t="s">
        <v>1984</v>
      </c>
      <c r="C543" s="126" t="s">
        <v>1985</v>
      </c>
      <c r="D543" s="126" t="s">
        <v>1985</v>
      </c>
      <c r="E543" s="127" t="s">
        <v>1986</v>
      </c>
      <c r="F543" s="126" t="s">
        <v>1987</v>
      </c>
      <c r="G543" s="127" t="s">
        <v>33</v>
      </c>
      <c r="H543" s="125" t="s">
        <v>34</v>
      </c>
      <c r="I543" s="127" t="s">
        <v>35</v>
      </c>
      <c r="J543" s="127" t="s">
        <v>1883</v>
      </c>
      <c r="K543" s="127" t="s">
        <v>1884</v>
      </c>
      <c r="L543" s="125" t="s">
        <v>36</v>
      </c>
      <c r="M543" s="128" t="s">
        <v>37</v>
      </c>
      <c r="N543" s="128" t="s">
        <v>82</v>
      </c>
      <c r="O543" s="128" t="s">
        <v>83</v>
      </c>
      <c r="P543" s="129">
        <v>45446.397916666698</v>
      </c>
      <c r="Q543" s="130"/>
      <c r="R543" s="130" t="s">
        <v>40</v>
      </c>
      <c r="S543" s="131">
        <v>45436.679166666698</v>
      </c>
      <c r="T543" s="132" t="s">
        <v>1988</v>
      </c>
      <c r="U543" s="133">
        <v>45436.679166666698</v>
      </c>
      <c r="V543" s="134">
        <f ca="1">TODAY()-INT(Sisteplant[[#This Row],[Data de Prioridade]])</f>
        <v>11</v>
      </c>
    </row>
    <row r="544" spans="1:22" ht="11" x14ac:dyDescent="0.15">
      <c r="A544" s="125">
        <v>306203</v>
      </c>
      <c r="B544" s="125" t="s">
        <v>1989</v>
      </c>
      <c r="C544" s="126" t="s">
        <v>1990</v>
      </c>
      <c r="D544" s="126" t="s">
        <v>1990</v>
      </c>
      <c r="E544" s="127" t="s">
        <v>618</v>
      </c>
      <c r="F544" s="126" t="s">
        <v>504</v>
      </c>
      <c r="G544" s="127" t="s">
        <v>33</v>
      </c>
      <c r="H544" s="125" t="s">
        <v>34</v>
      </c>
      <c r="I544" s="127" t="s">
        <v>35</v>
      </c>
      <c r="J544" s="127" t="s">
        <v>1883</v>
      </c>
      <c r="K544" s="127" t="s">
        <v>1884</v>
      </c>
      <c r="L544" s="125" t="s">
        <v>36</v>
      </c>
      <c r="M544" s="128" t="s">
        <v>37</v>
      </c>
      <c r="N544" s="128" t="s">
        <v>82</v>
      </c>
      <c r="O544" s="128" t="s">
        <v>83</v>
      </c>
      <c r="P544" s="129">
        <v>45415.397916666698</v>
      </c>
      <c r="Q544" s="130"/>
      <c r="R544" s="130" t="s">
        <v>31</v>
      </c>
      <c r="S544" s="131">
        <v>45436.684027777803</v>
      </c>
      <c r="T544" s="132" t="s">
        <v>41</v>
      </c>
      <c r="U544" s="133">
        <v>45526.684027777803</v>
      </c>
      <c r="V544" s="134">
        <f ca="1">TODAY()-INT(Sisteplant[[#This Row],[Data de Prioridade]])</f>
        <v>-79</v>
      </c>
    </row>
    <row r="545" spans="1:22" ht="11" x14ac:dyDescent="0.15">
      <c r="A545" s="125">
        <v>306204</v>
      </c>
      <c r="B545" s="125" t="s">
        <v>1991</v>
      </c>
      <c r="C545" s="126" t="s">
        <v>1992</v>
      </c>
      <c r="D545" s="126" t="s">
        <v>1992</v>
      </c>
      <c r="E545" s="127" t="s">
        <v>352</v>
      </c>
      <c r="F545" s="126" t="s">
        <v>353</v>
      </c>
      <c r="G545" s="127" t="s">
        <v>33</v>
      </c>
      <c r="H545" s="125" t="s">
        <v>34</v>
      </c>
      <c r="I545" s="127" t="s">
        <v>35</v>
      </c>
      <c r="J545" s="127" t="s">
        <v>1883</v>
      </c>
      <c r="K545" s="127" t="s">
        <v>1884</v>
      </c>
      <c r="L545" s="125" t="s">
        <v>36</v>
      </c>
      <c r="M545" s="128" t="s">
        <v>37</v>
      </c>
      <c r="N545" s="128" t="s">
        <v>82</v>
      </c>
      <c r="O545" s="128" t="s">
        <v>83</v>
      </c>
      <c r="P545" s="129">
        <v>45446.397916666698</v>
      </c>
      <c r="Q545" s="130"/>
      <c r="R545" s="130" t="s">
        <v>31</v>
      </c>
      <c r="S545" s="131">
        <v>45436.673611111102</v>
      </c>
      <c r="T545" s="132" t="s">
        <v>354</v>
      </c>
      <c r="U545" s="133">
        <v>45526.673611111102</v>
      </c>
      <c r="V545" s="134">
        <f ca="1">TODAY()-INT(Sisteplant[[#This Row],[Data de Prioridade]])</f>
        <v>-79</v>
      </c>
    </row>
    <row r="546" spans="1:22" ht="11" x14ac:dyDescent="0.15">
      <c r="A546" s="125">
        <v>306205</v>
      </c>
      <c r="B546" s="125" t="s">
        <v>1993</v>
      </c>
      <c r="C546" s="126" t="s">
        <v>1994</v>
      </c>
      <c r="D546" s="126" t="s">
        <v>1994</v>
      </c>
      <c r="E546" s="127" t="s">
        <v>352</v>
      </c>
      <c r="F546" s="126" t="s">
        <v>353</v>
      </c>
      <c r="G546" s="127" t="s">
        <v>33</v>
      </c>
      <c r="H546" s="125" t="s">
        <v>34</v>
      </c>
      <c r="I546" s="127" t="s">
        <v>35</v>
      </c>
      <c r="J546" s="127" t="s">
        <v>1883</v>
      </c>
      <c r="K546" s="127" t="s">
        <v>1884</v>
      </c>
      <c r="L546" s="125" t="s">
        <v>36</v>
      </c>
      <c r="M546" s="128" t="s">
        <v>37</v>
      </c>
      <c r="N546" s="128" t="s">
        <v>29</v>
      </c>
      <c r="O546" s="128" t="s">
        <v>30</v>
      </c>
      <c r="P546" s="129">
        <v>45447.637499999997</v>
      </c>
      <c r="Q546" s="130"/>
      <c r="R546" s="130" t="s">
        <v>31</v>
      </c>
      <c r="S546" s="131">
        <v>45436.6743055556</v>
      </c>
      <c r="T546" s="132" t="s">
        <v>354</v>
      </c>
      <c r="U546" s="133">
        <v>45526.6743055556</v>
      </c>
      <c r="V546" s="134">
        <f ca="1">TODAY()-INT(Sisteplant[[#This Row],[Data de Prioridade]])</f>
        <v>-79</v>
      </c>
    </row>
    <row r="547" spans="1:22" ht="11" x14ac:dyDescent="0.15">
      <c r="A547" s="125">
        <v>306206</v>
      </c>
      <c r="B547" s="125" t="s">
        <v>1995</v>
      </c>
      <c r="C547" s="126" t="s">
        <v>1996</v>
      </c>
      <c r="D547" s="126" t="s">
        <v>1996</v>
      </c>
      <c r="E547" s="127" t="s">
        <v>1997</v>
      </c>
      <c r="F547" s="126" t="s">
        <v>1998</v>
      </c>
      <c r="G547" s="127" t="s">
        <v>33</v>
      </c>
      <c r="H547" s="125" t="s">
        <v>475</v>
      </c>
      <c r="I547" s="127" t="s">
        <v>476</v>
      </c>
      <c r="J547" s="127" t="s">
        <v>1883</v>
      </c>
      <c r="K547" s="127" t="s">
        <v>1884</v>
      </c>
      <c r="L547" s="125" t="s">
        <v>36</v>
      </c>
      <c r="M547" s="128" t="s">
        <v>37</v>
      </c>
      <c r="N547" s="128" t="s">
        <v>82</v>
      </c>
      <c r="O547" s="128" t="s">
        <v>83</v>
      </c>
      <c r="P547" s="129"/>
      <c r="Q547" s="130"/>
      <c r="R547" s="130" t="s">
        <v>31</v>
      </c>
      <c r="S547" s="131">
        <v>45436.681944444397</v>
      </c>
      <c r="T547" s="132" t="s">
        <v>1999</v>
      </c>
      <c r="U547" s="133"/>
      <c r="V547" s="134">
        <f ca="1">TODAY()-INT(Sisteplant[[#This Row],[Data de Prioridade]])</f>
        <v>45447</v>
      </c>
    </row>
    <row r="548" spans="1:22" ht="11" x14ac:dyDescent="0.15">
      <c r="A548" s="125">
        <v>306207</v>
      </c>
      <c r="B548" s="125" t="s">
        <v>2000</v>
      </c>
      <c r="C548" s="126" t="s">
        <v>2001</v>
      </c>
      <c r="D548" s="126" t="s">
        <v>2001</v>
      </c>
      <c r="E548" s="127" t="s">
        <v>2002</v>
      </c>
      <c r="F548" s="126" t="s">
        <v>2003</v>
      </c>
      <c r="G548" s="127" t="s">
        <v>33</v>
      </c>
      <c r="H548" s="125" t="s">
        <v>475</v>
      </c>
      <c r="I548" s="127" t="s">
        <v>476</v>
      </c>
      <c r="J548" s="127" t="s">
        <v>1883</v>
      </c>
      <c r="K548" s="127" t="s">
        <v>1884</v>
      </c>
      <c r="L548" s="125" t="s">
        <v>36</v>
      </c>
      <c r="M548" s="128" t="s">
        <v>37</v>
      </c>
      <c r="N548" s="128" t="s">
        <v>82</v>
      </c>
      <c r="O548" s="128" t="s">
        <v>83</v>
      </c>
      <c r="P548" s="129"/>
      <c r="Q548" s="130"/>
      <c r="R548" s="130" t="s">
        <v>31</v>
      </c>
      <c r="S548" s="131">
        <v>45436.686111111099</v>
      </c>
      <c r="T548" s="132" t="s">
        <v>2004</v>
      </c>
      <c r="U548" s="133"/>
      <c r="V548" s="134">
        <f ca="1">TODAY()-INT(Sisteplant[[#This Row],[Data de Prioridade]])</f>
        <v>45447</v>
      </c>
    </row>
    <row r="549" spans="1:22" ht="11" x14ac:dyDescent="0.15">
      <c r="A549" s="125">
        <v>306208</v>
      </c>
      <c r="B549" s="125" t="s">
        <v>2005</v>
      </c>
      <c r="C549" s="126" t="s">
        <v>2006</v>
      </c>
      <c r="D549" s="126" t="s">
        <v>2006</v>
      </c>
      <c r="E549" s="127" t="s">
        <v>69</v>
      </c>
      <c r="F549" s="126" t="s">
        <v>70</v>
      </c>
      <c r="G549" s="127" t="s">
        <v>33</v>
      </c>
      <c r="H549" s="125" t="s">
        <v>34</v>
      </c>
      <c r="I549" s="127" t="s">
        <v>35</v>
      </c>
      <c r="J549" s="127" t="s">
        <v>2007</v>
      </c>
      <c r="K549" s="127" t="s">
        <v>2008</v>
      </c>
      <c r="L549" s="125" t="s">
        <v>36</v>
      </c>
      <c r="M549" s="128" t="s">
        <v>37</v>
      </c>
      <c r="N549" s="128" t="s">
        <v>89</v>
      </c>
      <c r="O549" s="128" t="s">
        <v>90</v>
      </c>
      <c r="P549" s="129">
        <v>45441.569444444402</v>
      </c>
      <c r="Q549" s="130"/>
      <c r="R549" s="130" t="s">
        <v>40</v>
      </c>
      <c r="S549" s="131">
        <v>45439.461805555598</v>
      </c>
      <c r="T549" s="132" t="s">
        <v>71</v>
      </c>
      <c r="U549" s="133">
        <v>45439.461805555598</v>
      </c>
      <c r="V549" s="134">
        <f ca="1">TODAY()-INT(Sisteplant[[#This Row],[Data de Prioridade]])</f>
        <v>8</v>
      </c>
    </row>
    <row r="550" spans="1:22" ht="11" x14ac:dyDescent="0.15">
      <c r="A550" s="125">
        <v>306209</v>
      </c>
      <c r="B550" s="125" t="s">
        <v>2009</v>
      </c>
      <c r="C550" s="126" t="s">
        <v>2010</v>
      </c>
      <c r="D550" s="126" t="s">
        <v>2010</v>
      </c>
      <c r="E550" s="127" t="s">
        <v>2011</v>
      </c>
      <c r="F550" s="126" t="s">
        <v>2012</v>
      </c>
      <c r="G550" s="127" t="s">
        <v>33</v>
      </c>
      <c r="H550" s="125" t="s">
        <v>475</v>
      </c>
      <c r="I550" s="127" t="s">
        <v>476</v>
      </c>
      <c r="J550" s="127" t="s">
        <v>1883</v>
      </c>
      <c r="K550" s="127" t="s">
        <v>1884</v>
      </c>
      <c r="L550" s="125" t="s">
        <v>36</v>
      </c>
      <c r="M550" s="128" t="s">
        <v>37</v>
      </c>
      <c r="N550" s="128" t="s">
        <v>82</v>
      </c>
      <c r="O550" s="128" t="s">
        <v>83</v>
      </c>
      <c r="P550" s="129"/>
      <c r="Q550" s="130"/>
      <c r="R550" s="130" t="s">
        <v>31</v>
      </c>
      <c r="S550" s="131">
        <v>45436.670833333301</v>
      </c>
      <c r="T550" s="132" t="s">
        <v>183</v>
      </c>
      <c r="U550" s="133"/>
      <c r="V550" s="134">
        <f ca="1">TODAY()-INT(Sisteplant[[#This Row],[Data de Prioridade]])</f>
        <v>45447</v>
      </c>
    </row>
    <row r="551" spans="1:22" ht="11" x14ac:dyDescent="0.15">
      <c r="A551" s="125">
        <v>306210</v>
      </c>
      <c r="B551" s="125" t="s">
        <v>2013</v>
      </c>
      <c r="C551" s="126" t="s">
        <v>2014</v>
      </c>
      <c r="D551" s="126" t="s">
        <v>2014</v>
      </c>
      <c r="E551" s="127" t="s">
        <v>2015</v>
      </c>
      <c r="F551" s="126" t="s">
        <v>2016</v>
      </c>
      <c r="G551" s="127" t="s">
        <v>33</v>
      </c>
      <c r="H551" s="125" t="s">
        <v>34</v>
      </c>
      <c r="I551" s="127" t="s">
        <v>35</v>
      </c>
      <c r="J551" s="127" t="s">
        <v>1883</v>
      </c>
      <c r="K551" s="127" t="s">
        <v>1884</v>
      </c>
      <c r="L551" s="125" t="s">
        <v>36</v>
      </c>
      <c r="M551" s="128" t="s">
        <v>37</v>
      </c>
      <c r="N551" s="128" t="s">
        <v>82</v>
      </c>
      <c r="O551" s="128" t="s">
        <v>83</v>
      </c>
      <c r="P551" s="129">
        <v>45447.6472222222</v>
      </c>
      <c r="Q551" s="130"/>
      <c r="R551" s="130" t="s">
        <v>31</v>
      </c>
      <c r="S551" s="131">
        <v>45436.672222222202</v>
      </c>
      <c r="T551" s="132" t="s">
        <v>2017</v>
      </c>
      <c r="U551" s="133">
        <v>45526.672222222202</v>
      </c>
      <c r="V551" s="134">
        <f ca="1">TODAY()-INT(Sisteplant[[#This Row],[Data de Prioridade]])</f>
        <v>-79</v>
      </c>
    </row>
    <row r="552" spans="1:22" ht="11" x14ac:dyDescent="0.15">
      <c r="A552" s="125">
        <v>306211</v>
      </c>
      <c r="B552" s="125" t="s">
        <v>2018</v>
      </c>
      <c r="C552" s="126" t="s">
        <v>2019</v>
      </c>
      <c r="D552" s="126" t="s">
        <v>2019</v>
      </c>
      <c r="E552" s="127" t="s">
        <v>2015</v>
      </c>
      <c r="F552" s="126" t="s">
        <v>2016</v>
      </c>
      <c r="G552" s="127" t="s">
        <v>33</v>
      </c>
      <c r="H552" s="125" t="s">
        <v>34</v>
      </c>
      <c r="I552" s="127" t="s">
        <v>35</v>
      </c>
      <c r="J552" s="127" t="s">
        <v>1883</v>
      </c>
      <c r="K552" s="127" t="s">
        <v>1884</v>
      </c>
      <c r="L552" s="125" t="s">
        <v>36</v>
      </c>
      <c r="M552" s="128" t="s">
        <v>37</v>
      </c>
      <c r="N552" s="128" t="s">
        <v>82</v>
      </c>
      <c r="O552" s="128" t="s">
        <v>83</v>
      </c>
      <c r="P552" s="129">
        <v>45447.6472222222</v>
      </c>
      <c r="Q552" s="130"/>
      <c r="R552" s="130" t="s">
        <v>31</v>
      </c>
      <c r="S552" s="131">
        <v>45436.676388888904</v>
      </c>
      <c r="T552" s="132" t="s">
        <v>2017</v>
      </c>
      <c r="U552" s="133">
        <v>45526.676388888904</v>
      </c>
      <c r="V552" s="134">
        <f ca="1">TODAY()-INT(Sisteplant[[#This Row],[Data de Prioridade]])</f>
        <v>-79</v>
      </c>
    </row>
    <row r="553" spans="1:22" ht="11" x14ac:dyDescent="0.15">
      <c r="A553" s="125">
        <v>306212</v>
      </c>
      <c r="B553" s="125" t="s">
        <v>2020</v>
      </c>
      <c r="C553" s="126" t="s">
        <v>2021</v>
      </c>
      <c r="D553" s="126" t="s">
        <v>2021</v>
      </c>
      <c r="E553" s="127" t="s">
        <v>2015</v>
      </c>
      <c r="F553" s="126" t="s">
        <v>2016</v>
      </c>
      <c r="G553" s="127" t="s">
        <v>33</v>
      </c>
      <c r="H553" s="125" t="s">
        <v>34</v>
      </c>
      <c r="I553" s="127" t="s">
        <v>35</v>
      </c>
      <c r="J553" s="127" t="s">
        <v>1883</v>
      </c>
      <c r="K553" s="127" t="s">
        <v>1884</v>
      </c>
      <c r="L553" s="125" t="s">
        <v>36</v>
      </c>
      <c r="M553" s="128" t="s">
        <v>37</v>
      </c>
      <c r="N553" s="128" t="s">
        <v>82</v>
      </c>
      <c r="O553" s="128" t="s">
        <v>83</v>
      </c>
      <c r="P553" s="129">
        <v>45447.647916666698</v>
      </c>
      <c r="Q553" s="130"/>
      <c r="R553" s="130" t="s">
        <v>31</v>
      </c>
      <c r="S553" s="131">
        <v>45436.677083333299</v>
      </c>
      <c r="T553" s="132" t="s">
        <v>2017</v>
      </c>
      <c r="U553" s="133">
        <v>45526.677083333299</v>
      </c>
      <c r="V553" s="134">
        <f ca="1">TODAY()-INT(Sisteplant[[#This Row],[Data de Prioridade]])</f>
        <v>-79</v>
      </c>
    </row>
    <row r="554" spans="1:22" ht="11" x14ac:dyDescent="0.15">
      <c r="A554" s="125">
        <v>306213</v>
      </c>
      <c r="B554" s="125" t="s">
        <v>2022</v>
      </c>
      <c r="C554" s="126" t="s">
        <v>2023</v>
      </c>
      <c r="D554" s="126" t="s">
        <v>2023</v>
      </c>
      <c r="E554" s="127" t="s">
        <v>2024</v>
      </c>
      <c r="F554" s="126" t="s">
        <v>2025</v>
      </c>
      <c r="G554" s="127" t="s">
        <v>33</v>
      </c>
      <c r="H554" s="125" t="s">
        <v>34</v>
      </c>
      <c r="I554" s="127" t="s">
        <v>35</v>
      </c>
      <c r="J554" s="127" t="s">
        <v>1883</v>
      </c>
      <c r="K554" s="127" t="s">
        <v>1884</v>
      </c>
      <c r="L554" s="125" t="s">
        <v>36</v>
      </c>
      <c r="M554" s="128" t="s">
        <v>37</v>
      </c>
      <c r="N554" s="128" t="s">
        <v>82</v>
      </c>
      <c r="O554" s="128" t="s">
        <v>83</v>
      </c>
      <c r="P554" s="129">
        <v>45447.647916666698</v>
      </c>
      <c r="Q554" s="130"/>
      <c r="R554" s="130" t="s">
        <v>31</v>
      </c>
      <c r="S554" s="131">
        <v>45436.6784722222</v>
      </c>
      <c r="T554" s="132" t="s">
        <v>1392</v>
      </c>
      <c r="U554" s="133">
        <v>45526.6784722222</v>
      </c>
      <c r="V554" s="134">
        <f ca="1">TODAY()-INT(Sisteplant[[#This Row],[Data de Prioridade]])</f>
        <v>-79</v>
      </c>
    </row>
    <row r="555" spans="1:22" ht="11" x14ac:dyDescent="0.15">
      <c r="A555" s="125">
        <v>306214</v>
      </c>
      <c r="B555" s="125" t="s">
        <v>2026</v>
      </c>
      <c r="C555" s="126" t="s">
        <v>2027</v>
      </c>
      <c r="D555" s="126" t="s">
        <v>2027</v>
      </c>
      <c r="E555" s="127" t="s">
        <v>120</v>
      </c>
      <c r="F555" s="126" t="s">
        <v>121</v>
      </c>
      <c r="G555" s="127" t="s">
        <v>33</v>
      </c>
      <c r="H555" s="125" t="s">
        <v>34</v>
      </c>
      <c r="I555" s="127" t="s">
        <v>35</v>
      </c>
      <c r="J555" s="127" t="s">
        <v>1883</v>
      </c>
      <c r="K555" s="127" t="s">
        <v>1884</v>
      </c>
      <c r="L555" s="125" t="s">
        <v>36</v>
      </c>
      <c r="M555" s="128" t="s">
        <v>37</v>
      </c>
      <c r="N555" s="128" t="s">
        <v>82</v>
      </c>
      <c r="O555" s="128" t="s">
        <v>83</v>
      </c>
      <c r="P555" s="129">
        <v>45447.648611111101</v>
      </c>
      <c r="Q555" s="130"/>
      <c r="R555" s="130" t="s">
        <v>31</v>
      </c>
      <c r="S555" s="131">
        <v>45436.690972222197</v>
      </c>
      <c r="T555" s="132" t="s">
        <v>152</v>
      </c>
      <c r="U555" s="133">
        <v>45526.690972222197</v>
      </c>
      <c r="V555" s="134">
        <f ca="1">TODAY()-INT(Sisteplant[[#This Row],[Data de Prioridade]])</f>
        <v>-79</v>
      </c>
    </row>
    <row r="556" spans="1:22" ht="11" x14ac:dyDescent="0.15">
      <c r="A556" s="125">
        <v>306215</v>
      </c>
      <c r="B556" s="125" t="s">
        <v>2028</v>
      </c>
      <c r="C556" s="126" t="s">
        <v>2029</v>
      </c>
      <c r="D556" s="126" t="s">
        <v>2030</v>
      </c>
      <c r="E556" s="127" t="s">
        <v>247</v>
      </c>
      <c r="F556" s="126" t="s">
        <v>248</v>
      </c>
      <c r="G556" s="127" t="s">
        <v>23</v>
      </c>
      <c r="H556" s="125" t="s">
        <v>34</v>
      </c>
      <c r="I556" s="127" t="s">
        <v>35</v>
      </c>
      <c r="J556" s="127" t="s">
        <v>1043</v>
      </c>
      <c r="K556" s="127" t="s">
        <v>1044</v>
      </c>
      <c r="L556" s="125" t="s">
        <v>36</v>
      </c>
      <c r="M556" s="128" t="s">
        <v>37</v>
      </c>
      <c r="N556" s="128" t="s">
        <v>61</v>
      </c>
      <c r="O556" s="128" t="s">
        <v>62</v>
      </c>
      <c r="P556" s="129">
        <v>45447.333333333299</v>
      </c>
      <c r="Q556" s="130"/>
      <c r="R556" s="130" t="s">
        <v>31</v>
      </c>
      <c r="S556" s="131">
        <v>45440.357638888898</v>
      </c>
      <c r="T556" s="132"/>
      <c r="U556" s="133">
        <v>45531.331944444399</v>
      </c>
      <c r="V556" s="134">
        <f ca="1">TODAY()-INT(Sisteplant[[#This Row],[Data de Prioridade]])</f>
        <v>-84</v>
      </c>
    </row>
    <row r="557" spans="1:22" ht="11" x14ac:dyDescent="0.15">
      <c r="A557" s="125">
        <v>306216</v>
      </c>
      <c r="B557" s="125" t="s">
        <v>2031</v>
      </c>
      <c r="C557" s="126" t="s">
        <v>1045</v>
      </c>
      <c r="D557" s="126" t="s">
        <v>2032</v>
      </c>
      <c r="E557" s="127" t="s">
        <v>1046</v>
      </c>
      <c r="F557" s="126" t="s">
        <v>1047</v>
      </c>
      <c r="G557" s="127" t="s">
        <v>342</v>
      </c>
      <c r="H557" s="125" t="s">
        <v>34</v>
      </c>
      <c r="I557" s="127" t="s">
        <v>35</v>
      </c>
      <c r="J557" s="127" t="s">
        <v>1048</v>
      </c>
      <c r="K557" s="127" t="s">
        <v>1049</v>
      </c>
      <c r="L557" s="125" t="s">
        <v>384</v>
      </c>
      <c r="M557" s="128" t="s">
        <v>385</v>
      </c>
      <c r="N557" s="128" t="s">
        <v>89</v>
      </c>
      <c r="O557" s="128" t="s">
        <v>90</v>
      </c>
      <c r="P557" s="129">
        <v>45443.25</v>
      </c>
      <c r="Q557" s="130"/>
      <c r="R557" s="130" t="s">
        <v>40</v>
      </c>
      <c r="S557" s="131">
        <v>45441.625</v>
      </c>
      <c r="T557" s="132"/>
      <c r="U557" s="133">
        <v>45441.654166666704</v>
      </c>
      <c r="V557" s="134">
        <f ca="1">TODAY()-INT(Sisteplant[[#This Row],[Data de Prioridade]])</f>
        <v>6</v>
      </c>
    </row>
    <row r="558" spans="1:22" ht="11" x14ac:dyDescent="0.15">
      <c r="A558" s="125">
        <v>306217</v>
      </c>
      <c r="B558" s="125" t="s">
        <v>2033</v>
      </c>
      <c r="C558" s="126" t="s">
        <v>2034</v>
      </c>
      <c r="D558" s="126" t="s">
        <v>2035</v>
      </c>
      <c r="E558" s="127" t="s">
        <v>338</v>
      </c>
      <c r="F558" s="126" t="s">
        <v>339</v>
      </c>
      <c r="G558" s="127" t="s">
        <v>33</v>
      </c>
      <c r="H558" s="125" t="s">
        <v>34</v>
      </c>
      <c r="I558" s="127" t="s">
        <v>35</v>
      </c>
      <c r="J558" s="127" t="s">
        <v>77</v>
      </c>
      <c r="K558" s="127" t="s">
        <v>78</v>
      </c>
      <c r="L558" s="125" t="s">
        <v>36</v>
      </c>
      <c r="M558" s="128" t="s">
        <v>37</v>
      </c>
      <c r="N558" s="128" t="s">
        <v>29</v>
      </c>
      <c r="O558" s="128" t="s">
        <v>30</v>
      </c>
      <c r="P558" s="129">
        <v>45442.285416666702</v>
      </c>
      <c r="Q558" s="130"/>
      <c r="R558" s="130" t="s">
        <v>40</v>
      </c>
      <c r="S558" s="131">
        <v>45441.538194444402</v>
      </c>
      <c r="T558" s="132"/>
      <c r="U558" s="133">
        <v>45441.659722222197</v>
      </c>
      <c r="V558" s="134">
        <f ca="1">TODAY()-INT(Sisteplant[[#This Row],[Data de Prioridade]])</f>
        <v>6</v>
      </c>
    </row>
    <row r="559" spans="1:22" ht="11" x14ac:dyDescent="0.15">
      <c r="A559" s="125">
        <v>306218</v>
      </c>
      <c r="B559" s="125" t="s">
        <v>1146</v>
      </c>
      <c r="C559" s="126" t="s">
        <v>2036</v>
      </c>
      <c r="D559" s="126" t="s">
        <v>2037</v>
      </c>
      <c r="E559" s="127" t="s">
        <v>1119</v>
      </c>
      <c r="F559" s="126" t="s">
        <v>1120</v>
      </c>
      <c r="G559" s="127" t="s">
        <v>23</v>
      </c>
      <c r="H559" s="125" t="s">
        <v>34</v>
      </c>
      <c r="I559" s="127" t="s">
        <v>35</v>
      </c>
      <c r="J559" s="127" t="s">
        <v>138</v>
      </c>
      <c r="K559" s="127" t="s">
        <v>139</v>
      </c>
      <c r="L559" s="125" t="s">
        <v>36</v>
      </c>
      <c r="M559" s="128" t="s">
        <v>37</v>
      </c>
      <c r="N559" s="128" t="s">
        <v>89</v>
      </c>
      <c r="O559" s="128" t="s">
        <v>90</v>
      </c>
      <c r="P559" s="129">
        <v>45442.270833333299</v>
      </c>
      <c r="Q559" s="130"/>
      <c r="R559" s="130" t="s">
        <v>40</v>
      </c>
      <c r="S559" s="131">
        <v>45433.353472222203</v>
      </c>
      <c r="T559" s="132"/>
      <c r="U559" s="133">
        <v>45441.686805555597</v>
      </c>
      <c r="V559" s="134">
        <f ca="1">TODAY()-INT(Sisteplant[[#This Row],[Data de Prioridade]])</f>
        <v>6</v>
      </c>
    </row>
    <row r="560" spans="1:22" ht="11" x14ac:dyDescent="0.15">
      <c r="A560" s="125">
        <v>306219</v>
      </c>
      <c r="B560" s="125" t="s">
        <v>2038</v>
      </c>
      <c r="C560" s="126" t="s">
        <v>2039</v>
      </c>
      <c r="D560" s="126" t="s">
        <v>2040</v>
      </c>
      <c r="E560" s="127" t="s">
        <v>637</v>
      </c>
      <c r="F560" s="126" t="s">
        <v>638</v>
      </c>
      <c r="G560" s="127" t="s">
        <v>33</v>
      </c>
      <c r="H560" s="125" t="s">
        <v>34</v>
      </c>
      <c r="I560" s="127" t="s">
        <v>35</v>
      </c>
      <c r="J560" s="127" t="s">
        <v>1601</v>
      </c>
      <c r="K560" s="127" t="s">
        <v>1602</v>
      </c>
      <c r="L560" s="125" t="s">
        <v>36</v>
      </c>
      <c r="M560" s="128" t="s">
        <v>37</v>
      </c>
      <c r="N560" s="128" t="s">
        <v>61</v>
      </c>
      <c r="O560" s="128" t="s">
        <v>62</v>
      </c>
      <c r="P560" s="129">
        <v>45442.261111111096</v>
      </c>
      <c r="Q560" s="130"/>
      <c r="R560" s="130" t="s">
        <v>40</v>
      </c>
      <c r="S560" s="131">
        <v>45440.768750000003</v>
      </c>
      <c r="T560" s="132"/>
      <c r="U560" s="133">
        <v>45442.260416666701</v>
      </c>
      <c r="V560" s="134">
        <f ca="1">TODAY()-INT(Sisteplant[[#This Row],[Data de Prioridade]])</f>
        <v>5</v>
      </c>
    </row>
    <row r="561" spans="1:22" ht="11" x14ac:dyDescent="0.15">
      <c r="A561" s="125">
        <v>306220</v>
      </c>
      <c r="B561" s="125" t="s">
        <v>2041</v>
      </c>
      <c r="C561" s="126" t="s">
        <v>2042</v>
      </c>
      <c r="D561" s="126" t="s">
        <v>2043</v>
      </c>
      <c r="E561" s="127" t="s">
        <v>42</v>
      </c>
      <c r="F561" s="126" t="s">
        <v>43</v>
      </c>
      <c r="G561" s="127" t="s">
        <v>23</v>
      </c>
      <c r="H561" s="125" t="s">
        <v>34</v>
      </c>
      <c r="I561" s="127" t="s">
        <v>35</v>
      </c>
      <c r="J561" s="127" t="s">
        <v>862</v>
      </c>
      <c r="K561" s="127" t="s">
        <v>863</v>
      </c>
      <c r="L561" s="125" t="s">
        <v>36</v>
      </c>
      <c r="M561" s="128" t="s">
        <v>37</v>
      </c>
      <c r="N561" s="128" t="s">
        <v>61</v>
      </c>
      <c r="O561" s="128" t="s">
        <v>62</v>
      </c>
      <c r="P561" s="129">
        <v>45442.262499999997</v>
      </c>
      <c r="Q561" s="130"/>
      <c r="R561" s="130" t="s">
        <v>31</v>
      </c>
      <c r="S561" s="131">
        <v>45440.440972222197</v>
      </c>
      <c r="T561" s="132"/>
      <c r="U561" s="133">
        <v>45532.261805555601</v>
      </c>
      <c r="V561" s="134">
        <f ca="1">TODAY()-INT(Sisteplant[[#This Row],[Data de Prioridade]])</f>
        <v>-85</v>
      </c>
    </row>
    <row r="562" spans="1:22" ht="11" x14ac:dyDescent="0.15">
      <c r="A562" s="125">
        <v>306221</v>
      </c>
      <c r="B562" s="125" t="s">
        <v>2044</v>
      </c>
      <c r="C562" s="126" t="s">
        <v>2045</v>
      </c>
      <c r="D562" s="126" t="s">
        <v>2046</v>
      </c>
      <c r="E562" s="127" t="s">
        <v>1036</v>
      </c>
      <c r="F562" s="126" t="s">
        <v>1037</v>
      </c>
      <c r="G562" s="127" t="s">
        <v>33</v>
      </c>
      <c r="H562" s="125" t="s">
        <v>214</v>
      </c>
      <c r="I562" s="127" t="s">
        <v>215</v>
      </c>
      <c r="J562" s="127" t="s">
        <v>2047</v>
      </c>
      <c r="K562" s="127" t="s">
        <v>2048</v>
      </c>
      <c r="L562" s="125" t="s">
        <v>36</v>
      </c>
      <c r="M562" s="128" t="s">
        <v>37</v>
      </c>
      <c r="N562" s="128" t="s">
        <v>82</v>
      </c>
      <c r="O562" s="128" t="s">
        <v>83</v>
      </c>
      <c r="P562" s="129"/>
      <c r="Q562" s="130"/>
      <c r="R562" s="130" t="s">
        <v>31</v>
      </c>
      <c r="S562" s="131">
        <v>45411.5756944444</v>
      </c>
      <c r="T562" s="132"/>
      <c r="U562" s="133">
        <v>45532.418055555601</v>
      </c>
      <c r="V562" s="134">
        <f ca="1">TODAY()-INT(Sisteplant[[#This Row],[Data de Prioridade]])</f>
        <v>-85</v>
      </c>
    </row>
    <row r="563" spans="1:22" ht="11" x14ac:dyDescent="0.15">
      <c r="A563" s="125">
        <v>306222</v>
      </c>
      <c r="B563" s="125" t="s">
        <v>2049</v>
      </c>
      <c r="C563" s="126" t="s">
        <v>2050</v>
      </c>
      <c r="D563" s="126" t="s">
        <v>2050</v>
      </c>
      <c r="E563" s="127" t="s">
        <v>261</v>
      </c>
      <c r="F563" s="126" t="s">
        <v>262</v>
      </c>
      <c r="G563" s="127" t="s">
        <v>23</v>
      </c>
      <c r="H563" s="125" t="s">
        <v>34</v>
      </c>
      <c r="I563" s="127" t="s">
        <v>35</v>
      </c>
      <c r="J563" s="127" t="s">
        <v>138</v>
      </c>
      <c r="K563" s="127" t="s">
        <v>139</v>
      </c>
      <c r="L563" s="125" t="s">
        <v>36</v>
      </c>
      <c r="M563" s="128" t="s">
        <v>37</v>
      </c>
      <c r="N563" s="128" t="s">
        <v>29</v>
      </c>
      <c r="O563" s="128" t="s">
        <v>30</v>
      </c>
      <c r="P563" s="129">
        <v>45447.609722222202</v>
      </c>
      <c r="Q563" s="130"/>
      <c r="R563" s="130" t="s">
        <v>31</v>
      </c>
      <c r="S563" s="131">
        <v>45440.427083333299</v>
      </c>
      <c r="T563" s="132" t="s">
        <v>233</v>
      </c>
      <c r="U563" s="133">
        <v>45532.490277777797</v>
      </c>
      <c r="V563" s="134">
        <f ca="1">TODAY()-INT(Sisteplant[[#This Row],[Data de Prioridade]])</f>
        <v>-85</v>
      </c>
    </row>
    <row r="564" spans="1:22" ht="11" x14ac:dyDescent="0.15">
      <c r="A564" s="125">
        <v>306223</v>
      </c>
      <c r="B564" s="125" t="s">
        <v>2051</v>
      </c>
      <c r="C564" s="126" t="s">
        <v>2052</v>
      </c>
      <c r="D564" s="126" t="s">
        <v>2052</v>
      </c>
      <c r="E564" s="127" t="s">
        <v>1963</v>
      </c>
      <c r="F564" s="126" t="s">
        <v>1964</v>
      </c>
      <c r="G564" s="127" t="s">
        <v>23</v>
      </c>
      <c r="H564" s="125" t="s">
        <v>214</v>
      </c>
      <c r="I564" s="127" t="s">
        <v>215</v>
      </c>
      <c r="J564" s="127" t="s">
        <v>138</v>
      </c>
      <c r="K564" s="127" t="s">
        <v>139</v>
      </c>
      <c r="L564" s="125" t="s">
        <v>36</v>
      </c>
      <c r="M564" s="128" t="s">
        <v>37</v>
      </c>
      <c r="N564" s="128" t="s">
        <v>89</v>
      </c>
      <c r="O564" s="128" t="s">
        <v>90</v>
      </c>
      <c r="P564" s="129"/>
      <c r="Q564" s="130"/>
      <c r="R564" s="130" t="s">
        <v>31</v>
      </c>
      <c r="S564" s="131">
        <v>45440.427777777797</v>
      </c>
      <c r="T564" s="132" t="s">
        <v>233</v>
      </c>
      <c r="U564" s="133">
        <v>45530.427777777797</v>
      </c>
      <c r="V564" s="134">
        <f ca="1">TODAY()-INT(Sisteplant[[#This Row],[Data de Prioridade]])</f>
        <v>-83</v>
      </c>
    </row>
    <row r="565" spans="1:22" ht="11" x14ac:dyDescent="0.15">
      <c r="A565" s="125">
        <v>306224</v>
      </c>
      <c r="B565" s="125" t="s">
        <v>2053</v>
      </c>
      <c r="C565" s="126" t="s">
        <v>2054</v>
      </c>
      <c r="D565" s="126" t="s">
        <v>2054</v>
      </c>
      <c r="E565" s="127" t="s">
        <v>575</v>
      </c>
      <c r="F565" s="126" t="s">
        <v>576</v>
      </c>
      <c r="G565" s="127" t="s">
        <v>23</v>
      </c>
      <c r="H565" s="125" t="s">
        <v>34</v>
      </c>
      <c r="I565" s="127" t="s">
        <v>35</v>
      </c>
      <c r="J565" s="127" t="s">
        <v>138</v>
      </c>
      <c r="K565" s="127" t="s">
        <v>139</v>
      </c>
      <c r="L565" s="125" t="s">
        <v>36</v>
      </c>
      <c r="M565" s="128" t="s">
        <v>37</v>
      </c>
      <c r="N565" s="128" t="s">
        <v>55</v>
      </c>
      <c r="O565" s="128" t="s">
        <v>56</v>
      </c>
      <c r="P565" s="129">
        <v>45447.644444444399</v>
      </c>
      <c r="Q565" s="130"/>
      <c r="R565" s="130" t="s">
        <v>31</v>
      </c>
      <c r="S565" s="131">
        <v>45440.4284722222</v>
      </c>
      <c r="T565" s="132" t="s">
        <v>233</v>
      </c>
      <c r="U565" s="133">
        <v>45532.490277777797</v>
      </c>
      <c r="V565" s="134">
        <f ca="1">TODAY()-INT(Sisteplant[[#This Row],[Data de Prioridade]])</f>
        <v>-85</v>
      </c>
    </row>
    <row r="566" spans="1:22" ht="11" x14ac:dyDescent="0.15">
      <c r="A566" s="125">
        <v>306225</v>
      </c>
      <c r="B566" s="125" t="s">
        <v>2055</v>
      </c>
      <c r="C566" s="126" t="s">
        <v>2056</v>
      </c>
      <c r="D566" s="126" t="s">
        <v>2056</v>
      </c>
      <c r="E566" s="127" t="s">
        <v>1963</v>
      </c>
      <c r="F566" s="126" t="s">
        <v>1964</v>
      </c>
      <c r="G566" s="127" t="s">
        <v>23</v>
      </c>
      <c r="H566" s="125" t="s">
        <v>34</v>
      </c>
      <c r="I566" s="127" t="s">
        <v>35</v>
      </c>
      <c r="J566" s="127" t="s">
        <v>138</v>
      </c>
      <c r="K566" s="127" t="s">
        <v>139</v>
      </c>
      <c r="L566" s="125" t="s">
        <v>36</v>
      </c>
      <c r="M566" s="128" t="s">
        <v>37</v>
      </c>
      <c r="N566" s="128" t="s">
        <v>29</v>
      </c>
      <c r="O566" s="128" t="s">
        <v>30</v>
      </c>
      <c r="P566" s="129">
        <v>45448.606249999997</v>
      </c>
      <c r="Q566" s="130"/>
      <c r="R566" s="130" t="s">
        <v>31</v>
      </c>
      <c r="S566" s="131">
        <v>45440.434722222199</v>
      </c>
      <c r="T566" s="132" t="s">
        <v>86</v>
      </c>
      <c r="U566" s="133">
        <v>45532.490277777797</v>
      </c>
      <c r="V566" s="134">
        <f ca="1">TODAY()-INT(Sisteplant[[#This Row],[Data de Prioridade]])</f>
        <v>-85</v>
      </c>
    </row>
    <row r="567" spans="1:22" ht="11" x14ac:dyDescent="0.15">
      <c r="A567" s="125">
        <v>306226</v>
      </c>
      <c r="B567" s="125" t="s">
        <v>2057</v>
      </c>
      <c r="C567" s="126" t="s">
        <v>2058</v>
      </c>
      <c r="D567" s="126" t="s">
        <v>2058</v>
      </c>
      <c r="E567" s="127" t="s">
        <v>190</v>
      </c>
      <c r="F567" s="126" t="s">
        <v>191</v>
      </c>
      <c r="G567" s="127" t="s">
        <v>23</v>
      </c>
      <c r="H567" s="125" t="s">
        <v>34</v>
      </c>
      <c r="I567" s="127" t="s">
        <v>35</v>
      </c>
      <c r="J567" s="127" t="s">
        <v>2059</v>
      </c>
      <c r="K567" s="127" t="s">
        <v>2060</v>
      </c>
      <c r="L567" s="125" t="s">
        <v>36</v>
      </c>
      <c r="M567" s="128" t="s">
        <v>37</v>
      </c>
      <c r="N567" s="128" t="s">
        <v>29</v>
      </c>
      <c r="O567" s="128" t="s">
        <v>30</v>
      </c>
      <c r="P567" s="129">
        <v>45448.610416666699</v>
      </c>
      <c r="Q567" s="130"/>
      <c r="R567" s="130" t="s">
        <v>31</v>
      </c>
      <c r="S567" s="131">
        <v>45441.3347222222</v>
      </c>
      <c r="T567" s="132" t="s">
        <v>233</v>
      </c>
      <c r="U567" s="133">
        <v>45532.490277777797</v>
      </c>
      <c r="V567" s="134">
        <f ca="1">TODAY()-INT(Sisteplant[[#This Row],[Data de Prioridade]])</f>
        <v>-85</v>
      </c>
    </row>
    <row r="568" spans="1:22" ht="11" x14ac:dyDescent="0.15">
      <c r="A568" s="125">
        <v>306227</v>
      </c>
      <c r="B568" s="125" t="s">
        <v>2061</v>
      </c>
      <c r="C568" s="126" t="s">
        <v>2062</v>
      </c>
      <c r="D568" s="126" t="s">
        <v>2062</v>
      </c>
      <c r="E568" s="127" t="s">
        <v>244</v>
      </c>
      <c r="F568" s="126" t="s">
        <v>245</v>
      </c>
      <c r="G568" s="127" t="s">
        <v>23</v>
      </c>
      <c r="H568" s="125" t="s">
        <v>34</v>
      </c>
      <c r="I568" s="127" t="s">
        <v>35</v>
      </c>
      <c r="J568" s="127" t="s">
        <v>138</v>
      </c>
      <c r="K568" s="127" t="s">
        <v>139</v>
      </c>
      <c r="L568" s="125" t="s">
        <v>36</v>
      </c>
      <c r="M568" s="128" t="s">
        <v>37</v>
      </c>
      <c r="N568" s="128" t="s">
        <v>253</v>
      </c>
      <c r="O568" s="128" t="s">
        <v>254</v>
      </c>
      <c r="P568" s="129">
        <v>45446.545833333301</v>
      </c>
      <c r="Q568" s="130"/>
      <c r="R568" s="130" t="s">
        <v>31</v>
      </c>
      <c r="S568" s="131">
        <v>45440.440277777801</v>
      </c>
      <c r="T568" s="132" t="s">
        <v>192</v>
      </c>
      <c r="U568" s="133">
        <v>45532.490277777797</v>
      </c>
      <c r="V568" s="134">
        <f ca="1">TODAY()-INT(Sisteplant[[#This Row],[Data de Prioridade]])</f>
        <v>-85</v>
      </c>
    </row>
    <row r="569" spans="1:22" ht="11" x14ac:dyDescent="0.15">
      <c r="A569" s="125">
        <v>306228</v>
      </c>
      <c r="B569" s="125" t="s">
        <v>2063</v>
      </c>
      <c r="C569" s="126" t="s">
        <v>2064</v>
      </c>
      <c r="D569" s="126" t="s">
        <v>2064</v>
      </c>
      <c r="E569" s="127" t="s">
        <v>42</v>
      </c>
      <c r="F569" s="126" t="s">
        <v>43</v>
      </c>
      <c r="G569" s="127" t="s">
        <v>23</v>
      </c>
      <c r="H569" s="125" t="s">
        <v>34</v>
      </c>
      <c r="I569" s="127" t="s">
        <v>35</v>
      </c>
      <c r="J569" s="127" t="s">
        <v>862</v>
      </c>
      <c r="K569" s="127" t="s">
        <v>863</v>
      </c>
      <c r="L569" s="125" t="s">
        <v>36</v>
      </c>
      <c r="M569" s="128" t="s">
        <v>37</v>
      </c>
      <c r="N569" s="128" t="s">
        <v>29</v>
      </c>
      <c r="O569" s="128" t="s">
        <v>30</v>
      </c>
      <c r="P569" s="129">
        <v>45448.605555555601</v>
      </c>
      <c r="Q569" s="130"/>
      <c r="R569" s="130" t="s">
        <v>31</v>
      </c>
      <c r="S569" s="131">
        <v>45440.445138888899</v>
      </c>
      <c r="T569" s="132" t="s">
        <v>246</v>
      </c>
      <c r="U569" s="133">
        <v>45532.490277777797</v>
      </c>
      <c r="V569" s="134">
        <f ca="1">TODAY()-INT(Sisteplant[[#This Row],[Data de Prioridade]])</f>
        <v>-85</v>
      </c>
    </row>
    <row r="570" spans="1:22" ht="11" x14ac:dyDescent="0.15">
      <c r="A570" s="125">
        <v>306229</v>
      </c>
      <c r="B570" s="125" t="s">
        <v>2065</v>
      </c>
      <c r="C570" s="126" t="s">
        <v>2066</v>
      </c>
      <c r="D570" s="126" t="s">
        <v>2066</v>
      </c>
      <c r="E570" s="127" t="s">
        <v>42</v>
      </c>
      <c r="F570" s="126" t="s">
        <v>43</v>
      </c>
      <c r="G570" s="127" t="s">
        <v>23</v>
      </c>
      <c r="H570" s="125" t="s">
        <v>34</v>
      </c>
      <c r="I570" s="127" t="s">
        <v>35</v>
      </c>
      <c r="J570" s="127" t="s">
        <v>862</v>
      </c>
      <c r="K570" s="127" t="s">
        <v>863</v>
      </c>
      <c r="L570" s="125" t="s">
        <v>36</v>
      </c>
      <c r="M570" s="128" t="s">
        <v>37</v>
      </c>
      <c r="N570" s="128" t="s">
        <v>29</v>
      </c>
      <c r="O570" s="128" t="s">
        <v>30</v>
      </c>
      <c r="P570" s="129">
        <v>45448.606249999997</v>
      </c>
      <c r="Q570" s="130"/>
      <c r="R570" s="130" t="s">
        <v>31</v>
      </c>
      <c r="S570" s="131">
        <v>45440.445833333302</v>
      </c>
      <c r="T570" s="132" t="s">
        <v>46</v>
      </c>
      <c r="U570" s="133">
        <v>45532.490277777797</v>
      </c>
      <c r="V570" s="134">
        <f ca="1">TODAY()-INT(Sisteplant[[#This Row],[Data de Prioridade]])</f>
        <v>-85</v>
      </c>
    </row>
    <row r="571" spans="1:22" ht="11" x14ac:dyDescent="0.15">
      <c r="A571" s="125">
        <v>306230</v>
      </c>
      <c r="B571" s="125" t="s">
        <v>2067</v>
      </c>
      <c r="C571" s="126" t="s">
        <v>2068</v>
      </c>
      <c r="D571" s="126" t="s">
        <v>2068</v>
      </c>
      <c r="E571" s="127" t="s">
        <v>244</v>
      </c>
      <c r="F571" s="126" t="s">
        <v>245</v>
      </c>
      <c r="G571" s="127" t="s">
        <v>23</v>
      </c>
      <c r="H571" s="125" t="s">
        <v>34</v>
      </c>
      <c r="I571" s="127" t="s">
        <v>35</v>
      </c>
      <c r="J571" s="127" t="s">
        <v>138</v>
      </c>
      <c r="K571" s="127" t="s">
        <v>139</v>
      </c>
      <c r="L571" s="125" t="s">
        <v>36</v>
      </c>
      <c r="M571" s="128" t="s">
        <v>37</v>
      </c>
      <c r="N571" s="128" t="s">
        <v>253</v>
      </c>
      <c r="O571" s="128" t="s">
        <v>254</v>
      </c>
      <c r="P571" s="129">
        <v>45446.545833333301</v>
      </c>
      <c r="Q571" s="130"/>
      <c r="R571" s="130" t="s">
        <v>31</v>
      </c>
      <c r="S571" s="131">
        <v>45440.452083333301</v>
      </c>
      <c r="T571" s="132" t="s">
        <v>46</v>
      </c>
      <c r="U571" s="133">
        <v>45532.490277777797</v>
      </c>
      <c r="V571" s="134">
        <f ca="1">TODAY()-INT(Sisteplant[[#This Row],[Data de Prioridade]])</f>
        <v>-85</v>
      </c>
    </row>
    <row r="572" spans="1:22" ht="11" x14ac:dyDescent="0.15">
      <c r="A572" s="125">
        <v>306231</v>
      </c>
      <c r="B572" s="125" t="s">
        <v>2069</v>
      </c>
      <c r="C572" s="126" t="s">
        <v>2070</v>
      </c>
      <c r="D572" s="126" t="s">
        <v>2070</v>
      </c>
      <c r="E572" s="127" t="s">
        <v>1248</v>
      </c>
      <c r="F572" s="126" t="s">
        <v>1249</v>
      </c>
      <c r="G572" s="127" t="s">
        <v>23</v>
      </c>
      <c r="H572" s="125" t="s">
        <v>214</v>
      </c>
      <c r="I572" s="127" t="s">
        <v>215</v>
      </c>
      <c r="J572" s="127" t="s">
        <v>348</v>
      </c>
      <c r="K572" s="127" t="s">
        <v>349</v>
      </c>
      <c r="L572" s="125" t="s">
        <v>36</v>
      </c>
      <c r="M572" s="128" t="s">
        <v>37</v>
      </c>
      <c r="N572" s="128" t="s">
        <v>89</v>
      </c>
      <c r="O572" s="128" t="s">
        <v>90</v>
      </c>
      <c r="P572" s="129"/>
      <c r="Q572" s="130"/>
      <c r="R572" s="130" t="s">
        <v>79</v>
      </c>
      <c r="S572" s="131">
        <v>45437.359722222202</v>
      </c>
      <c r="T572" s="132" t="s">
        <v>246</v>
      </c>
      <c r="U572" s="133">
        <v>45452.359722222202</v>
      </c>
      <c r="V572" s="134">
        <f ca="1">TODAY()-INT(Sisteplant[[#This Row],[Data de Prioridade]])</f>
        <v>-5</v>
      </c>
    </row>
    <row r="573" spans="1:22" ht="11" x14ac:dyDescent="0.15">
      <c r="A573" s="125">
        <v>306233</v>
      </c>
      <c r="B573" s="125" t="s">
        <v>2071</v>
      </c>
      <c r="C573" s="126" t="s">
        <v>2072</v>
      </c>
      <c r="D573" s="126" t="s">
        <v>2072</v>
      </c>
      <c r="E573" s="127" t="s">
        <v>69</v>
      </c>
      <c r="F573" s="126" t="s">
        <v>70</v>
      </c>
      <c r="G573" s="127" t="s">
        <v>33</v>
      </c>
      <c r="H573" s="125" t="s">
        <v>214</v>
      </c>
      <c r="I573" s="127" t="s">
        <v>215</v>
      </c>
      <c r="J573" s="127" t="s">
        <v>577</v>
      </c>
      <c r="K573" s="127" t="s">
        <v>578</v>
      </c>
      <c r="L573" s="125" t="s">
        <v>36</v>
      </c>
      <c r="M573" s="128" t="s">
        <v>37</v>
      </c>
      <c r="N573" s="128" t="s">
        <v>38</v>
      </c>
      <c r="O573" s="128" t="s">
        <v>39</v>
      </c>
      <c r="P573" s="129"/>
      <c r="Q573" s="130"/>
      <c r="R573" s="130" t="s">
        <v>31</v>
      </c>
      <c r="S573" s="131">
        <v>45441.577083333301</v>
      </c>
      <c r="T573" s="132" t="s">
        <v>2073</v>
      </c>
      <c r="U573" s="133">
        <v>45531.577083333301</v>
      </c>
      <c r="V573" s="134">
        <f ca="1">TODAY()-INT(Sisteplant[[#This Row],[Data de Prioridade]])</f>
        <v>-84</v>
      </c>
    </row>
    <row r="574" spans="1:22" ht="11" x14ac:dyDescent="0.15">
      <c r="A574" s="125">
        <v>306234</v>
      </c>
      <c r="B574" s="125" t="s">
        <v>2074</v>
      </c>
      <c r="C574" s="126" t="s">
        <v>2075</v>
      </c>
      <c r="D574" s="126" t="s">
        <v>2076</v>
      </c>
      <c r="E574" s="127" t="s">
        <v>229</v>
      </c>
      <c r="F574" s="126" t="s">
        <v>230</v>
      </c>
      <c r="G574" s="127" t="s">
        <v>33</v>
      </c>
      <c r="H574" s="125" t="s">
        <v>34</v>
      </c>
      <c r="I574" s="127" t="s">
        <v>35</v>
      </c>
      <c r="J574" s="127" t="s">
        <v>1861</v>
      </c>
      <c r="K574" s="127" t="s">
        <v>1862</v>
      </c>
      <c r="L574" s="125" t="s">
        <v>36</v>
      </c>
      <c r="M574" s="128" t="s">
        <v>37</v>
      </c>
      <c r="N574" s="128" t="s">
        <v>29</v>
      </c>
      <c r="O574" s="128" t="s">
        <v>30</v>
      </c>
      <c r="P574" s="129">
        <v>45447.638888888898</v>
      </c>
      <c r="Q574" s="130"/>
      <c r="R574" s="130" t="s">
        <v>31</v>
      </c>
      <c r="S574" s="131">
        <v>45440.556944444397</v>
      </c>
      <c r="T574" s="132" t="s">
        <v>71</v>
      </c>
      <c r="U574" s="133">
        <v>45532.490277777797</v>
      </c>
      <c r="V574" s="134">
        <f ca="1">TODAY()-INT(Sisteplant[[#This Row],[Data de Prioridade]])</f>
        <v>-85</v>
      </c>
    </row>
    <row r="575" spans="1:22" ht="11" x14ac:dyDescent="0.15">
      <c r="A575" s="125">
        <v>306235</v>
      </c>
      <c r="B575" s="125" t="s">
        <v>2077</v>
      </c>
      <c r="C575" s="126" t="s">
        <v>2078</v>
      </c>
      <c r="D575" s="126" t="s">
        <v>2078</v>
      </c>
      <c r="E575" s="127" t="s">
        <v>122</v>
      </c>
      <c r="F575" s="126" t="s">
        <v>123</v>
      </c>
      <c r="G575" s="127" t="s">
        <v>33</v>
      </c>
      <c r="H575" s="125" t="s">
        <v>34</v>
      </c>
      <c r="I575" s="127" t="s">
        <v>35</v>
      </c>
      <c r="J575" s="127" t="s">
        <v>72</v>
      </c>
      <c r="K575" s="127" t="s">
        <v>73</v>
      </c>
      <c r="L575" s="125" t="s">
        <v>36</v>
      </c>
      <c r="M575" s="128" t="s">
        <v>37</v>
      </c>
      <c r="N575" s="128" t="s">
        <v>89</v>
      </c>
      <c r="O575" s="128" t="s">
        <v>90</v>
      </c>
      <c r="P575" s="129">
        <v>45448.517361111102</v>
      </c>
      <c r="Q575" s="130"/>
      <c r="R575" s="130" t="s">
        <v>40</v>
      </c>
      <c r="S575" s="131">
        <v>45433.485416666699</v>
      </c>
      <c r="T575" s="132" t="s">
        <v>144</v>
      </c>
      <c r="U575" s="133">
        <v>45442.490277777797</v>
      </c>
      <c r="V575" s="134">
        <f ca="1">TODAY()-INT(Sisteplant[[#This Row],[Data de Prioridade]])</f>
        <v>5</v>
      </c>
    </row>
    <row r="576" spans="1:22" ht="11" x14ac:dyDescent="0.15">
      <c r="A576" s="125">
        <v>306236</v>
      </c>
      <c r="B576" s="125" t="s">
        <v>2079</v>
      </c>
      <c r="C576" s="126" t="s">
        <v>2080</v>
      </c>
      <c r="D576" s="126" t="s">
        <v>2080</v>
      </c>
      <c r="E576" s="127" t="s">
        <v>2081</v>
      </c>
      <c r="F576" s="126" t="s">
        <v>2082</v>
      </c>
      <c r="G576" s="127" t="s">
        <v>33</v>
      </c>
      <c r="H576" s="125" t="s">
        <v>34</v>
      </c>
      <c r="I576" s="127" t="s">
        <v>35</v>
      </c>
      <c r="J576" s="127" t="s">
        <v>2083</v>
      </c>
      <c r="K576" s="127" t="s">
        <v>2084</v>
      </c>
      <c r="L576" s="125" t="s">
        <v>36</v>
      </c>
      <c r="M576" s="128" t="s">
        <v>37</v>
      </c>
      <c r="N576" s="128" t="s">
        <v>253</v>
      </c>
      <c r="O576" s="128" t="s">
        <v>254</v>
      </c>
      <c r="P576" s="129">
        <v>45446.545138888898</v>
      </c>
      <c r="Q576" s="130"/>
      <c r="R576" s="130" t="s">
        <v>31</v>
      </c>
      <c r="S576" s="131">
        <v>45441.496527777803</v>
      </c>
      <c r="T576" s="132" t="s">
        <v>1983</v>
      </c>
      <c r="U576" s="133">
        <v>45532.490277777797</v>
      </c>
      <c r="V576" s="134">
        <f ca="1">TODAY()-INT(Sisteplant[[#This Row],[Data de Prioridade]])</f>
        <v>-85</v>
      </c>
    </row>
    <row r="577" spans="1:22" ht="11" x14ac:dyDescent="0.15">
      <c r="A577" s="125">
        <v>306237</v>
      </c>
      <c r="B577" s="125" t="s">
        <v>2091</v>
      </c>
      <c r="C577" s="126" t="s">
        <v>2085</v>
      </c>
      <c r="D577" s="126" t="s">
        <v>2086</v>
      </c>
      <c r="E577" s="127" t="s">
        <v>2087</v>
      </c>
      <c r="F577" s="126" t="s">
        <v>2088</v>
      </c>
      <c r="G577" s="127" t="s">
        <v>33</v>
      </c>
      <c r="H577" s="125" t="s">
        <v>34</v>
      </c>
      <c r="I577" s="127" t="s">
        <v>35</v>
      </c>
      <c r="J577" s="127" t="s">
        <v>1426</v>
      </c>
      <c r="K577" s="127" t="s">
        <v>1427</v>
      </c>
      <c r="L577" s="125" t="s">
        <v>36</v>
      </c>
      <c r="M577" s="128" t="s">
        <v>37</v>
      </c>
      <c r="N577" s="128" t="s">
        <v>89</v>
      </c>
      <c r="O577" s="128" t="s">
        <v>90</v>
      </c>
      <c r="P577" s="129">
        <v>45447.383333333302</v>
      </c>
      <c r="Q577" s="130"/>
      <c r="R577" s="130" t="s">
        <v>31</v>
      </c>
      <c r="S577" s="131">
        <v>45441.434027777803</v>
      </c>
      <c r="T577" s="132"/>
      <c r="U577" s="133">
        <v>45533.382638888899</v>
      </c>
      <c r="V577" s="134">
        <f ca="1">TODAY()-INT(Sisteplant[[#This Row],[Data de Prioridade]])</f>
        <v>-86</v>
      </c>
    </row>
    <row r="578" spans="1:22" ht="11" x14ac:dyDescent="0.15">
      <c r="A578" s="125">
        <v>306238</v>
      </c>
      <c r="B578" s="125" t="s">
        <v>2089</v>
      </c>
      <c r="C578" s="126" t="s">
        <v>2090</v>
      </c>
      <c r="D578" s="126" t="s">
        <v>2092</v>
      </c>
      <c r="E578" s="127" t="s">
        <v>229</v>
      </c>
      <c r="F578" s="126" t="s">
        <v>230</v>
      </c>
      <c r="G578" s="127" t="s">
        <v>33</v>
      </c>
      <c r="H578" s="125" t="s">
        <v>34</v>
      </c>
      <c r="I578" s="127" t="s">
        <v>35</v>
      </c>
      <c r="J578" s="127" t="s">
        <v>1861</v>
      </c>
      <c r="K578" s="127" t="s">
        <v>1862</v>
      </c>
      <c r="L578" s="125" t="s">
        <v>36</v>
      </c>
      <c r="M578" s="128" t="s">
        <v>37</v>
      </c>
      <c r="N578" s="128" t="s">
        <v>89</v>
      </c>
      <c r="O578" s="128" t="s">
        <v>90</v>
      </c>
      <c r="P578" s="129">
        <v>45456.386111111096</v>
      </c>
      <c r="Q578" s="130"/>
      <c r="R578" s="130" t="s">
        <v>31</v>
      </c>
      <c r="S578" s="131">
        <v>45441.431250000001</v>
      </c>
      <c r="T578" s="132"/>
      <c r="U578" s="133">
        <v>45533.3840277778</v>
      </c>
      <c r="V578" s="134">
        <f ca="1">TODAY()-INT(Sisteplant[[#This Row],[Data de Prioridade]])</f>
        <v>-86</v>
      </c>
    </row>
    <row r="579" spans="1:22" ht="11" x14ac:dyDescent="0.15">
      <c r="A579" s="125">
        <v>306239</v>
      </c>
      <c r="B579" s="125" t="s">
        <v>2093</v>
      </c>
      <c r="C579" s="126" t="s">
        <v>2094</v>
      </c>
      <c r="D579" s="126" t="s">
        <v>2095</v>
      </c>
      <c r="E579" s="127" t="s">
        <v>637</v>
      </c>
      <c r="F579" s="126" t="s">
        <v>638</v>
      </c>
      <c r="G579" s="127" t="s">
        <v>33</v>
      </c>
      <c r="H579" s="125" t="s">
        <v>34</v>
      </c>
      <c r="I579" s="127" t="s">
        <v>35</v>
      </c>
      <c r="J579" s="127" t="s">
        <v>1601</v>
      </c>
      <c r="K579" s="127" t="s">
        <v>1602</v>
      </c>
      <c r="L579" s="125" t="s">
        <v>36</v>
      </c>
      <c r="M579" s="128" t="s">
        <v>37</v>
      </c>
      <c r="N579" s="128" t="s">
        <v>29</v>
      </c>
      <c r="O579" s="128" t="s">
        <v>30</v>
      </c>
      <c r="P579" s="129">
        <v>45447.402777777803</v>
      </c>
      <c r="Q579" s="130"/>
      <c r="R579" s="130" t="s">
        <v>31</v>
      </c>
      <c r="S579" s="131">
        <v>45440.672916666699</v>
      </c>
      <c r="T579" s="132"/>
      <c r="U579" s="133">
        <v>45533.401388888902</v>
      </c>
      <c r="V579" s="134">
        <f ca="1">TODAY()-INT(Sisteplant[[#This Row],[Data de Prioridade]])</f>
        <v>-86</v>
      </c>
    </row>
    <row r="580" spans="1:22" ht="11" x14ac:dyDescent="0.15">
      <c r="A580" s="125">
        <v>306240</v>
      </c>
      <c r="B580" s="125" t="s">
        <v>2096</v>
      </c>
      <c r="C580" s="126" t="s">
        <v>2097</v>
      </c>
      <c r="D580" s="126" t="s">
        <v>2097</v>
      </c>
      <c r="E580" s="127" t="s">
        <v>1046</v>
      </c>
      <c r="F580" s="126" t="s">
        <v>1047</v>
      </c>
      <c r="G580" s="127" t="s">
        <v>342</v>
      </c>
      <c r="H580" s="125" t="s">
        <v>34</v>
      </c>
      <c r="I580" s="127" t="s">
        <v>35</v>
      </c>
      <c r="J580" s="127" t="s">
        <v>2098</v>
      </c>
      <c r="K580" s="127" t="s">
        <v>2099</v>
      </c>
      <c r="L580" s="125" t="s">
        <v>384</v>
      </c>
      <c r="M580" s="128" t="s">
        <v>385</v>
      </c>
      <c r="N580" s="128" t="s">
        <v>89</v>
      </c>
      <c r="O580" s="128" t="s">
        <v>90</v>
      </c>
      <c r="P580" s="129">
        <v>45447.436805555597</v>
      </c>
      <c r="Q580" s="130"/>
      <c r="R580" s="130" t="s">
        <v>40</v>
      </c>
      <c r="S580" s="131">
        <v>45446.394444444399</v>
      </c>
      <c r="T580" s="132"/>
      <c r="U580" s="133">
        <v>45446.434722222199</v>
      </c>
      <c r="V580" s="134">
        <f ca="1">TODAY()-INT(Sisteplant[[#This Row],[Data de Prioridade]])</f>
        <v>1</v>
      </c>
    </row>
    <row r="581" spans="1:22" ht="11" x14ac:dyDescent="0.15">
      <c r="A581" s="125">
        <v>306241</v>
      </c>
      <c r="B581" s="125" t="s">
        <v>2100</v>
      </c>
      <c r="C581" s="126" t="s">
        <v>2101</v>
      </c>
      <c r="D581" s="126" t="s">
        <v>2102</v>
      </c>
      <c r="E581" s="127" t="s">
        <v>100</v>
      </c>
      <c r="F581" s="126" t="s">
        <v>101</v>
      </c>
      <c r="G581" s="127" t="s">
        <v>23</v>
      </c>
      <c r="H581" s="125" t="s">
        <v>34</v>
      </c>
      <c r="I581" s="127" t="s">
        <v>35</v>
      </c>
      <c r="J581" s="127" t="s">
        <v>933</v>
      </c>
      <c r="K581" s="127" t="s">
        <v>934</v>
      </c>
      <c r="L581" s="125" t="s">
        <v>36</v>
      </c>
      <c r="M581" s="128" t="s">
        <v>37</v>
      </c>
      <c r="N581" s="128" t="s">
        <v>55</v>
      </c>
      <c r="O581" s="128" t="s">
        <v>56</v>
      </c>
      <c r="P581" s="129">
        <v>45447.462500000001</v>
      </c>
      <c r="Q581" s="130"/>
      <c r="R581" s="130" t="s">
        <v>31</v>
      </c>
      <c r="S581" s="131">
        <v>45440.579166666699</v>
      </c>
      <c r="T581" s="132"/>
      <c r="U581" s="133">
        <v>45536.461805555598</v>
      </c>
      <c r="V581" s="134">
        <f ca="1">TODAY()-INT(Sisteplant[[#This Row],[Data de Prioridade]])</f>
        <v>-89</v>
      </c>
    </row>
    <row r="582" spans="1:22" ht="11" x14ac:dyDescent="0.15">
      <c r="A582" s="125">
        <v>306242</v>
      </c>
      <c r="B582" s="125" t="s">
        <v>1944</v>
      </c>
      <c r="C582" s="126" t="s">
        <v>1945</v>
      </c>
      <c r="D582" s="126" t="s">
        <v>2103</v>
      </c>
      <c r="E582" s="127" t="s">
        <v>261</v>
      </c>
      <c r="F582" s="126" t="s">
        <v>262</v>
      </c>
      <c r="G582" s="127" t="s">
        <v>23</v>
      </c>
      <c r="H582" s="125" t="s">
        <v>34</v>
      </c>
      <c r="I582" s="127" t="s">
        <v>35</v>
      </c>
      <c r="J582" s="127" t="s">
        <v>138</v>
      </c>
      <c r="K582" s="127" t="s">
        <v>139</v>
      </c>
      <c r="L582" s="125" t="s">
        <v>36</v>
      </c>
      <c r="M582" s="128" t="s">
        <v>37</v>
      </c>
      <c r="N582" s="128" t="s">
        <v>253</v>
      </c>
      <c r="O582" s="128" t="s">
        <v>254</v>
      </c>
      <c r="P582" s="129">
        <v>45447.616666666698</v>
      </c>
      <c r="Q582" s="130"/>
      <c r="R582" s="130" t="s">
        <v>31</v>
      </c>
      <c r="S582" s="131">
        <v>45439.4819444444</v>
      </c>
      <c r="T582" s="132"/>
      <c r="U582" s="133">
        <v>45536.6159722222</v>
      </c>
      <c r="V582" s="134">
        <f ca="1">TODAY()-INT(Sisteplant[[#This Row],[Data de Prioridade]])</f>
        <v>-89</v>
      </c>
    </row>
    <row r="583" spans="1:22" ht="11" x14ac:dyDescent="0.15">
      <c r="A583" s="125">
        <v>306243</v>
      </c>
      <c r="B583" s="125" t="s">
        <v>2107</v>
      </c>
      <c r="C583" s="126" t="s">
        <v>2108</v>
      </c>
      <c r="D583" s="126" t="s">
        <v>2108</v>
      </c>
      <c r="E583" s="127" t="s">
        <v>357</v>
      </c>
      <c r="F583" s="126" t="s">
        <v>358</v>
      </c>
      <c r="G583" s="127" t="s">
        <v>23</v>
      </c>
      <c r="H583" s="125" t="s">
        <v>214</v>
      </c>
      <c r="I583" s="127" t="s">
        <v>215</v>
      </c>
      <c r="J583" s="127" t="s">
        <v>147</v>
      </c>
      <c r="K583" s="127" t="s">
        <v>148</v>
      </c>
      <c r="L583" s="125" t="s">
        <v>36</v>
      </c>
      <c r="M583" s="128" t="s">
        <v>37</v>
      </c>
      <c r="N583" s="128" t="s">
        <v>29</v>
      </c>
      <c r="O583" s="128" t="s">
        <v>30</v>
      </c>
      <c r="P583" s="129"/>
      <c r="Q583" s="130"/>
      <c r="R583" s="130" t="s">
        <v>31</v>
      </c>
      <c r="S583" s="131">
        <v>45441.497916666704</v>
      </c>
      <c r="T583" s="132" t="s">
        <v>131</v>
      </c>
      <c r="U583" s="133">
        <v>45531.497916666704</v>
      </c>
      <c r="V583" s="134">
        <f ca="1">TODAY()-INT(Sisteplant[[#This Row],[Data de Prioridade]])</f>
        <v>-84</v>
      </c>
    </row>
    <row r="584" spans="1:22" ht="11" x14ac:dyDescent="0.15">
      <c r="A584" s="125">
        <v>306244</v>
      </c>
      <c r="B584" s="125" t="s">
        <v>2109</v>
      </c>
      <c r="C584" s="126" t="s">
        <v>2110</v>
      </c>
      <c r="D584" s="126" t="s">
        <v>2110</v>
      </c>
      <c r="E584" s="127" t="s">
        <v>247</v>
      </c>
      <c r="F584" s="126" t="s">
        <v>248</v>
      </c>
      <c r="G584" s="127" t="s">
        <v>23</v>
      </c>
      <c r="H584" s="125" t="s">
        <v>214</v>
      </c>
      <c r="I584" s="127" t="s">
        <v>215</v>
      </c>
      <c r="J584" s="127" t="s">
        <v>1043</v>
      </c>
      <c r="K584" s="127" t="s">
        <v>1044</v>
      </c>
      <c r="L584" s="125" t="s">
        <v>36</v>
      </c>
      <c r="M584" s="128" t="s">
        <v>37</v>
      </c>
      <c r="N584" s="128" t="s">
        <v>29</v>
      </c>
      <c r="O584" s="128" t="s">
        <v>30</v>
      </c>
      <c r="P584" s="129"/>
      <c r="Q584" s="130"/>
      <c r="R584" s="130" t="s">
        <v>31</v>
      </c>
      <c r="S584" s="131">
        <v>45443.427083333299</v>
      </c>
      <c r="T584" s="132" t="s">
        <v>392</v>
      </c>
      <c r="U584" s="133">
        <v>45533.427083333299</v>
      </c>
      <c r="V584" s="134">
        <f ca="1">TODAY()-INT(Sisteplant[[#This Row],[Data de Prioridade]])</f>
        <v>-86</v>
      </c>
    </row>
    <row r="585" spans="1:22" ht="11" x14ac:dyDescent="0.15">
      <c r="A585" s="125">
        <v>306245</v>
      </c>
      <c r="B585" s="125" t="s">
        <v>2111</v>
      </c>
      <c r="C585" s="126" t="s">
        <v>2112</v>
      </c>
      <c r="D585" s="126" t="s">
        <v>2112</v>
      </c>
      <c r="E585" s="127" t="s">
        <v>2113</v>
      </c>
      <c r="F585" s="126" t="s">
        <v>2114</v>
      </c>
      <c r="G585" s="127" t="s">
        <v>23</v>
      </c>
      <c r="H585" s="125" t="s">
        <v>214</v>
      </c>
      <c r="I585" s="127" t="s">
        <v>215</v>
      </c>
      <c r="J585" s="127" t="s">
        <v>129</v>
      </c>
      <c r="K585" s="127" t="s">
        <v>130</v>
      </c>
      <c r="L585" s="125" t="s">
        <v>36</v>
      </c>
      <c r="M585" s="128" t="s">
        <v>37</v>
      </c>
      <c r="N585" s="128" t="s">
        <v>29</v>
      </c>
      <c r="O585" s="128" t="s">
        <v>30</v>
      </c>
      <c r="P585" s="129"/>
      <c r="Q585" s="130"/>
      <c r="R585" s="130" t="s">
        <v>31</v>
      </c>
      <c r="S585" s="131">
        <v>45441.6340277778</v>
      </c>
      <c r="T585" s="132" t="s">
        <v>131</v>
      </c>
      <c r="U585" s="133">
        <v>45531.6340277778</v>
      </c>
      <c r="V585" s="134">
        <f ca="1">TODAY()-INT(Sisteplant[[#This Row],[Data de Prioridade]])</f>
        <v>-84</v>
      </c>
    </row>
    <row r="586" spans="1:22" ht="11" x14ac:dyDescent="0.15">
      <c r="A586" s="125">
        <v>306246</v>
      </c>
      <c r="B586" s="125" t="s">
        <v>2115</v>
      </c>
      <c r="C586" s="126" t="s">
        <v>2116</v>
      </c>
      <c r="D586" s="126" t="s">
        <v>2117</v>
      </c>
      <c r="E586" s="127" t="s">
        <v>247</v>
      </c>
      <c r="F586" s="126" t="s">
        <v>248</v>
      </c>
      <c r="G586" s="127" t="s">
        <v>23</v>
      </c>
      <c r="H586" s="125" t="s">
        <v>214</v>
      </c>
      <c r="I586" s="127" t="s">
        <v>215</v>
      </c>
      <c r="J586" s="127" t="s">
        <v>1043</v>
      </c>
      <c r="K586" s="127" t="s">
        <v>1044</v>
      </c>
      <c r="L586" s="125" t="s">
        <v>36</v>
      </c>
      <c r="M586" s="128" t="s">
        <v>37</v>
      </c>
      <c r="N586" s="128" t="s">
        <v>29</v>
      </c>
      <c r="O586" s="128" t="s">
        <v>30</v>
      </c>
      <c r="P586" s="129"/>
      <c r="Q586" s="130"/>
      <c r="R586" s="130" t="s">
        <v>31</v>
      </c>
      <c r="S586" s="131">
        <v>45442.917361111096</v>
      </c>
      <c r="T586" s="132" t="s">
        <v>392</v>
      </c>
      <c r="U586" s="133">
        <v>45532.917361111096</v>
      </c>
      <c r="V586" s="134">
        <f ca="1">TODAY()-INT(Sisteplant[[#This Row],[Data de Prioridade]])</f>
        <v>-85</v>
      </c>
    </row>
    <row r="587" spans="1:22" ht="11" x14ac:dyDescent="0.15">
      <c r="A587" s="125">
        <v>306247</v>
      </c>
      <c r="B587" s="125" t="s">
        <v>2118</v>
      </c>
      <c r="C587" s="126" t="s">
        <v>2119</v>
      </c>
      <c r="D587" s="126" t="s">
        <v>2119</v>
      </c>
      <c r="E587" s="127" t="s">
        <v>247</v>
      </c>
      <c r="F587" s="126" t="s">
        <v>248</v>
      </c>
      <c r="G587" s="127" t="s">
        <v>23</v>
      </c>
      <c r="H587" s="125" t="s">
        <v>214</v>
      </c>
      <c r="I587" s="127" t="s">
        <v>215</v>
      </c>
      <c r="J587" s="127" t="s">
        <v>1043</v>
      </c>
      <c r="K587" s="127" t="s">
        <v>1044</v>
      </c>
      <c r="L587" s="125" t="s">
        <v>36</v>
      </c>
      <c r="M587" s="128" t="s">
        <v>37</v>
      </c>
      <c r="N587" s="128" t="s">
        <v>29</v>
      </c>
      <c r="O587" s="128" t="s">
        <v>30</v>
      </c>
      <c r="P587" s="129"/>
      <c r="Q587" s="130"/>
      <c r="R587" s="130" t="s">
        <v>31</v>
      </c>
      <c r="S587" s="131">
        <v>45442.695833333302</v>
      </c>
      <c r="T587" s="132" t="s">
        <v>392</v>
      </c>
      <c r="U587" s="133">
        <v>45532.695833333302</v>
      </c>
      <c r="V587" s="134">
        <f ca="1">TODAY()-INT(Sisteplant[[#This Row],[Data de Prioridade]])</f>
        <v>-85</v>
      </c>
    </row>
    <row r="588" spans="1:22" ht="11" x14ac:dyDescent="0.15">
      <c r="A588" s="125">
        <v>306248</v>
      </c>
      <c r="B588" s="125" t="s">
        <v>2120</v>
      </c>
      <c r="C588" s="126" t="s">
        <v>2121</v>
      </c>
      <c r="D588" s="126" t="s">
        <v>2121</v>
      </c>
      <c r="E588" s="127" t="s">
        <v>247</v>
      </c>
      <c r="F588" s="126" t="s">
        <v>248</v>
      </c>
      <c r="G588" s="127" t="s">
        <v>23</v>
      </c>
      <c r="H588" s="125" t="s">
        <v>214</v>
      </c>
      <c r="I588" s="127" t="s">
        <v>215</v>
      </c>
      <c r="J588" s="127" t="s">
        <v>1043</v>
      </c>
      <c r="K588" s="127" t="s">
        <v>1044</v>
      </c>
      <c r="L588" s="125" t="s">
        <v>36</v>
      </c>
      <c r="M588" s="128" t="s">
        <v>37</v>
      </c>
      <c r="N588" s="128" t="s">
        <v>29</v>
      </c>
      <c r="O588" s="128" t="s">
        <v>30</v>
      </c>
      <c r="P588" s="129"/>
      <c r="Q588" s="130"/>
      <c r="R588" s="130" t="s">
        <v>31</v>
      </c>
      <c r="S588" s="131">
        <v>45442.709027777797</v>
      </c>
      <c r="T588" s="132" t="s">
        <v>392</v>
      </c>
      <c r="U588" s="133">
        <v>45532.709027777797</v>
      </c>
      <c r="V588" s="134">
        <f ca="1">TODAY()-INT(Sisteplant[[#This Row],[Data de Prioridade]])</f>
        <v>-85</v>
      </c>
    </row>
    <row r="589" spans="1:22" ht="11" x14ac:dyDescent="0.15">
      <c r="A589" s="125">
        <v>306249</v>
      </c>
      <c r="B589" s="125" t="s">
        <v>2122</v>
      </c>
      <c r="C589" s="126" t="s">
        <v>2123</v>
      </c>
      <c r="D589" s="126" t="s">
        <v>2123</v>
      </c>
      <c r="E589" s="127" t="s">
        <v>127</v>
      </c>
      <c r="F589" s="126" t="s">
        <v>128</v>
      </c>
      <c r="G589" s="127" t="s">
        <v>23</v>
      </c>
      <c r="H589" s="125" t="s">
        <v>214</v>
      </c>
      <c r="I589" s="127" t="s">
        <v>215</v>
      </c>
      <c r="J589" s="127" t="s">
        <v>129</v>
      </c>
      <c r="K589" s="127" t="s">
        <v>130</v>
      </c>
      <c r="L589" s="125" t="s">
        <v>36</v>
      </c>
      <c r="M589" s="128" t="s">
        <v>37</v>
      </c>
      <c r="N589" s="128" t="s">
        <v>29</v>
      </c>
      <c r="O589" s="128" t="s">
        <v>30</v>
      </c>
      <c r="P589" s="129"/>
      <c r="Q589" s="130"/>
      <c r="R589" s="130" t="s">
        <v>31</v>
      </c>
      <c r="S589" s="131">
        <v>45441.6340277778</v>
      </c>
      <c r="T589" s="132" t="s">
        <v>131</v>
      </c>
      <c r="U589" s="133">
        <v>45531.6340277778</v>
      </c>
      <c r="V589" s="134">
        <f ca="1">TODAY()-INT(Sisteplant[[#This Row],[Data de Prioridade]])</f>
        <v>-84</v>
      </c>
    </row>
    <row r="590" spans="1:22" ht="11" x14ac:dyDescent="0.15">
      <c r="A590" s="125">
        <v>306250</v>
      </c>
      <c r="B590" s="125" t="s">
        <v>2124</v>
      </c>
      <c r="C590" s="126" t="s">
        <v>2125</v>
      </c>
      <c r="D590" s="126" t="s">
        <v>2125</v>
      </c>
      <c r="E590" s="127" t="s">
        <v>837</v>
      </c>
      <c r="F590" s="126" t="s">
        <v>838</v>
      </c>
      <c r="G590" s="127" t="s">
        <v>23</v>
      </c>
      <c r="H590" s="125" t="s">
        <v>214</v>
      </c>
      <c r="I590" s="127" t="s">
        <v>215</v>
      </c>
      <c r="J590" s="127" t="s">
        <v>933</v>
      </c>
      <c r="K590" s="127" t="s">
        <v>934</v>
      </c>
      <c r="L590" s="125" t="s">
        <v>36</v>
      </c>
      <c r="M590" s="128" t="s">
        <v>37</v>
      </c>
      <c r="N590" s="128" t="s">
        <v>55</v>
      </c>
      <c r="O590" s="128" t="s">
        <v>56</v>
      </c>
      <c r="P590" s="129"/>
      <c r="Q590" s="130"/>
      <c r="R590" s="130" t="s">
        <v>31</v>
      </c>
      <c r="S590" s="131">
        <v>45446.297222222202</v>
      </c>
      <c r="T590" s="132" t="s">
        <v>839</v>
      </c>
      <c r="U590" s="133">
        <v>45536.297222222202</v>
      </c>
      <c r="V590" s="134">
        <f ca="1">TODAY()-INT(Sisteplant[[#This Row],[Data de Prioridade]])</f>
        <v>-89</v>
      </c>
    </row>
    <row r="591" spans="1:22" ht="11" x14ac:dyDescent="0.15">
      <c r="A591" s="125">
        <v>306251</v>
      </c>
      <c r="B591" s="125" t="s">
        <v>2126</v>
      </c>
      <c r="C591" s="126" t="s">
        <v>2127</v>
      </c>
      <c r="D591" s="126" t="s">
        <v>2127</v>
      </c>
      <c r="E591" s="127" t="s">
        <v>42</v>
      </c>
      <c r="F591" s="126" t="s">
        <v>43</v>
      </c>
      <c r="G591" s="127" t="s">
        <v>23</v>
      </c>
      <c r="H591" s="125" t="s">
        <v>214</v>
      </c>
      <c r="I591" s="127" t="s">
        <v>215</v>
      </c>
      <c r="J591" s="127" t="s">
        <v>862</v>
      </c>
      <c r="K591" s="127" t="s">
        <v>863</v>
      </c>
      <c r="L591" s="125" t="s">
        <v>36</v>
      </c>
      <c r="M591" s="128" t="s">
        <v>37</v>
      </c>
      <c r="N591" s="128" t="s">
        <v>29</v>
      </c>
      <c r="O591" s="128" t="s">
        <v>30</v>
      </c>
      <c r="P591" s="129"/>
      <c r="Q591" s="130"/>
      <c r="R591" s="130" t="s">
        <v>31</v>
      </c>
      <c r="S591" s="131">
        <v>45440.440972222197</v>
      </c>
      <c r="T591" s="132" t="s">
        <v>46</v>
      </c>
      <c r="U591" s="133">
        <v>45530.440972222197</v>
      </c>
      <c r="V591" s="134">
        <f ca="1">TODAY()-INT(Sisteplant[[#This Row],[Data de Prioridade]])</f>
        <v>-83</v>
      </c>
    </row>
    <row r="592" spans="1:22" ht="11" x14ac:dyDescent="0.15">
      <c r="A592" s="125">
        <v>306252</v>
      </c>
      <c r="B592" s="125" t="s">
        <v>2128</v>
      </c>
      <c r="C592" s="126" t="s">
        <v>2129</v>
      </c>
      <c r="D592" s="126" t="s">
        <v>2129</v>
      </c>
      <c r="E592" s="127" t="s">
        <v>42</v>
      </c>
      <c r="F592" s="126" t="s">
        <v>43</v>
      </c>
      <c r="G592" s="127" t="s">
        <v>23</v>
      </c>
      <c r="H592" s="125" t="s">
        <v>214</v>
      </c>
      <c r="I592" s="127" t="s">
        <v>215</v>
      </c>
      <c r="J592" s="127" t="s">
        <v>862</v>
      </c>
      <c r="K592" s="127" t="s">
        <v>863</v>
      </c>
      <c r="L592" s="125" t="s">
        <v>36</v>
      </c>
      <c r="M592" s="128" t="s">
        <v>37</v>
      </c>
      <c r="N592" s="128" t="s">
        <v>29</v>
      </c>
      <c r="O592" s="128" t="s">
        <v>30</v>
      </c>
      <c r="P592" s="129"/>
      <c r="Q592" s="130"/>
      <c r="R592" s="130" t="s">
        <v>31</v>
      </c>
      <c r="S592" s="131">
        <v>45440.441666666702</v>
      </c>
      <c r="T592" s="132" t="s">
        <v>46</v>
      </c>
      <c r="U592" s="133">
        <v>45530.441666666702</v>
      </c>
      <c r="V592" s="134">
        <f ca="1">TODAY()-INT(Sisteplant[[#This Row],[Data de Prioridade]])</f>
        <v>-83</v>
      </c>
    </row>
    <row r="593" spans="1:22" ht="11" x14ac:dyDescent="0.15">
      <c r="A593" s="125">
        <v>306253</v>
      </c>
      <c r="B593" s="125" t="s">
        <v>2130</v>
      </c>
      <c r="C593" s="126" t="s">
        <v>2131</v>
      </c>
      <c r="D593" s="126" t="s">
        <v>2131</v>
      </c>
      <c r="E593" s="127" t="s">
        <v>42</v>
      </c>
      <c r="F593" s="126" t="s">
        <v>43</v>
      </c>
      <c r="G593" s="127" t="s">
        <v>23</v>
      </c>
      <c r="H593" s="125" t="s">
        <v>214</v>
      </c>
      <c r="I593" s="127" t="s">
        <v>215</v>
      </c>
      <c r="J593" s="127" t="s">
        <v>862</v>
      </c>
      <c r="K593" s="127" t="s">
        <v>863</v>
      </c>
      <c r="L593" s="125" t="s">
        <v>36</v>
      </c>
      <c r="M593" s="128" t="s">
        <v>37</v>
      </c>
      <c r="N593" s="128" t="s">
        <v>29</v>
      </c>
      <c r="O593" s="128" t="s">
        <v>30</v>
      </c>
      <c r="P593" s="129"/>
      <c r="Q593" s="130"/>
      <c r="R593" s="130" t="s">
        <v>31</v>
      </c>
      <c r="S593" s="131">
        <v>45440.443055555603</v>
      </c>
      <c r="T593" s="132" t="s">
        <v>46</v>
      </c>
      <c r="U593" s="133">
        <v>45530.443055555603</v>
      </c>
      <c r="V593" s="134">
        <f ca="1">TODAY()-INT(Sisteplant[[#This Row],[Data de Prioridade]])</f>
        <v>-83</v>
      </c>
    </row>
    <row r="594" spans="1:22" ht="11" x14ac:dyDescent="0.15">
      <c r="A594" s="125">
        <v>306254</v>
      </c>
      <c r="B594" s="125" t="s">
        <v>2132</v>
      </c>
      <c r="C594" s="126" t="s">
        <v>2133</v>
      </c>
      <c r="D594" s="126" t="s">
        <v>2133</v>
      </c>
      <c r="E594" s="127" t="s">
        <v>42</v>
      </c>
      <c r="F594" s="126" t="s">
        <v>43</v>
      </c>
      <c r="G594" s="127" t="s">
        <v>23</v>
      </c>
      <c r="H594" s="125" t="s">
        <v>214</v>
      </c>
      <c r="I594" s="127" t="s">
        <v>215</v>
      </c>
      <c r="J594" s="127" t="s">
        <v>862</v>
      </c>
      <c r="K594" s="127" t="s">
        <v>863</v>
      </c>
      <c r="L594" s="125" t="s">
        <v>36</v>
      </c>
      <c r="M594" s="128" t="s">
        <v>37</v>
      </c>
      <c r="N594" s="128" t="s">
        <v>29</v>
      </c>
      <c r="O594" s="128" t="s">
        <v>30</v>
      </c>
      <c r="P594" s="129"/>
      <c r="Q594" s="130"/>
      <c r="R594" s="130" t="s">
        <v>31</v>
      </c>
      <c r="S594" s="131">
        <v>45440.443749999999</v>
      </c>
      <c r="T594" s="132" t="s">
        <v>46</v>
      </c>
      <c r="U594" s="133">
        <v>45530.443749999999</v>
      </c>
      <c r="V594" s="134">
        <f ca="1">TODAY()-INT(Sisteplant[[#This Row],[Data de Prioridade]])</f>
        <v>-83</v>
      </c>
    </row>
    <row r="595" spans="1:22" ht="11" x14ac:dyDescent="0.15">
      <c r="A595" s="125">
        <v>306255</v>
      </c>
      <c r="B595" s="125" t="s">
        <v>2134</v>
      </c>
      <c r="C595" s="126" t="s">
        <v>2135</v>
      </c>
      <c r="D595" s="126" t="s">
        <v>2135</v>
      </c>
      <c r="E595" s="127" t="s">
        <v>127</v>
      </c>
      <c r="F595" s="126" t="s">
        <v>128</v>
      </c>
      <c r="G595" s="127" t="s">
        <v>23</v>
      </c>
      <c r="H595" s="125" t="s">
        <v>214</v>
      </c>
      <c r="I595" s="127" t="s">
        <v>215</v>
      </c>
      <c r="J595" s="127" t="s">
        <v>129</v>
      </c>
      <c r="K595" s="127" t="s">
        <v>130</v>
      </c>
      <c r="L595" s="125" t="s">
        <v>36</v>
      </c>
      <c r="M595" s="128" t="s">
        <v>37</v>
      </c>
      <c r="N595" s="128" t="s">
        <v>29</v>
      </c>
      <c r="O595" s="128" t="s">
        <v>30</v>
      </c>
      <c r="P595" s="129"/>
      <c r="Q595" s="130"/>
      <c r="R595" s="130" t="s">
        <v>31</v>
      </c>
      <c r="S595" s="131">
        <v>45441.391666666699</v>
      </c>
      <c r="T595" s="132" t="s">
        <v>131</v>
      </c>
      <c r="U595" s="133">
        <v>45531.391666666699</v>
      </c>
      <c r="V595" s="134">
        <f ca="1">TODAY()-INT(Sisteplant[[#This Row],[Data de Prioridade]])</f>
        <v>-84</v>
      </c>
    </row>
    <row r="596" spans="1:22" ht="11" x14ac:dyDescent="0.15">
      <c r="A596" s="125">
        <v>306256</v>
      </c>
      <c r="B596" s="125" t="s">
        <v>2136</v>
      </c>
      <c r="C596" s="126" t="s">
        <v>2137</v>
      </c>
      <c r="D596" s="126" t="s">
        <v>2137</v>
      </c>
      <c r="E596" s="127" t="s">
        <v>127</v>
      </c>
      <c r="F596" s="126" t="s">
        <v>128</v>
      </c>
      <c r="G596" s="127" t="s">
        <v>23</v>
      </c>
      <c r="H596" s="125" t="s">
        <v>34</v>
      </c>
      <c r="I596" s="127" t="s">
        <v>35</v>
      </c>
      <c r="J596" s="127" t="s">
        <v>129</v>
      </c>
      <c r="K596" s="127" t="s">
        <v>130</v>
      </c>
      <c r="L596" s="125" t="s">
        <v>36</v>
      </c>
      <c r="M596" s="128" t="s">
        <v>37</v>
      </c>
      <c r="N596" s="128" t="s">
        <v>89</v>
      </c>
      <c r="O596" s="128" t="s">
        <v>90</v>
      </c>
      <c r="P596" s="129">
        <v>45448.563194444403</v>
      </c>
      <c r="Q596" s="130"/>
      <c r="R596" s="130" t="s">
        <v>31</v>
      </c>
      <c r="S596" s="131">
        <v>45441.376388888901</v>
      </c>
      <c r="T596" s="132" t="s">
        <v>131</v>
      </c>
      <c r="U596" s="133">
        <v>45537.559027777803</v>
      </c>
      <c r="V596" s="134">
        <f ca="1">TODAY()-INT(Sisteplant[[#This Row],[Data de Prioridade]])</f>
        <v>-90</v>
      </c>
    </row>
    <row r="597" spans="1:22" ht="11" x14ac:dyDescent="0.15">
      <c r="A597" s="125">
        <v>306257</v>
      </c>
      <c r="B597" s="125" t="s">
        <v>2138</v>
      </c>
      <c r="C597" s="126" t="s">
        <v>2139</v>
      </c>
      <c r="D597" s="126" t="s">
        <v>2139</v>
      </c>
      <c r="E597" s="127" t="s">
        <v>127</v>
      </c>
      <c r="F597" s="126" t="s">
        <v>128</v>
      </c>
      <c r="G597" s="127" t="s">
        <v>23</v>
      </c>
      <c r="H597" s="125" t="s">
        <v>214</v>
      </c>
      <c r="I597" s="127" t="s">
        <v>215</v>
      </c>
      <c r="J597" s="127" t="s">
        <v>129</v>
      </c>
      <c r="K597" s="127" t="s">
        <v>130</v>
      </c>
      <c r="L597" s="125" t="s">
        <v>36</v>
      </c>
      <c r="M597" s="128" t="s">
        <v>37</v>
      </c>
      <c r="N597" s="128" t="s">
        <v>29</v>
      </c>
      <c r="O597" s="128" t="s">
        <v>30</v>
      </c>
      <c r="P597" s="129"/>
      <c r="Q597" s="130"/>
      <c r="R597" s="130" t="s">
        <v>31</v>
      </c>
      <c r="S597" s="131">
        <v>45441.370138888902</v>
      </c>
      <c r="T597" s="132" t="s">
        <v>131</v>
      </c>
      <c r="U597" s="133">
        <v>45531.370138888902</v>
      </c>
      <c r="V597" s="134">
        <f ca="1">TODAY()-INT(Sisteplant[[#This Row],[Data de Prioridade]])</f>
        <v>-84</v>
      </c>
    </row>
    <row r="598" spans="1:22" ht="11" x14ac:dyDescent="0.15">
      <c r="A598" s="125">
        <v>306258</v>
      </c>
      <c r="B598" s="125" t="s">
        <v>2140</v>
      </c>
      <c r="C598" s="126" t="s">
        <v>2141</v>
      </c>
      <c r="D598" s="126" t="s">
        <v>2141</v>
      </c>
      <c r="E598" s="127" t="s">
        <v>186</v>
      </c>
      <c r="F598" s="126" t="s">
        <v>187</v>
      </c>
      <c r="G598" s="127" t="s">
        <v>23</v>
      </c>
      <c r="H598" s="125" t="s">
        <v>214</v>
      </c>
      <c r="I598" s="127" t="s">
        <v>215</v>
      </c>
      <c r="J598" s="127" t="s">
        <v>138</v>
      </c>
      <c r="K598" s="127" t="s">
        <v>139</v>
      </c>
      <c r="L598" s="125" t="s">
        <v>36</v>
      </c>
      <c r="M598" s="128" t="s">
        <v>37</v>
      </c>
      <c r="N598" s="128" t="s">
        <v>29</v>
      </c>
      <c r="O598" s="128" t="s">
        <v>30</v>
      </c>
      <c r="P598" s="129"/>
      <c r="Q598" s="130"/>
      <c r="R598" s="130" t="s">
        <v>31</v>
      </c>
      <c r="S598" s="131">
        <v>45440.459027777797</v>
      </c>
      <c r="T598" s="132" t="s">
        <v>86</v>
      </c>
      <c r="U598" s="133">
        <v>45530.459027777797</v>
      </c>
      <c r="V598" s="134">
        <f ca="1">TODAY()-INT(Sisteplant[[#This Row],[Data de Prioridade]])</f>
        <v>-83</v>
      </c>
    </row>
    <row r="599" spans="1:22" ht="11" x14ac:dyDescent="0.15">
      <c r="A599" s="125">
        <v>306259</v>
      </c>
      <c r="B599" s="125" t="s">
        <v>2142</v>
      </c>
      <c r="C599" s="126" t="s">
        <v>2143</v>
      </c>
      <c r="D599" s="126" t="s">
        <v>2143</v>
      </c>
      <c r="E599" s="127" t="s">
        <v>1822</v>
      </c>
      <c r="F599" s="126" t="s">
        <v>1823</v>
      </c>
      <c r="G599" s="127" t="s">
        <v>23</v>
      </c>
      <c r="H599" s="125" t="s">
        <v>214</v>
      </c>
      <c r="I599" s="127" t="s">
        <v>215</v>
      </c>
      <c r="J599" s="127" t="s">
        <v>138</v>
      </c>
      <c r="K599" s="127" t="s">
        <v>139</v>
      </c>
      <c r="L599" s="125" t="s">
        <v>36</v>
      </c>
      <c r="M599" s="128" t="s">
        <v>37</v>
      </c>
      <c r="N599" s="128" t="s">
        <v>29</v>
      </c>
      <c r="O599" s="128" t="s">
        <v>30</v>
      </c>
      <c r="P599" s="129"/>
      <c r="Q599" s="130"/>
      <c r="R599" s="130" t="s">
        <v>31</v>
      </c>
      <c r="S599" s="131">
        <v>45440.459027777797</v>
      </c>
      <c r="T599" s="132" t="s">
        <v>86</v>
      </c>
      <c r="U599" s="133">
        <v>45530.459027777797</v>
      </c>
      <c r="V599" s="134">
        <f ca="1">TODAY()-INT(Sisteplant[[#This Row],[Data de Prioridade]])</f>
        <v>-83</v>
      </c>
    </row>
    <row r="600" spans="1:22" ht="11" x14ac:dyDescent="0.15">
      <c r="A600" s="125">
        <v>306260</v>
      </c>
      <c r="B600" s="125" t="s">
        <v>2144</v>
      </c>
      <c r="C600" s="126" t="s">
        <v>2145</v>
      </c>
      <c r="D600" s="126" t="s">
        <v>2145</v>
      </c>
      <c r="E600" s="127" t="s">
        <v>575</v>
      </c>
      <c r="F600" s="126" t="s">
        <v>576</v>
      </c>
      <c r="G600" s="127" t="s">
        <v>23</v>
      </c>
      <c r="H600" s="125" t="s">
        <v>34</v>
      </c>
      <c r="I600" s="127" t="s">
        <v>35</v>
      </c>
      <c r="J600" s="127" t="s">
        <v>138</v>
      </c>
      <c r="K600" s="127" t="s">
        <v>139</v>
      </c>
      <c r="L600" s="125" t="s">
        <v>36</v>
      </c>
      <c r="M600" s="128" t="s">
        <v>37</v>
      </c>
      <c r="N600" s="128" t="s">
        <v>89</v>
      </c>
      <c r="O600" s="128" t="s">
        <v>90</v>
      </c>
      <c r="P600" s="129">
        <v>45448.563888888901</v>
      </c>
      <c r="Q600" s="130"/>
      <c r="R600" s="130" t="s">
        <v>31</v>
      </c>
      <c r="S600" s="131">
        <v>45440.4597222222</v>
      </c>
      <c r="T600" s="132" t="s">
        <v>86</v>
      </c>
      <c r="U600" s="133">
        <v>45537.559027777803</v>
      </c>
      <c r="V600" s="134">
        <f ca="1">TODAY()-INT(Sisteplant[[#This Row],[Data de Prioridade]])</f>
        <v>-90</v>
      </c>
    </row>
    <row r="601" spans="1:22" ht="11" x14ac:dyDescent="0.15">
      <c r="A601" s="125">
        <v>306261</v>
      </c>
      <c r="B601" s="125" t="s">
        <v>2146</v>
      </c>
      <c r="C601" s="126" t="s">
        <v>2147</v>
      </c>
      <c r="D601" s="126" t="s">
        <v>2147</v>
      </c>
      <c r="E601" s="127" t="s">
        <v>575</v>
      </c>
      <c r="F601" s="126" t="s">
        <v>576</v>
      </c>
      <c r="G601" s="127" t="s">
        <v>23</v>
      </c>
      <c r="H601" s="125" t="s">
        <v>214</v>
      </c>
      <c r="I601" s="127" t="s">
        <v>215</v>
      </c>
      <c r="J601" s="127" t="s">
        <v>138</v>
      </c>
      <c r="K601" s="127" t="s">
        <v>139</v>
      </c>
      <c r="L601" s="125" t="s">
        <v>36</v>
      </c>
      <c r="M601" s="128" t="s">
        <v>37</v>
      </c>
      <c r="N601" s="128" t="s">
        <v>29</v>
      </c>
      <c r="O601" s="128" t="s">
        <v>30</v>
      </c>
      <c r="P601" s="129"/>
      <c r="Q601" s="130"/>
      <c r="R601" s="130" t="s">
        <v>31</v>
      </c>
      <c r="S601" s="131">
        <v>45440.460416666698</v>
      </c>
      <c r="T601" s="132" t="s">
        <v>86</v>
      </c>
      <c r="U601" s="133">
        <v>45530.460416666698</v>
      </c>
      <c r="V601" s="134">
        <f ca="1">TODAY()-INT(Sisteplant[[#This Row],[Data de Prioridade]])</f>
        <v>-83</v>
      </c>
    </row>
    <row r="602" spans="1:22" ht="11" x14ac:dyDescent="0.15">
      <c r="A602" s="125">
        <v>306262</v>
      </c>
      <c r="B602" s="125" t="s">
        <v>2148</v>
      </c>
      <c r="C602" s="126" t="s">
        <v>2149</v>
      </c>
      <c r="D602" s="126" t="s">
        <v>2149</v>
      </c>
      <c r="E602" s="127" t="s">
        <v>218</v>
      </c>
      <c r="F602" s="126" t="s">
        <v>219</v>
      </c>
      <c r="G602" s="127" t="s">
        <v>23</v>
      </c>
      <c r="H602" s="125" t="s">
        <v>214</v>
      </c>
      <c r="I602" s="127" t="s">
        <v>215</v>
      </c>
      <c r="J602" s="127" t="s">
        <v>138</v>
      </c>
      <c r="K602" s="127" t="s">
        <v>139</v>
      </c>
      <c r="L602" s="125" t="s">
        <v>36</v>
      </c>
      <c r="M602" s="128" t="s">
        <v>37</v>
      </c>
      <c r="N602" s="128" t="s">
        <v>29</v>
      </c>
      <c r="O602" s="128" t="s">
        <v>30</v>
      </c>
      <c r="P602" s="129"/>
      <c r="Q602" s="130"/>
      <c r="R602" s="130" t="s">
        <v>31</v>
      </c>
      <c r="S602" s="131">
        <v>45440.463194444397</v>
      </c>
      <c r="T602" s="132" t="s">
        <v>192</v>
      </c>
      <c r="U602" s="133">
        <v>45530.463194444397</v>
      </c>
      <c r="V602" s="134">
        <f ca="1">TODAY()-INT(Sisteplant[[#This Row],[Data de Prioridade]])</f>
        <v>-83</v>
      </c>
    </row>
    <row r="603" spans="1:22" ht="11" x14ac:dyDescent="0.15">
      <c r="A603" s="125">
        <v>306263</v>
      </c>
      <c r="B603" s="125" t="s">
        <v>2150</v>
      </c>
      <c r="C603" s="126" t="s">
        <v>2151</v>
      </c>
      <c r="D603" s="126" t="s">
        <v>2151</v>
      </c>
      <c r="E603" s="127" t="s">
        <v>357</v>
      </c>
      <c r="F603" s="126" t="s">
        <v>358</v>
      </c>
      <c r="G603" s="127" t="s">
        <v>23</v>
      </c>
      <c r="H603" s="125" t="s">
        <v>214</v>
      </c>
      <c r="I603" s="127" t="s">
        <v>215</v>
      </c>
      <c r="J603" s="127" t="s">
        <v>147</v>
      </c>
      <c r="K603" s="127" t="s">
        <v>148</v>
      </c>
      <c r="L603" s="125" t="s">
        <v>36</v>
      </c>
      <c r="M603" s="128" t="s">
        <v>37</v>
      </c>
      <c r="N603" s="128" t="s">
        <v>29</v>
      </c>
      <c r="O603" s="128" t="s">
        <v>30</v>
      </c>
      <c r="P603" s="129"/>
      <c r="Q603" s="130"/>
      <c r="R603" s="130" t="s">
        <v>31</v>
      </c>
      <c r="S603" s="131">
        <v>45441.494444444397</v>
      </c>
      <c r="T603" s="132" t="s">
        <v>131</v>
      </c>
      <c r="U603" s="133">
        <v>45531.494444444397</v>
      </c>
      <c r="V603" s="134">
        <f ca="1">TODAY()-INT(Sisteplant[[#This Row],[Data de Prioridade]])</f>
        <v>-84</v>
      </c>
    </row>
    <row r="604" spans="1:22" ht="11" x14ac:dyDescent="0.15">
      <c r="A604" s="125">
        <v>306264</v>
      </c>
      <c r="B604" s="125" t="s">
        <v>2152</v>
      </c>
      <c r="C604" s="126" t="s">
        <v>2153</v>
      </c>
      <c r="D604" s="126" t="s">
        <v>2153</v>
      </c>
      <c r="E604" s="127" t="s">
        <v>42</v>
      </c>
      <c r="F604" s="126" t="s">
        <v>43</v>
      </c>
      <c r="G604" s="127" t="s">
        <v>23</v>
      </c>
      <c r="H604" s="125" t="s">
        <v>214</v>
      </c>
      <c r="I604" s="127" t="s">
        <v>215</v>
      </c>
      <c r="J604" s="127" t="s">
        <v>862</v>
      </c>
      <c r="K604" s="127" t="s">
        <v>863</v>
      </c>
      <c r="L604" s="125" t="s">
        <v>36</v>
      </c>
      <c r="M604" s="128" t="s">
        <v>37</v>
      </c>
      <c r="N604" s="128" t="s">
        <v>61</v>
      </c>
      <c r="O604" s="128" t="s">
        <v>62</v>
      </c>
      <c r="P604" s="129"/>
      <c r="Q604" s="130"/>
      <c r="R604" s="130" t="s">
        <v>31</v>
      </c>
      <c r="S604" s="131">
        <v>45440.470138888901</v>
      </c>
      <c r="T604" s="132" t="s">
        <v>46</v>
      </c>
      <c r="U604" s="133">
        <v>45530.470138888901</v>
      </c>
      <c r="V604" s="134">
        <f ca="1">TODAY()-INT(Sisteplant[[#This Row],[Data de Prioridade]])</f>
        <v>-83</v>
      </c>
    </row>
    <row r="605" spans="1:22" ht="11" x14ac:dyDescent="0.15">
      <c r="A605" s="125">
        <v>306265</v>
      </c>
      <c r="B605" s="125" t="s">
        <v>2154</v>
      </c>
      <c r="C605" s="126" t="s">
        <v>2155</v>
      </c>
      <c r="D605" s="126" t="s">
        <v>2156</v>
      </c>
      <c r="E605" s="127" t="s">
        <v>1105</v>
      </c>
      <c r="F605" s="126" t="s">
        <v>1106</v>
      </c>
      <c r="G605" s="127" t="s">
        <v>23</v>
      </c>
      <c r="H605" s="125" t="s">
        <v>34</v>
      </c>
      <c r="I605" s="127" t="s">
        <v>35</v>
      </c>
      <c r="J605" s="127" t="s">
        <v>2157</v>
      </c>
      <c r="K605" s="127" t="s">
        <v>2158</v>
      </c>
      <c r="L605" s="125" t="s">
        <v>36</v>
      </c>
      <c r="M605" s="128" t="s">
        <v>37</v>
      </c>
      <c r="N605" s="128" t="s">
        <v>55</v>
      </c>
      <c r="O605" s="128" t="s">
        <v>56</v>
      </c>
      <c r="P605" s="129">
        <v>45448.570138888899</v>
      </c>
      <c r="Q605" s="130"/>
      <c r="R605" s="130" t="s">
        <v>40</v>
      </c>
      <c r="S605" s="131">
        <v>45446.3527777778</v>
      </c>
      <c r="T605" s="132"/>
      <c r="U605" s="133">
        <v>45447.568749999999</v>
      </c>
      <c r="V605" s="134">
        <f ca="1">TODAY()-INT(Sisteplant[[#This Row],[Data de Prioridade]])</f>
        <v>0</v>
      </c>
    </row>
    <row r="606" spans="1:22" ht="11" x14ac:dyDescent="0.15">
      <c r="A606" s="125">
        <v>306266</v>
      </c>
      <c r="B606" s="125" t="s">
        <v>2159</v>
      </c>
      <c r="C606" s="126" t="s">
        <v>2160</v>
      </c>
      <c r="D606" s="126" t="s">
        <v>2161</v>
      </c>
      <c r="E606" s="127" t="s">
        <v>2162</v>
      </c>
      <c r="F606" s="126" t="s">
        <v>2163</v>
      </c>
      <c r="G606" s="127" t="s">
        <v>50</v>
      </c>
      <c r="H606" s="125" t="s">
        <v>34</v>
      </c>
      <c r="I606" s="127" t="s">
        <v>35</v>
      </c>
      <c r="J606" s="127" t="s">
        <v>2164</v>
      </c>
      <c r="K606" s="127" t="s">
        <v>2165</v>
      </c>
      <c r="L606" s="125" t="s">
        <v>36</v>
      </c>
      <c r="M606" s="128" t="s">
        <v>37</v>
      </c>
      <c r="N606" s="128" t="s">
        <v>253</v>
      </c>
      <c r="O606" s="128" t="s">
        <v>254</v>
      </c>
      <c r="P606" s="129">
        <v>45449.588888888902</v>
      </c>
      <c r="Q606" s="130"/>
      <c r="R606" s="130" t="s">
        <v>49</v>
      </c>
      <c r="S606" s="131">
        <v>45441.560416666704</v>
      </c>
      <c r="T606" s="132"/>
      <c r="U606" s="133">
        <v>45597.585416666698</v>
      </c>
      <c r="V606" s="134">
        <f ca="1">TODAY()-INT(Sisteplant[[#This Row],[Data de Prioridade]])</f>
        <v>-150</v>
      </c>
    </row>
    <row r="607" spans="1:22" ht="11" x14ac:dyDescent="0.15">
      <c r="A607" s="125">
        <v>306267</v>
      </c>
      <c r="B607" s="125" t="s">
        <v>2166</v>
      </c>
      <c r="C607" s="126" t="s">
        <v>2167</v>
      </c>
      <c r="D607" s="126" t="s">
        <v>2168</v>
      </c>
      <c r="E607" s="127" t="s">
        <v>225</v>
      </c>
      <c r="F607" s="126" t="s">
        <v>226</v>
      </c>
      <c r="G607" s="127" t="s">
        <v>23</v>
      </c>
      <c r="H607" s="125" t="s">
        <v>34</v>
      </c>
      <c r="I607" s="127" t="s">
        <v>35</v>
      </c>
      <c r="J607" s="127" t="s">
        <v>72</v>
      </c>
      <c r="K607" s="127" t="s">
        <v>73</v>
      </c>
      <c r="L607" s="125" t="s">
        <v>36</v>
      </c>
      <c r="M607" s="128" t="s">
        <v>37</v>
      </c>
      <c r="N607" s="128" t="s">
        <v>61</v>
      </c>
      <c r="O607" s="128" t="s">
        <v>62</v>
      </c>
      <c r="P607" s="129">
        <v>45448.596527777801</v>
      </c>
      <c r="Q607" s="130"/>
      <c r="R607" s="130" t="s">
        <v>31</v>
      </c>
      <c r="S607" s="131">
        <v>45447.539583333302</v>
      </c>
      <c r="T607" s="132"/>
      <c r="U607" s="133">
        <v>45537.595138888901</v>
      </c>
      <c r="V607" s="134">
        <f ca="1">TODAY()-INT(Sisteplant[[#This Row],[Data de Prioridade]])</f>
        <v>-90</v>
      </c>
    </row>
    <row r="608" spans="1:22" x14ac:dyDescent="0.15">
      <c r="C608" s="56" t="s">
        <v>450</v>
      </c>
    </row>
  </sheetData>
  <sheetProtection selectLockedCells="1"/>
  <phoneticPr fontId="31" type="noConversion"/>
  <pageMargins left="0.23622047244094491" right="0.23622047244094491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ImpSimpl">
    <tabColor rgb="FF00B050"/>
    <pageSetUpPr fitToPage="1"/>
  </sheetPr>
  <dimension ref="A1:AR72"/>
  <sheetViews>
    <sheetView showGridLines="0" view="pageBreakPreview" zoomScale="90" zoomScaleNormal="90" zoomScaleSheetLayoutView="90" workbookViewId="0">
      <selection activeCell="X2" sqref="X2:AC3"/>
    </sheetView>
  </sheetViews>
  <sheetFormatPr baseColWidth="10" defaultColWidth="9.1640625" defaultRowHeight="15" x14ac:dyDescent="0.2"/>
  <cols>
    <col min="1" max="1" width="2.5" customWidth="1"/>
    <col min="2" max="37" width="3.5" customWidth="1"/>
    <col min="38" max="38" width="9.1640625" style="117"/>
    <col min="39" max="39" width="16.1640625" style="117" customWidth="1"/>
    <col min="40" max="40" width="23.83203125" style="117" customWidth="1"/>
    <col min="41" max="41" width="15.6640625" style="117" customWidth="1"/>
    <col min="42" max="16384" width="9.1640625" style="117"/>
  </cols>
  <sheetData>
    <row r="1" spans="1:44" ht="5" customHeight="1" x14ac:dyDescent="0.2">
      <c r="A1" s="12"/>
      <c r="G1" s="12"/>
      <c r="H1" s="12"/>
    </row>
    <row r="2" spans="1:44" ht="22" customHeight="1" x14ac:dyDescent="0.2">
      <c r="B2" s="188"/>
      <c r="C2" s="189"/>
      <c r="D2" s="189"/>
      <c r="E2" s="189"/>
      <c r="F2" s="189"/>
      <c r="G2" s="189"/>
      <c r="H2" s="189"/>
      <c r="I2" s="190"/>
      <c r="J2" s="192" t="s">
        <v>277</v>
      </c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6">
        <v>306130</v>
      </c>
      <c r="Y2" s="196"/>
      <c r="Z2" s="196"/>
      <c r="AA2" s="196"/>
      <c r="AB2" s="196"/>
      <c r="AC2" s="197"/>
      <c r="AD2" s="188"/>
      <c r="AE2" s="189"/>
      <c r="AF2" s="189"/>
      <c r="AG2" s="189"/>
      <c r="AH2" s="189"/>
      <c r="AI2" s="189"/>
      <c r="AJ2" s="189"/>
      <c r="AK2" s="190"/>
      <c r="AL2" s="118"/>
    </row>
    <row r="3" spans="1:44" ht="22" customHeight="1" x14ac:dyDescent="0.2">
      <c r="A3" s="14"/>
      <c r="B3" s="161"/>
      <c r="C3" s="162"/>
      <c r="D3" s="162"/>
      <c r="E3" s="162"/>
      <c r="F3" s="162"/>
      <c r="G3" s="162"/>
      <c r="H3" s="162"/>
      <c r="I3" s="191"/>
      <c r="J3" s="194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  <c r="X3" s="198"/>
      <c r="Y3" s="198"/>
      <c r="Z3" s="198"/>
      <c r="AA3" s="198"/>
      <c r="AB3" s="198"/>
      <c r="AC3" s="199"/>
      <c r="AD3" s="161"/>
      <c r="AE3" s="162"/>
      <c r="AF3" s="162"/>
      <c r="AG3" s="162"/>
      <c r="AH3" s="162"/>
      <c r="AI3" s="162"/>
      <c r="AJ3" s="162"/>
      <c r="AK3" s="191"/>
    </row>
    <row r="4" spans="1:44" ht="7" customHeight="1" x14ac:dyDescent="0.2">
      <c r="C4" s="15"/>
      <c r="D4" s="12"/>
      <c r="E4" s="12"/>
      <c r="F4" s="12"/>
      <c r="G4" s="12"/>
      <c r="H4" s="12"/>
      <c r="X4" t="s">
        <v>623</v>
      </c>
    </row>
    <row r="5" spans="1:44" ht="18" customHeight="1" x14ac:dyDescent="0.2">
      <c r="A5" s="62"/>
      <c r="B5" s="200" t="s">
        <v>11</v>
      </c>
      <c r="C5" s="201"/>
      <c r="D5" s="201"/>
      <c r="E5" s="201"/>
      <c r="F5" s="201"/>
      <c r="G5" s="201"/>
      <c r="H5" s="201"/>
      <c r="I5" s="97" t="str">
        <f>IF($X2="","",INDEX(Sisteplant[Denominação Tipo de Solicitação Serviço],MATCH(X2,Sisteplant[Número OS],0)))</f>
        <v>OBRAS</v>
      </c>
      <c r="J5" s="99"/>
      <c r="K5" s="99"/>
      <c r="L5" s="99"/>
      <c r="M5" s="99"/>
      <c r="N5" s="99"/>
      <c r="O5" s="200" t="s">
        <v>13</v>
      </c>
      <c r="P5" s="201"/>
      <c r="Q5" s="201"/>
      <c r="R5" s="98" t="str">
        <f>IF($X2="","",INDEX(Sisteplant[Denominação Oficina],MATCH(X2,Sisteplant[Número OS],0)))</f>
        <v>ELÉTRICA</v>
      </c>
      <c r="S5" s="98"/>
      <c r="T5" s="98"/>
      <c r="U5" s="98"/>
      <c r="V5" s="98"/>
      <c r="W5" s="98"/>
      <c r="X5" s="202" t="s">
        <v>15</v>
      </c>
      <c r="Y5" s="203"/>
      <c r="Z5" s="203"/>
      <c r="AA5" s="203"/>
      <c r="AB5" s="203"/>
      <c r="AC5" s="204">
        <f>IF($X2="","",INDEX(Sisteplant[Data Prevista],MATCH(X2,Sisteplant[Número OS],0)))</f>
        <v>45436.3930555556</v>
      </c>
      <c r="AD5" s="205"/>
      <c r="AE5" s="205"/>
      <c r="AF5" s="205"/>
      <c r="AG5" s="205"/>
      <c r="AH5" s="205"/>
      <c r="AI5" s="205"/>
      <c r="AJ5" s="205"/>
      <c r="AK5" s="206"/>
      <c r="AN5" s="207"/>
      <c r="AO5" s="207"/>
      <c r="AP5" s="207"/>
      <c r="AQ5" s="207"/>
      <c r="AR5" s="207"/>
    </row>
    <row r="6" spans="1:44" ht="7" customHeight="1" x14ac:dyDescent="0.2">
      <c r="A6" s="62"/>
      <c r="B6" s="16"/>
      <c r="C6" s="17"/>
      <c r="D6" s="18"/>
      <c r="E6" s="18"/>
      <c r="F6" s="18"/>
      <c r="G6" s="18"/>
      <c r="H6" s="18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N6" s="207"/>
      <c r="AO6" s="207"/>
      <c r="AP6" s="207"/>
      <c r="AQ6" s="207"/>
      <c r="AR6" s="207"/>
    </row>
    <row r="7" spans="1:44" ht="15" customHeight="1" x14ac:dyDescent="0.2">
      <c r="A7" s="62"/>
      <c r="B7" s="91" t="s">
        <v>278</v>
      </c>
      <c r="C7" s="19"/>
      <c r="D7" s="20"/>
      <c r="E7" s="20"/>
      <c r="F7" s="20"/>
      <c r="G7" s="20"/>
      <c r="H7" s="20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2"/>
      <c r="AN7" s="207"/>
      <c r="AO7" s="207"/>
      <c r="AP7" s="207"/>
      <c r="AQ7" s="207"/>
      <c r="AR7" s="207"/>
    </row>
    <row r="8" spans="1:44" ht="16.75" customHeight="1" x14ac:dyDescent="0.2">
      <c r="A8" s="64"/>
      <c r="B8" s="208" t="str">
        <f>IF($X2="","",INDEX(Sisteplant[Descrição OS],MATCH(X2,Sisteplant[Número OS],0)))</f>
        <v>(PRJ)_INSTALAR REFLETOR LED C/SENSOR DE PRESENÇA NA ÁREA EXTERNA DA PORTA DE EMERGENCIA FB/FÁBRICA IV
CC:1000011658-625133001-0000</v>
      </c>
      <c r="C8" s="209"/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209"/>
      <c r="AI8" s="209"/>
      <c r="AJ8" s="209"/>
      <c r="AK8" s="210"/>
    </row>
    <row r="9" spans="1:44" ht="16.75" customHeight="1" x14ac:dyDescent="0.2">
      <c r="A9" s="64"/>
      <c r="B9" s="208"/>
      <c r="C9" s="209"/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09"/>
      <c r="R9" s="209"/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09"/>
      <c r="AE9" s="209"/>
      <c r="AF9" s="209"/>
      <c r="AG9" s="209"/>
      <c r="AH9" s="209"/>
      <c r="AI9" s="209"/>
      <c r="AJ9" s="209"/>
      <c r="AK9" s="210"/>
    </row>
    <row r="10" spans="1:44" ht="16.75" customHeight="1" x14ac:dyDescent="0.2">
      <c r="A10" s="62"/>
      <c r="B10" s="208"/>
      <c r="C10" s="209"/>
      <c r="D10" s="209"/>
      <c r="E10" s="209"/>
      <c r="F10" s="209"/>
      <c r="G10" s="209"/>
      <c r="H10" s="209"/>
      <c r="I10" s="209"/>
      <c r="J10" s="209"/>
      <c r="K10" s="209"/>
      <c r="L10" s="209"/>
      <c r="M10" s="209"/>
      <c r="N10" s="209"/>
      <c r="O10" s="209"/>
      <c r="P10" s="209"/>
      <c r="Q10" s="209"/>
      <c r="R10" s="209"/>
      <c r="S10" s="209"/>
      <c r="T10" s="209"/>
      <c r="U10" s="209"/>
      <c r="V10" s="209"/>
      <c r="W10" s="209"/>
      <c r="X10" s="209"/>
      <c r="Y10" s="209"/>
      <c r="Z10" s="209"/>
      <c r="AA10" s="209"/>
      <c r="AB10" s="209"/>
      <c r="AC10" s="209"/>
      <c r="AD10" s="209"/>
      <c r="AE10" s="209"/>
      <c r="AF10" s="209"/>
      <c r="AG10" s="209"/>
      <c r="AH10" s="209"/>
      <c r="AI10" s="209"/>
      <c r="AJ10" s="209"/>
      <c r="AK10" s="210"/>
    </row>
    <row r="11" spans="1:44" ht="16.75" customHeight="1" x14ac:dyDescent="0.2">
      <c r="A11" s="62"/>
      <c r="B11" s="211"/>
      <c r="C11" s="212"/>
      <c r="D11" s="212"/>
      <c r="E11" s="212"/>
      <c r="F11" s="212"/>
      <c r="G11" s="212"/>
      <c r="H11" s="212"/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  <c r="Z11" s="212"/>
      <c r="AA11" s="212"/>
      <c r="AB11" s="212"/>
      <c r="AC11" s="212"/>
      <c r="AD11" s="212"/>
      <c r="AE11" s="212"/>
      <c r="AF11" s="212"/>
      <c r="AG11" s="212"/>
      <c r="AH11" s="212"/>
      <c r="AI11" s="212"/>
      <c r="AJ11" s="212"/>
      <c r="AK11" s="213"/>
    </row>
    <row r="12" spans="1:44" ht="7" customHeight="1" x14ac:dyDescent="0.2">
      <c r="A12" s="62"/>
      <c r="B12" s="16"/>
      <c r="C12" s="17"/>
      <c r="D12" s="18"/>
      <c r="E12" s="18"/>
      <c r="F12" s="18"/>
      <c r="G12" s="18"/>
      <c r="H12" s="18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</row>
    <row r="13" spans="1:44" ht="18" customHeight="1" x14ac:dyDescent="0.2">
      <c r="A13" s="62"/>
      <c r="B13" s="179" t="s">
        <v>279</v>
      </c>
      <c r="C13" s="180"/>
      <c r="D13" s="99" t="str">
        <f>IF($X2="","",INDEX(Sisteplant[Ativo],MATCH(X2,Sisteplant[Número OS],0)))</f>
        <v>FABRICA IV</v>
      </c>
      <c r="E13" s="99"/>
      <c r="F13" s="99"/>
      <c r="G13" s="99"/>
      <c r="H13" s="99"/>
      <c r="I13" s="99"/>
      <c r="J13" s="99"/>
      <c r="K13" s="100"/>
      <c r="L13" s="179" t="s">
        <v>280</v>
      </c>
      <c r="M13" s="180"/>
      <c r="N13" s="180"/>
      <c r="O13" s="180"/>
      <c r="P13" s="99" t="str">
        <f>IF($X2="","",INDEX(Sisteplant[Denominação Ativo],MATCH(X2,Sisteplant[Número OS],0)))</f>
        <v>FABRICA DE MATERIA PRIMA DE AGULHAS (WIRE MILLS)</v>
      </c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185" t="str">
        <f t="array" ref="AE13">IFERROR(
IF(I5="","",
_xlfn.SWITCH(I5,
"PROJETO",IF(AND(ISERR(FIND("PO",_xlfn.XLOOKUP(X2,Sisteplant[Número OS],Sisteplant[Observações do Serviço]))),NOT(ISERR(FIND("PR",_xlfn.XLOOKUP(X2,Sisteplant[Número OS],Sisteplant[Observações do Serviço]))))),"PR","PO"),
"OBRAS","CC")),
"--")</f>
        <v>CC</v>
      </c>
      <c r="AF13" s="186"/>
      <c r="AG13" s="214" t="str">
        <f>IFERROR(
_xlfn.SWITCH(I5,
"","",
"PROJETO",VALUE(RIGHT(INDEX(Sisteplant[Observações do Serviço],MATCH(X2,Sisteplant[Número OS],0)),LEN(INDEX(Sisteplant[Observações do Serviço],MATCH(X2,Sisteplant[Número OS],0)))-3)),
"OBRAS",VALUE(LEFT(INDEX(Sisteplant[Observações do Serviço],MATCH(X2,Sisteplant[Número OS],0)),FIND("-",INDEX(Sisteplant[Observações do Serviço],MATCH(X2,Sisteplant[Número OS],0)))-1))),"--")</f>
        <v>--</v>
      </c>
      <c r="AH13" s="214"/>
      <c r="AI13" s="214"/>
      <c r="AJ13" s="214"/>
      <c r="AK13" s="215"/>
      <c r="AM13" s="119"/>
    </row>
    <row r="14" spans="1:44" ht="7" customHeight="1" x14ac:dyDescent="0.2">
      <c r="A14" s="62"/>
      <c r="B14" s="18"/>
      <c r="C14" s="24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</row>
    <row r="15" spans="1:44" ht="18" customHeight="1" x14ac:dyDescent="0.2">
      <c r="A15" s="62"/>
      <c r="B15" s="179" t="s">
        <v>9</v>
      </c>
      <c r="C15" s="180"/>
      <c r="D15" s="180"/>
      <c r="E15" s="180"/>
      <c r="F15" s="99" t="str">
        <f>IF($X2="","",INDEX(Sisteplant[Denominação do Solicitante],MATCH(X2,Sisteplant[Número OS],0)))</f>
        <v>Luis Fernando Vidal</v>
      </c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181" t="s">
        <v>281</v>
      </c>
      <c r="T15" s="182"/>
      <c r="U15" s="182"/>
      <c r="V15" s="183" t="str">
        <f>IF($X2="","",INDEX(Sisteplant[Denominação Unidade Negócio],MATCH(X2,Sisteplant[Número OS],0)))</f>
        <v>MEDICAL</v>
      </c>
      <c r="W15" s="183"/>
      <c r="X15" s="183"/>
      <c r="Y15" s="183"/>
      <c r="Z15" s="183"/>
      <c r="AA15" s="184"/>
      <c r="AB15" s="185" t="s">
        <v>1</v>
      </c>
      <c r="AC15" s="186"/>
      <c r="AD15" s="186"/>
      <c r="AE15" s="186"/>
      <c r="AF15" s="99" t="str">
        <f>IF($X2="","",INDEX(Sisteplant[OS Cliente],MATCH(X2,Sisteplant[Número OS],0)))</f>
        <v>7217302</v>
      </c>
      <c r="AG15" s="99"/>
      <c r="AH15" s="99"/>
      <c r="AI15" s="99"/>
      <c r="AJ15" s="99"/>
      <c r="AK15" s="100"/>
    </row>
    <row r="16" spans="1:44" ht="7" customHeight="1" x14ac:dyDescent="0.2">
      <c r="A16" s="62"/>
      <c r="B16" s="16"/>
      <c r="C16" s="17"/>
      <c r="D16" s="18"/>
      <c r="E16" s="18"/>
      <c r="F16" s="18"/>
      <c r="G16" s="18"/>
      <c r="H16" s="18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ht="15" customHeight="1" x14ac:dyDescent="0.2">
      <c r="A17" s="62"/>
      <c r="B17" s="187" t="s">
        <v>282</v>
      </c>
      <c r="C17" s="152" t="s">
        <v>283</v>
      </c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4"/>
      <c r="AF17" s="136" t="s">
        <v>284</v>
      </c>
      <c r="AG17" s="137"/>
      <c r="AH17" s="138"/>
      <c r="AI17" s="136" t="s">
        <v>281</v>
      </c>
      <c r="AJ17" s="137"/>
      <c r="AK17" s="138"/>
    </row>
    <row r="18" spans="1:37" ht="16.75" customHeight="1" x14ac:dyDescent="0.2">
      <c r="A18" s="62"/>
      <c r="B18" s="187"/>
      <c r="C18" s="155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7"/>
      <c r="AF18" s="139"/>
      <c r="AG18" s="140"/>
      <c r="AH18" s="141"/>
      <c r="AI18" s="139"/>
      <c r="AJ18" s="140"/>
      <c r="AK18" s="141"/>
    </row>
    <row r="19" spans="1:37" ht="16.75" customHeight="1" x14ac:dyDescent="0.2">
      <c r="A19" s="62"/>
      <c r="B19" s="92">
        <v>1</v>
      </c>
      <c r="C19" s="142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4"/>
      <c r="AF19" s="142"/>
      <c r="AG19" s="143"/>
      <c r="AH19" s="144"/>
      <c r="AI19" s="143"/>
      <c r="AJ19" s="143"/>
      <c r="AK19" s="144"/>
    </row>
    <row r="20" spans="1:37" ht="16.75" customHeight="1" x14ac:dyDescent="0.2">
      <c r="A20" s="62"/>
      <c r="B20" s="93">
        <v>2</v>
      </c>
      <c r="C20" s="145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7"/>
      <c r="AF20" s="145"/>
      <c r="AG20" s="146"/>
      <c r="AH20" s="147"/>
      <c r="AI20" s="146"/>
      <c r="AJ20" s="146"/>
      <c r="AK20" s="147"/>
    </row>
    <row r="21" spans="1:37" ht="16.75" customHeight="1" x14ac:dyDescent="0.2">
      <c r="A21" s="62"/>
      <c r="B21" s="93">
        <v>3</v>
      </c>
      <c r="C21" s="158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60"/>
      <c r="AF21" s="145"/>
      <c r="AG21" s="146"/>
      <c r="AH21" s="147"/>
      <c r="AI21" s="146"/>
      <c r="AJ21" s="146"/>
      <c r="AK21" s="147"/>
    </row>
    <row r="22" spans="1:37" s="120" customFormat="1" ht="17" customHeight="1" x14ac:dyDescent="0.2">
      <c r="A22" s="64"/>
      <c r="B22" s="93">
        <v>4</v>
      </c>
      <c r="C22" s="145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7"/>
      <c r="AF22" s="145"/>
      <c r="AG22" s="146"/>
      <c r="AH22" s="147"/>
      <c r="AI22" s="146"/>
      <c r="AJ22" s="146"/>
      <c r="AK22" s="147"/>
    </row>
    <row r="23" spans="1:37" ht="17" customHeight="1" x14ac:dyDescent="0.2">
      <c r="A23" s="62"/>
      <c r="B23" s="93">
        <v>5</v>
      </c>
      <c r="C23" s="145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7"/>
      <c r="AF23" s="145"/>
      <c r="AG23" s="146"/>
      <c r="AH23" s="147"/>
      <c r="AI23" s="146"/>
      <c r="AJ23" s="146"/>
      <c r="AK23" s="147"/>
    </row>
    <row r="24" spans="1:37" ht="17" customHeight="1" x14ac:dyDescent="0.2">
      <c r="A24" s="62"/>
      <c r="B24" s="93">
        <v>6</v>
      </c>
      <c r="C24" s="145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7"/>
      <c r="AF24" s="145"/>
      <c r="AG24" s="146"/>
      <c r="AH24" s="147"/>
      <c r="AI24" s="146"/>
      <c r="AJ24" s="146"/>
      <c r="AK24" s="147"/>
    </row>
    <row r="25" spans="1:37" ht="17" customHeight="1" x14ac:dyDescent="0.2">
      <c r="A25" s="62"/>
      <c r="B25" s="94">
        <v>7</v>
      </c>
      <c r="C25" s="161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  <c r="AD25" s="162"/>
      <c r="AE25" s="162"/>
      <c r="AF25" s="148"/>
      <c r="AG25" s="149"/>
      <c r="AH25" s="150"/>
      <c r="AI25" s="149"/>
      <c r="AJ25" s="149"/>
      <c r="AK25" s="150"/>
    </row>
    <row r="26" spans="1:37" ht="7" customHeight="1" x14ac:dyDescent="0.2">
      <c r="A26" s="62"/>
      <c r="B26" s="16"/>
      <c r="C26" s="17"/>
      <c r="D26" s="18"/>
      <c r="E26" s="18"/>
      <c r="F26" s="18"/>
      <c r="G26" s="18"/>
      <c r="H26" s="18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 ht="17" customHeight="1" x14ac:dyDescent="0.2">
      <c r="A27" s="62"/>
      <c r="B27" s="163" t="s">
        <v>285</v>
      </c>
      <c r="C27" s="164"/>
      <c r="D27" s="165"/>
      <c r="E27" s="163" t="s">
        <v>286</v>
      </c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5"/>
      <c r="T27" s="163" t="s">
        <v>287</v>
      </c>
      <c r="U27" s="164"/>
      <c r="V27" s="164"/>
      <c r="W27" s="164"/>
      <c r="X27" s="165"/>
      <c r="Y27" s="163" t="s">
        <v>288</v>
      </c>
      <c r="Z27" s="164"/>
      <c r="AA27" s="164"/>
      <c r="AB27" s="164"/>
      <c r="AC27" s="165"/>
      <c r="AD27" s="163" t="s">
        <v>289</v>
      </c>
      <c r="AE27" s="164"/>
      <c r="AF27" s="164"/>
      <c r="AG27" s="164"/>
      <c r="AH27" s="165"/>
      <c r="AI27" s="163" t="s">
        <v>290</v>
      </c>
      <c r="AJ27" s="164"/>
      <c r="AK27" s="165"/>
    </row>
    <row r="28" spans="1:37" ht="17" customHeight="1" x14ac:dyDescent="0.2">
      <c r="A28" s="62"/>
      <c r="B28" s="151"/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 t="s">
        <v>291</v>
      </c>
      <c r="U28" s="151"/>
      <c r="V28" s="151"/>
      <c r="W28" s="151"/>
      <c r="X28" s="151"/>
      <c r="Y28" s="151" t="s">
        <v>292</v>
      </c>
      <c r="Z28" s="151"/>
      <c r="AA28" s="151"/>
      <c r="AB28" s="151"/>
      <c r="AC28" s="151"/>
      <c r="AD28" s="151" t="s">
        <v>292</v>
      </c>
      <c r="AE28" s="151"/>
      <c r="AF28" s="151"/>
      <c r="AG28" s="151"/>
      <c r="AH28" s="151"/>
      <c r="AI28" s="151"/>
      <c r="AJ28" s="151"/>
      <c r="AK28" s="151"/>
    </row>
    <row r="29" spans="1:37" ht="17" customHeight="1" x14ac:dyDescent="0.2">
      <c r="A29" s="62"/>
      <c r="B29" s="135"/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 t="s">
        <v>291</v>
      </c>
      <c r="U29" s="135"/>
      <c r="V29" s="135"/>
      <c r="W29" s="135"/>
      <c r="X29" s="135"/>
      <c r="Y29" s="135" t="s">
        <v>292</v>
      </c>
      <c r="Z29" s="135"/>
      <c r="AA29" s="135"/>
      <c r="AB29" s="135"/>
      <c r="AC29" s="135"/>
      <c r="AD29" s="135" t="s">
        <v>292</v>
      </c>
      <c r="AE29" s="135"/>
      <c r="AF29" s="135"/>
      <c r="AG29" s="135"/>
      <c r="AH29" s="135"/>
      <c r="AI29" s="135"/>
      <c r="AJ29" s="135"/>
      <c r="AK29" s="135"/>
    </row>
    <row r="30" spans="1:37" ht="17" customHeight="1" x14ac:dyDescent="0.2">
      <c r="A30" s="62"/>
      <c r="B30" s="135"/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 t="s">
        <v>291</v>
      </c>
      <c r="U30" s="135"/>
      <c r="V30" s="135"/>
      <c r="W30" s="135"/>
      <c r="X30" s="135"/>
      <c r="Y30" s="135" t="s">
        <v>292</v>
      </c>
      <c r="Z30" s="135"/>
      <c r="AA30" s="135"/>
      <c r="AB30" s="135"/>
      <c r="AC30" s="135"/>
      <c r="AD30" s="135" t="s">
        <v>292</v>
      </c>
      <c r="AE30" s="135"/>
      <c r="AF30" s="135"/>
      <c r="AG30" s="135"/>
      <c r="AH30" s="135"/>
      <c r="AI30" s="135"/>
      <c r="AJ30" s="135"/>
      <c r="AK30" s="135"/>
    </row>
    <row r="31" spans="1:37" ht="17" customHeight="1" x14ac:dyDescent="0.2">
      <c r="A31" s="62"/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 t="s">
        <v>291</v>
      </c>
      <c r="U31" s="135"/>
      <c r="V31" s="135"/>
      <c r="W31" s="135"/>
      <c r="X31" s="135"/>
      <c r="Y31" s="135" t="s">
        <v>292</v>
      </c>
      <c r="Z31" s="135"/>
      <c r="AA31" s="135"/>
      <c r="AB31" s="135"/>
      <c r="AC31" s="135"/>
      <c r="AD31" s="135" t="s">
        <v>292</v>
      </c>
      <c r="AE31" s="135"/>
      <c r="AF31" s="135"/>
      <c r="AG31" s="135"/>
      <c r="AH31" s="135"/>
      <c r="AI31" s="135"/>
      <c r="AJ31" s="135"/>
      <c r="AK31" s="135"/>
    </row>
    <row r="32" spans="1:37" ht="17" customHeight="1" x14ac:dyDescent="0.2">
      <c r="A32" s="62"/>
      <c r="B32" s="135"/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 t="s">
        <v>291</v>
      </c>
      <c r="U32" s="135"/>
      <c r="V32" s="135"/>
      <c r="W32" s="135"/>
      <c r="X32" s="135"/>
      <c r="Y32" s="135" t="s">
        <v>292</v>
      </c>
      <c r="Z32" s="135"/>
      <c r="AA32" s="135"/>
      <c r="AB32" s="135"/>
      <c r="AC32" s="135"/>
      <c r="AD32" s="135" t="s">
        <v>292</v>
      </c>
      <c r="AE32" s="135"/>
      <c r="AF32" s="135"/>
      <c r="AG32" s="135"/>
      <c r="AH32" s="135"/>
      <c r="AI32" s="135"/>
      <c r="AJ32" s="135"/>
      <c r="AK32" s="135"/>
    </row>
    <row r="33" spans="1:37" ht="17" customHeight="1" x14ac:dyDescent="0.2">
      <c r="A33" s="62"/>
      <c r="B33" s="135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 t="s">
        <v>291</v>
      </c>
      <c r="U33" s="135"/>
      <c r="V33" s="135"/>
      <c r="W33" s="135"/>
      <c r="X33" s="135"/>
      <c r="Y33" s="135" t="s">
        <v>292</v>
      </c>
      <c r="Z33" s="135"/>
      <c r="AA33" s="135"/>
      <c r="AB33" s="135"/>
      <c r="AC33" s="135"/>
      <c r="AD33" s="135" t="s">
        <v>292</v>
      </c>
      <c r="AE33" s="135"/>
      <c r="AF33" s="135"/>
      <c r="AG33" s="135"/>
      <c r="AH33" s="135"/>
      <c r="AI33" s="135"/>
      <c r="AJ33" s="135"/>
      <c r="AK33" s="135"/>
    </row>
    <row r="34" spans="1:37" ht="17" customHeight="1" x14ac:dyDescent="0.2">
      <c r="A34" s="62"/>
      <c r="B34" s="135"/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 t="s">
        <v>291</v>
      </c>
      <c r="U34" s="135"/>
      <c r="V34" s="135"/>
      <c r="W34" s="135"/>
      <c r="X34" s="135"/>
      <c r="Y34" s="135" t="s">
        <v>292</v>
      </c>
      <c r="Z34" s="135"/>
      <c r="AA34" s="135"/>
      <c r="AB34" s="135"/>
      <c r="AC34" s="135"/>
      <c r="AD34" s="135" t="s">
        <v>292</v>
      </c>
      <c r="AE34" s="135"/>
      <c r="AF34" s="135"/>
      <c r="AG34" s="135"/>
      <c r="AH34" s="135"/>
      <c r="AI34" s="135"/>
      <c r="AJ34" s="135"/>
      <c r="AK34" s="135"/>
    </row>
    <row r="35" spans="1:37" ht="17" customHeight="1" x14ac:dyDescent="0.2">
      <c r="A35" s="62"/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 t="s">
        <v>291</v>
      </c>
      <c r="U35" s="135"/>
      <c r="V35" s="135"/>
      <c r="W35" s="135"/>
      <c r="X35" s="135"/>
      <c r="Y35" s="135" t="s">
        <v>292</v>
      </c>
      <c r="Z35" s="135"/>
      <c r="AA35" s="135"/>
      <c r="AB35" s="135"/>
      <c r="AC35" s="135"/>
      <c r="AD35" s="135" t="s">
        <v>292</v>
      </c>
      <c r="AE35" s="135"/>
      <c r="AF35" s="135"/>
      <c r="AG35" s="135"/>
      <c r="AH35" s="135"/>
      <c r="AI35" s="135"/>
      <c r="AJ35" s="135"/>
      <c r="AK35" s="135"/>
    </row>
    <row r="36" spans="1:37" ht="17" customHeight="1" x14ac:dyDescent="0.2">
      <c r="A36" s="62"/>
      <c r="B36" s="135"/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 t="s">
        <v>291</v>
      </c>
      <c r="U36" s="135"/>
      <c r="V36" s="135"/>
      <c r="W36" s="135"/>
      <c r="X36" s="135"/>
      <c r="Y36" s="135" t="s">
        <v>292</v>
      </c>
      <c r="Z36" s="135"/>
      <c r="AA36" s="135"/>
      <c r="AB36" s="135"/>
      <c r="AC36" s="135"/>
      <c r="AD36" s="135" t="s">
        <v>292</v>
      </c>
      <c r="AE36" s="135"/>
      <c r="AF36" s="135"/>
      <c r="AG36" s="135"/>
      <c r="AH36" s="135"/>
      <c r="AI36" s="135"/>
      <c r="AJ36" s="135"/>
      <c r="AK36" s="135"/>
    </row>
    <row r="37" spans="1:37" ht="17" customHeight="1" x14ac:dyDescent="0.2">
      <c r="A37" s="62"/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 t="s">
        <v>291</v>
      </c>
      <c r="U37" s="135"/>
      <c r="V37" s="135"/>
      <c r="W37" s="135"/>
      <c r="X37" s="135"/>
      <c r="Y37" s="135" t="s">
        <v>292</v>
      </c>
      <c r="Z37" s="135"/>
      <c r="AA37" s="135"/>
      <c r="AB37" s="135"/>
      <c r="AC37" s="135"/>
      <c r="AD37" s="135" t="s">
        <v>292</v>
      </c>
      <c r="AE37" s="135"/>
      <c r="AF37" s="135"/>
      <c r="AG37" s="135"/>
      <c r="AH37" s="135"/>
      <c r="AI37" s="135"/>
      <c r="AJ37" s="135"/>
      <c r="AK37" s="135"/>
    </row>
    <row r="38" spans="1:37" ht="17" customHeight="1" x14ac:dyDescent="0.2">
      <c r="A38" s="62"/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 t="s">
        <v>291</v>
      </c>
      <c r="U38" s="168"/>
      <c r="V38" s="168"/>
      <c r="W38" s="168"/>
      <c r="X38" s="168"/>
      <c r="Y38" s="168" t="s">
        <v>292</v>
      </c>
      <c r="Z38" s="168"/>
      <c r="AA38" s="168"/>
      <c r="AB38" s="168"/>
      <c r="AC38" s="168"/>
      <c r="AD38" s="168" t="s">
        <v>292</v>
      </c>
      <c r="AE38" s="168"/>
      <c r="AF38" s="168"/>
      <c r="AG38" s="168"/>
      <c r="AH38" s="168"/>
      <c r="AI38" s="168"/>
      <c r="AJ38" s="168"/>
      <c r="AK38" s="168"/>
    </row>
    <row r="39" spans="1:37" ht="7" customHeight="1" x14ac:dyDescent="0.2">
      <c r="A39" s="62"/>
    </row>
    <row r="40" spans="1:37" ht="7" customHeight="1" x14ac:dyDescent="0.2">
      <c r="A40" s="62"/>
      <c r="B40" s="28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6"/>
    </row>
    <row r="41" spans="1:37" s="121" customFormat="1" ht="15" customHeight="1" x14ac:dyDescent="0.15">
      <c r="A41" s="62"/>
      <c r="B41" s="166" t="s">
        <v>293</v>
      </c>
      <c r="C41" s="167"/>
      <c r="D41" s="167"/>
      <c r="E41" s="167"/>
      <c r="F41" s="167"/>
      <c r="G41" s="23"/>
      <c r="H41" s="69"/>
      <c r="I41" s="23" t="s">
        <v>294</v>
      </c>
      <c r="J41" s="23"/>
      <c r="K41" s="23"/>
      <c r="L41" s="23"/>
      <c r="M41" s="69"/>
      <c r="N41" s="23" t="s">
        <v>295</v>
      </c>
      <c r="O41" s="23"/>
      <c r="P41" s="23"/>
      <c r="Q41" s="23"/>
      <c r="R41" s="69"/>
      <c r="S41" s="23" t="s">
        <v>296</v>
      </c>
      <c r="T41" s="23"/>
      <c r="U41" s="23"/>
      <c r="V41" s="23"/>
      <c r="W41" s="23"/>
      <c r="X41" s="23"/>
      <c r="Y41" s="70"/>
      <c r="Z41" s="23" t="s">
        <v>297</v>
      </c>
      <c r="AA41" s="23"/>
      <c r="AB41" s="23"/>
      <c r="AC41" s="23"/>
      <c r="AD41" s="69"/>
      <c r="AE41" s="23" t="s">
        <v>298</v>
      </c>
      <c r="AF41" s="23"/>
      <c r="AG41" s="23"/>
      <c r="AH41" s="80"/>
      <c r="AI41" s="80"/>
      <c r="AJ41" s="80"/>
      <c r="AK41" s="84"/>
    </row>
    <row r="42" spans="1:37" s="121" customFormat="1" ht="10" customHeight="1" x14ac:dyDescent="0.15">
      <c r="A42" s="62"/>
      <c r="B42" s="166"/>
      <c r="C42" s="167"/>
      <c r="D42" s="167"/>
      <c r="E42" s="167"/>
      <c r="F42" s="167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80"/>
      <c r="AI42" s="80"/>
      <c r="AJ42" s="80"/>
      <c r="AK42" s="84"/>
    </row>
    <row r="43" spans="1:37" s="121" customFormat="1" ht="15" customHeight="1" x14ac:dyDescent="0.15">
      <c r="A43" s="62"/>
      <c r="B43" s="166"/>
      <c r="C43" s="167"/>
      <c r="D43" s="167"/>
      <c r="E43" s="167"/>
      <c r="F43" s="167"/>
      <c r="G43" s="23"/>
      <c r="H43" s="69"/>
      <c r="I43" s="23" t="s">
        <v>299</v>
      </c>
      <c r="J43" s="23"/>
      <c r="K43" s="23"/>
      <c r="L43" s="23"/>
      <c r="M43" s="69"/>
      <c r="N43" s="23" t="s">
        <v>300</v>
      </c>
      <c r="O43" s="72"/>
      <c r="P43" s="23"/>
      <c r="Q43" s="23"/>
      <c r="R43" s="69"/>
      <c r="S43" s="23" t="s">
        <v>301</v>
      </c>
      <c r="T43" s="23"/>
      <c r="U43" s="23"/>
      <c r="V43" s="23"/>
      <c r="W43" s="23"/>
      <c r="X43" s="23"/>
      <c r="Y43" s="69"/>
      <c r="Z43" s="23" t="s">
        <v>302</v>
      </c>
      <c r="AA43" s="23"/>
      <c r="AB43" s="71"/>
      <c r="AC43" s="71"/>
      <c r="AD43" s="71"/>
      <c r="AE43" s="71"/>
      <c r="AF43" s="71"/>
      <c r="AG43" s="71"/>
      <c r="AH43" s="71"/>
      <c r="AI43" s="71"/>
      <c r="AJ43" s="71"/>
      <c r="AK43" s="82"/>
    </row>
    <row r="44" spans="1:37" s="121" customFormat="1" ht="10" customHeight="1" x14ac:dyDescent="0.15">
      <c r="A44" s="62"/>
      <c r="B44" s="83"/>
      <c r="C44" s="29"/>
      <c r="D44" s="29"/>
      <c r="E44" s="29"/>
      <c r="F44" s="29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84"/>
    </row>
    <row r="45" spans="1:37" s="121" customFormat="1" ht="15" customHeight="1" x14ac:dyDescent="0.15">
      <c r="A45" s="62"/>
      <c r="B45" s="171" t="s">
        <v>303</v>
      </c>
      <c r="C45" s="172"/>
      <c r="D45" s="172"/>
      <c r="E45" s="172"/>
      <c r="F45" s="172"/>
      <c r="G45" s="23"/>
      <c r="H45" s="69"/>
      <c r="I45" s="23" t="s">
        <v>304</v>
      </c>
      <c r="J45" s="23"/>
      <c r="K45" s="23"/>
      <c r="L45" s="23"/>
      <c r="M45" s="23"/>
      <c r="N45" s="23"/>
      <c r="O45" s="72"/>
      <c r="P45" s="23"/>
      <c r="Q45" s="23"/>
      <c r="R45" s="69"/>
      <c r="S45" s="23" t="s">
        <v>305</v>
      </c>
      <c r="T45" s="23"/>
      <c r="U45" s="23"/>
      <c r="V45" s="23"/>
      <c r="W45" s="23"/>
      <c r="X45" s="23"/>
      <c r="Y45" s="69"/>
      <c r="Z45" s="23" t="s">
        <v>306</v>
      </c>
      <c r="AA45" s="23"/>
      <c r="AB45" s="23"/>
      <c r="AC45" s="23"/>
      <c r="AD45" s="23"/>
      <c r="AE45" s="23"/>
      <c r="AF45" s="73"/>
      <c r="AG45" s="23"/>
      <c r="AH45" s="23"/>
      <c r="AI45" s="23"/>
      <c r="AJ45" s="23"/>
      <c r="AK45" s="84"/>
    </row>
    <row r="46" spans="1:37" s="121" customFormat="1" ht="5" customHeight="1" x14ac:dyDescent="0.15">
      <c r="A46" s="62"/>
      <c r="B46" s="171"/>
      <c r="C46" s="172"/>
      <c r="D46" s="172"/>
      <c r="E46" s="172"/>
      <c r="F46" s="172"/>
      <c r="G46" s="23"/>
      <c r="H46" s="23"/>
      <c r="I46" s="23"/>
      <c r="J46" s="23"/>
      <c r="K46" s="23"/>
      <c r="L46" s="23"/>
      <c r="M46" s="23"/>
      <c r="N46" s="23"/>
      <c r="O46" s="72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73"/>
      <c r="AG46" s="23"/>
      <c r="AH46" s="23"/>
      <c r="AI46" s="23"/>
      <c r="AJ46" s="23"/>
      <c r="AK46" s="84"/>
    </row>
    <row r="47" spans="1:37" s="121" customFormat="1" ht="15" customHeight="1" x14ac:dyDescent="0.2">
      <c r="A47" s="63"/>
      <c r="B47" s="171"/>
      <c r="C47" s="172"/>
      <c r="D47" s="172"/>
      <c r="E47" s="172"/>
      <c r="F47" s="172"/>
      <c r="G47" s="23"/>
      <c r="H47" s="23"/>
      <c r="I47" s="23"/>
      <c r="J47" s="23"/>
      <c r="K47" s="23"/>
      <c r="L47" s="23"/>
      <c r="M47" s="23"/>
      <c r="N47" s="23"/>
      <c r="O47" s="74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84"/>
    </row>
    <row r="48" spans="1:37" s="121" customFormat="1" ht="10" customHeight="1" x14ac:dyDescent="0.2">
      <c r="A48" s="62"/>
      <c r="B48" s="83"/>
      <c r="C48" s="29"/>
      <c r="D48" s="29"/>
      <c r="E48" s="29"/>
      <c r="F48" s="29"/>
      <c r="G48" s="23"/>
      <c r="H48" s="23"/>
      <c r="I48" s="23"/>
      <c r="J48" s="23"/>
      <c r="K48" s="23"/>
      <c r="L48" s="23"/>
      <c r="M48" s="23"/>
      <c r="N48" s="23"/>
      <c r="O48" s="75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84"/>
    </row>
    <row r="49" spans="1:37" s="121" customFormat="1" ht="17" customHeight="1" x14ac:dyDescent="0.15">
      <c r="A49" s="62"/>
      <c r="B49" s="173" t="s">
        <v>307</v>
      </c>
      <c r="C49" s="174"/>
      <c r="D49" s="174"/>
      <c r="E49" s="174"/>
      <c r="F49" s="174"/>
      <c r="G49" s="23"/>
      <c r="H49" s="69"/>
      <c r="I49" s="76" t="s">
        <v>308</v>
      </c>
      <c r="J49" s="23"/>
      <c r="K49" s="23"/>
      <c r="L49" s="23"/>
      <c r="M49" s="69"/>
      <c r="N49" s="23" t="s">
        <v>309</v>
      </c>
      <c r="O49" s="72"/>
      <c r="P49" s="23"/>
      <c r="Q49" s="23"/>
      <c r="R49" s="69"/>
      <c r="S49" s="23" t="s">
        <v>310</v>
      </c>
      <c r="T49" s="23"/>
      <c r="U49" s="23"/>
      <c r="V49" s="23"/>
      <c r="W49" s="23"/>
      <c r="X49" s="23"/>
      <c r="Y49" s="69"/>
      <c r="Z49" s="23" t="s">
        <v>311</v>
      </c>
      <c r="AA49" s="23"/>
      <c r="AB49" s="23"/>
      <c r="AC49" s="69"/>
      <c r="AD49" s="76" t="s">
        <v>312</v>
      </c>
      <c r="AE49" s="30"/>
      <c r="AF49" s="23"/>
      <c r="AG49" s="23"/>
      <c r="AH49" s="23"/>
      <c r="AI49" s="23"/>
      <c r="AJ49" s="23"/>
      <c r="AK49" s="84"/>
    </row>
    <row r="50" spans="1:37" s="121" customFormat="1" ht="7" customHeight="1" x14ac:dyDescent="0.15">
      <c r="A50" s="62"/>
      <c r="B50" s="173"/>
      <c r="C50" s="174"/>
      <c r="D50" s="174"/>
      <c r="E50" s="174"/>
      <c r="F50" s="174"/>
      <c r="G50" s="23"/>
      <c r="H50" s="77"/>
      <c r="I50" s="23"/>
      <c r="J50" s="23"/>
      <c r="K50" s="23"/>
      <c r="L50" s="23"/>
      <c r="M50" s="23"/>
      <c r="N50" s="23"/>
      <c r="O50" s="72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84"/>
    </row>
    <row r="51" spans="1:37" ht="17" customHeight="1" x14ac:dyDescent="0.2">
      <c r="A51" s="62"/>
      <c r="B51" s="173"/>
      <c r="C51" s="174"/>
      <c r="D51" s="174"/>
      <c r="E51" s="174"/>
      <c r="F51" s="174"/>
      <c r="G51" s="75"/>
      <c r="H51" s="78"/>
      <c r="I51" s="75" t="s">
        <v>313</v>
      </c>
      <c r="J51" s="75"/>
      <c r="K51" s="75"/>
      <c r="L51" s="75"/>
      <c r="M51" s="75"/>
      <c r="N51" s="75"/>
      <c r="O51" s="75"/>
      <c r="P51" s="75"/>
      <c r="Q51" s="75"/>
      <c r="R51" s="78"/>
      <c r="S51" s="75" t="s">
        <v>314</v>
      </c>
      <c r="T51" s="75"/>
      <c r="U51" s="75"/>
      <c r="V51" s="75"/>
      <c r="W51" s="75"/>
      <c r="X51" s="75"/>
      <c r="Y51" s="78"/>
      <c r="Z51" s="75" t="s">
        <v>315</v>
      </c>
      <c r="AA51" s="75"/>
      <c r="AB51" s="79"/>
      <c r="AC51" s="79"/>
      <c r="AD51" s="79"/>
      <c r="AE51" s="79"/>
      <c r="AF51" s="79"/>
      <c r="AG51" s="79"/>
      <c r="AH51" s="79"/>
      <c r="AI51" s="79"/>
      <c r="AJ51" s="79"/>
      <c r="AK51" s="85"/>
    </row>
    <row r="52" spans="1:37" ht="10" customHeight="1" x14ac:dyDescent="0.2">
      <c r="A52" s="62"/>
      <c r="B52" s="86"/>
      <c r="C52" s="87"/>
      <c r="D52" s="87"/>
      <c r="E52" s="87"/>
      <c r="F52" s="87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88"/>
    </row>
    <row r="53" spans="1:37" s="122" customFormat="1" ht="15" customHeight="1" x14ac:dyDescent="0.15">
      <c r="A53" s="64"/>
      <c r="B53" s="173" t="s">
        <v>316</v>
      </c>
      <c r="C53" s="174"/>
      <c r="D53" s="174"/>
      <c r="E53" s="174"/>
      <c r="F53" s="174"/>
      <c r="G53" s="29"/>
      <c r="H53" s="70"/>
      <c r="I53" s="80" t="s">
        <v>35</v>
      </c>
      <c r="J53" s="80"/>
      <c r="K53" s="80"/>
      <c r="L53" s="80"/>
      <c r="M53" s="70"/>
      <c r="N53" s="80" t="s">
        <v>54</v>
      </c>
      <c r="O53" s="23"/>
      <c r="P53" s="23"/>
      <c r="Q53" s="80"/>
      <c r="R53" s="70"/>
      <c r="S53" s="80" t="s">
        <v>317</v>
      </c>
      <c r="T53" s="23"/>
      <c r="U53" s="23"/>
      <c r="V53" s="80"/>
      <c r="W53" s="80"/>
      <c r="X53" s="23"/>
      <c r="Y53" s="70"/>
      <c r="Z53" s="80" t="s">
        <v>318</v>
      </c>
      <c r="AA53" s="80"/>
      <c r="AB53" s="23"/>
      <c r="AC53" s="23"/>
      <c r="AD53" s="80"/>
      <c r="AE53" s="80"/>
      <c r="AF53" s="80"/>
      <c r="AG53" s="80"/>
      <c r="AH53" s="80"/>
      <c r="AI53" s="80"/>
      <c r="AJ53" s="80"/>
      <c r="AK53" s="84"/>
    </row>
    <row r="54" spans="1:37" ht="17" customHeight="1" x14ac:dyDescent="0.2">
      <c r="A54" s="62"/>
      <c r="B54" s="173"/>
      <c r="C54" s="174"/>
      <c r="D54" s="174"/>
      <c r="E54" s="174"/>
      <c r="F54" s="174"/>
      <c r="G54" s="75"/>
      <c r="H54" s="75" t="s">
        <v>319</v>
      </c>
      <c r="I54" s="75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82"/>
    </row>
    <row r="55" spans="1:37" ht="5" customHeight="1" x14ac:dyDescent="0.2">
      <c r="A55" s="62"/>
      <c r="B55" s="89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90"/>
    </row>
    <row r="56" spans="1:37" ht="7" customHeight="1" x14ac:dyDescent="0.2">
      <c r="A56" s="62"/>
      <c r="B56" s="175"/>
      <c r="C56" s="175"/>
      <c r="D56" s="175"/>
      <c r="E56" s="175"/>
      <c r="F56" s="176"/>
      <c r="G56" s="176"/>
      <c r="H56" s="176"/>
      <c r="I56" s="176"/>
      <c r="J56" s="176"/>
      <c r="K56" s="176"/>
      <c r="L56" s="176"/>
      <c r="M56" s="176"/>
      <c r="N56" s="176"/>
      <c r="O56" s="176"/>
      <c r="P56" s="176"/>
      <c r="Q56" s="176"/>
      <c r="R56" s="176"/>
      <c r="S56" s="176"/>
      <c r="T56" s="176"/>
      <c r="U56" s="176"/>
      <c r="V56" s="176"/>
      <c r="W56" s="176"/>
      <c r="X56" s="176"/>
      <c r="Y56" s="176"/>
      <c r="Z56" s="176"/>
      <c r="AA56" s="176"/>
      <c r="AB56" s="176"/>
      <c r="AC56" s="176"/>
      <c r="AD56" s="176"/>
      <c r="AE56" s="176"/>
      <c r="AF56" s="176"/>
      <c r="AG56" s="176"/>
      <c r="AH56" s="176"/>
      <c r="AI56" s="176"/>
      <c r="AJ56" s="176"/>
      <c r="AK56" s="176"/>
    </row>
    <row r="57" spans="1:37" ht="16" customHeight="1" x14ac:dyDescent="0.2">
      <c r="A57" s="62"/>
      <c r="B57" s="177" t="s">
        <v>320</v>
      </c>
      <c r="C57" s="178"/>
      <c r="D57" s="178"/>
      <c r="E57" s="178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3"/>
      <c r="AC57" s="143"/>
      <c r="AD57" s="143"/>
      <c r="AE57" s="143"/>
      <c r="AF57" s="143"/>
      <c r="AG57" s="143"/>
      <c r="AH57" s="143"/>
      <c r="AI57" s="143"/>
      <c r="AJ57" s="143"/>
      <c r="AK57" s="144"/>
    </row>
    <row r="58" spans="1:37" ht="16" customHeight="1" x14ac:dyDescent="0.2">
      <c r="A58" s="62"/>
      <c r="B58" s="145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  <c r="AA58" s="146"/>
      <c r="AB58" s="146"/>
      <c r="AC58" s="146"/>
      <c r="AD58" s="146"/>
      <c r="AE58" s="146"/>
      <c r="AF58" s="146"/>
      <c r="AG58" s="146"/>
      <c r="AH58" s="146"/>
      <c r="AI58" s="146"/>
      <c r="AJ58" s="146"/>
      <c r="AK58" s="147"/>
    </row>
    <row r="59" spans="1:37" ht="16" customHeight="1" x14ac:dyDescent="0.2">
      <c r="A59" s="62"/>
      <c r="B59" s="145"/>
      <c r="C59" s="146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  <c r="AA59" s="146"/>
      <c r="AB59" s="146"/>
      <c r="AC59" s="146"/>
      <c r="AD59" s="146"/>
      <c r="AE59" s="146"/>
      <c r="AF59" s="146"/>
      <c r="AG59" s="146"/>
      <c r="AH59" s="146"/>
      <c r="AI59" s="146"/>
      <c r="AJ59" s="146"/>
      <c r="AK59" s="147"/>
    </row>
    <row r="60" spans="1:37" ht="16" customHeight="1" x14ac:dyDescent="0.2">
      <c r="A60" s="62"/>
      <c r="B60" s="145"/>
      <c r="C60" s="146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  <c r="AA60" s="146"/>
      <c r="AB60" s="146"/>
      <c r="AC60" s="146"/>
      <c r="AD60" s="146"/>
      <c r="AE60" s="146"/>
      <c r="AF60" s="146"/>
      <c r="AG60" s="146"/>
      <c r="AH60" s="146"/>
      <c r="AI60" s="146"/>
      <c r="AJ60" s="146"/>
      <c r="AK60" s="147"/>
    </row>
    <row r="61" spans="1:37" ht="17" customHeight="1" x14ac:dyDescent="0.2">
      <c r="A61" s="62"/>
      <c r="B61" s="145"/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  <c r="AA61" s="146"/>
      <c r="AB61" s="146"/>
      <c r="AC61" s="146"/>
      <c r="AD61" s="146"/>
      <c r="AE61" s="146"/>
      <c r="AF61" s="146"/>
      <c r="AG61" s="146"/>
      <c r="AH61" s="146"/>
      <c r="AI61" s="146"/>
      <c r="AJ61" s="146"/>
      <c r="AK61" s="147"/>
    </row>
    <row r="62" spans="1:37" ht="17" customHeight="1" x14ac:dyDescent="0.2">
      <c r="A62" s="62"/>
      <c r="B62" s="145"/>
      <c r="C62" s="146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  <c r="AA62" s="146"/>
      <c r="AB62" s="146"/>
      <c r="AC62" s="146"/>
      <c r="AD62" s="146"/>
      <c r="AE62" s="146"/>
      <c r="AF62" s="146"/>
      <c r="AG62" s="146"/>
      <c r="AH62" s="146"/>
      <c r="AI62" s="146"/>
      <c r="AJ62" s="146"/>
      <c r="AK62" s="147"/>
    </row>
    <row r="63" spans="1:37" ht="17" customHeight="1" x14ac:dyDescent="0.2">
      <c r="A63" s="62"/>
      <c r="B63" s="148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149"/>
      <c r="AB63" s="149"/>
      <c r="AC63" s="149"/>
      <c r="AD63" s="149"/>
      <c r="AE63" s="149"/>
      <c r="AF63" s="149"/>
      <c r="AG63" s="149"/>
      <c r="AH63" s="149"/>
      <c r="AI63" s="149"/>
      <c r="AJ63" s="149"/>
      <c r="AK63" s="150"/>
    </row>
    <row r="64" spans="1:37" ht="7" customHeight="1" x14ac:dyDescent="0.2">
      <c r="A64" s="62"/>
    </row>
    <row r="65" spans="1:39" ht="12" customHeight="1" x14ac:dyDescent="0.2">
      <c r="A65" s="62"/>
      <c r="B65" s="169" t="s">
        <v>321</v>
      </c>
      <c r="C65" s="170"/>
      <c r="D65" s="170"/>
      <c r="E65" s="170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6"/>
      <c r="T65" s="169" t="s">
        <v>322</v>
      </c>
      <c r="U65" s="170"/>
      <c r="V65" s="170"/>
      <c r="W65" s="170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6"/>
    </row>
    <row r="66" spans="1:39" x14ac:dyDescent="0.2">
      <c r="A66" s="62"/>
      <c r="B66" s="36"/>
      <c r="C66" s="37"/>
      <c r="D66" s="38" t="s">
        <v>323</v>
      </c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S66" s="35"/>
      <c r="T66" s="36"/>
      <c r="U66" s="37"/>
      <c r="V66" s="38" t="s">
        <v>323</v>
      </c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8"/>
      <c r="AJ66" s="38"/>
      <c r="AK66" s="35"/>
    </row>
    <row r="67" spans="1:39" ht="7" customHeight="1" x14ac:dyDescent="0.2">
      <c r="A67" s="62"/>
      <c r="B67" s="34"/>
      <c r="S67" s="35"/>
      <c r="T67" s="34"/>
      <c r="AK67" s="35"/>
    </row>
    <row r="68" spans="1:39" ht="14.25" customHeight="1" x14ac:dyDescent="0.2">
      <c r="A68" s="62"/>
      <c r="B68" s="39"/>
      <c r="F68" s="38" t="s">
        <v>324</v>
      </c>
      <c r="H68" s="40"/>
      <c r="I68" s="40"/>
      <c r="J68" s="41" t="s">
        <v>325</v>
      </c>
      <c r="K68" s="40"/>
      <c r="L68" s="41" t="s">
        <v>326</v>
      </c>
      <c r="M68" s="40"/>
      <c r="N68" s="40"/>
      <c r="S68" s="35"/>
      <c r="T68" s="39"/>
      <c r="X68" s="38" t="s">
        <v>324</v>
      </c>
      <c r="Z68" s="40"/>
      <c r="AA68" s="40"/>
      <c r="AB68" s="41" t="s">
        <v>325</v>
      </c>
      <c r="AC68" s="40"/>
      <c r="AD68" s="41" t="s">
        <v>326</v>
      </c>
      <c r="AE68" s="40"/>
      <c r="AF68" s="40"/>
      <c r="AK68" s="35"/>
    </row>
    <row r="69" spans="1:39" ht="5" customHeight="1" x14ac:dyDescent="0.2">
      <c r="A69" s="62"/>
      <c r="B69" s="31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3"/>
      <c r="T69" s="31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3"/>
    </row>
    <row r="70" spans="1:39" x14ac:dyDescent="0.2">
      <c r="AK70" s="95" t="s">
        <v>327</v>
      </c>
    </row>
    <row r="71" spans="1:39" ht="7" customHeight="1" x14ac:dyDescent="0.2">
      <c r="A71" s="62"/>
      <c r="B71" s="16"/>
      <c r="C71" s="17"/>
      <c r="D71" s="18"/>
      <c r="E71" s="18"/>
      <c r="F71" s="18"/>
      <c r="G71" s="18"/>
      <c r="H71" s="18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</row>
    <row r="72" spans="1:39" ht="5" customHeight="1" x14ac:dyDescent="0.2">
      <c r="A72" s="96"/>
      <c r="AM72" s="123"/>
    </row>
  </sheetData>
  <sheetProtection selectLockedCells="1"/>
  <mergeCells count="131">
    <mergeCell ref="B2:I3"/>
    <mergeCell ref="J2:W3"/>
    <mergeCell ref="X2:AC3"/>
    <mergeCell ref="AD2:AK3"/>
    <mergeCell ref="B5:H5"/>
    <mergeCell ref="X5:AB5"/>
    <mergeCell ref="AC5:AK5"/>
    <mergeCell ref="AN5:AR7"/>
    <mergeCell ref="L13:O13"/>
    <mergeCell ref="B8:AK11"/>
    <mergeCell ref="B13:C13"/>
    <mergeCell ref="AE13:AF13"/>
    <mergeCell ref="AG13:AK13"/>
    <mergeCell ref="O5:Q5"/>
    <mergeCell ref="B15:E15"/>
    <mergeCell ref="S15:U15"/>
    <mergeCell ref="V15:AA15"/>
    <mergeCell ref="AB15:AE15"/>
    <mergeCell ref="B17:B18"/>
    <mergeCell ref="AD37:AH37"/>
    <mergeCell ref="AI37:AK37"/>
    <mergeCell ref="AI35:AK35"/>
    <mergeCell ref="AI27:AK27"/>
    <mergeCell ref="E30:S30"/>
    <mergeCell ref="T30:X30"/>
    <mergeCell ref="Y30:AC30"/>
    <mergeCell ref="AI34:AK34"/>
    <mergeCell ref="B34:D34"/>
    <mergeCell ref="E34:S34"/>
    <mergeCell ref="T34:X34"/>
    <mergeCell ref="T37:X37"/>
    <mergeCell ref="Y37:AC37"/>
    <mergeCell ref="B30:D30"/>
    <mergeCell ref="B28:D28"/>
    <mergeCell ref="E28:S28"/>
    <mergeCell ref="T28:X28"/>
    <mergeCell ref="Y28:AC28"/>
    <mergeCell ref="B33:D33"/>
    <mergeCell ref="B65:E65"/>
    <mergeCell ref="T65:W65"/>
    <mergeCell ref="B45:F47"/>
    <mergeCell ref="B49:F51"/>
    <mergeCell ref="B53:F54"/>
    <mergeCell ref="B56:E56"/>
    <mergeCell ref="F56:AK56"/>
    <mergeCell ref="F57:AK57"/>
    <mergeCell ref="B58:AK58"/>
    <mergeCell ref="B59:AK59"/>
    <mergeCell ref="B57:E57"/>
    <mergeCell ref="B62:AK62"/>
    <mergeCell ref="B63:AK63"/>
    <mergeCell ref="B41:F43"/>
    <mergeCell ref="B61:AK61"/>
    <mergeCell ref="AD34:AH34"/>
    <mergeCell ref="B36:D36"/>
    <mergeCell ref="E36:S36"/>
    <mergeCell ref="T36:X36"/>
    <mergeCell ref="Y36:AC36"/>
    <mergeCell ref="AD36:AH36"/>
    <mergeCell ref="B60:AK60"/>
    <mergeCell ref="B38:D38"/>
    <mergeCell ref="E38:S38"/>
    <mergeCell ref="T38:X38"/>
    <mergeCell ref="Y38:AC38"/>
    <mergeCell ref="AD38:AH38"/>
    <mergeCell ref="AI38:AK38"/>
    <mergeCell ref="Y34:AC34"/>
    <mergeCell ref="AI36:AK36"/>
    <mergeCell ref="B35:D35"/>
    <mergeCell ref="E35:S35"/>
    <mergeCell ref="T35:X35"/>
    <mergeCell ref="Y35:AC35"/>
    <mergeCell ref="AD35:AH35"/>
    <mergeCell ref="B37:D37"/>
    <mergeCell ref="E37:S37"/>
    <mergeCell ref="E33:S33"/>
    <mergeCell ref="T33:X33"/>
    <mergeCell ref="Y33:AC33"/>
    <mergeCell ref="AD33:AH33"/>
    <mergeCell ref="B32:D32"/>
    <mergeCell ref="E32:S32"/>
    <mergeCell ref="T32:X32"/>
    <mergeCell ref="Y32:AC32"/>
    <mergeCell ref="AD32:AH32"/>
    <mergeCell ref="B29:D29"/>
    <mergeCell ref="E29:S29"/>
    <mergeCell ref="T29:X29"/>
    <mergeCell ref="Y29:AC29"/>
    <mergeCell ref="AD29:AH29"/>
    <mergeCell ref="B27:D27"/>
    <mergeCell ref="E27:S27"/>
    <mergeCell ref="B31:D31"/>
    <mergeCell ref="E31:S31"/>
    <mergeCell ref="T31:X31"/>
    <mergeCell ref="Y31:AC31"/>
    <mergeCell ref="AD31:AH31"/>
    <mergeCell ref="AD30:AH30"/>
    <mergeCell ref="T27:X27"/>
    <mergeCell ref="C19:AE19"/>
    <mergeCell ref="C20:AE20"/>
    <mergeCell ref="C21:AE21"/>
    <mergeCell ref="C22:AE22"/>
    <mergeCell ref="C23:AE23"/>
    <mergeCell ref="C24:AE24"/>
    <mergeCell ref="C25:AE25"/>
    <mergeCell ref="Y27:AC27"/>
    <mergeCell ref="AD27:AH27"/>
    <mergeCell ref="AI33:AK33"/>
    <mergeCell ref="AF17:AH18"/>
    <mergeCell ref="AI17:AK18"/>
    <mergeCell ref="AF19:AH19"/>
    <mergeCell ref="AF20:AH20"/>
    <mergeCell ref="AF21:AH21"/>
    <mergeCell ref="AF22:AH22"/>
    <mergeCell ref="AF23:AH23"/>
    <mergeCell ref="AF24:AH24"/>
    <mergeCell ref="AF25:AH25"/>
    <mergeCell ref="AI19:AK19"/>
    <mergeCell ref="AI20:AK20"/>
    <mergeCell ref="AI21:AK21"/>
    <mergeCell ref="AI22:AK22"/>
    <mergeCell ref="AI23:AK23"/>
    <mergeCell ref="AI24:AK24"/>
    <mergeCell ref="AI25:AK25"/>
    <mergeCell ref="AI31:AK31"/>
    <mergeCell ref="AI28:AK28"/>
    <mergeCell ref="AI29:AK29"/>
    <mergeCell ref="AI32:AK32"/>
    <mergeCell ref="AD28:AH28"/>
    <mergeCell ref="AI30:AK30"/>
    <mergeCell ref="C17:AE18"/>
  </mergeCells>
  <printOptions horizontalCentered="1"/>
  <pageMargins left="0.19685039370078741" right="0.19685039370078741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Listagem">
    <tabColor rgb="FFFF0000"/>
    <pageSetUpPr fitToPage="1"/>
  </sheetPr>
  <dimension ref="A1:R7"/>
  <sheetViews>
    <sheetView showGridLines="0" topLeftCell="B1" zoomScaleNormal="100" zoomScaleSheetLayoutView="85" workbookViewId="0">
      <pane ySplit="6" topLeftCell="A7" activePane="bottomLeft" state="frozen"/>
      <selection pane="bottomLeft" activeCell="D7" sqref="D7:D8"/>
    </sheetView>
  </sheetViews>
  <sheetFormatPr baseColWidth="10" defaultColWidth="9.1640625" defaultRowHeight="12" x14ac:dyDescent="0.15"/>
  <cols>
    <col min="1" max="1" width="1.6640625" style="43" customWidth="1"/>
    <col min="2" max="2" width="6.5" style="3" customWidth="1"/>
    <col min="3" max="3" width="14.5" style="6" customWidth="1"/>
    <col min="4" max="4" width="12.33203125" style="6" customWidth="1"/>
    <col min="5" max="5" width="17.1640625" style="46" bestFit="1" customWidth="1"/>
    <col min="6" max="6" width="66.83203125" style="11" customWidth="1"/>
    <col min="7" max="7" width="22.1640625" style="11" customWidth="1"/>
    <col min="8" max="8" width="29.6640625" style="1" customWidth="1"/>
    <col min="9" max="9" width="23.1640625" style="1" bestFit="1" customWidth="1"/>
    <col min="10" max="10" width="11.5" style="1" customWidth="1"/>
    <col min="11" max="16" width="9.1640625" style="4"/>
    <col min="17" max="19" width="0" style="4" hidden="1" customWidth="1"/>
    <col min="20" max="16384" width="9.1640625" style="4"/>
  </cols>
  <sheetData>
    <row r="1" spans="1:18" ht="4.5" customHeight="1" x14ac:dyDescent="0.15">
      <c r="A1" s="67"/>
      <c r="C1" s="3"/>
      <c r="D1" s="5"/>
      <c r="E1" s="5"/>
      <c r="F1" s="10"/>
      <c r="G1" s="10"/>
    </row>
    <row r="2" spans="1:18" ht="17" customHeight="1" x14ac:dyDescent="0.15">
      <c r="B2" s="220"/>
      <c r="C2" s="221"/>
      <c r="D2" s="221"/>
      <c r="E2" s="226" t="s">
        <v>328</v>
      </c>
      <c r="F2" s="227"/>
      <c r="G2" s="218" t="s">
        <v>329</v>
      </c>
      <c r="H2" s="219"/>
      <c r="I2" s="103">
        <v>44142</v>
      </c>
      <c r="M2" s="217"/>
      <c r="Q2" s="1">
        <f>B2+7</f>
        <v>7</v>
      </c>
      <c r="R2" s="4" t="str">
        <f>_xlfn.CONCAT("LISTA!$D$8:$D$",Q2)</f>
        <v>LISTA!$D$8:$D$7</v>
      </c>
    </row>
    <row r="3" spans="1:18" s="8" customFormat="1" ht="4.5" customHeight="1" x14ac:dyDescent="0.15">
      <c r="A3" s="44"/>
      <c r="B3" s="222"/>
      <c r="C3" s="223"/>
      <c r="D3" s="223"/>
      <c r="E3" s="228"/>
      <c r="F3" s="229"/>
      <c r="G3" s="42"/>
      <c r="H3" s="9"/>
      <c r="I3" s="66"/>
      <c r="J3" s="7"/>
      <c r="M3" s="217"/>
    </row>
    <row r="4" spans="1:18" ht="16.5" customHeight="1" x14ac:dyDescent="0.15">
      <c r="B4" s="224"/>
      <c r="C4" s="225"/>
      <c r="D4" s="225"/>
      <c r="E4" s="230"/>
      <c r="F4" s="231"/>
      <c r="G4" s="218" t="s">
        <v>330</v>
      </c>
      <c r="H4" s="219"/>
      <c r="I4" s="104" t="s">
        <v>30</v>
      </c>
      <c r="M4" s="217"/>
    </row>
    <row r="5" spans="1:18" ht="4.5" customHeight="1" x14ac:dyDescent="0.15">
      <c r="C5" s="3"/>
      <c r="D5" s="5"/>
      <c r="E5" s="5"/>
      <c r="F5" s="10"/>
      <c r="G5" s="10"/>
    </row>
    <row r="6" spans="1:18" s="2" customFormat="1" ht="32.25" customHeight="1" x14ac:dyDescent="0.2">
      <c r="A6" s="45"/>
      <c r="B6" s="110" t="s">
        <v>331</v>
      </c>
      <c r="C6" s="108" t="s">
        <v>1</v>
      </c>
      <c r="D6" s="108" t="s">
        <v>0</v>
      </c>
      <c r="E6" s="109" t="s">
        <v>15</v>
      </c>
      <c r="F6" s="105" t="s">
        <v>2</v>
      </c>
      <c r="G6" s="106" t="s">
        <v>14</v>
      </c>
      <c r="H6" s="105" t="s">
        <v>5</v>
      </c>
      <c r="I6" s="107" t="s">
        <v>8</v>
      </c>
      <c r="J6" s="65">
        <f>IF(ListOfic="TODAS AS ORDENS",
COUNTIFS(Sisteplant[Data Prevista],"&gt;="&amp;ListDataPrev,Sisteplant[Data Prevista],"&lt;"&amp; ListDataPrev+1),
COUNTIFS(Sisteplant[Data Prevista],"&gt;="&amp;ListDataPrev,Sisteplant[Data Prevista],"&lt;"&amp; ListDataPrev+1,Sisteplant[Denominação Oficina],ListOfic))</f>
        <v>0</v>
      </c>
      <c r="K6" s="216" t="s">
        <v>332</v>
      </c>
      <c r="L6" s="216"/>
    </row>
    <row r="7" spans="1:18" ht="15" customHeight="1" x14ac:dyDescent="0.15">
      <c r="E7" s="112"/>
      <c r="J7" s="4"/>
    </row>
  </sheetData>
  <sheetProtection selectLockedCells="1"/>
  <mergeCells count="6">
    <mergeCell ref="K6:L6"/>
    <mergeCell ref="M2:M4"/>
    <mergeCell ref="G4:H4"/>
    <mergeCell ref="G2:H2"/>
    <mergeCell ref="B2:D4"/>
    <mergeCell ref="E2:F4"/>
  </mergeCells>
  <conditionalFormatting sqref="G2:H2">
    <cfRule type="expression" dxfId="0" priority="1">
      <formula>#REF!=2</formula>
    </cfRule>
  </conditionalFormatting>
  <dataValidations disablePrompts="1" count="1">
    <dataValidation type="list" allowBlank="1" showInputMessage="1" showErrorMessage="1" sqref="I4" xr:uid="{00000000-0002-0000-0300-000000000000}">
      <formula1>"TODAS AS ORDENS,ELÉTRICA,REFRIGERAÇÃO,CIVIL,MARCENARIA,PINTURA,HIDRÁULICA,SERRALHERIA,SERVIÇOS GERAIS"</formula1>
    </dataValidation>
  </dataValidations>
  <pageMargins left="0.39370078740157483" right="0.39370078740157483" top="0.47244094488188981" bottom="0.47244094488188981" header="0.31496062992125984" footer="0.31496062992125984"/>
  <pageSetup paperSize="9" scale="53" fitToHeight="0" orientation="landscape" r:id="rId1"/>
  <headerFooter>
    <oddFooter>Page &amp;P of &amp;N</oddFooter>
  </headerFooter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ImpList">
    <tabColor rgb="FF00B0F0"/>
    <pageSetUpPr fitToPage="1"/>
  </sheetPr>
  <dimension ref="A1:AR3501"/>
  <sheetViews>
    <sheetView showGridLines="0" view="pageBreakPreview" topLeftCell="A19" zoomScale="90" zoomScaleNormal="90" zoomScaleSheetLayoutView="90" workbookViewId="0">
      <selection activeCell="X4" sqref="X4"/>
    </sheetView>
  </sheetViews>
  <sheetFormatPr baseColWidth="10" defaultColWidth="9.1640625" defaultRowHeight="15" x14ac:dyDescent="0.2"/>
  <cols>
    <col min="1" max="1" width="3.5" style="96" customWidth="1"/>
    <col min="2" max="37" width="3.5" customWidth="1"/>
    <col min="38" max="38" width="3" customWidth="1"/>
    <col min="39" max="39" width="3.1640625" style="12" customWidth="1"/>
    <col min="40" max="43" width="10.6640625" customWidth="1"/>
  </cols>
  <sheetData>
    <row r="1" spans="1:44" ht="7.5" customHeight="1" x14ac:dyDescent="0.2"/>
    <row r="2" spans="1:44" ht="22" customHeight="1" x14ac:dyDescent="0.2">
      <c r="A2" t="str">
        <f>IF(AN2="","",1)</f>
        <v/>
      </c>
      <c r="B2" s="188"/>
      <c r="C2" s="189"/>
      <c r="D2" s="189"/>
      <c r="E2" s="189"/>
      <c r="F2" s="189"/>
      <c r="G2" s="189"/>
      <c r="H2" s="189"/>
      <c r="I2" s="190"/>
      <c r="J2" s="192" t="s">
        <v>277</v>
      </c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6">
        <v>304606</v>
      </c>
      <c r="Y2" s="196"/>
      <c r="Z2" s="196"/>
      <c r="AA2" s="196"/>
      <c r="AB2" s="196"/>
      <c r="AC2" s="197"/>
      <c r="AD2" s="188"/>
      <c r="AE2" s="189"/>
      <c r="AF2" s="189"/>
      <c r="AG2" s="189"/>
      <c r="AH2" s="189"/>
      <c r="AI2" s="189"/>
      <c r="AJ2" s="189"/>
      <c r="AK2" s="190"/>
      <c r="AL2" s="13"/>
      <c r="AM2"/>
      <c r="AN2" s="235" t="str">
        <f>IF(COUNTIF(Listagem[Número OS],"&gt;0")&gt;0,COUNTIF(Listagem[Número OS],"&gt;0"),"")</f>
        <v/>
      </c>
      <c r="AO2" s="236" t="s">
        <v>333</v>
      </c>
      <c r="AR2">
        <v>1</v>
      </c>
    </row>
    <row r="3" spans="1:44" ht="22" customHeight="1" x14ac:dyDescent="0.2">
      <c r="A3" s="14"/>
      <c r="B3" s="161"/>
      <c r="C3" s="162"/>
      <c r="D3" s="162"/>
      <c r="E3" s="162"/>
      <c r="F3" s="162"/>
      <c r="G3" s="162"/>
      <c r="H3" s="162"/>
      <c r="I3" s="191"/>
      <c r="J3" s="194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  <c r="X3" s="198"/>
      <c r="Y3" s="198"/>
      <c r="Z3" s="198"/>
      <c r="AA3" s="198"/>
      <c r="AB3" s="198"/>
      <c r="AC3" s="199"/>
      <c r="AD3" s="161"/>
      <c r="AE3" s="162"/>
      <c r="AF3" s="162"/>
      <c r="AG3" s="162"/>
      <c r="AH3" s="162"/>
      <c r="AI3" s="162"/>
      <c r="AJ3" s="162"/>
      <c r="AK3" s="191"/>
      <c r="AM3"/>
      <c r="AN3" s="237" t="s">
        <v>334</v>
      </c>
      <c r="AO3" s="238"/>
    </row>
    <row r="4" spans="1:44" ht="7" customHeight="1" x14ac:dyDescent="0.2">
      <c r="A4"/>
      <c r="C4" s="15"/>
      <c r="D4" s="12"/>
      <c r="E4" s="12"/>
      <c r="F4" s="12"/>
      <c r="G4" s="12"/>
      <c r="H4" s="12"/>
      <c r="AM4"/>
    </row>
    <row r="5" spans="1:44" ht="18" customHeight="1" x14ac:dyDescent="0.2">
      <c r="A5" s="62"/>
      <c r="B5" s="200" t="s">
        <v>11</v>
      </c>
      <c r="C5" s="201"/>
      <c r="D5" s="201"/>
      <c r="E5" s="201"/>
      <c r="F5" s="201"/>
      <c r="G5" s="201"/>
      <c r="H5" s="201"/>
      <c r="I5" s="97" t="e">
        <f>IF($X2="","",INDEX(Sisteplant[Denominação Tipo de Solicitação Serviço],MATCH(X2,Sisteplant[Número OS],0)))</f>
        <v>#N/A</v>
      </c>
      <c r="J5" s="99"/>
      <c r="K5" s="99"/>
      <c r="L5" s="99"/>
      <c r="M5" s="99"/>
      <c r="N5" s="99"/>
      <c r="O5" s="200" t="s">
        <v>13</v>
      </c>
      <c r="P5" s="201"/>
      <c r="Q5" s="201"/>
      <c r="R5" s="98" t="e">
        <f>IF($X2="","",INDEX(Sisteplant[Denominação Oficina],MATCH(X2,Sisteplant[Número OS],0)))</f>
        <v>#N/A</v>
      </c>
      <c r="S5" s="98"/>
      <c r="T5" s="98"/>
      <c r="U5" s="98"/>
      <c r="V5" s="98"/>
      <c r="W5" s="98"/>
      <c r="X5" s="202" t="s">
        <v>15</v>
      </c>
      <c r="Y5" s="203"/>
      <c r="Z5" s="203"/>
      <c r="AA5" s="203"/>
      <c r="AB5" s="203"/>
      <c r="AC5" s="204" t="e">
        <f>IF($X2="","",INDEX(Sisteplant[Data Prevista],MATCH(X2,Sisteplant[Número OS],0)))</f>
        <v>#N/A</v>
      </c>
      <c r="AD5" s="205"/>
      <c r="AE5" s="205"/>
      <c r="AF5" s="205"/>
      <c r="AG5" s="205"/>
      <c r="AH5" s="205"/>
      <c r="AI5" s="205"/>
      <c r="AJ5" s="205"/>
      <c r="AK5" s="206"/>
      <c r="AM5"/>
      <c r="AN5" s="111"/>
      <c r="AO5" s="111"/>
      <c r="AP5" s="111"/>
      <c r="AQ5" s="111"/>
      <c r="AR5" s="111"/>
    </row>
    <row r="6" spans="1:44" ht="7" customHeight="1" x14ac:dyDescent="0.2">
      <c r="A6" s="62"/>
      <c r="B6" s="16"/>
      <c r="C6" s="17"/>
      <c r="D6" s="18"/>
      <c r="E6" s="18"/>
      <c r="F6" s="18"/>
      <c r="G6" s="18"/>
      <c r="H6" s="18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M6"/>
      <c r="AN6" s="111"/>
      <c r="AO6" s="111"/>
      <c r="AP6" s="111"/>
      <c r="AQ6" s="111"/>
      <c r="AR6" s="111"/>
    </row>
    <row r="7" spans="1:44" ht="15" customHeight="1" x14ac:dyDescent="0.2">
      <c r="A7" s="62"/>
      <c r="B7" s="91" t="s">
        <v>278</v>
      </c>
      <c r="C7" s="19"/>
      <c r="D7" s="20"/>
      <c r="E7" s="20"/>
      <c r="F7" s="20"/>
      <c r="G7" s="20"/>
      <c r="H7" s="20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2"/>
      <c r="AM7"/>
      <c r="AN7" s="111"/>
      <c r="AO7" s="111"/>
      <c r="AP7" s="111"/>
      <c r="AQ7" s="111"/>
      <c r="AR7" s="111"/>
    </row>
    <row r="8" spans="1:44" ht="16.75" customHeight="1" x14ac:dyDescent="0.2">
      <c r="A8" s="64"/>
      <c r="B8" s="208" t="e">
        <f>IF($X2="","",INDEX(Sisteplant[Descrição OS],MATCH(X2,Sisteplant[Número OS],0)))</f>
        <v>#N/A</v>
      </c>
      <c r="C8" s="209"/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209"/>
      <c r="AI8" s="209"/>
      <c r="AJ8" s="209"/>
      <c r="AK8" s="210"/>
      <c r="AM8"/>
    </row>
    <row r="9" spans="1:44" ht="16.75" customHeight="1" x14ac:dyDescent="0.2">
      <c r="A9" s="64"/>
      <c r="B9" s="208"/>
      <c r="C9" s="209"/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09"/>
      <c r="R9" s="209"/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09"/>
      <c r="AE9" s="209"/>
      <c r="AF9" s="209"/>
      <c r="AG9" s="209"/>
      <c r="AH9" s="209"/>
      <c r="AI9" s="209"/>
      <c r="AJ9" s="209"/>
      <c r="AK9" s="210"/>
      <c r="AM9"/>
    </row>
    <row r="10" spans="1:44" ht="16.75" customHeight="1" x14ac:dyDescent="0.2">
      <c r="A10" s="62"/>
      <c r="B10" s="208"/>
      <c r="C10" s="209"/>
      <c r="D10" s="209"/>
      <c r="E10" s="209"/>
      <c r="F10" s="209"/>
      <c r="G10" s="209"/>
      <c r="H10" s="209"/>
      <c r="I10" s="209"/>
      <c r="J10" s="209"/>
      <c r="K10" s="209"/>
      <c r="L10" s="209"/>
      <c r="M10" s="209"/>
      <c r="N10" s="209"/>
      <c r="O10" s="209"/>
      <c r="P10" s="209"/>
      <c r="Q10" s="209"/>
      <c r="R10" s="209"/>
      <c r="S10" s="209"/>
      <c r="T10" s="209"/>
      <c r="U10" s="209"/>
      <c r="V10" s="209"/>
      <c r="W10" s="209"/>
      <c r="X10" s="209"/>
      <c r="Y10" s="209"/>
      <c r="Z10" s="209"/>
      <c r="AA10" s="209"/>
      <c r="AB10" s="209"/>
      <c r="AC10" s="209"/>
      <c r="AD10" s="209"/>
      <c r="AE10" s="209"/>
      <c r="AF10" s="209"/>
      <c r="AG10" s="209"/>
      <c r="AH10" s="209"/>
      <c r="AI10" s="209"/>
      <c r="AJ10" s="209"/>
      <c r="AK10" s="210"/>
      <c r="AM10"/>
    </row>
    <row r="11" spans="1:44" ht="16.75" customHeight="1" x14ac:dyDescent="0.2">
      <c r="A11" s="62"/>
      <c r="B11" s="211"/>
      <c r="C11" s="212"/>
      <c r="D11" s="212"/>
      <c r="E11" s="212"/>
      <c r="F11" s="212"/>
      <c r="G11" s="212"/>
      <c r="H11" s="212"/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  <c r="Z11" s="212"/>
      <c r="AA11" s="212"/>
      <c r="AB11" s="212"/>
      <c r="AC11" s="212"/>
      <c r="AD11" s="212"/>
      <c r="AE11" s="212"/>
      <c r="AF11" s="212"/>
      <c r="AG11" s="212"/>
      <c r="AH11" s="212"/>
      <c r="AI11" s="212"/>
      <c r="AJ11" s="212"/>
      <c r="AK11" s="213"/>
      <c r="AM11"/>
    </row>
    <row r="12" spans="1:44" ht="7" customHeight="1" x14ac:dyDescent="0.2">
      <c r="A12" s="62"/>
      <c r="B12" s="16"/>
      <c r="C12" s="17"/>
      <c r="D12" s="18"/>
      <c r="E12" s="18"/>
      <c r="F12" s="18"/>
      <c r="G12" s="18"/>
      <c r="H12" s="18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M12"/>
    </row>
    <row r="13" spans="1:44" ht="18" customHeight="1" x14ac:dyDescent="0.2">
      <c r="A13" s="62"/>
      <c r="B13" s="179" t="s">
        <v>279</v>
      </c>
      <c r="C13" s="180"/>
      <c r="D13" s="99" t="e">
        <f>IF($X2="","",INDEX(Sisteplant[Ativo],MATCH(X2,Sisteplant[Número OS],0)))</f>
        <v>#N/A</v>
      </c>
      <c r="E13" s="99"/>
      <c r="F13" s="99"/>
      <c r="G13" s="99"/>
      <c r="H13" s="99"/>
      <c r="I13" s="99"/>
      <c r="J13" s="99"/>
      <c r="K13" s="100"/>
      <c r="L13" s="179" t="s">
        <v>280</v>
      </c>
      <c r="M13" s="180"/>
      <c r="N13" s="180"/>
      <c r="O13" s="180"/>
      <c r="P13" s="99" t="e">
        <f>IF($X2="","",INDEX(Sisteplant[Denominação Ativo],MATCH(X2,Sisteplant[Número OS],0)))</f>
        <v>#N/A</v>
      </c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185" t="str">
        <f t="array" ref="AE13">IFERROR(
IF(I5="","",
_xlfn.SWITCH(I5,
"PROJETO",IF(AND(ISERR(FIND("PO",_xlfn.XLOOKUP(X2,Sisteplant[Número OS],Sisteplant[Observações do Serviço]))),NOT(ISERR(FIND("PR",_xlfn.XLOOKUP(X2,Sisteplant[Número OS],Sisteplant[Observações do Serviço]))))),"PR","PO"),
"OBRAS","CC")),
"--")</f>
        <v>--</v>
      </c>
      <c r="AF13" s="186"/>
      <c r="AG13" s="214" t="str">
        <f>IFERROR(
_xlfn.SWITCH(I5,
"","",
"PROJETO",VALUE(RIGHT(INDEX(Sisteplant[Observações do Serviço],MATCH(X2,Sisteplant[Número OS],0)),LEN(INDEX(Sisteplant[Observações do Serviço],MATCH(X2,Sisteplant[Número OS],0)))-3)),
"OBRAS",VALUE(LEFT(INDEX(Sisteplant[Observações do Serviço],MATCH(X2,Sisteplant[Número OS],0)),FIND("-",INDEX(Sisteplant[Observações do Serviço],MATCH(X2,Sisteplant[Número OS],0)))-1))),"--")</f>
        <v>--</v>
      </c>
      <c r="AH13" s="214"/>
      <c r="AI13" s="214"/>
      <c r="AJ13" s="214"/>
      <c r="AK13" s="215"/>
      <c r="AM13"/>
    </row>
    <row r="14" spans="1:44" ht="7" customHeight="1" x14ac:dyDescent="0.2">
      <c r="A14" s="62"/>
      <c r="B14" s="18"/>
      <c r="C14" s="24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M14"/>
    </row>
    <row r="15" spans="1:44" ht="18" customHeight="1" x14ac:dyDescent="0.2">
      <c r="A15" s="62"/>
      <c r="B15" s="179" t="s">
        <v>9</v>
      </c>
      <c r="C15" s="180"/>
      <c r="D15" s="180"/>
      <c r="E15" s="180"/>
      <c r="F15" s="99" t="e">
        <f>IF($X2="","",INDEX(Sisteplant[Denominação do Solicitante],MATCH(X2,Sisteplant[Número OS],0)))</f>
        <v>#N/A</v>
      </c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181" t="s">
        <v>281</v>
      </c>
      <c r="T15" s="182"/>
      <c r="U15" s="182"/>
      <c r="V15" s="183" t="e">
        <f>IF($X2="","",INDEX(Sisteplant[Denominação Unidade Negócio],MATCH(X2,Sisteplant[Número OS],0)))</f>
        <v>#N/A</v>
      </c>
      <c r="W15" s="183"/>
      <c r="X15" s="183"/>
      <c r="Y15" s="183"/>
      <c r="Z15" s="183"/>
      <c r="AA15" s="184"/>
      <c r="AB15" s="185" t="s">
        <v>1</v>
      </c>
      <c r="AC15" s="186"/>
      <c r="AD15" s="186"/>
      <c r="AE15" s="186"/>
      <c r="AF15" s="99" t="e">
        <f>IF($X2="","",INDEX(Sisteplant[OS Cliente],MATCH(X2,Sisteplant[Número OS],0)))</f>
        <v>#N/A</v>
      </c>
      <c r="AG15" s="99"/>
      <c r="AH15" s="99"/>
      <c r="AI15" s="99"/>
      <c r="AJ15" s="99"/>
      <c r="AK15" s="100"/>
      <c r="AM15"/>
    </row>
    <row r="16" spans="1:44" ht="7" customHeight="1" x14ac:dyDescent="0.2">
      <c r="A16" s="62"/>
      <c r="B16" s="16"/>
      <c r="C16" s="17"/>
      <c r="D16" s="18"/>
      <c r="E16" s="18"/>
      <c r="F16" s="18"/>
      <c r="G16" s="18"/>
      <c r="H16" s="18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M16"/>
    </row>
    <row r="17" spans="1:39" ht="15" customHeight="1" x14ac:dyDescent="0.2">
      <c r="A17" s="62"/>
      <c r="B17" s="187" t="s">
        <v>282</v>
      </c>
      <c r="C17" s="152" t="s">
        <v>283</v>
      </c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4"/>
      <c r="AF17" s="136" t="s">
        <v>284</v>
      </c>
      <c r="AG17" s="137"/>
      <c r="AH17" s="138"/>
      <c r="AI17" s="136" t="s">
        <v>281</v>
      </c>
      <c r="AJ17" s="137"/>
      <c r="AK17" s="138"/>
      <c r="AM17"/>
    </row>
    <row r="18" spans="1:39" ht="16.75" customHeight="1" x14ac:dyDescent="0.2">
      <c r="A18" s="62"/>
      <c r="B18" s="187"/>
      <c r="C18" s="155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7"/>
      <c r="AF18" s="139"/>
      <c r="AG18" s="140"/>
      <c r="AH18" s="141"/>
      <c r="AI18" s="139"/>
      <c r="AJ18" s="140"/>
      <c r="AK18" s="141"/>
      <c r="AM18"/>
    </row>
    <row r="19" spans="1:39" ht="16.75" customHeight="1" x14ac:dyDescent="0.2">
      <c r="A19" s="62"/>
      <c r="B19" s="92">
        <v>1</v>
      </c>
      <c r="C19" s="142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4"/>
      <c r="AF19" s="142"/>
      <c r="AG19" s="143"/>
      <c r="AH19" s="144"/>
      <c r="AI19" s="143"/>
      <c r="AJ19" s="143"/>
      <c r="AK19" s="144"/>
      <c r="AM19"/>
    </row>
    <row r="20" spans="1:39" ht="16.75" customHeight="1" x14ac:dyDescent="0.2">
      <c r="A20" s="62"/>
      <c r="B20" s="93">
        <v>2</v>
      </c>
      <c r="C20" s="145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7"/>
      <c r="AF20" s="145"/>
      <c r="AG20" s="146"/>
      <c r="AH20" s="147"/>
      <c r="AI20" s="146"/>
      <c r="AJ20" s="146"/>
      <c r="AK20" s="147"/>
      <c r="AM20"/>
    </row>
    <row r="21" spans="1:39" ht="16.75" customHeight="1" x14ac:dyDescent="0.2">
      <c r="A21" s="62"/>
      <c r="B21" s="93">
        <v>3</v>
      </c>
      <c r="C21" s="158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60"/>
      <c r="AF21" s="145"/>
      <c r="AG21" s="146"/>
      <c r="AH21" s="147"/>
      <c r="AI21" s="146"/>
      <c r="AJ21" s="146"/>
      <c r="AK21" s="147"/>
      <c r="AM21"/>
    </row>
    <row r="22" spans="1:39" s="27" customFormat="1" ht="17" customHeight="1" x14ac:dyDescent="0.2">
      <c r="A22" s="64"/>
      <c r="B22" s="93">
        <v>4</v>
      </c>
      <c r="C22" s="145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7"/>
      <c r="AF22" s="145"/>
      <c r="AG22" s="146"/>
      <c r="AH22" s="147"/>
      <c r="AI22" s="146"/>
      <c r="AJ22" s="146"/>
      <c r="AK22" s="147"/>
    </row>
    <row r="23" spans="1:39" ht="17" customHeight="1" x14ac:dyDescent="0.2">
      <c r="A23" s="62"/>
      <c r="B23" s="93">
        <v>5</v>
      </c>
      <c r="C23" s="145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7"/>
      <c r="AF23" s="145"/>
      <c r="AG23" s="146"/>
      <c r="AH23" s="147"/>
      <c r="AI23" s="146"/>
      <c r="AJ23" s="146"/>
      <c r="AK23" s="147"/>
      <c r="AM23"/>
    </row>
    <row r="24" spans="1:39" ht="17" customHeight="1" x14ac:dyDescent="0.2">
      <c r="A24" s="62"/>
      <c r="B24" s="93">
        <v>6</v>
      </c>
      <c r="C24" s="145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7"/>
      <c r="AF24" s="145"/>
      <c r="AG24" s="146"/>
      <c r="AH24" s="147"/>
      <c r="AI24" s="146"/>
      <c r="AJ24" s="146"/>
      <c r="AK24" s="147"/>
      <c r="AM24"/>
    </row>
    <row r="25" spans="1:39" ht="17" customHeight="1" x14ac:dyDescent="0.2">
      <c r="A25" s="62"/>
      <c r="B25" s="94">
        <v>7</v>
      </c>
      <c r="C25" s="161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  <c r="AD25" s="162"/>
      <c r="AE25" s="162"/>
      <c r="AF25" s="148"/>
      <c r="AG25" s="149"/>
      <c r="AH25" s="150"/>
      <c r="AI25" s="149"/>
      <c r="AJ25" s="149"/>
      <c r="AK25" s="150"/>
      <c r="AM25"/>
    </row>
    <row r="26" spans="1:39" ht="7" customHeight="1" x14ac:dyDescent="0.2">
      <c r="A26" s="62"/>
      <c r="B26" s="16"/>
      <c r="C26" s="17"/>
      <c r="D26" s="18"/>
      <c r="E26" s="18"/>
      <c r="F26" s="18"/>
      <c r="G26" s="18"/>
      <c r="H26" s="18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M26"/>
    </row>
    <row r="27" spans="1:39" ht="17" customHeight="1" x14ac:dyDescent="0.2">
      <c r="A27" s="62"/>
      <c r="B27" s="163" t="s">
        <v>285</v>
      </c>
      <c r="C27" s="164"/>
      <c r="D27" s="165"/>
      <c r="E27" s="163" t="s">
        <v>286</v>
      </c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5"/>
      <c r="T27" s="163" t="s">
        <v>287</v>
      </c>
      <c r="U27" s="164"/>
      <c r="V27" s="164"/>
      <c r="W27" s="164"/>
      <c r="X27" s="165"/>
      <c r="Y27" s="163" t="s">
        <v>288</v>
      </c>
      <c r="Z27" s="164"/>
      <c r="AA27" s="164"/>
      <c r="AB27" s="164"/>
      <c r="AC27" s="165"/>
      <c r="AD27" s="163" t="s">
        <v>289</v>
      </c>
      <c r="AE27" s="164"/>
      <c r="AF27" s="164"/>
      <c r="AG27" s="164"/>
      <c r="AH27" s="165"/>
      <c r="AI27" s="163" t="s">
        <v>290</v>
      </c>
      <c r="AJ27" s="164"/>
      <c r="AK27" s="165"/>
      <c r="AM27"/>
    </row>
    <row r="28" spans="1:39" ht="17" customHeight="1" x14ac:dyDescent="0.2">
      <c r="A28" s="62"/>
      <c r="B28" s="151"/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 t="s">
        <v>291</v>
      </c>
      <c r="U28" s="151"/>
      <c r="V28" s="151"/>
      <c r="W28" s="151"/>
      <c r="X28" s="151"/>
      <c r="Y28" s="151" t="s">
        <v>292</v>
      </c>
      <c r="Z28" s="151"/>
      <c r="AA28" s="151"/>
      <c r="AB28" s="151"/>
      <c r="AC28" s="151"/>
      <c r="AD28" s="151" t="s">
        <v>292</v>
      </c>
      <c r="AE28" s="151"/>
      <c r="AF28" s="151"/>
      <c r="AG28" s="151"/>
      <c r="AH28" s="151"/>
      <c r="AI28" s="151"/>
      <c r="AJ28" s="151"/>
      <c r="AK28" s="151"/>
      <c r="AM28"/>
    </row>
    <row r="29" spans="1:39" ht="17" customHeight="1" x14ac:dyDescent="0.2">
      <c r="A29" s="62"/>
      <c r="B29" s="135"/>
      <c r="C29" s="135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 t="s">
        <v>291</v>
      </c>
      <c r="U29" s="135"/>
      <c r="V29" s="135"/>
      <c r="W29" s="135"/>
      <c r="X29" s="135"/>
      <c r="Y29" s="135" t="s">
        <v>292</v>
      </c>
      <c r="Z29" s="135"/>
      <c r="AA29" s="135"/>
      <c r="AB29" s="135"/>
      <c r="AC29" s="135"/>
      <c r="AD29" s="135" t="s">
        <v>292</v>
      </c>
      <c r="AE29" s="135"/>
      <c r="AF29" s="135"/>
      <c r="AG29" s="135"/>
      <c r="AH29" s="135"/>
      <c r="AI29" s="135"/>
      <c r="AJ29" s="135"/>
      <c r="AK29" s="135"/>
      <c r="AM29"/>
    </row>
    <row r="30" spans="1:39" ht="17" customHeight="1" x14ac:dyDescent="0.2">
      <c r="A30" s="62"/>
      <c r="B30" s="135"/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 t="s">
        <v>291</v>
      </c>
      <c r="U30" s="135"/>
      <c r="V30" s="135"/>
      <c r="W30" s="135"/>
      <c r="X30" s="135"/>
      <c r="Y30" s="135" t="s">
        <v>292</v>
      </c>
      <c r="Z30" s="135"/>
      <c r="AA30" s="135"/>
      <c r="AB30" s="135"/>
      <c r="AC30" s="135"/>
      <c r="AD30" s="135" t="s">
        <v>292</v>
      </c>
      <c r="AE30" s="135"/>
      <c r="AF30" s="135"/>
      <c r="AG30" s="135"/>
      <c r="AH30" s="135"/>
      <c r="AI30" s="135"/>
      <c r="AJ30" s="135"/>
      <c r="AK30" s="135"/>
      <c r="AM30"/>
    </row>
    <row r="31" spans="1:39" ht="17" customHeight="1" x14ac:dyDescent="0.2">
      <c r="A31" s="62"/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 t="s">
        <v>291</v>
      </c>
      <c r="U31" s="135"/>
      <c r="V31" s="135"/>
      <c r="W31" s="135"/>
      <c r="X31" s="135"/>
      <c r="Y31" s="135" t="s">
        <v>292</v>
      </c>
      <c r="Z31" s="135"/>
      <c r="AA31" s="135"/>
      <c r="AB31" s="135"/>
      <c r="AC31" s="135"/>
      <c r="AD31" s="135" t="s">
        <v>292</v>
      </c>
      <c r="AE31" s="135"/>
      <c r="AF31" s="135"/>
      <c r="AG31" s="135"/>
      <c r="AH31" s="135"/>
      <c r="AI31" s="135"/>
      <c r="AJ31" s="135"/>
      <c r="AK31" s="135"/>
      <c r="AM31"/>
    </row>
    <row r="32" spans="1:39" ht="17" customHeight="1" x14ac:dyDescent="0.2">
      <c r="A32" s="62"/>
      <c r="B32" s="135"/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 t="s">
        <v>291</v>
      </c>
      <c r="U32" s="135"/>
      <c r="V32" s="135"/>
      <c r="W32" s="135"/>
      <c r="X32" s="135"/>
      <c r="Y32" s="135" t="s">
        <v>292</v>
      </c>
      <c r="Z32" s="135"/>
      <c r="AA32" s="135"/>
      <c r="AB32" s="135"/>
      <c r="AC32" s="135"/>
      <c r="AD32" s="135" t="s">
        <v>292</v>
      </c>
      <c r="AE32" s="135"/>
      <c r="AF32" s="135"/>
      <c r="AG32" s="135"/>
      <c r="AH32" s="135"/>
      <c r="AI32" s="135"/>
      <c r="AJ32" s="135"/>
      <c r="AK32" s="135"/>
      <c r="AM32"/>
    </row>
    <row r="33" spans="1:39" ht="17" customHeight="1" x14ac:dyDescent="0.2">
      <c r="A33" s="62"/>
      <c r="B33" s="135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 t="s">
        <v>291</v>
      </c>
      <c r="U33" s="135"/>
      <c r="V33" s="135"/>
      <c r="W33" s="135"/>
      <c r="X33" s="135"/>
      <c r="Y33" s="135" t="s">
        <v>292</v>
      </c>
      <c r="Z33" s="135"/>
      <c r="AA33" s="135"/>
      <c r="AB33" s="135"/>
      <c r="AC33" s="135"/>
      <c r="AD33" s="135" t="s">
        <v>292</v>
      </c>
      <c r="AE33" s="135"/>
      <c r="AF33" s="135"/>
      <c r="AG33" s="135"/>
      <c r="AH33" s="135"/>
      <c r="AI33" s="135"/>
      <c r="AJ33" s="135"/>
      <c r="AK33" s="135"/>
      <c r="AM33"/>
    </row>
    <row r="34" spans="1:39" ht="17" customHeight="1" x14ac:dyDescent="0.2">
      <c r="A34" s="62"/>
      <c r="B34" s="135"/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 t="s">
        <v>291</v>
      </c>
      <c r="U34" s="135"/>
      <c r="V34" s="135"/>
      <c r="W34" s="135"/>
      <c r="X34" s="135"/>
      <c r="Y34" s="135" t="s">
        <v>292</v>
      </c>
      <c r="Z34" s="135"/>
      <c r="AA34" s="135"/>
      <c r="AB34" s="135"/>
      <c r="AC34" s="135"/>
      <c r="AD34" s="135" t="s">
        <v>292</v>
      </c>
      <c r="AE34" s="135"/>
      <c r="AF34" s="135"/>
      <c r="AG34" s="135"/>
      <c r="AH34" s="135"/>
      <c r="AI34" s="135"/>
      <c r="AJ34" s="135"/>
      <c r="AK34" s="135"/>
      <c r="AM34"/>
    </row>
    <row r="35" spans="1:39" ht="17" customHeight="1" x14ac:dyDescent="0.2">
      <c r="A35" s="62"/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 t="s">
        <v>291</v>
      </c>
      <c r="U35" s="135"/>
      <c r="V35" s="135"/>
      <c r="W35" s="135"/>
      <c r="X35" s="135"/>
      <c r="Y35" s="135" t="s">
        <v>292</v>
      </c>
      <c r="Z35" s="135"/>
      <c r="AA35" s="135"/>
      <c r="AB35" s="135"/>
      <c r="AC35" s="135"/>
      <c r="AD35" s="135" t="s">
        <v>292</v>
      </c>
      <c r="AE35" s="135"/>
      <c r="AF35" s="135"/>
      <c r="AG35" s="135"/>
      <c r="AH35" s="135"/>
      <c r="AI35" s="135"/>
      <c r="AJ35" s="135"/>
      <c r="AK35" s="135"/>
      <c r="AM35"/>
    </row>
    <row r="36" spans="1:39" ht="17" customHeight="1" x14ac:dyDescent="0.2">
      <c r="A36" s="62"/>
      <c r="B36" s="135"/>
      <c r="C36" s="13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 t="s">
        <v>291</v>
      </c>
      <c r="U36" s="135"/>
      <c r="V36" s="135"/>
      <c r="W36" s="135"/>
      <c r="X36" s="135"/>
      <c r="Y36" s="135" t="s">
        <v>292</v>
      </c>
      <c r="Z36" s="135"/>
      <c r="AA36" s="135"/>
      <c r="AB36" s="135"/>
      <c r="AC36" s="135"/>
      <c r="AD36" s="135" t="s">
        <v>292</v>
      </c>
      <c r="AE36" s="135"/>
      <c r="AF36" s="135"/>
      <c r="AG36" s="135"/>
      <c r="AH36" s="135"/>
      <c r="AI36" s="135"/>
      <c r="AJ36" s="135"/>
      <c r="AK36" s="135"/>
      <c r="AM36"/>
    </row>
    <row r="37" spans="1:39" ht="17" customHeight="1" x14ac:dyDescent="0.2">
      <c r="A37" s="62"/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 t="s">
        <v>291</v>
      </c>
      <c r="U37" s="135"/>
      <c r="V37" s="135"/>
      <c r="W37" s="135"/>
      <c r="X37" s="135"/>
      <c r="Y37" s="135" t="s">
        <v>292</v>
      </c>
      <c r="Z37" s="135"/>
      <c r="AA37" s="135"/>
      <c r="AB37" s="135"/>
      <c r="AC37" s="135"/>
      <c r="AD37" s="135" t="s">
        <v>292</v>
      </c>
      <c r="AE37" s="135"/>
      <c r="AF37" s="135"/>
      <c r="AG37" s="135"/>
      <c r="AH37" s="135"/>
      <c r="AI37" s="135"/>
      <c r="AJ37" s="135"/>
      <c r="AK37" s="135"/>
      <c r="AM37"/>
    </row>
    <row r="38" spans="1:39" ht="17" customHeight="1" x14ac:dyDescent="0.2">
      <c r="A38" s="62"/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 t="s">
        <v>291</v>
      </c>
      <c r="U38" s="168"/>
      <c r="V38" s="168"/>
      <c r="W38" s="168"/>
      <c r="X38" s="168"/>
      <c r="Y38" s="168" t="s">
        <v>292</v>
      </c>
      <c r="Z38" s="168"/>
      <c r="AA38" s="168"/>
      <c r="AB38" s="168"/>
      <c r="AC38" s="168"/>
      <c r="AD38" s="168" t="s">
        <v>292</v>
      </c>
      <c r="AE38" s="168"/>
      <c r="AF38" s="168"/>
      <c r="AG38" s="168"/>
      <c r="AH38" s="168"/>
      <c r="AI38" s="168"/>
      <c r="AJ38" s="168"/>
      <c r="AK38" s="168"/>
      <c r="AM38"/>
    </row>
    <row r="39" spans="1:39" ht="7" customHeight="1" x14ac:dyDescent="0.2">
      <c r="A39" s="62"/>
      <c r="AM39"/>
    </row>
    <row r="40" spans="1:39" ht="7" customHeight="1" x14ac:dyDescent="0.2">
      <c r="A40" s="62"/>
      <c r="B40" s="28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6"/>
      <c r="AM40"/>
    </row>
    <row r="41" spans="1:39" s="30" customFormat="1" ht="15" customHeight="1" x14ac:dyDescent="0.15">
      <c r="A41" s="62"/>
      <c r="B41" s="166" t="s">
        <v>293</v>
      </c>
      <c r="C41" s="167"/>
      <c r="D41" s="167"/>
      <c r="E41" s="167"/>
      <c r="F41" s="167"/>
      <c r="G41" s="23"/>
      <c r="H41" s="69"/>
      <c r="I41" s="23" t="s">
        <v>294</v>
      </c>
      <c r="J41" s="23"/>
      <c r="K41" s="23"/>
      <c r="L41" s="23"/>
      <c r="M41" s="69"/>
      <c r="N41" s="23" t="s">
        <v>295</v>
      </c>
      <c r="O41" s="23"/>
      <c r="P41" s="23"/>
      <c r="Q41" s="23"/>
      <c r="R41" s="69"/>
      <c r="S41" s="23" t="s">
        <v>296</v>
      </c>
      <c r="T41" s="23"/>
      <c r="U41" s="23"/>
      <c r="V41" s="23"/>
      <c r="W41" s="23"/>
      <c r="X41" s="23"/>
      <c r="Y41" s="70"/>
      <c r="Z41" s="23" t="s">
        <v>297</v>
      </c>
      <c r="AA41" s="23"/>
      <c r="AB41" s="23"/>
      <c r="AC41" s="23"/>
      <c r="AD41" s="69"/>
      <c r="AE41" s="23" t="s">
        <v>298</v>
      </c>
      <c r="AF41" s="23"/>
      <c r="AG41" s="23"/>
      <c r="AH41" s="80"/>
      <c r="AI41" s="80"/>
      <c r="AJ41" s="80"/>
      <c r="AK41" s="84"/>
    </row>
    <row r="42" spans="1:39" s="30" customFormat="1" ht="10" customHeight="1" x14ac:dyDescent="0.15">
      <c r="A42" s="62"/>
      <c r="B42" s="166"/>
      <c r="C42" s="167"/>
      <c r="D42" s="167"/>
      <c r="E42" s="167"/>
      <c r="F42" s="167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80"/>
      <c r="AI42" s="80"/>
      <c r="AJ42" s="80"/>
      <c r="AK42" s="84"/>
    </row>
    <row r="43" spans="1:39" s="30" customFormat="1" ht="15" customHeight="1" x14ac:dyDescent="0.15">
      <c r="A43" s="62"/>
      <c r="B43" s="166"/>
      <c r="C43" s="167"/>
      <c r="D43" s="167"/>
      <c r="E43" s="167"/>
      <c r="F43" s="167"/>
      <c r="G43" s="23"/>
      <c r="H43" s="69"/>
      <c r="I43" s="23" t="s">
        <v>299</v>
      </c>
      <c r="J43" s="23"/>
      <c r="K43" s="23"/>
      <c r="L43" s="23"/>
      <c r="M43" s="69"/>
      <c r="N43" s="23" t="s">
        <v>300</v>
      </c>
      <c r="O43" s="72"/>
      <c r="P43" s="23"/>
      <c r="Q43" s="23"/>
      <c r="R43" s="69"/>
      <c r="S43" s="23" t="s">
        <v>301</v>
      </c>
      <c r="T43" s="23"/>
      <c r="U43" s="23"/>
      <c r="V43" s="23"/>
      <c r="W43" s="23"/>
      <c r="X43" s="23"/>
      <c r="Y43" s="69"/>
      <c r="Z43" s="23" t="s">
        <v>302</v>
      </c>
      <c r="AA43" s="23"/>
      <c r="AB43" s="71"/>
      <c r="AC43" s="71"/>
      <c r="AD43" s="71"/>
      <c r="AE43" s="71"/>
      <c r="AF43" s="71"/>
      <c r="AG43" s="71"/>
      <c r="AH43" s="71"/>
      <c r="AI43" s="71"/>
      <c r="AJ43" s="71"/>
      <c r="AK43" s="82"/>
    </row>
    <row r="44" spans="1:39" s="30" customFormat="1" ht="10" customHeight="1" x14ac:dyDescent="0.15">
      <c r="A44" s="62"/>
      <c r="B44" s="83"/>
      <c r="C44" s="29"/>
      <c r="D44" s="29"/>
      <c r="E44" s="29"/>
      <c r="F44" s="29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84"/>
    </row>
    <row r="45" spans="1:39" s="30" customFormat="1" ht="15" customHeight="1" x14ac:dyDescent="0.15">
      <c r="A45" s="62"/>
      <c r="B45" s="171" t="s">
        <v>303</v>
      </c>
      <c r="C45" s="172"/>
      <c r="D45" s="172"/>
      <c r="E45" s="172"/>
      <c r="F45" s="172"/>
      <c r="G45" s="23"/>
      <c r="H45" s="69"/>
      <c r="I45" s="23" t="s">
        <v>304</v>
      </c>
      <c r="J45" s="23"/>
      <c r="K45" s="23"/>
      <c r="L45" s="23"/>
      <c r="M45" s="23"/>
      <c r="N45" s="23"/>
      <c r="O45" s="72"/>
      <c r="P45" s="23"/>
      <c r="Q45" s="23"/>
      <c r="R45" s="69"/>
      <c r="S45" s="23" t="s">
        <v>305</v>
      </c>
      <c r="T45" s="23"/>
      <c r="U45" s="23"/>
      <c r="V45" s="23"/>
      <c r="W45" s="23"/>
      <c r="X45" s="23"/>
      <c r="Y45" s="69"/>
      <c r="Z45" s="23" t="s">
        <v>306</v>
      </c>
      <c r="AA45" s="23"/>
      <c r="AB45" s="23"/>
      <c r="AC45" s="23"/>
      <c r="AD45" s="23"/>
      <c r="AE45" s="23"/>
      <c r="AF45" s="73"/>
      <c r="AG45" s="23"/>
      <c r="AH45" s="23"/>
      <c r="AI45" s="23"/>
      <c r="AJ45" s="23"/>
      <c r="AK45" s="84"/>
    </row>
    <row r="46" spans="1:39" s="30" customFormat="1" ht="5" customHeight="1" x14ac:dyDescent="0.15">
      <c r="A46" s="62"/>
      <c r="B46" s="171"/>
      <c r="C46" s="172"/>
      <c r="D46" s="172"/>
      <c r="E46" s="172"/>
      <c r="F46" s="172"/>
      <c r="G46" s="23"/>
      <c r="H46" s="23"/>
      <c r="I46" s="23"/>
      <c r="J46" s="23"/>
      <c r="K46" s="23"/>
      <c r="L46" s="23"/>
      <c r="M46" s="23"/>
      <c r="N46" s="23"/>
      <c r="O46" s="72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73"/>
      <c r="AG46" s="23"/>
      <c r="AH46" s="23"/>
      <c r="AI46" s="23"/>
      <c r="AJ46" s="23"/>
      <c r="AK46" s="84"/>
    </row>
    <row r="47" spans="1:39" s="30" customFormat="1" ht="15" customHeight="1" x14ac:dyDescent="0.2">
      <c r="A47" s="63"/>
      <c r="B47" s="171"/>
      <c r="C47" s="172"/>
      <c r="D47" s="172"/>
      <c r="E47" s="172"/>
      <c r="F47" s="172"/>
      <c r="G47" s="23"/>
      <c r="H47" s="23"/>
      <c r="I47" s="23"/>
      <c r="J47" s="23"/>
      <c r="K47" s="23"/>
      <c r="L47" s="23"/>
      <c r="M47" s="23"/>
      <c r="N47" s="23"/>
      <c r="O47" s="74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84"/>
    </row>
    <row r="48" spans="1:39" s="30" customFormat="1" ht="10" customHeight="1" x14ac:dyDescent="0.2">
      <c r="A48" s="62"/>
      <c r="B48" s="83"/>
      <c r="C48" s="29"/>
      <c r="D48" s="29"/>
      <c r="E48" s="29"/>
      <c r="F48" s="29"/>
      <c r="G48" s="23"/>
      <c r="H48" s="23"/>
      <c r="I48" s="23"/>
      <c r="J48" s="23"/>
      <c r="K48" s="23"/>
      <c r="L48" s="23"/>
      <c r="M48" s="23"/>
      <c r="N48" s="23"/>
      <c r="O48" s="75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84"/>
    </row>
    <row r="49" spans="1:39" s="30" customFormat="1" ht="17" customHeight="1" x14ac:dyDescent="0.15">
      <c r="A49" s="62"/>
      <c r="B49" s="173" t="s">
        <v>307</v>
      </c>
      <c r="C49" s="174"/>
      <c r="D49" s="174"/>
      <c r="E49" s="174"/>
      <c r="F49" s="174"/>
      <c r="G49" s="23"/>
      <c r="H49" s="69"/>
      <c r="I49" s="76" t="s">
        <v>308</v>
      </c>
      <c r="J49" s="23"/>
      <c r="K49" s="23"/>
      <c r="L49" s="23"/>
      <c r="M49" s="69"/>
      <c r="N49" s="23" t="s">
        <v>309</v>
      </c>
      <c r="O49" s="72"/>
      <c r="P49" s="23"/>
      <c r="Q49" s="23"/>
      <c r="R49" s="69"/>
      <c r="S49" s="23" t="s">
        <v>310</v>
      </c>
      <c r="T49" s="23"/>
      <c r="U49" s="23"/>
      <c r="V49" s="23"/>
      <c r="W49" s="23"/>
      <c r="X49" s="23"/>
      <c r="Y49" s="69"/>
      <c r="Z49" s="23" t="s">
        <v>311</v>
      </c>
      <c r="AA49" s="23"/>
      <c r="AB49" s="23"/>
      <c r="AC49" s="69"/>
      <c r="AD49" s="76" t="s">
        <v>312</v>
      </c>
      <c r="AF49" s="23"/>
      <c r="AG49" s="23"/>
      <c r="AH49" s="23"/>
      <c r="AI49" s="23"/>
      <c r="AJ49" s="23"/>
      <c r="AK49" s="84"/>
    </row>
    <row r="50" spans="1:39" s="30" customFormat="1" ht="7" customHeight="1" x14ac:dyDescent="0.15">
      <c r="A50" s="62"/>
      <c r="B50" s="173"/>
      <c r="C50" s="174"/>
      <c r="D50" s="174"/>
      <c r="E50" s="174"/>
      <c r="F50" s="174"/>
      <c r="G50" s="23"/>
      <c r="H50" s="77"/>
      <c r="I50" s="23"/>
      <c r="J50" s="23"/>
      <c r="K50" s="23"/>
      <c r="L50" s="23"/>
      <c r="M50" s="23"/>
      <c r="N50" s="23"/>
      <c r="O50" s="72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84"/>
    </row>
    <row r="51" spans="1:39" ht="17" customHeight="1" x14ac:dyDescent="0.2">
      <c r="A51" s="62"/>
      <c r="B51" s="173"/>
      <c r="C51" s="174"/>
      <c r="D51" s="174"/>
      <c r="E51" s="174"/>
      <c r="F51" s="174"/>
      <c r="G51" s="75"/>
      <c r="H51" s="78"/>
      <c r="I51" s="75" t="s">
        <v>313</v>
      </c>
      <c r="J51" s="75"/>
      <c r="K51" s="75"/>
      <c r="L51" s="75"/>
      <c r="M51" s="75"/>
      <c r="N51" s="75"/>
      <c r="O51" s="75"/>
      <c r="P51" s="75"/>
      <c r="Q51" s="75"/>
      <c r="R51" s="78"/>
      <c r="S51" s="75" t="s">
        <v>314</v>
      </c>
      <c r="T51" s="75"/>
      <c r="U51" s="75"/>
      <c r="V51" s="75"/>
      <c r="W51" s="75"/>
      <c r="X51" s="75"/>
      <c r="Y51" s="78"/>
      <c r="Z51" s="75" t="s">
        <v>315</v>
      </c>
      <c r="AA51" s="75"/>
      <c r="AB51" s="79"/>
      <c r="AC51" s="79"/>
      <c r="AD51" s="79"/>
      <c r="AE51" s="79"/>
      <c r="AF51" s="79"/>
      <c r="AG51" s="79"/>
      <c r="AH51" s="79"/>
      <c r="AI51" s="79"/>
      <c r="AJ51" s="79"/>
      <c r="AK51" s="85"/>
      <c r="AM51"/>
    </row>
    <row r="52" spans="1:39" ht="10" customHeight="1" x14ac:dyDescent="0.2">
      <c r="A52" s="62"/>
      <c r="B52" s="86"/>
      <c r="C52" s="87"/>
      <c r="D52" s="87"/>
      <c r="E52" s="87"/>
      <c r="F52" s="87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88"/>
      <c r="AM52"/>
    </row>
    <row r="53" spans="1:39" s="23" customFormat="1" ht="15" customHeight="1" x14ac:dyDescent="0.15">
      <c r="A53" s="64"/>
      <c r="B53" s="173" t="s">
        <v>316</v>
      </c>
      <c r="C53" s="174"/>
      <c r="D53" s="174"/>
      <c r="E53" s="174"/>
      <c r="F53" s="174"/>
      <c r="G53" s="29"/>
      <c r="H53" s="70"/>
      <c r="I53" s="80" t="s">
        <v>35</v>
      </c>
      <c r="J53" s="80"/>
      <c r="K53" s="80"/>
      <c r="L53" s="80"/>
      <c r="M53" s="70"/>
      <c r="N53" s="80" t="s">
        <v>54</v>
      </c>
      <c r="Q53" s="80"/>
      <c r="R53" s="70"/>
      <c r="S53" s="80" t="s">
        <v>317</v>
      </c>
      <c r="V53" s="80"/>
      <c r="W53" s="80"/>
      <c r="Y53" s="70"/>
      <c r="Z53" s="80" t="s">
        <v>318</v>
      </c>
      <c r="AA53" s="80"/>
      <c r="AD53" s="80"/>
      <c r="AE53" s="80"/>
      <c r="AF53" s="80"/>
      <c r="AG53" s="80"/>
      <c r="AH53" s="80"/>
      <c r="AI53" s="80"/>
      <c r="AJ53" s="80"/>
      <c r="AK53" s="84"/>
    </row>
    <row r="54" spans="1:39" ht="17" customHeight="1" x14ac:dyDescent="0.2">
      <c r="A54" s="62"/>
      <c r="B54" s="173"/>
      <c r="C54" s="174"/>
      <c r="D54" s="174"/>
      <c r="E54" s="174"/>
      <c r="F54" s="174"/>
      <c r="G54" s="75"/>
      <c r="H54" s="75" t="s">
        <v>319</v>
      </c>
      <c r="I54" s="75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82"/>
      <c r="AM54"/>
    </row>
    <row r="55" spans="1:39" ht="5" customHeight="1" x14ac:dyDescent="0.2">
      <c r="A55" s="62"/>
      <c r="B55" s="89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90"/>
      <c r="AM55"/>
    </row>
    <row r="56" spans="1:39" ht="7" customHeight="1" x14ac:dyDescent="0.2">
      <c r="A56" s="62"/>
      <c r="B56" s="175"/>
      <c r="C56" s="175"/>
      <c r="D56" s="175"/>
      <c r="E56" s="175"/>
      <c r="F56" s="176"/>
      <c r="G56" s="176"/>
      <c r="H56" s="176"/>
      <c r="I56" s="176"/>
      <c r="J56" s="176"/>
      <c r="K56" s="176"/>
      <c r="L56" s="176"/>
      <c r="M56" s="176"/>
      <c r="N56" s="176"/>
      <c r="O56" s="176"/>
      <c r="P56" s="176"/>
      <c r="Q56" s="176"/>
      <c r="R56" s="176"/>
      <c r="S56" s="176"/>
      <c r="T56" s="176"/>
      <c r="U56" s="176"/>
      <c r="V56" s="176"/>
      <c r="W56" s="176"/>
      <c r="X56" s="176"/>
      <c r="Y56" s="176"/>
      <c r="Z56" s="176"/>
      <c r="AA56" s="176"/>
      <c r="AB56" s="176"/>
      <c r="AC56" s="176"/>
      <c r="AD56" s="176"/>
      <c r="AE56" s="176"/>
      <c r="AF56" s="176"/>
      <c r="AG56" s="176"/>
      <c r="AH56" s="176"/>
      <c r="AI56" s="176"/>
      <c r="AJ56" s="176"/>
      <c r="AK56" s="176"/>
      <c r="AM56"/>
    </row>
    <row r="57" spans="1:39" ht="16" customHeight="1" x14ac:dyDescent="0.2">
      <c r="A57" s="62"/>
      <c r="B57" s="177" t="s">
        <v>320</v>
      </c>
      <c r="C57" s="178"/>
      <c r="D57" s="178"/>
      <c r="E57" s="178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3"/>
      <c r="AC57" s="143"/>
      <c r="AD57" s="143"/>
      <c r="AE57" s="143"/>
      <c r="AF57" s="143"/>
      <c r="AG57" s="143"/>
      <c r="AH57" s="143"/>
      <c r="AI57" s="143"/>
      <c r="AJ57" s="143"/>
      <c r="AK57" s="144"/>
      <c r="AM57"/>
    </row>
    <row r="58" spans="1:39" ht="16" customHeight="1" x14ac:dyDescent="0.2">
      <c r="A58" s="62"/>
      <c r="B58" s="145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  <c r="AA58" s="146"/>
      <c r="AB58" s="146"/>
      <c r="AC58" s="146"/>
      <c r="AD58" s="146"/>
      <c r="AE58" s="146"/>
      <c r="AF58" s="146"/>
      <c r="AG58" s="146"/>
      <c r="AH58" s="146"/>
      <c r="AI58" s="146"/>
      <c r="AJ58" s="146"/>
      <c r="AK58" s="147"/>
      <c r="AM58"/>
    </row>
    <row r="59" spans="1:39" ht="16" customHeight="1" x14ac:dyDescent="0.2">
      <c r="A59" s="62"/>
      <c r="B59" s="145"/>
      <c r="C59" s="146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  <c r="AA59" s="146"/>
      <c r="AB59" s="146"/>
      <c r="AC59" s="146"/>
      <c r="AD59" s="146"/>
      <c r="AE59" s="146"/>
      <c r="AF59" s="146"/>
      <c r="AG59" s="146"/>
      <c r="AH59" s="146"/>
      <c r="AI59" s="146"/>
      <c r="AJ59" s="146"/>
      <c r="AK59" s="147"/>
      <c r="AM59"/>
    </row>
    <row r="60" spans="1:39" ht="16" customHeight="1" x14ac:dyDescent="0.2">
      <c r="A60" s="62"/>
      <c r="B60" s="145"/>
      <c r="C60" s="146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  <c r="AA60" s="146"/>
      <c r="AB60" s="146"/>
      <c r="AC60" s="146"/>
      <c r="AD60" s="146"/>
      <c r="AE60" s="146"/>
      <c r="AF60" s="146"/>
      <c r="AG60" s="146"/>
      <c r="AH60" s="146"/>
      <c r="AI60" s="146"/>
      <c r="AJ60" s="146"/>
      <c r="AK60" s="147"/>
      <c r="AM60"/>
    </row>
    <row r="61" spans="1:39" ht="17" customHeight="1" x14ac:dyDescent="0.2">
      <c r="A61" s="62"/>
      <c r="B61" s="145"/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  <c r="AA61" s="146"/>
      <c r="AB61" s="146"/>
      <c r="AC61" s="146"/>
      <c r="AD61" s="146"/>
      <c r="AE61" s="146"/>
      <c r="AF61" s="146"/>
      <c r="AG61" s="146"/>
      <c r="AH61" s="146"/>
      <c r="AI61" s="146"/>
      <c r="AJ61" s="146"/>
      <c r="AK61" s="147"/>
      <c r="AM61"/>
    </row>
    <row r="62" spans="1:39" ht="17" customHeight="1" x14ac:dyDescent="0.2">
      <c r="A62" s="62"/>
      <c r="B62" s="145"/>
      <c r="C62" s="146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  <c r="AA62" s="146"/>
      <c r="AB62" s="146"/>
      <c r="AC62" s="146"/>
      <c r="AD62" s="146"/>
      <c r="AE62" s="146"/>
      <c r="AF62" s="146"/>
      <c r="AG62" s="146"/>
      <c r="AH62" s="146"/>
      <c r="AI62" s="146"/>
      <c r="AJ62" s="146"/>
      <c r="AK62" s="147"/>
      <c r="AM62"/>
    </row>
    <row r="63" spans="1:39" ht="17" customHeight="1" x14ac:dyDescent="0.2">
      <c r="A63" s="62"/>
      <c r="B63" s="148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149"/>
      <c r="AB63" s="149"/>
      <c r="AC63" s="149"/>
      <c r="AD63" s="149"/>
      <c r="AE63" s="149"/>
      <c r="AF63" s="149"/>
      <c r="AG63" s="149"/>
      <c r="AH63" s="149"/>
      <c r="AI63" s="149"/>
      <c r="AJ63" s="149"/>
      <c r="AK63" s="150"/>
      <c r="AM63"/>
    </row>
    <row r="64" spans="1:39" ht="7" customHeight="1" x14ac:dyDescent="0.2">
      <c r="A64" s="62"/>
      <c r="AM64"/>
    </row>
    <row r="65" spans="1:44" ht="12" customHeight="1" x14ac:dyDescent="0.2">
      <c r="A65" s="62"/>
      <c r="B65" s="169" t="s">
        <v>321</v>
      </c>
      <c r="C65" s="170"/>
      <c r="D65" s="170"/>
      <c r="E65" s="170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6"/>
      <c r="T65" s="169" t="s">
        <v>322</v>
      </c>
      <c r="U65" s="170"/>
      <c r="V65" s="170"/>
      <c r="W65" s="170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6"/>
      <c r="AM65"/>
    </row>
    <row r="66" spans="1:44" x14ac:dyDescent="0.2">
      <c r="A66" s="62"/>
      <c r="B66" s="36"/>
      <c r="C66" s="37"/>
      <c r="D66" s="38" t="s">
        <v>323</v>
      </c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S66" s="35"/>
      <c r="T66" s="36"/>
      <c r="U66" s="37"/>
      <c r="V66" s="38" t="s">
        <v>323</v>
      </c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8"/>
      <c r="AJ66" s="38"/>
      <c r="AK66" s="35"/>
      <c r="AM66"/>
    </row>
    <row r="67" spans="1:44" ht="7" customHeight="1" x14ac:dyDescent="0.2">
      <c r="A67" s="62"/>
      <c r="B67" s="34"/>
      <c r="S67" s="35"/>
      <c r="T67" s="34"/>
      <c r="AK67" s="35"/>
      <c r="AM67"/>
    </row>
    <row r="68" spans="1:44" ht="14.25" customHeight="1" x14ac:dyDescent="0.2">
      <c r="A68" s="62"/>
      <c r="B68" s="39"/>
      <c r="F68" s="38" t="s">
        <v>324</v>
      </c>
      <c r="H68" s="40"/>
      <c r="I68" s="40"/>
      <c r="J68" s="41" t="s">
        <v>325</v>
      </c>
      <c r="K68" s="40"/>
      <c r="L68" s="41" t="s">
        <v>326</v>
      </c>
      <c r="M68" s="40"/>
      <c r="N68" s="40"/>
      <c r="S68" s="35"/>
      <c r="T68" s="39"/>
      <c r="X68" s="38" t="s">
        <v>324</v>
      </c>
      <c r="Z68" s="40"/>
      <c r="AA68" s="40"/>
      <c r="AB68" s="41" t="s">
        <v>325</v>
      </c>
      <c r="AC68" s="40"/>
      <c r="AD68" s="41" t="s">
        <v>326</v>
      </c>
      <c r="AE68" s="40"/>
      <c r="AF68" s="40"/>
      <c r="AK68" s="35"/>
      <c r="AM68"/>
    </row>
    <row r="69" spans="1:44" ht="5" customHeight="1" x14ac:dyDescent="0.2">
      <c r="A69" s="62"/>
      <c r="B69" s="31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3"/>
      <c r="T69" s="31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3"/>
      <c r="AM69"/>
    </row>
    <row r="70" spans="1:44" x14ac:dyDescent="0.2">
      <c r="A70"/>
      <c r="AK70" s="95" t="s">
        <v>327</v>
      </c>
      <c r="AM70"/>
    </row>
    <row r="71" spans="1:44" ht="7" customHeight="1" x14ac:dyDescent="0.2">
      <c r="A71" s="62"/>
      <c r="B71" s="16"/>
      <c r="C71" s="17"/>
      <c r="D71" s="18"/>
      <c r="E71" s="18"/>
      <c r="F71" s="18"/>
      <c r="G71" s="18"/>
      <c r="H71" s="18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M71"/>
    </row>
    <row r="72" spans="1:44" ht="22" customHeight="1" x14ac:dyDescent="0.2">
      <c r="A72" t="str">
        <f>IF($AN$2="","",IF(A2&gt;=$AN$2,"",1+A2))</f>
        <v/>
      </c>
      <c r="B72" s="188"/>
      <c r="C72" s="189"/>
      <c r="D72" s="189"/>
      <c r="E72" s="189"/>
      <c r="F72" s="189"/>
      <c r="G72" s="189"/>
      <c r="H72" s="189"/>
      <c r="I72" s="190"/>
      <c r="J72" s="192" t="s">
        <v>277</v>
      </c>
      <c r="K72" s="193"/>
      <c r="L72" s="193"/>
      <c r="M72" s="193"/>
      <c r="N72" s="193"/>
      <c r="O72" s="193"/>
      <c r="P72" s="193"/>
      <c r="Q72" s="193"/>
      <c r="R72" s="193"/>
      <c r="S72" s="193"/>
      <c r="T72" s="193"/>
      <c r="U72" s="193"/>
      <c r="V72" s="193"/>
      <c r="W72" s="193"/>
      <c r="X72" s="196">
        <v>302960</v>
      </c>
      <c r="Y72" s="196"/>
      <c r="Z72" s="196"/>
      <c r="AA72" s="196"/>
      <c r="AB72" s="196"/>
      <c r="AC72" s="197"/>
      <c r="AD72" s="188"/>
      <c r="AE72" s="189"/>
      <c r="AF72" s="189"/>
      <c r="AG72" s="189"/>
      <c r="AH72" s="189"/>
      <c r="AI72" s="189"/>
      <c r="AJ72" s="189"/>
      <c r="AK72" s="190"/>
      <c r="AL72" s="13"/>
      <c r="AM72"/>
    </row>
    <row r="73" spans="1:44" ht="22" customHeight="1" x14ac:dyDescent="0.2">
      <c r="A73" s="14"/>
      <c r="B73" s="161"/>
      <c r="C73" s="162"/>
      <c r="D73" s="162"/>
      <c r="E73" s="162"/>
      <c r="F73" s="162"/>
      <c r="G73" s="162"/>
      <c r="H73" s="162"/>
      <c r="I73" s="191"/>
      <c r="J73" s="194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  <c r="X73" s="198"/>
      <c r="Y73" s="198"/>
      <c r="Z73" s="198"/>
      <c r="AA73" s="198"/>
      <c r="AB73" s="198"/>
      <c r="AC73" s="199"/>
      <c r="AD73" s="161"/>
      <c r="AE73" s="162"/>
      <c r="AF73" s="162"/>
      <c r="AG73" s="162"/>
      <c r="AH73" s="162"/>
      <c r="AI73" s="162"/>
      <c r="AJ73" s="162"/>
      <c r="AK73" s="191"/>
      <c r="AM73"/>
    </row>
    <row r="74" spans="1:44" ht="7" customHeight="1" x14ac:dyDescent="0.2">
      <c r="A74"/>
      <c r="C74" s="15"/>
      <c r="D74" s="12"/>
      <c r="E74" s="12"/>
      <c r="F74" s="12"/>
      <c r="G74" s="12"/>
      <c r="H74" s="12"/>
      <c r="AM74"/>
    </row>
    <row r="75" spans="1:44" ht="18" customHeight="1" x14ac:dyDescent="0.2">
      <c r="A75" s="62"/>
      <c r="B75" s="200" t="s">
        <v>11</v>
      </c>
      <c r="C75" s="201"/>
      <c r="D75" s="201"/>
      <c r="E75" s="201"/>
      <c r="F75" s="201"/>
      <c r="G75" s="201"/>
      <c r="H75" s="201"/>
      <c r="I75" s="97" t="e">
        <f>IF($X72="","",INDEX(Sisteplant[Denominação Tipo de Solicitação Serviço],MATCH(X72,Sisteplant[Número OS],0)))</f>
        <v>#N/A</v>
      </c>
      <c r="J75" s="99"/>
      <c r="K75" s="99"/>
      <c r="L75" s="99"/>
      <c r="M75" s="99"/>
      <c r="N75" s="99"/>
      <c r="O75" s="200" t="s">
        <v>13</v>
      </c>
      <c r="P75" s="201"/>
      <c r="Q75" s="201"/>
      <c r="R75" s="98" t="e">
        <f>IF($X72="","",INDEX(Sisteplant[Denominação Oficina],MATCH(X72,Sisteplant[Número OS],0)))</f>
        <v>#N/A</v>
      </c>
      <c r="S75" s="98"/>
      <c r="T75" s="98"/>
      <c r="U75" s="98"/>
      <c r="V75" s="98"/>
      <c r="W75" s="98"/>
      <c r="X75" s="202" t="s">
        <v>15</v>
      </c>
      <c r="Y75" s="203"/>
      <c r="Z75" s="203"/>
      <c r="AA75" s="203"/>
      <c r="AB75" s="203"/>
      <c r="AC75" s="204" t="e">
        <f>IF($X72="","",INDEX(Sisteplant[Data Prevista],MATCH(X72,Sisteplant[Número OS],0)))</f>
        <v>#N/A</v>
      </c>
      <c r="AD75" s="204"/>
      <c r="AE75" s="204"/>
      <c r="AF75" s="204"/>
      <c r="AG75" s="204"/>
      <c r="AH75" s="204"/>
      <c r="AI75" s="204"/>
      <c r="AJ75" s="204"/>
      <c r="AK75" s="234"/>
      <c r="AM75"/>
      <c r="AN75" s="111"/>
      <c r="AO75" s="111"/>
      <c r="AP75" s="111"/>
      <c r="AQ75" s="111"/>
      <c r="AR75" s="111"/>
    </row>
    <row r="76" spans="1:44" ht="7" customHeight="1" x14ac:dyDescent="0.2">
      <c r="A76" s="62"/>
      <c r="B76" s="16"/>
      <c r="C76" s="17"/>
      <c r="D76" s="18"/>
      <c r="E76" s="18"/>
      <c r="F76" s="18"/>
      <c r="G76" s="18"/>
      <c r="H76" s="18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M76"/>
      <c r="AN76" s="111"/>
      <c r="AO76" s="111"/>
      <c r="AP76" s="111"/>
      <c r="AQ76" s="111"/>
      <c r="AR76" s="111"/>
    </row>
    <row r="77" spans="1:44" ht="15" customHeight="1" x14ac:dyDescent="0.2">
      <c r="A77" s="62"/>
      <c r="B77" s="91" t="s">
        <v>278</v>
      </c>
      <c r="C77" s="19"/>
      <c r="D77" s="20"/>
      <c r="E77" s="20"/>
      <c r="F77" s="20"/>
      <c r="G77" s="20"/>
      <c r="H77" s="20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2"/>
      <c r="AM77"/>
      <c r="AN77" s="111"/>
      <c r="AO77" s="111"/>
      <c r="AP77" s="111"/>
      <c r="AQ77" s="111"/>
      <c r="AR77" s="111"/>
    </row>
    <row r="78" spans="1:44" ht="16.75" customHeight="1" x14ac:dyDescent="0.2">
      <c r="A78" s="64"/>
      <c r="B78" s="208" t="e">
        <f>IF($X72="","",INDEX(Sisteplant[Descrição OS],MATCH(X72,Sisteplant[Número OS],0)))</f>
        <v>#N/A</v>
      </c>
      <c r="C78" s="209"/>
      <c r="D78" s="209"/>
      <c r="E78" s="209"/>
      <c r="F78" s="209"/>
      <c r="G78" s="209"/>
      <c r="H78" s="209"/>
      <c r="I78" s="209"/>
      <c r="J78" s="209"/>
      <c r="K78" s="209"/>
      <c r="L78" s="209"/>
      <c r="M78" s="209"/>
      <c r="N78" s="209"/>
      <c r="O78" s="209"/>
      <c r="P78" s="209"/>
      <c r="Q78" s="209"/>
      <c r="R78" s="209"/>
      <c r="S78" s="209"/>
      <c r="T78" s="209"/>
      <c r="U78" s="209"/>
      <c r="V78" s="209"/>
      <c r="W78" s="209"/>
      <c r="X78" s="209"/>
      <c r="Y78" s="209"/>
      <c r="Z78" s="209"/>
      <c r="AA78" s="209"/>
      <c r="AB78" s="209"/>
      <c r="AC78" s="209"/>
      <c r="AD78" s="209"/>
      <c r="AE78" s="209"/>
      <c r="AF78" s="209"/>
      <c r="AG78" s="209"/>
      <c r="AH78" s="209"/>
      <c r="AI78" s="209"/>
      <c r="AJ78" s="209"/>
      <c r="AK78" s="210"/>
      <c r="AM78"/>
    </row>
    <row r="79" spans="1:44" ht="16.75" customHeight="1" x14ac:dyDescent="0.2">
      <c r="A79" s="64"/>
      <c r="B79" s="208"/>
      <c r="C79" s="209"/>
      <c r="D79" s="209"/>
      <c r="E79" s="209"/>
      <c r="F79" s="209"/>
      <c r="G79" s="209"/>
      <c r="H79" s="209"/>
      <c r="I79" s="209"/>
      <c r="J79" s="209"/>
      <c r="K79" s="209"/>
      <c r="L79" s="209"/>
      <c r="M79" s="209"/>
      <c r="N79" s="209"/>
      <c r="O79" s="209"/>
      <c r="P79" s="209"/>
      <c r="Q79" s="209"/>
      <c r="R79" s="209"/>
      <c r="S79" s="209"/>
      <c r="T79" s="209"/>
      <c r="U79" s="209"/>
      <c r="V79" s="209"/>
      <c r="W79" s="209"/>
      <c r="X79" s="209"/>
      <c r="Y79" s="209"/>
      <c r="Z79" s="209"/>
      <c r="AA79" s="209"/>
      <c r="AB79" s="209"/>
      <c r="AC79" s="209"/>
      <c r="AD79" s="209"/>
      <c r="AE79" s="209"/>
      <c r="AF79" s="209"/>
      <c r="AG79" s="209"/>
      <c r="AH79" s="209"/>
      <c r="AI79" s="209"/>
      <c r="AJ79" s="209"/>
      <c r="AK79" s="210"/>
      <c r="AM79"/>
    </row>
    <row r="80" spans="1:44" ht="16.75" customHeight="1" x14ac:dyDescent="0.2">
      <c r="A80" s="62"/>
      <c r="B80" s="208"/>
      <c r="C80" s="209"/>
      <c r="D80" s="209"/>
      <c r="E80" s="209"/>
      <c r="F80" s="209"/>
      <c r="G80" s="209"/>
      <c r="H80" s="209"/>
      <c r="I80" s="209"/>
      <c r="J80" s="209"/>
      <c r="K80" s="209"/>
      <c r="L80" s="209"/>
      <c r="M80" s="209"/>
      <c r="N80" s="209"/>
      <c r="O80" s="209"/>
      <c r="P80" s="209"/>
      <c r="Q80" s="209"/>
      <c r="R80" s="209"/>
      <c r="S80" s="209"/>
      <c r="T80" s="209"/>
      <c r="U80" s="209"/>
      <c r="V80" s="209"/>
      <c r="W80" s="209"/>
      <c r="X80" s="209"/>
      <c r="Y80" s="209"/>
      <c r="Z80" s="209"/>
      <c r="AA80" s="209"/>
      <c r="AB80" s="209"/>
      <c r="AC80" s="209"/>
      <c r="AD80" s="209"/>
      <c r="AE80" s="209"/>
      <c r="AF80" s="209"/>
      <c r="AG80" s="209"/>
      <c r="AH80" s="209"/>
      <c r="AI80" s="209"/>
      <c r="AJ80" s="209"/>
      <c r="AK80" s="210"/>
      <c r="AM80"/>
    </row>
    <row r="81" spans="1:39" ht="16.75" customHeight="1" x14ac:dyDescent="0.2">
      <c r="A81" s="62"/>
      <c r="B81" s="211"/>
      <c r="C81" s="212"/>
      <c r="D81" s="212"/>
      <c r="E81" s="212"/>
      <c r="F81" s="212"/>
      <c r="G81" s="212"/>
      <c r="H81" s="212"/>
      <c r="I81" s="212"/>
      <c r="J81" s="212"/>
      <c r="K81" s="212"/>
      <c r="L81" s="212"/>
      <c r="M81" s="212"/>
      <c r="N81" s="212"/>
      <c r="O81" s="212"/>
      <c r="P81" s="212"/>
      <c r="Q81" s="212"/>
      <c r="R81" s="212"/>
      <c r="S81" s="212"/>
      <c r="T81" s="212"/>
      <c r="U81" s="212"/>
      <c r="V81" s="212"/>
      <c r="W81" s="212"/>
      <c r="X81" s="212"/>
      <c r="Y81" s="212"/>
      <c r="Z81" s="212"/>
      <c r="AA81" s="212"/>
      <c r="AB81" s="212"/>
      <c r="AC81" s="212"/>
      <c r="AD81" s="212"/>
      <c r="AE81" s="212"/>
      <c r="AF81" s="212"/>
      <c r="AG81" s="212"/>
      <c r="AH81" s="212"/>
      <c r="AI81" s="212"/>
      <c r="AJ81" s="212"/>
      <c r="AK81" s="213"/>
      <c r="AM81"/>
    </row>
    <row r="82" spans="1:39" ht="7" customHeight="1" x14ac:dyDescent="0.2">
      <c r="A82" s="62"/>
      <c r="B82" s="16"/>
      <c r="C82" s="17"/>
      <c r="D82" s="18"/>
      <c r="E82" s="18"/>
      <c r="F82" s="18"/>
      <c r="G82" s="18"/>
      <c r="H82" s="18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M82"/>
    </row>
    <row r="83" spans="1:39" ht="18" customHeight="1" x14ac:dyDescent="0.2">
      <c r="A83" s="62"/>
      <c r="B83" s="179" t="s">
        <v>279</v>
      </c>
      <c r="C83" s="180"/>
      <c r="D83" s="99" t="e">
        <f>IF($X72="","",INDEX(Sisteplant[Ativo],MATCH(X72,Sisteplant[Número OS],0)))</f>
        <v>#N/A</v>
      </c>
      <c r="E83" s="99"/>
      <c r="F83" s="99"/>
      <c r="G83" s="99"/>
      <c r="H83" s="99"/>
      <c r="I83" s="99"/>
      <c r="J83" s="99"/>
      <c r="K83" s="99"/>
      <c r="L83" s="179" t="s">
        <v>280</v>
      </c>
      <c r="M83" s="180"/>
      <c r="N83" s="180"/>
      <c r="O83" s="180"/>
      <c r="P83" s="99" t="e">
        <f>IF($X72="","",INDEX(Sisteplant[Denominação Ativo],MATCH(X72,Sisteplant[Número OS],0)))</f>
        <v>#N/A</v>
      </c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185" t="str">
        <f t="array" ref="AE83">IFERROR(
IF(I75="","",
_xlfn.SWITCH(I75,
"PROJETO",IF(AND(ISERR(FIND("PO",_xlfn.XLOOKUP(X72,Sisteplant[Número OS],Sisteplant[Observações do Serviço]))),NOT(ISERR(FIND("PR",_xlfn.XLOOKUP(X72,Sisteplant[Número OS],Sisteplant[Observações do Serviço]))))),"PR","PO"),
"OBRAS","CC")),
"--")</f>
        <v>--</v>
      </c>
      <c r="AF83" s="186"/>
      <c r="AG83" s="214" t="str">
        <f t="array" ref="AG83">IFERROR(
_xlfn.SWITCH(I75,
"","",
"PROJETO",VALUE(RIGHT(_xlfn.XLOOKUP(X72,Sisteplant[Número OS],Sisteplant[Observações do Serviço]),LEN(_xlfn.XLOOKUP(X72,Sisteplant[Número OS],Sisteplant[Observações do Serviço]))-3)),
"OBRAS",VALUE(LEFT(_xlfn.XLOOKUP(X72,Sisteplant[Número OS],Sisteplant[Observações do Serviço]),FIND("-",_xlfn.XLOOKUP(X72,Sisteplant[Número OS],Sisteplant[Observações do Serviço]))-1))),"--")</f>
        <v>--</v>
      </c>
      <c r="AH83" s="214"/>
      <c r="AI83" s="214"/>
      <c r="AJ83" s="214"/>
      <c r="AK83" s="215"/>
      <c r="AM83"/>
    </row>
    <row r="84" spans="1:39" ht="7" customHeight="1" x14ac:dyDescent="0.2">
      <c r="A84" s="62"/>
      <c r="B84" s="18"/>
      <c r="C84" s="24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M84"/>
    </row>
    <row r="85" spans="1:39" ht="18" customHeight="1" x14ac:dyDescent="0.2">
      <c r="A85" s="62"/>
      <c r="B85" s="179" t="s">
        <v>9</v>
      </c>
      <c r="C85" s="180"/>
      <c r="D85" s="180"/>
      <c r="E85" s="180"/>
      <c r="F85" s="99" t="e">
        <f>IF($X72="","",_xlfn.XLOOKUP($X72,Sisteplant[Número OS],Sisteplant[Denominação do Solicitante]))</f>
        <v>#N/A</v>
      </c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181" t="s">
        <v>281</v>
      </c>
      <c r="T85" s="182"/>
      <c r="U85" s="182"/>
      <c r="V85" s="183" t="e">
        <f>IF($X72="","",_xlfn.XLOOKUP($X72,Sisteplant[Número OS],Sisteplant[Denominação Unidade Negócio]))</f>
        <v>#N/A</v>
      </c>
      <c r="W85" s="183"/>
      <c r="X85" s="183"/>
      <c r="Y85" s="183"/>
      <c r="Z85" s="183"/>
      <c r="AA85" s="184"/>
      <c r="AB85" s="185" t="s">
        <v>1</v>
      </c>
      <c r="AC85" s="186"/>
      <c r="AD85" s="186"/>
      <c r="AE85" s="186"/>
      <c r="AF85" s="99" t="e">
        <f>IF($X72="","",_xlfn.XLOOKUP($X72,Sisteplant[Número OS],Sisteplant[OS Cliente]))</f>
        <v>#N/A</v>
      </c>
      <c r="AG85" s="99"/>
      <c r="AH85" s="99"/>
      <c r="AI85" s="99"/>
      <c r="AJ85" s="99"/>
      <c r="AK85" s="100"/>
      <c r="AM85"/>
    </row>
    <row r="86" spans="1:39" ht="7" customHeight="1" x14ac:dyDescent="0.2">
      <c r="A86" s="62"/>
      <c r="B86" s="16"/>
      <c r="C86" s="17"/>
      <c r="D86" s="18"/>
      <c r="E86" s="18"/>
      <c r="F86" s="18"/>
      <c r="G86" s="18"/>
      <c r="H86" s="18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M86"/>
    </row>
    <row r="87" spans="1:39" ht="15" customHeight="1" x14ac:dyDescent="0.2">
      <c r="A87" s="62"/>
      <c r="B87" s="232" t="s">
        <v>282</v>
      </c>
      <c r="C87" s="152" t="s">
        <v>283</v>
      </c>
      <c r="D87" s="153"/>
      <c r="E87" s="153"/>
      <c r="F87" s="153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  <c r="S87" s="153"/>
      <c r="T87" s="153"/>
      <c r="U87" s="153"/>
      <c r="V87" s="153"/>
      <c r="W87" s="153"/>
      <c r="X87" s="153"/>
      <c r="Y87" s="153"/>
      <c r="Z87" s="153"/>
      <c r="AA87" s="153"/>
      <c r="AB87" s="153"/>
      <c r="AC87" s="153"/>
      <c r="AD87" s="153"/>
      <c r="AE87" s="154"/>
      <c r="AF87" s="136" t="s">
        <v>284</v>
      </c>
      <c r="AG87" s="137"/>
      <c r="AH87" s="138"/>
      <c r="AI87" s="136" t="s">
        <v>281</v>
      </c>
      <c r="AJ87" s="137"/>
      <c r="AK87" s="138"/>
      <c r="AM87"/>
    </row>
    <row r="88" spans="1:39" ht="16.75" customHeight="1" x14ac:dyDescent="0.2">
      <c r="A88" s="62"/>
      <c r="B88" s="233"/>
      <c r="C88" s="155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56"/>
      <c r="AE88" s="157"/>
      <c r="AF88" s="139"/>
      <c r="AG88" s="140"/>
      <c r="AH88" s="141"/>
      <c r="AI88" s="139"/>
      <c r="AJ88" s="140"/>
      <c r="AK88" s="141"/>
      <c r="AM88"/>
    </row>
    <row r="89" spans="1:39" ht="16.75" customHeight="1" x14ac:dyDescent="0.2">
      <c r="A89" s="62"/>
      <c r="B89" s="92">
        <v>1</v>
      </c>
      <c r="C89" s="142"/>
      <c r="D89" s="143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4"/>
      <c r="AF89" s="142"/>
      <c r="AG89" s="143"/>
      <c r="AH89" s="144"/>
      <c r="AI89" s="142"/>
      <c r="AJ89" s="143"/>
      <c r="AK89" s="144"/>
      <c r="AM89"/>
    </row>
    <row r="90" spans="1:39" ht="16.75" customHeight="1" x14ac:dyDescent="0.2">
      <c r="A90" s="62"/>
      <c r="B90" s="93">
        <v>2</v>
      </c>
      <c r="C90" s="145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7"/>
      <c r="AF90" s="145"/>
      <c r="AG90" s="146"/>
      <c r="AH90" s="147"/>
      <c r="AI90" s="145"/>
      <c r="AJ90" s="146"/>
      <c r="AK90" s="147"/>
      <c r="AM90"/>
    </row>
    <row r="91" spans="1:39" ht="16.75" customHeight="1" x14ac:dyDescent="0.2">
      <c r="A91" s="62"/>
      <c r="B91" s="93">
        <v>3</v>
      </c>
      <c r="C91" s="145"/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  <c r="AA91" s="146"/>
      <c r="AB91" s="146"/>
      <c r="AC91" s="146"/>
      <c r="AD91" s="146"/>
      <c r="AE91" s="147"/>
      <c r="AF91" s="145"/>
      <c r="AG91" s="146"/>
      <c r="AH91" s="147"/>
      <c r="AI91" s="145"/>
      <c r="AJ91" s="146"/>
      <c r="AK91" s="147"/>
      <c r="AM91"/>
    </row>
    <row r="92" spans="1:39" s="27" customFormat="1" ht="17" customHeight="1" x14ac:dyDescent="0.2">
      <c r="A92" s="64"/>
      <c r="B92" s="93">
        <v>4</v>
      </c>
      <c r="C92" s="145"/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7"/>
      <c r="AF92" s="145"/>
      <c r="AG92" s="146"/>
      <c r="AH92" s="147"/>
      <c r="AI92" s="145"/>
      <c r="AJ92" s="146"/>
      <c r="AK92" s="147"/>
    </row>
    <row r="93" spans="1:39" ht="17" customHeight="1" x14ac:dyDescent="0.2">
      <c r="A93" s="62"/>
      <c r="B93" s="93">
        <v>5</v>
      </c>
      <c r="C93" s="145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  <c r="AA93" s="146"/>
      <c r="AB93" s="146"/>
      <c r="AC93" s="146"/>
      <c r="AD93" s="146"/>
      <c r="AE93" s="147"/>
      <c r="AF93" s="145"/>
      <c r="AG93" s="146"/>
      <c r="AH93" s="147"/>
      <c r="AI93" s="145"/>
      <c r="AJ93" s="146"/>
      <c r="AK93" s="147"/>
      <c r="AM93"/>
    </row>
    <row r="94" spans="1:39" ht="17" customHeight="1" x14ac:dyDescent="0.2">
      <c r="A94" s="62"/>
      <c r="B94" s="93">
        <v>6</v>
      </c>
      <c r="C94" s="145"/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  <c r="AA94" s="146"/>
      <c r="AB94" s="146"/>
      <c r="AC94" s="146"/>
      <c r="AD94" s="146"/>
      <c r="AE94" s="147"/>
      <c r="AF94" s="145"/>
      <c r="AG94" s="146"/>
      <c r="AH94" s="147"/>
      <c r="AI94" s="145"/>
      <c r="AJ94" s="146"/>
      <c r="AK94" s="147"/>
      <c r="AM94"/>
    </row>
    <row r="95" spans="1:39" ht="17" customHeight="1" x14ac:dyDescent="0.2">
      <c r="A95" s="62"/>
      <c r="B95" s="94">
        <v>7</v>
      </c>
      <c r="C95" s="148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/>
      <c r="S95" s="149"/>
      <c r="T95" s="149"/>
      <c r="U95" s="149"/>
      <c r="V95" s="149"/>
      <c r="W95" s="149"/>
      <c r="X95" s="149"/>
      <c r="Y95" s="149"/>
      <c r="Z95" s="149"/>
      <c r="AA95" s="149"/>
      <c r="AB95" s="149"/>
      <c r="AC95" s="149"/>
      <c r="AD95" s="149"/>
      <c r="AE95" s="150"/>
      <c r="AF95" s="148"/>
      <c r="AG95" s="149"/>
      <c r="AH95" s="150"/>
      <c r="AI95" s="148"/>
      <c r="AJ95" s="149"/>
      <c r="AK95" s="150"/>
      <c r="AM95"/>
    </row>
    <row r="96" spans="1:39" ht="7" customHeight="1" x14ac:dyDescent="0.2">
      <c r="A96" s="62"/>
      <c r="B96" s="16"/>
      <c r="C96" s="17"/>
      <c r="D96" s="18"/>
      <c r="E96" s="18"/>
      <c r="F96" s="18"/>
      <c r="G96" s="18"/>
      <c r="H96" s="18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M96"/>
    </row>
    <row r="97" spans="1:39" ht="17" customHeight="1" x14ac:dyDescent="0.2">
      <c r="A97" s="62"/>
      <c r="B97" s="163" t="s">
        <v>285</v>
      </c>
      <c r="C97" s="164"/>
      <c r="D97" s="165"/>
      <c r="E97" s="163" t="s">
        <v>286</v>
      </c>
      <c r="F97" s="164"/>
      <c r="G97" s="164"/>
      <c r="H97" s="164"/>
      <c r="I97" s="164"/>
      <c r="J97" s="164"/>
      <c r="K97" s="164"/>
      <c r="L97" s="164"/>
      <c r="M97" s="164"/>
      <c r="N97" s="164"/>
      <c r="O97" s="164"/>
      <c r="P97" s="164"/>
      <c r="Q97" s="164"/>
      <c r="R97" s="164"/>
      <c r="S97" s="165"/>
      <c r="T97" s="163" t="s">
        <v>287</v>
      </c>
      <c r="U97" s="164"/>
      <c r="V97" s="164"/>
      <c r="W97" s="164"/>
      <c r="X97" s="165"/>
      <c r="Y97" s="163" t="s">
        <v>288</v>
      </c>
      <c r="Z97" s="164"/>
      <c r="AA97" s="164"/>
      <c r="AB97" s="164"/>
      <c r="AC97" s="165"/>
      <c r="AD97" s="163" t="s">
        <v>289</v>
      </c>
      <c r="AE97" s="164"/>
      <c r="AF97" s="164"/>
      <c r="AG97" s="164"/>
      <c r="AH97" s="165"/>
      <c r="AI97" s="163" t="s">
        <v>290</v>
      </c>
      <c r="AJ97" s="164"/>
      <c r="AK97" s="165"/>
      <c r="AM97"/>
    </row>
    <row r="98" spans="1:39" ht="17" customHeight="1" x14ac:dyDescent="0.2">
      <c r="A98" s="62"/>
      <c r="B98" s="142"/>
      <c r="C98" s="143"/>
      <c r="D98" s="144"/>
      <c r="E98" s="142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4"/>
      <c r="T98" s="142" t="s">
        <v>291</v>
      </c>
      <c r="U98" s="143"/>
      <c r="V98" s="143"/>
      <c r="W98" s="143"/>
      <c r="X98" s="144"/>
      <c r="Y98" s="142" t="s">
        <v>292</v>
      </c>
      <c r="Z98" s="143"/>
      <c r="AA98" s="143"/>
      <c r="AB98" s="143"/>
      <c r="AC98" s="144"/>
      <c r="AD98" s="142" t="s">
        <v>292</v>
      </c>
      <c r="AE98" s="143"/>
      <c r="AF98" s="143"/>
      <c r="AG98" s="143"/>
      <c r="AH98" s="144"/>
      <c r="AI98" s="142"/>
      <c r="AJ98" s="143"/>
      <c r="AK98" s="144"/>
      <c r="AM98"/>
    </row>
    <row r="99" spans="1:39" ht="17" customHeight="1" x14ac:dyDescent="0.2">
      <c r="A99" s="62"/>
      <c r="B99" s="145"/>
      <c r="C99" s="146"/>
      <c r="D99" s="147"/>
      <c r="E99" s="145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7"/>
      <c r="T99" s="145" t="s">
        <v>291</v>
      </c>
      <c r="U99" s="146"/>
      <c r="V99" s="146"/>
      <c r="W99" s="146"/>
      <c r="X99" s="147"/>
      <c r="Y99" s="145" t="s">
        <v>292</v>
      </c>
      <c r="Z99" s="146"/>
      <c r="AA99" s="146"/>
      <c r="AB99" s="146"/>
      <c r="AC99" s="147"/>
      <c r="AD99" s="145" t="s">
        <v>292</v>
      </c>
      <c r="AE99" s="146"/>
      <c r="AF99" s="146"/>
      <c r="AG99" s="146"/>
      <c r="AH99" s="147"/>
      <c r="AI99" s="145"/>
      <c r="AJ99" s="146"/>
      <c r="AK99" s="147"/>
      <c r="AM99"/>
    </row>
    <row r="100" spans="1:39" ht="17" customHeight="1" x14ac:dyDescent="0.2">
      <c r="A100" s="62"/>
      <c r="B100" s="145"/>
      <c r="C100" s="146"/>
      <c r="D100" s="147"/>
      <c r="E100" s="145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7"/>
      <c r="T100" s="145" t="s">
        <v>291</v>
      </c>
      <c r="U100" s="146"/>
      <c r="V100" s="146"/>
      <c r="W100" s="146"/>
      <c r="X100" s="147"/>
      <c r="Y100" s="145" t="s">
        <v>292</v>
      </c>
      <c r="Z100" s="146"/>
      <c r="AA100" s="146"/>
      <c r="AB100" s="146"/>
      <c r="AC100" s="147"/>
      <c r="AD100" s="145" t="s">
        <v>292</v>
      </c>
      <c r="AE100" s="146"/>
      <c r="AF100" s="146"/>
      <c r="AG100" s="146"/>
      <c r="AH100" s="147"/>
      <c r="AI100" s="145"/>
      <c r="AJ100" s="146"/>
      <c r="AK100" s="147"/>
      <c r="AM100"/>
    </row>
    <row r="101" spans="1:39" ht="17" customHeight="1" x14ac:dyDescent="0.2">
      <c r="A101" s="62"/>
      <c r="B101" s="145"/>
      <c r="C101" s="146"/>
      <c r="D101" s="147"/>
      <c r="E101" s="145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7"/>
      <c r="T101" s="145" t="s">
        <v>291</v>
      </c>
      <c r="U101" s="146"/>
      <c r="V101" s="146"/>
      <c r="W101" s="146"/>
      <c r="X101" s="147"/>
      <c r="Y101" s="145" t="s">
        <v>292</v>
      </c>
      <c r="Z101" s="146"/>
      <c r="AA101" s="146"/>
      <c r="AB101" s="146"/>
      <c r="AC101" s="147"/>
      <c r="AD101" s="145" t="s">
        <v>292</v>
      </c>
      <c r="AE101" s="146"/>
      <c r="AF101" s="146"/>
      <c r="AG101" s="146"/>
      <c r="AH101" s="147"/>
      <c r="AI101" s="145"/>
      <c r="AJ101" s="146"/>
      <c r="AK101" s="147"/>
      <c r="AM101"/>
    </row>
    <row r="102" spans="1:39" ht="17" customHeight="1" x14ac:dyDescent="0.2">
      <c r="A102" s="62"/>
      <c r="B102" s="145"/>
      <c r="C102" s="146"/>
      <c r="D102" s="147"/>
      <c r="E102" s="145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7"/>
      <c r="T102" s="145" t="s">
        <v>291</v>
      </c>
      <c r="U102" s="146"/>
      <c r="V102" s="146"/>
      <c r="W102" s="146"/>
      <c r="X102" s="147"/>
      <c r="Y102" s="145" t="s">
        <v>292</v>
      </c>
      <c r="Z102" s="146"/>
      <c r="AA102" s="146"/>
      <c r="AB102" s="146"/>
      <c r="AC102" s="147"/>
      <c r="AD102" s="145" t="s">
        <v>292</v>
      </c>
      <c r="AE102" s="146"/>
      <c r="AF102" s="146"/>
      <c r="AG102" s="146"/>
      <c r="AH102" s="147"/>
      <c r="AI102" s="145"/>
      <c r="AJ102" s="146"/>
      <c r="AK102" s="147"/>
      <c r="AM102"/>
    </row>
    <row r="103" spans="1:39" ht="17" customHeight="1" x14ac:dyDescent="0.2">
      <c r="A103" s="62"/>
      <c r="B103" s="145"/>
      <c r="C103" s="146"/>
      <c r="D103" s="147"/>
      <c r="E103" s="145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7"/>
      <c r="T103" s="145" t="s">
        <v>291</v>
      </c>
      <c r="U103" s="146"/>
      <c r="V103" s="146"/>
      <c r="W103" s="146"/>
      <c r="X103" s="147"/>
      <c r="Y103" s="145" t="s">
        <v>292</v>
      </c>
      <c r="Z103" s="146"/>
      <c r="AA103" s="146"/>
      <c r="AB103" s="146"/>
      <c r="AC103" s="147"/>
      <c r="AD103" s="145" t="s">
        <v>292</v>
      </c>
      <c r="AE103" s="146"/>
      <c r="AF103" s="146"/>
      <c r="AG103" s="146"/>
      <c r="AH103" s="147"/>
      <c r="AI103" s="145"/>
      <c r="AJ103" s="146"/>
      <c r="AK103" s="147"/>
      <c r="AM103"/>
    </row>
    <row r="104" spans="1:39" ht="17" customHeight="1" x14ac:dyDescent="0.2">
      <c r="A104" s="62"/>
      <c r="B104" s="145"/>
      <c r="C104" s="146"/>
      <c r="D104" s="147"/>
      <c r="E104" s="145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7"/>
      <c r="T104" s="145" t="s">
        <v>291</v>
      </c>
      <c r="U104" s="146"/>
      <c r="V104" s="146"/>
      <c r="W104" s="146"/>
      <c r="X104" s="147"/>
      <c r="Y104" s="145" t="s">
        <v>292</v>
      </c>
      <c r="Z104" s="146"/>
      <c r="AA104" s="146"/>
      <c r="AB104" s="146"/>
      <c r="AC104" s="147"/>
      <c r="AD104" s="145" t="s">
        <v>292</v>
      </c>
      <c r="AE104" s="146"/>
      <c r="AF104" s="146"/>
      <c r="AG104" s="146"/>
      <c r="AH104" s="147"/>
      <c r="AI104" s="145"/>
      <c r="AJ104" s="146"/>
      <c r="AK104" s="147"/>
      <c r="AM104"/>
    </row>
    <row r="105" spans="1:39" ht="17" customHeight="1" x14ac:dyDescent="0.2">
      <c r="A105" s="62"/>
      <c r="B105" s="145"/>
      <c r="C105" s="146"/>
      <c r="D105" s="147"/>
      <c r="E105" s="145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7"/>
      <c r="T105" s="145" t="s">
        <v>291</v>
      </c>
      <c r="U105" s="146"/>
      <c r="V105" s="146"/>
      <c r="W105" s="146"/>
      <c r="X105" s="147"/>
      <c r="Y105" s="145" t="s">
        <v>292</v>
      </c>
      <c r="Z105" s="146"/>
      <c r="AA105" s="146"/>
      <c r="AB105" s="146"/>
      <c r="AC105" s="147"/>
      <c r="AD105" s="145" t="s">
        <v>292</v>
      </c>
      <c r="AE105" s="146"/>
      <c r="AF105" s="146"/>
      <c r="AG105" s="146"/>
      <c r="AH105" s="147"/>
      <c r="AI105" s="145"/>
      <c r="AJ105" s="146"/>
      <c r="AK105" s="147"/>
      <c r="AM105"/>
    </row>
    <row r="106" spans="1:39" ht="17" customHeight="1" x14ac:dyDescent="0.2">
      <c r="A106" s="62"/>
      <c r="B106" s="145"/>
      <c r="C106" s="146"/>
      <c r="D106" s="147"/>
      <c r="E106" s="145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7"/>
      <c r="T106" s="145" t="s">
        <v>291</v>
      </c>
      <c r="U106" s="146"/>
      <c r="V106" s="146"/>
      <c r="W106" s="146"/>
      <c r="X106" s="147"/>
      <c r="Y106" s="145" t="s">
        <v>292</v>
      </c>
      <c r="Z106" s="146"/>
      <c r="AA106" s="146"/>
      <c r="AB106" s="146"/>
      <c r="AC106" s="147"/>
      <c r="AD106" s="145" t="s">
        <v>292</v>
      </c>
      <c r="AE106" s="146"/>
      <c r="AF106" s="146"/>
      <c r="AG106" s="146"/>
      <c r="AH106" s="147"/>
      <c r="AI106" s="145"/>
      <c r="AJ106" s="146"/>
      <c r="AK106" s="147"/>
      <c r="AM106"/>
    </row>
    <row r="107" spans="1:39" ht="17" customHeight="1" x14ac:dyDescent="0.2">
      <c r="A107" s="62"/>
      <c r="B107" s="145"/>
      <c r="C107" s="146"/>
      <c r="D107" s="147"/>
      <c r="E107" s="145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7"/>
      <c r="T107" s="145" t="s">
        <v>291</v>
      </c>
      <c r="U107" s="146"/>
      <c r="V107" s="146"/>
      <c r="W107" s="146"/>
      <c r="X107" s="147"/>
      <c r="Y107" s="145" t="s">
        <v>292</v>
      </c>
      <c r="Z107" s="146"/>
      <c r="AA107" s="146"/>
      <c r="AB107" s="146"/>
      <c r="AC107" s="147"/>
      <c r="AD107" s="145" t="s">
        <v>292</v>
      </c>
      <c r="AE107" s="146"/>
      <c r="AF107" s="146"/>
      <c r="AG107" s="146"/>
      <c r="AH107" s="147"/>
      <c r="AI107" s="145"/>
      <c r="AJ107" s="146"/>
      <c r="AK107" s="147"/>
      <c r="AM107"/>
    </row>
    <row r="108" spans="1:39" ht="17" customHeight="1" x14ac:dyDescent="0.2">
      <c r="A108" s="62"/>
      <c r="B108" s="148"/>
      <c r="C108" s="149"/>
      <c r="D108" s="150"/>
      <c r="E108" s="148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  <c r="S108" s="150"/>
      <c r="T108" s="148" t="s">
        <v>291</v>
      </c>
      <c r="U108" s="149"/>
      <c r="V108" s="149"/>
      <c r="W108" s="149"/>
      <c r="X108" s="150"/>
      <c r="Y108" s="148" t="s">
        <v>292</v>
      </c>
      <c r="Z108" s="149"/>
      <c r="AA108" s="149"/>
      <c r="AB108" s="149"/>
      <c r="AC108" s="150"/>
      <c r="AD108" s="148" t="s">
        <v>292</v>
      </c>
      <c r="AE108" s="149"/>
      <c r="AF108" s="149"/>
      <c r="AG108" s="149"/>
      <c r="AH108" s="150"/>
      <c r="AI108" s="148"/>
      <c r="AJ108" s="149"/>
      <c r="AK108" s="150"/>
      <c r="AM108"/>
    </row>
    <row r="109" spans="1:39" ht="7" customHeight="1" x14ac:dyDescent="0.2">
      <c r="A109" s="62"/>
      <c r="AM109"/>
    </row>
    <row r="110" spans="1:39" ht="7" customHeight="1" x14ac:dyDescent="0.2">
      <c r="A110" s="62"/>
      <c r="B110" s="28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6"/>
      <c r="AM110"/>
    </row>
    <row r="111" spans="1:39" s="30" customFormat="1" ht="15" customHeight="1" x14ac:dyDescent="0.15">
      <c r="A111" s="62"/>
      <c r="B111" s="166" t="s">
        <v>293</v>
      </c>
      <c r="C111" s="167"/>
      <c r="D111" s="167"/>
      <c r="E111" s="167"/>
      <c r="F111" s="167"/>
      <c r="G111" s="23"/>
      <c r="H111" s="69"/>
      <c r="I111" s="23" t="s">
        <v>294</v>
      </c>
      <c r="J111" s="23"/>
      <c r="K111" s="23"/>
      <c r="L111" s="23"/>
      <c r="M111" s="69"/>
      <c r="N111" s="23" t="s">
        <v>295</v>
      </c>
      <c r="O111" s="23"/>
      <c r="P111" s="23"/>
      <c r="Q111" s="23"/>
      <c r="R111" s="69"/>
      <c r="S111" s="23" t="s">
        <v>296</v>
      </c>
      <c r="T111" s="23"/>
      <c r="U111" s="23"/>
      <c r="V111" s="23"/>
      <c r="W111" s="23"/>
      <c r="X111" s="23"/>
      <c r="Y111" s="70"/>
      <c r="Z111" s="23" t="s">
        <v>297</v>
      </c>
      <c r="AA111" s="23"/>
      <c r="AB111" s="23"/>
      <c r="AC111" s="23"/>
      <c r="AD111" s="69"/>
      <c r="AE111" s="23" t="s">
        <v>298</v>
      </c>
      <c r="AF111" s="23"/>
      <c r="AG111" s="23"/>
      <c r="AH111" s="80"/>
      <c r="AI111" s="80"/>
      <c r="AJ111" s="80"/>
      <c r="AK111" s="84"/>
    </row>
    <row r="112" spans="1:39" s="30" customFormat="1" ht="10" customHeight="1" x14ac:dyDescent="0.15">
      <c r="A112" s="62"/>
      <c r="B112" s="166"/>
      <c r="C112" s="167"/>
      <c r="D112" s="167"/>
      <c r="E112" s="167"/>
      <c r="F112" s="167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80"/>
      <c r="AI112" s="80"/>
      <c r="AJ112" s="80"/>
      <c r="AK112" s="84"/>
    </row>
    <row r="113" spans="1:39" s="30" customFormat="1" ht="15" customHeight="1" x14ac:dyDescent="0.15">
      <c r="A113" s="62"/>
      <c r="B113" s="166"/>
      <c r="C113" s="167"/>
      <c r="D113" s="167"/>
      <c r="E113" s="167"/>
      <c r="F113" s="167"/>
      <c r="G113" s="23"/>
      <c r="H113" s="69"/>
      <c r="I113" s="23" t="s">
        <v>299</v>
      </c>
      <c r="J113" s="23"/>
      <c r="K113" s="23"/>
      <c r="L113" s="23"/>
      <c r="M113" s="69"/>
      <c r="N113" s="23" t="s">
        <v>300</v>
      </c>
      <c r="O113" s="72"/>
      <c r="P113" s="23"/>
      <c r="Q113" s="23"/>
      <c r="R113" s="69"/>
      <c r="S113" s="23" t="s">
        <v>301</v>
      </c>
      <c r="T113" s="23"/>
      <c r="U113" s="23"/>
      <c r="V113" s="23"/>
      <c r="W113" s="23"/>
      <c r="X113" s="23"/>
      <c r="Y113" s="69"/>
      <c r="Z113" s="23" t="s">
        <v>302</v>
      </c>
      <c r="AA113" s="23"/>
      <c r="AB113" s="71"/>
      <c r="AC113" s="71"/>
      <c r="AD113" s="71"/>
      <c r="AE113" s="71"/>
      <c r="AF113" s="71"/>
      <c r="AG113" s="71"/>
      <c r="AH113" s="71"/>
      <c r="AI113" s="71"/>
      <c r="AJ113" s="71"/>
      <c r="AK113" s="82"/>
    </row>
    <row r="114" spans="1:39" s="30" customFormat="1" ht="10" customHeight="1" x14ac:dyDescent="0.15">
      <c r="A114" s="62"/>
      <c r="B114" s="83"/>
      <c r="C114" s="29"/>
      <c r="D114" s="29"/>
      <c r="E114" s="29"/>
      <c r="F114" s="29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84"/>
    </row>
    <row r="115" spans="1:39" s="30" customFormat="1" ht="15" customHeight="1" x14ac:dyDescent="0.15">
      <c r="A115" s="62"/>
      <c r="B115" s="171" t="s">
        <v>303</v>
      </c>
      <c r="C115" s="172"/>
      <c r="D115" s="172"/>
      <c r="E115" s="172"/>
      <c r="F115" s="172"/>
      <c r="G115" s="23"/>
      <c r="H115" s="69"/>
      <c r="I115" s="23" t="s">
        <v>304</v>
      </c>
      <c r="J115" s="23"/>
      <c r="K115" s="23"/>
      <c r="L115" s="23"/>
      <c r="M115" s="23"/>
      <c r="N115" s="23"/>
      <c r="O115" s="72"/>
      <c r="P115" s="23"/>
      <c r="Q115" s="23"/>
      <c r="R115" s="69"/>
      <c r="S115" s="23" t="s">
        <v>305</v>
      </c>
      <c r="T115" s="23"/>
      <c r="U115" s="23"/>
      <c r="V115" s="23"/>
      <c r="W115" s="23"/>
      <c r="X115" s="23"/>
      <c r="Y115" s="69"/>
      <c r="Z115" s="23" t="s">
        <v>306</v>
      </c>
      <c r="AA115" s="23"/>
      <c r="AB115" s="23"/>
      <c r="AC115" s="23"/>
      <c r="AD115" s="23"/>
      <c r="AE115" s="23"/>
      <c r="AF115" s="73"/>
      <c r="AG115" s="23"/>
      <c r="AH115" s="23"/>
      <c r="AI115" s="23"/>
      <c r="AJ115" s="23"/>
      <c r="AK115" s="84"/>
    </row>
    <row r="116" spans="1:39" s="30" customFormat="1" ht="5" customHeight="1" x14ac:dyDescent="0.15">
      <c r="A116" s="62"/>
      <c r="B116" s="171"/>
      <c r="C116" s="172"/>
      <c r="D116" s="172"/>
      <c r="E116" s="172"/>
      <c r="F116" s="172"/>
      <c r="G116" s="23"/>
      <c r="H116" s="23"/>
      <c r="I116" s="23"/>
      <c r="J116" s="23"/>
      <c r="K116" s="23"/>
      <c r="L116" s="23"/>
      <c r="M116" s="23"/>
      <c r="N116" s="23"/>
      <c r="O116" s="72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73"/>
      <c r="AG116" s="23"/>
      <c r="AH116" s="23"/>
      <c r="AI116" s="23"/>
      <c r="AJ116" s="23"/>
      <c r="AK116" s="84"/>
    </row>
    <row r="117" spans="1:39" s="30" customFormat="1" ht="15" customHeight="1" x14ac:dyDescent="0.2">
      <c r="A117" s="63"/>
      <c r="B117" s="171"/>
      <c r="C117" s="172"/>
      <c r="D117" s="172"/>
      <c r="E117" s="172"/>
      <c r="F117" s="172"/>
      <c r="G117" s="23"/>
      <c r="H117" s="23"/>
      <c r="I117" s="23"/>
      <c r="J117" s="23"/>
      <c r="K117" s="23"/>
      <c r="L117" s="23"/>
      <c r="M117" s="23"/>
      <c r="N117" s="23"/>
      <c r="O117" s="74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84"/>
    </row>
    <row r="118" spans="1:39" s="30" customFormat="1" ht="10" customHeight="1" x14ac:dyDescent="0.2">
      <c r="A118" s="62"/>
      <c r="B118" s="83"/>
      <c r="C118" s="29"/>
      <c r="D118" s="29"/>
      <c r="E118" s="29"/>
      <c r="F118" s="29"/>
      <c r="G118" s="23"/>
      <c r="H118" s="23"/>
      <c r="I118" s="23"/>
      <c r="J118" s="23"/>
      <c r="K118" s="23"/>
      <c r="L118" s="23"/>
      <c r="M118" s="23"/>
      <c r="N118" s="23"/>
      <c r="O118" s="75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84"/>
    </row>
    <row r="119" spans="1:39" s="30" customFormat="1" ht="17" customHeight="1" x14ac:dyDescent="0.15">
      <c r="A119" s="62"/>
      <c r="B119" s="173" t="s">
        <v>307</v>
      </c>
      <c r="C119" s="174"/>
      <c r="D119" s="174"/>
      <c r="E119" s="174"/>
      <c r="F119" s="174"/>
      <c r="G119" s="23"/>
      <c r="H119" s="69"/>
      <c r="I119" s="76" t="s">
        <v>308</v>
      </c>
      <c r="J119" s="23"/>
      <c r="K119" s="23"/>
      <c r="L119" s="23"/>
      <c r="M119" s="69"/>
      <c r="N119" s="23" t="s">
        <v>309</v>
      </c>
      <c r="O119" s="72"/>
      <c r="P119" s="23"/>
      <c r="Q119" s="23"/>
      <c r="R119" s="69"/>
      <c r="S119" s="23" t="s">
        <v>310</v>
      </c>
      <c r="T119" s="23"/>
      <c r="U119" s="23"/>
      <c r="V119" s="23"/>
      <c r="W119" s="23"/>
      <c r="X119" s="23"/>
      <c r="Y119" s="69"/>
      <c r="Z119" s="23" t="s">
        <v>311</v>
      </c>
      <c r="AA119" s="23"/>
      <c r="AB119" s="23"/>
      <c r="AC119" s="69"/>
      <c r="AD119" s="76" t="s">
        <v>312</v>
      </c>
      <c r="AF119" s="23"/>
      <c r="AG119" s="23"/>
      <c r="AH119" s="23"/>
      <c r="AI119" s="23"/>
      <c r="AJ119" s="23"/>
      <c r="AK119" s="84"/>
    </row>
    <row r="120" spans="1:39" s="30" customFormat="1" ht="7" customHeight="1" x14ac:dyDescent="0.15">
      <c r="A120" s="62"/>
      <c r="B120" s="173"/>
      <c r="C120" s="174"/>
      <c r="D120" s="174"/>
      <c r="E120" s="174"/>
      <c r="F120" s="174"/>
      <c r="G120" s="23"/>
      <c r="H120" s="77"/>
      <c r="I120" s="23"/>
      <c r="J120" s="23"/>
      <c r="K120" s="23"/>
      <c r="L120" s="23"/>
      <c r="M120" s="23"/>
      <c r="N120" s="23"/>
      <c r="O120" s="72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84"/>
    </row>
    <row r="121" spans="1:39" ht="17" customHeight="1" x14ac:dyDescent="0.2">
      <c r="A121" s="62"/>
      <c r="B121" s="173"/>
      <c r="C121" s="174"/>
      <c r="D121" s="174"/>
      <c r="E121" s="174"/>
      <c r="F121" s="174"/>
      <c r="G121" s="75"/>
      <c r="H121" s="78"/>
      <c r="I121" s="75" t="s">
        <v>313</v>
      </c>
      <c r="J121" s="75"/>
      <c r="K121" s="75"/>
      <c r="L121" s="75"/>
      <c r="M121" s="75"/>
      <c r="N121" s="75"/>
      <c r="O121" s="75"/>
      <c r="P121" s="75"/>
      <c r="Q121" s="75"/>
      <c r="R121" s="78"/>
      <c r="S121" s="75" t="s">
        <v>314</v>
      </c>
      <c r="T121" s="75"/>
      <c r="U121" s="75"/>
      <c r="V121" s="75"/>
      <c r="W121" s="75"/>
      <c r="X121" s="75"/>
      <c r="Y121" s="78"/>
      <c r="Z121" s="75" t="s">
        <v>315</v>
      </c>
      <c r="AA121" s="75"/>
      <c r="AB121" s="79"/>
      <c r="AC121" s="79"/>
      <c r="AD121" s="79"/>
      <c r="AE121" s="79"/>
      <c r="AF121" s="79"/>
      <c r="AG121" s="79"/>
      <c r="AH121" s="79"/>
      <c r="AI121" s="79"/>
      <c r="AJ121" s="79"/>
      <c r="AK121" s="85"/>
      <c r="AM121"/>
    </row>
    <row r="122" spans="1:39" ht="10" customHeight="1" x14ac:dyDescent="0.2">
      <c r="A122" s="62"/>
      <c r="B122" s="86"/>
      <c r="C122" s="87"/>
      <c r="D122" s="87"/>
      <c r="E122" s="87"/>
      <c r="F122" s="87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88"/>
      <c r="AM122"/>
    </row>
    <row r="123" spans="1:39" s="23" customFormat="1" ht="15" customHeight="1" x14ac:dyDescent="0.15">
      <c r="A123" s="64"/>
      <c r="B123" s="173" t="s">
        <v>316</v>
      </c>
      <c r="C123" s="174"/>
      <c r="D123" s="174"/>
      <c r="E123" s="174"/>
      <c r="F123" s="174"/>
      <c r="G123" s="29"/>
      <c r="H123" s="70"/>
      <c r="I123" s="80" t="s">
        <v>35</v>
      </c>
      <c r="J123" s="80"/>
      <c r="K123" s="80"/>
      <c r="L123" s="80"/>
      <c r="M123" s="70"/>
      <c r="N123" s="80" t="s">
        <v>54</v>
      </c>
      <c r="Q123" s="80"/>
      <c r="R123" s="70"/>
      <c r="S123" s="80" t="s">
        <v>317</v>
      </c>
      <c r="V123" s="80"/>
      <c r="W123" s="80"/>
      <c r="Y123" s="70"/>
      <c r="Z123" s="80" t="s">
        <v>318</v>
      </c>
      <c r="AA123" s="80"/>
      <c r="AD123" s="80"/>
      <c r="AE123" s="80"/>
      <c r="AF123" s="80"/>
      <c r="AG123" s="80"/>
      <c r="AH123" s="80"/>
      <c r="AI123" s="80"/>
      <c r="AJ123" s="80"/>
      <c r="AK123" s="84"/>
    </row>
    <row r="124" spans="1:39" ht="17" customHeight="1" x14ac:dyDescent="0.2">
      <c r="A124" s="62"/>
      <c r="B124" s="173"/>
      <c r="C124" s="174"/>
      <c r="D124" s="174"/>
      <c r="E124" s="174"/>
      <c r="F124" s="174"/>
      <c r="G124" s="75"/>
      <c r="H124" s="75" t="s">
        <v>319</v>
      </c>
      <c r="I124" s="75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  <c r="AE124" s="79"/>
      <c r="AF124" s="79"/>
      <c r="AG124" s="79"/>
      <c r="AH124" s="79"/>
      <c r="AI124" s="79"/>
      <c r="AJ124" s="79"/>
      <c r="AK124" s="82"/>
      <c r="AM124"/>
    </row>
    <row r="125" spans="1:39" ht="5" customHeight="1" x14ac:dyDescent="0.2">
      <c r="A125" s="62"/>
      <c r="B125" s="89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90"/>
      <c r="AM125"/>
    </row>
    <row r="126" spans="1:39" ht="7" customHeight="1" x14ac:dyDescent="0.2">
      <c r="A126" s="62"/>
      <c r="B126" s="175"/>
      <c r="C126" s="175"/>
      <c r="D126" s="175"/>
      <c r="E126" s="175"/>
      <c r="F126" s="176"/>
      <c r="G126" s="176"/>
      <c r="H126" s="176"/>
      <c r="I126" s="176"/>
      <c r="J126" s="176"/>
      <c r="K126" s="176"/>
      <c r="L126" s="176"/>
      <c r="M126" s="176"/>
      <c r="N126" s="176"/>
      <c r="O126" s="176"/>
      <c r="P126" s="176"/>
      <c r="Q126" s="176"/>
      <c r="R126" s="176"/>
      <c r="S126" s="176"/>
      <c r="T126" s="176"/>
      <c r="U126" s="176"/>
      <c r="V126" s="176"/>
      <c r="W126" s="176"/>
      <c r="X126" s="176"/>
      <c r="Y126" s="176"/>
      <c r="Z126" s="176"/>
      <c r="AA126" s="176"/>
      <c r="AB126" s="176"/>
      <c r="AC126" s="176"/>
      <c r="AD126" s="176"/>
      <c r="AE126" s="176"/>
      <c r="AF126" s="176"/>
      <c r="AG126" s="176"/>
      <c r="AH126" s="176"/>
      <c r="AI126" s="176"/>
      <c r="AJ126" s="176"/>
      <c r="AK126" s="176"/>
      <c r="AM126"/>
    </row>
    <row r="127" spans="1:39" ht="16" customHeight="1" x14ac:dyDescent="0.2">
      <c r="A127" s="62"/>
      <c r="B127" s="177" t="s">
        <v>320</v>
      </c>
      <c r="C127" s="178"/>
      <c r="D127" s="178"/>
      <c r="E127" s="178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  <c r="AA127" s="143"/>
      <c r="AB127" s="143"/>
      <c r="AC127" s="143"/>
      <c r="AD127" s="143"/>
      <c r="AE127" s="143"/>
      <c r="AF127" s="143"/>
      <c r="AG127" s="143"/>
      <c r="AH127" s="143"/>
      <c r="AI127" s="143"/>
      <c r="AJ127" s="143"/>
      <c r="AK127" s="144"/>
      <c r="AM127"/>
    </row>
    <row r="128" spans="1:39" ht="16" customHeight="1" x14ac:dyDescent="0.2">
      <c r="A128" s="62"/>
      <c r="B128" s="145"/>
      <c r="C128" s="146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  <c r="AH128" s="146"/>
      <c r="AI128" s="146"/>
      <c r="AJ128" s="146"/>
      <c r="AK128" s="147"/>
      <c r="AM128"/>
    </row>
    <row r="129" spans="1:39" ht="16" customHeight="1" x14ac:dyDescent="0.2">
      <c r="A129" s="62"/>
      <c r="B129" s="145"/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  <c r="AH129" s="146"/>
      <c r="AI129" s="146"/>
      <c r="AJ129" s="146"/>
      <c r="AK129" s="147"/>
      <c r="AM129"/>
    </row>
    <row r="130" spans="1:39" ht="16" customHeight="1" x14ac:dyDescent="0.2">
      <c r="A130" s="62"/>
      <c r="B130" s="145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7"/>
      <c r="AM130"/>
    </row>
    <row r="131" spans="1:39" ht="17" customHeight="1" x14ac:dyDescent="0.2">
      <c r="A131" s="62"/>
      <c r="B131" s="145"/>
      <c r="C131" s="146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46"/>
      <c r="AF131" s="146"/>
      <c r="AG131" s="146"/>
      <c r="AH131" s="146"/>
      <c r="AI131" s="146"/>
      <c r="AJ131" s="146"/>
      <c r="AK131" s="147"/>
      <c r="AM131"/>
    </row>
    <row r="132" spans="1:39" ht="17" customHeight="1" x14ac:dyDescent="0.2">
      <c r="A132" s="62"/>
      <c r="B132" s="145"/>
      <c r="C132" s="146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46"/>
      <c r="AF132" s="146"/>
      <c r="AG132" s="146"/>
      <c r="AH132" s="146"/>
      <c r="AI132" s="146"/>
      <c r="AJ132" s="146"/>
      <c r="AK132" s="147"/>
      <c r="AM132"/>
    </row>
    <row r="133" spans="1:39" ht="17" customHeight="1" x14ac:dyDescent="0.2">
      <c r="A133" s="62"/>
      <c r="B133" s="148"/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  <c r="P133" s="149"/>
      <c r="Q133" s="149"/>
      <c r="R133" s="149"/>
      <c r="S133" s="149"/>
      <c r="T133" s="149"/>
      <c r="U133" s="149"/>
      <c r="V133" s="149"/>
      <c r="W133" s="149"/>
      <c r="X133" s="149"/>
      <c r="Y133" s="149"/>
      <c r="Z133" s="149"/>
      <c r="AA133" s="149"/>
      <c r="AB133" s="149"/>
      <c r="AC133" s="149"/>
      <c r="AD133" s="149"/>
      <c r="AE133" s="149"/>
      <c r="AF133" s="149"/>
      <c r="AG133" s="149"/>
      <c r="AH133" s="149"/>
      <c r="AI133" s="149"/>
      <c r="AJ133" s="149"/>
      <c r="AK133" s="150"/>
      <c r="AM133"/>
    </row>
    <row r="134" spans="1:39" ht="7" customHeight="1" x14ac:dyDescent="0.2">
      <c r="A134" s="62"/>
      <c r="AM134"/>
    </row>
    <row r="135" spans="1:39" ht="12" customHeight="1" x14ac:dyDescent="0.2">
      <c r="A135" s="62"/>
      <c r="B135" s="169" t="s">
        <v>321</v>
      </c>
      <c r="C135" s="170"/>
      <c r="D135" s="170"/>
      <c r="E135" s="170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6"/>
      <c r="T135" s="169" t="s">
        <v>322</v>
      </c>
      <c r="U135" s="170"/>
      <c r="V135" s="170"/>
      <c r="W135" s="170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6"/>
      <c r="AM135"/>
    </row>
    <row r="136" spans="1:39" x14ac:dyDescent="0.2">
      <c r="A136" s="62"/>
      <c r="B136" s="36"/>
      <c r="C136" s="37"/>
      <c r="D136" s="38" t="s">
        <v>323</v>
      </c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S136" s="35"/>
      <c r="T136" s="36"/>
      <c r="U136" s="37"/>
      <c r="V136" s="38" t="s">
        <v>323</v>
      </c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8"/>
      <c r="AJ136" s="38"/>
      <c r="AK136" s="35"/>
      <c r="AM136"/>
    </row>
    <row r="137" spans="1:39" ht="7" customHeight="1" x14ac:dyDescent="0.2">
      <c r="A137" s="62"/>
      <c r="B137" s="34"/>
      <c r="S137" s="35"/>
      <c r="T137" s="34"/>
      <c r="AK137" s="35"/>
      <c r="AM137"/>
    </row>
    <row r="138" spans="1:39" ht="14.25" customHeight="1" x14ac:dyDescent="0.2">
      <c r="A138" s="62"/>
      <c r="B138" s="39"/>
      <c r="F138" s="38" t="s">
        <v>324</v>
      </c>
      <c r="H138" s="40"/>
      <c r="I138" s="40"/>
      <c r="J138" s="41" t="s">
        <v>325</v>
      </c>
      <c r="K138" s="40"/>
      <c r="L138" s="41" t="s">
        <v>326</v>
      </c>
      <c r="M138" s="40"/>
      <c r="N138" s="40"/>
      <c r="S138" s="35"/>
      <c r="T138" s="39"/>
      <c r="X138" s="38" t="s">
        <v>324</v>
      </c>
      <c r="Z138" s="40"/>
      <c r="AA138" s="40"/>
      <c r="AB138" s="41" t="s">
        <v>325</v>
      </c>
      <c r="AC138" s="40"/>
      <c r="AD138" s="41" t="s">
        <v>326</v>
      </c>
      <c r="AE138" s="40"/>
      <c r="AF138" s="40"/>
      <c r="AK138" s="35"/>
      <c r="AM138"/>
    </row>
    <row r="139" spans="1:39" ht="5" customHeight="1" x14ac:dyDescent="0.2">
      <c r="A139" s="62"/>
      <c r="B139" s="31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3"/>
      <c r="T139" s="31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3"/>
      <c r="AM139"/>
    </row>
    <row r="140" spans="1:39" x14ac:dyDescent="0.2">
      <c r="A140"/>
      <c r="AK140" s="95" t="s">
        <v>327</v>
      </c>
      <c r="AM140"/>
    </row>
    <row r="141" spans="1:39" ht="5" customHeight="1" x14ac:dyDescent="0.2">
      <c r="B141" s="16"/>
      <c r="C141" s="17"/>
      <c r="D141" s="18"/>
      <c r="E141" s="18"/>
      <c r="F141" s="18"/>
      <c r="G141" s="18"/>
      <c r="H141" s="18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</row>
    <row r="142" spans="1:39" ht="22" customHeight="1" x14ac:dyDescent="0.2">
      <c r="A142" t="str">
        <f>IF($AN$2="","",IF(A72&gt;=$AN$2,"",1+A72))</f>
        <v/>
      </c>
      <c r="B142" s="188"/>
      <c r="C142" s="189"/>
      <c r="D142" s="189"/>
      <c r="E142" s="189"/>
      <c r="F142" s="189"/>
      <c r="G142" s="189"/>
      <c r="H142" s="189"/>
      <c r="I142" s="190"/>
      <c r="J142" s="192" t="s">
        <v>277</v>
      </c>
      <c r="K142" s="193"/>
      <c r="L142" s="193"/>
      <c r="M142" s="193"/>
      <c r="N142" s="193"/>
      <c r="O142" s="193"/>
      <c r="P142" s="193"/>
      <c r="Q142" s="193"/>
      <c r="R142" s="193"/>
      <c r="S142" s="193"/>
      <c r="T142" s="193"/>
      <c r="U142" s="193"/>
      <c r="V142" s="193"/>
      <c r="W142" s="193"/>
      <c r="X142" s="196" t="str">
        <f>IF(A142="","",_xlfn.XLOOKUP(A142,Listagem[Item],Listagem[Número OS]))</f>
        <v/>
      </c>
      <c r="Y142" s="196"/>
      <c r="Z142" s="196"/>
      <c r="AA142" s="196"/>
      <c r="AB142" s="196"/>
      <c r="AC142" s="197"/>
      <c r="AD142" s="188"/>
      <c r="AE142" s="189"/>
      <c r="AF142" s="189"/>
      <c r="AG142" s="189"/>
      <c r="AH142" s="189"/>
      <c r="AI142" s="189"/>
      <c r="AJ142" s="189"/>
      <c r="AK142" s="190"/>
      <c r="AL142" s="13"/>
      <c r="AM142"/>
    </row>
    <row r="143" spans="1:39" ht="22" customHeight="1" x14ac:dyDescent="0.2">
      <c r="A143" s="14"/>
      <c r="B143" s="161"/>
      <c r="C143" s="162"/>
      <c r="D143" s="162"/>
      <c r="E143" s="162"/>
      <c r="F143" s="162"/>
      <c r="G143" s="162"/>
      <c r="H143" s="162"/>
      <c r="I143" s="191"/>
      <c r="J143" s="194"/>
      <c r="K143" s="195"/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  <c r="X143" s="198"/>
      <c r="Y143" s="198"/>
      <c r="Z143" s="198"/>
      <c r="AA143" s="198"/>
      <c r="AB143" s="198"/>
      <c r="AC143" s="199"/>
      <c r="AD143" s="161"/>
      <c r="AE143" s="162"/>
      <c r="AF143" s="162"/>
      <c r="AG143" s="162"/>
      <c r="AH143" s="162"/>
      <c r="AI143" s="162"/>
      <c r="AJ143" s="162"/>
      <c r="AK143" s="191"/>
      <c r="AM143"/>
    </row>
    <row r="144" spans="1:39" ht="7" customHeight="1" x14ac:dyDescent="0.2">
      <c r="A144"/>
      <c r="C144" s="15"/>
      <c r="D144" s="12"/>
      <c r="E144" s="12"/>
      <c r="F144" s="12"/>
      <c r="G144" s="12"/>
      <c r="H144" s="12"/>
      <c r="AM144"/>
    </row>
    <row r="145" spans="1:44" ht="18" customHeight="1" x14ac:dyDescent="0.2">
      <c r="A145" s="62"/>
      <c r="B145" s="200" t="s">
        <v>11</v>
      </c>
      <c r="C145" s="201"/>
      <c r="D145" s="201"/>
      <c r="E145" s="201"/>
      <c r="F145" s="201"/>
      <c r="G145" s="201"/>
      <c r="H145" s="201"/>
      <c r="I145" s="97" t="str">
        <f>IF($X142="","",_xlfn.XLOOKUP($X142,Sisteplant[Número OS],Sisteplant[Denominação Tipo de Solicitação Serviço]))</f>
        <v/>
      </c>
      <c r="J145" s="99"/>
      <c r="K145" s="99"/>
      <c r="L145" s="99"/>
      <c r="M145" s="99"/>
      <c r="N145" s="99"/>
      <c r="O145" s="200" t="s">
        <v>13</v>
      </c>
      <c r="P145" s="201"/>
      <c r="Q145" s="201"/>
      <c r="R145" s="98" t="str">
        <f>IF($X142="","",_xlfn.XLOOKUP($X142,Sisteplant[Número OS],Sisteplant[Denominação Oficina]))</f>
        <v/>
      </c>
      <c r="S145" s="98"/>
      <c r="T145" s="98"/>
      <c r="U145" s="98"/>
      <c r="V145" s="98"/>
      <c r="W145" s="98"/>
      <c r="X145" s="202" t="s">
        <v>15</v>
      </c>
      <c r="Y145" s="203"/>
      <c r="Z145" s="203"/>
      <c r="AA145" s="203"/>
      <c r="AB145" s="203"/>
      <c r="AC145" s="204" t="str">
        <f>IF($X142="","",_xlfn.XLOOKUP($X142,Sisteplant[Número OS],Sisteplant[Data Prevista]))</f>
        <v/>
      </c>
      <c r="AD145" s="204"/>
      <c r="AE145" s="204"/>
      <c r="AF145" s="204"/>
      <c r="AG145" s="204"/>
      <c r="AH145" s="204"/>
      <c r="AI145" s="204"/>
      <c r="AJ145" s="204"/>
      <c r="AK145" s="234"/>
      <c r="AM145"/>
      <c r="AN145" s="111"/>
      <c r="AO145" s="111"/>
      <c r="AP145" s="111"/>
      <c r="AQ145" s="111"/>
      <c r="AR145" s="111"/>
    </row>
    <row r="146" spans="1:44" ht="7" customHeight="1" x14ac:dyDescent="0.2">
      <c r="A146" s="62"/>
      <c r="B146" s="16"/>
      <c r="C146" s="17"/>
      <c r="D146" s="18"/>
      <c r="E146" s="18"/>
      <c r="F146" s="18"/>
      <c r="G146" s="18"/>
      <c r="H146" s="18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M146"/>
      <c r="AN146" s="111"/>
      <c r="AO146" s="111"/>
      <c r="AP146" s="111"/>
      <c r="AQ146" s="111"/>
      <c r="AR146" s="111"/>
    </row>
    <row r="147" spans="1:44" ht="15" customHeight="1" x14ac:dyDescent="0.2">
      <c r="A147" s="62"/>
      <c r="B147" s="91" t="s">
        <v>278</v>
      </c>
      <c r="C147" s="19"/>
      <c r="D147" s="20"/>
      <c r="E147" s="20"/>
      <c r="F147" s="20"/>
      <c r="G147" s="20"/>
      <c r="H147" s="20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2"/>
      <c r="AM147"/>
      <c r="AN147" s="111"/>
      <c r="AO147" s="111"/>
      <c r="AP147" s="111"/>
      <c r="AQ147" s="111"/>
      <c r="AR147" s="111"/>
    </row>
    <row r="148" spans="1:44" ht="16.75" customHeight="1" x14ac:dyDescent="0.2">
      <c r="A148" s="64"/>
      <c r="B148" s="208" t="str">
        <f>IF($X142="","",_xlfn.XLOOKUP($X142,Sisteplant[Número OS],Sisteplant[Descrição OS]))</f>
        <v/>
      </c>
      <c r="C148" s="209"/>
      <c r="D148" s="209"/>
      <c r="E148" s="209"/>
      <c r="F148" s="209"/>
      <c r="G148" s="209"/>
      <c r="H148" s="209"/>
      <c r="I148" s="209"/>
      <c r="J148" s="209"/>
      <c r="K148" s="209"/>
      <c r="L148" s="209"/>
      <c r="M148" s="209"/>
      <c r="N148" s="209"/>
      <c r="O148" s="209"/>
      <c r="P148" s="209"/>
      <c r="Q148" s="209"/>
      <c r="R148" s="209"/>
      <c r="S148" s="209"/>
      <c r="T148" s="209"/>
      <c r="U148" s="209"/>
      <c r="V148" s="209"/>
      <c r="W148" s="209"/>
      <c r="X148" s="209"/>
      <c r="Y148" s="209"/>
      <c r="Z148" s="209"/>
      <c r="AA148" s="209"/>
      <c r="AB148" s="209"/>
      <c r="AC148" s="209"/>
      <c r="AD148" s="209"/>
      <c r="AE148" s="209"/>
      <c r="AF148" s="209"/>
      <c r="AG148" s="209"/>
      <c r="AH148" s="209"/>
      <c r="AI148" s="209"/>
      <c r="AJ148" s="209"/>
      <c r="AK148" s="210"/>
      <c r="AM148"/>
    </row>
    <row r="149" spans="1:44" ht="16.75" customHeight="1" x14ac:dyDescent="0.2">
      <c r="A149" s="64"/>
      <c r="B149" s="208"/>
      <c r="C149" s="209"/>
      <c r="D149" s="209"/>
      <c r="E149" s="209"/>
      <c r="F149" s="209"/>
      <c r="G149" s="209"/>
      <c r="H149" s="209"/>
      <c r="I149" s="209"/>
      <c r="J149" s="209"/>
      <c r="K149" s="209"/>
      <c r="L149" s="209"/>
      <c r="M149" s="209"/>
      <c r="N149" s="209"/>
      <c r="O149" s="209"/>
      <c r="P149" s="209"/>
      <c r="Q149" s="209"/>
      <c r="R149" s="209"/>
      <c r="S149" s="209"/>
      <c r="T149" s="209"/>
      <c r="U149" s="209"/>
      <c r="V149" s="209"/>
      <c r="W149" s="209"/>
      <c r="X149" s="209"/>
      <c r="Y149" s="209"/>
      <c r="Z149" s="209"/>
      <c r="AA149" s="209"/>
      <c r="AB149" s="209"/>
      <c r="AC149" s="209"/>
      <c r="AD149" s="209"/>
      <c r="AE149" s="209"/>
      <c r="AF149" s="209"/>
      <c r="AG149" s="209"/>
      <c r="AH149" s="209"/>
      <c r="AI149" s="209"/>
      <c r="AJ149" s="209"/>
      <c r="AK149" s="210"/>
      <c r="AM149"/>
    </row>
    <row r="150" spans="1:44" ht="16.75" customHeight="1" x14ac:dyDescent="0.2">
      <c r="A150" s="62"/>
      <c r="B150" s="208"/>
      <c r="C150" s="209"/>
      <c r="D150" s="209"/>
      <c r="E150" s="209"/>
      <c r="F150" s="209"/>
      <c r="G150" s="209"/>
      <c r="H150" s="209"/>
      <c r="I150" s="209"/>
      <c r="J150" s="209"/>
      <c r="K150" s="209"/>
      <c r="L150" s="209"/>
      <c r="M150" s="209"/>
      <c r="N150" s="209"/>
      <c r="O150" s="209"/>
      <c r="P150" s="209"/>
      <c r="Q150" s="209"/>
      <c r="R150" s="209"/>
      <c r="S150" s="209"/>
      <c r="T150" s="209"/>
      <c r="U150" s="209"/>
      <c r="V150" s="209"/>
      <c r="W150" s="209"/>
      <c r="X150" s="209"/>
      <c r="Y150" s="209"/>
      <c r="Z150" s="209"/>
      <c r="AA150" s="209"/>
      <c r="AB150" s="209"/>
      <c r="AC150" s="209"/>
      <c r="AD150" s="209"/>
      <c r="AE150" s="209"/>
      <c r="AF150" s="209"/>
      <c r="AG150" s="209"/>
      <c r="AH150" s="209"/>
      <c r="AI150" s="209"/>
      <c r="AJ150" s="209"/>
      <c r="AK150" s="210"/>
      <c r="AM150"/>
    </row>
    <row r="151" spans="1:44" ht="16.75" customHeight="1" x14ac:dyDescent="0.2">
      <c r="A151" s="62"/>
      <c r="B151" s="211"/>
      <c r="C151" s="212"/>
      <c r="D151" s="212"/>
      <c r="E151" s="212"/>
      <c r="F151" s="212"/>
      <c r="G151" s="212"/>
      <c r="H151" s="212"/>
      <c r="I151" s="212"/>
      <c r="J151" s="212"/>
      <c r="K151" s="212"/>
      <c r="L151" s="212"/>
      <c r="M151" s="212"/>
      <c r="N151" s="212"/>
      <c r="O151" s="212"/>
      <c r="P151" s="212"/>
      <c r="Q151" s="212"/>
      <c r="R151" s="212"/>
      <c r="S151" s="212"/>
      <c r="T151" s="212"/>
      <c r="U151" s="212"/>
      <c r="V151" s="212"/>
      <c r="W151" s="212"/>
      <c r="X151" s="212"/>
      <c r="Y151" s="212"/>
      <c r="Z151" s="212"/>
      <c r="AA151" s="212"/>
      <c r="AB151" s="212"/>
      <c r="AC151" s="212"/>
      <c r="AD151" s="212"/>
      <c r="AE151" s="212"/>
      <c r="AF151" s="212"/>
      <c r="AG151" s="212"/>
      <c r="AH151" s="212"/>
      <c r="AI151" s="212"/>
      <c r="AJ151" s="212"/>
      <c r="AK151" s="213"/>
      <c r="AM151"/>
    </row>
    <row r="152" spans="1:44" ht="7" customHeight="1" x14ac:dyDescent="0.2">
      <c r="A152" s="62"/>
      <c r="B152" s="16"/>
      <c r="C152" s="17"/>
      <c r="D152" s="18"/>
      <c r="E152" s="18"/>
      <c r="F152" s="18"/>
      <c r="G152" s="18"/>
      <c r="H152" s="18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M152"/>
    </row>
    <row r="153" spans="1:44" ht="18" customHeight="1" x14ac:dyDescent="0.2">
      <c r="A153" s="62"/>
      <c r="B153" s="179" t="s">
        <v>279</v>
      </c>
      <c r="C153" s="180"/>
      <c r="D153" s="99" t="str">
        <f>IF($X142="","",_xlfn.XLOOKUP($X142,Sisteplant[Número OS],Sisteplant[Ativo]))</f>
        <v/>
      </c>
      <c r="E153" s="99"/>
      <c r="F153" s="99"/>
      <c r="G153" s="99"/>
      <c r="H153" s="99"/>
      <c r="I153" s="99"/>
      <c r="J153" s="99"/>
      <c r="K153" s="99"/>
      <c r="L153" s="179" t="s">
        <v>280</v>
      </c>
      <c r="M153" s="180"/>
      <c r="N153" s="180"/>
      <c r="O153" s="180"/>
      <c r="P153" s="99" t="str">
        <f>IF($X142="","",_xlfn.XLOOKUP($X142,Sisteplant[Número OS],Sisteplant[Denominação Ativo]))</f>
        <v/>
      </c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185" t="str">
        <f t="array" ref="AE153">IFERROR(
IF(I145="","",
_xlfn.SWITCH(I145,
"PROJETO","PO",
"OBRAS","CC")),
"--")</f>
        <v/>
      </c>
      <c r="AF153" s="186"/>
      <c r="AG153" s="214" t="str">
        <f t="array" ref="AG153">IFERROR(
_xlfn.SWITCH(I145,
"","",
"PROJETO",VALUE(RIGHT(_xlfn.XLOOKUP(X142,Sisteplant[Número OS],Sisteplant[Observações do Serviço]),LEN(_xlfn.XLOOKUP(X142,Sisteplant[Número OS],Sisteplant[Observações do Serviço]))-3)),
"OBRAS",VALUE(LEFT(VLOOKUP($X142,Sisteplant[],20,FALSE),FIND("-",VLOOKUP($X142,Sisteplant[],20,FALSE))-1))),"--")</f>
        <v/>
      </c>
      <c r="AH153" s="214"/>
      <c r="AI153" s="214"/>
      <c r="AJ153" s="214"/>
      <c r="AK153" s="215"/>
      <c r="AM153"/>
    </row>
    <row r="154" spans="1:44" ht="7" customHeight="1" x14ac:dyDescent="0.2">
      <c r="A154" s="62"/>
      <c r="B154" s="18"/>
      <c r="C154" s="24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M154"/>
    </row>
    <row r="155" spans="1:44" ht="18" customHeight="1" x14ac:dyDescent="0.2">
      <c r="A155" s="62"/>
      <c r="B155" s="179" t="s">
        <v>9</v>
      </c>
      <c r="C155" s="180"/>
      <c r="D155" s="180"/>
      <c r="E155" s="180"/>
      <c r="F155" s="99" t="str">
        <f>IF($X142="","",_xlfn.XLOOKUP($X142,Sisteplant[Número OS],Sisteplant[Denominação do Solicitante]))</f>
        <v/>
      </c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181" t="s">
        <v>281</v>
      </c>
      <c r="T155" s="182"/>
      <c r="U155" s="182"/>
      <c r="V155" s="183" t="str">
        <f>IF($X142="","",_xlfn.XLOOKUP($X142,Sisteplant[Número OS],Sisteplant[Denominação Unidade Negócio]))</f>
        <v/>
      </c>
      <c r="W155" s="183"/>
      <c r="X155" s="183"/>
      <c r="Y155" s="183"/>
      <c r="Z155" s="183"/>
      <c r="AA155" s="184"/>
      <c r="AB155" s="185" t="s">
        <v>1</v>
      </c>
      <c r="AC155" s="186"/>
      <c r="AD155" s="186"/>
      <c r="AE155" s="186"/>
      <c r="AF155" s="99" t="str">
        <f>IF($X142="","",_xlfn.XLOOKUP($X142,Sisteplant[Número OS],Sisteplant[OS Cliente]))</f>
        <v/>
      </c>
      <c r="AG155" s="99"/>
      <c r="AH155" s="99"/>
      <c r="AI155" s="99"/>
      <c r="AJ155" s="99"/>
      <c r="AK155" s="100"/>
      <c r="AM155"/>
    </row>
    <row r="156" spans="1:44" ht="7" customHeight="1" x14ac:dyDescent="0.2">
      <c r="A156" s="62"/>
      <c r="B156" s="16"/>
      <c r="C156" s="17"/>
      <c r="D156" s="18"/>
      <c r="E156" s="18"/>
      <c r="F156" s="18"/>
      <c r="G156" s="18"/>
      <c r="H156" s="18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M156"/>
    </row>
    <row r="157" spans="1:44" ht="15" customHeight="1" x14ac:dyDescent="0.2">
      <c r="A157" s="62"/>
      <c r="B157" s="232" t="s">
        <v>282</v>
      </c>
      <c r="C157" s="152" t="s">
        <v>283</v>
      </c>
      <c r="D157" s="153"/>
      <c r="E157" s="153"/>
      <c r="F157" s="153"/>
      <c r="G157" s="153"/>
      <c r="H157" s="153"/>
      <c r="I157" s="153"/>
      <c r="J157" s="153"/>
      <c r="K157" s="153"/>
      <c r="L157" s="153"/>
      <c r="M157" s="153"/>
      <c r="N157" s="153"/>
      <c r="O157" s="153"/>
      <c r="P157" s="153"/>
      <c r="Q157" s="153"/>
      <c r="R157" s="153"/>
      <c r="S157" s="153"/>
      <c r="T157" s="153"/>
      <c r="U157" s="153"/>
      <c r="V157" s="153"/>
      <c r="W157" s="153"/>
      <c r="X157" s="153"/>
      <c r="Y157" s="153"/>
      <c r="Z157" s="153"/>
      <c r="AA157" s="153"/>
      <c r="AB157" s="153"/>
      <c r="AC157" s="153"/>
      <c r="AD157" s="153"/>
      <c r="AE157" s="154"/>
      <c r="AF157" s="136" t="s">
        <v>284</v>
      </c>
      <c r="AG157" s="137"/>
      <c r="AH157" s="138"/>
      <c r="AI157" s="136" t="s">
        <v>281</v>
      </c>
      <c r="AJ157" s="137"/>
      <c r="AK157" s="138"/>
      <c r="AM157"/>
    </row>
    <row r="158" spans="1:44" ht="16.75" customHeight="1" x14ac:dyDescent="0.2">
      <c r="A158" s="62"/>
      <c r="B158" s="233"/>
      <c r="C158" s="155"/>
      <c r="D158" s="156"/>
      <c r="E158" s="156"/>
      <c r="F158" s="156"/>
      <c r="G158" s="156"/>
      <c r="H158" s="156"/>
      <c r="I158" s="156"/>
      <c r="J158" s="156"/>
      <c r="K158" s="156"/>
      <c r="L158" s="156"/>
      <c r="M158" s="156"/>
      <c r="N158" s="156"/>
      <c r="O158" s="156"/>
      <c r="P158" s="156"/>
      <c r="Q158" s="156"/>
      <c r="R158" s="156"/>
      <c r="S158" s="156"/>
      <c r="T158" s="156"/>
      <c r="U158" s="156"/>
      <c r="V158" s="156"/>
      <c r="W158" s="156"/>
      <c r="X158" s="156"/>
      <c r="Y158" s="156"/>
      <c r="Z158" s="156"/>
      <c r="AA158" s="156"/>
      <c r="AB158" s="156"/>
      <c r="AC158" s="156"/>
      <c r="AD158" s="156"/>
      <c r="AE158" s="157"/>
      <c r="AF158" s="139"/>
      <c r="AG158" s="140"/>
      <c r="AH158" s="141"/>
      <c r="AI158" s="139"/>
      <c r="AJ158" s="140"/>
      <c r="AK158" s="141"/>
      <c r="AM158"/>
    </row>
    <row r="159" spans="1:44" ht="16.75" customHeight="1" x14ac:dyDescent="0.2">
      <c r="A159" s="62"/>
      <c r="B159" s="92">
        <v>1</v>
      </c>
      <c r="C159" s="142"/>
      <c r="D159" s="143"/>
      <c r="E159" s="143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  <c r="AA159" s="143"/>
      <c r="AB159" s="143"/>
      <c r="AC159" s="143"/>
      <c r="AD159" s="143"/>
      <c r="AE159" s="144"/>
      <c r="AF159" s="142"/>
      <c r="AG159" s="143"/>
      <c r="AH159" s="144"/>
      <c r="AI159" s="142"/>
      <c r="AJ159" s="143"/>
      <c r="AK159" s="144"/>
      <c r="AM159"/>
    </row>
    <row r="160" spans="1:44" ht="16.75" customHeight="1" x14ac:dyDescent="0.2">
      <c r="A160" s="62"/>
      <c r="B160" s="93">
        <v>2</v>
      </c>
      <c r="C160" s="145"/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  <c r="AA160" s="146"/>
      <c r="AB160" s="146"/>
      <c r="AC160" s="146"/>
      <c r="AD160" s="146"/>
      <c r="AE160" s="147"/>
      <c r="AF160" s="145"/>
      <c r="AG160" s="146"/>
      <c r="AH160" s="147"/>
      <c r="AI160" s="145"/>
      <c r="AJ160" s="146"/>
      <c r="AK160" s="147"/>
      <c r="AM160"/>
    </row>
    <row r="161" spans="1:39" ht="16.75" customHeight="1" x14ac:dyDescent="0.2">
      <c r="A161" s="62"/>
      <c r="B161" s="93">
        <v>3</v>
      </c>
      <c r="C161" s="145"/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  <c r="AA161" s="146"/>
      <c r="AB161" s="146"/>
      <c r="AC161" s="146"/>
      <c r="AD161" s="146"/>
      <c r="AE161" s="147"/>
      <c r="AF161" s="145"/>
      <c r="AG161" s="146"/>
      <c r="AH161" s="147"/>
      <c r="AI161" s="145"/>
      <c r="AJ161" s="146"/>
      <c r="AK161" s="147"/>
      <c r="AM161"/>
    </row>
    <row r="162" spans="1:39" s="27" customFormat="1" ht="17" customHeight="1" x14ac:dyDescent="0.2">
      <c r="A162" s="64"/>
      <c r="B162" s="93">
        <v>4</v>
      </c>
      <c r="C162" s="145"/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  <c r="AA162" s="146"/>
      <c r="AB162" s="146"/>
      <c r="AC162" s="146"/>
      <c r="AD162" s="146"/>
      <c r="AE162" s="147"/>
      <c r="AF162" s="145"/>
      <c r="AG162" s="146"/>
      <c r="AH162" s="147"/>
      <c r="AI162" s="145"/>
      <c r="AJ162" s="146"/>
      <c r="AK162" s="147"/>
    </row>
    <row r="163" spans="1:39" ht="17" customHeight="1" x14ac:dyDescent="0.2">
      <c r="A163" s="62"/>
      <c r="B163" s="93">
        <v>5</v>
      </c>
      <c r="C163" s="145"/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  <c r="AA163" s="146"/>
      <c r="AB163" s="146"/>
      <c r="AC163" s="146"/>
      <c r="AD163" s="146"/>
      <c r="AE163" s="147"/>
      <c r="AF163" s="145"/>
      <c r="AG163" s="146"/>
      <c r="AH163" s="147"/>
      <c r="AI163" s="145"/>
      <c r="AJ163" s="146"/>
      <c r="AK163" s="147"/>
      <c r="AM163"/>
    </row>
    <row r="164" spans="1:39" ht="17" customHeight="1" x14ac:dyDescent="0.2">
      <c r="A164" s="62"/>
      <c r="B164" s="93">
        <v>6</v>
      </c>
      <c r="C164" s="145"/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  <c r="AA164" s="146"/>
      <c r="AB164" s="146"/>
      <c r="AC164" s="146"/>
      <c r="AD164" s="146"/>
      <c r="AE164" s="147"/>
      <c r="AF164" s="145"/>
      <c r="AG164" s="146"/>
      <c r="AH164" s="147"/>
      <c r="AI164" s="145"/>
      <c r="AJ164" s="146"/>
      <c r="AK164" s="147"/>
      <c r="AM164"/>
    </row>
    <row r="165" spans="1:39" ht="17" customHeight="1" x14ac:dyDescent="0.2">
      <c r="A165" s="62"/>
      <c r="B165" s="94">
        <v>7</v>
      </c>
      <c r="C165" s="148"/>
      <c r="D165" s="149"/>
      <c r="E165" s="149"/>
      <c r="F165" s="149"/>
      <c r="G165" s="149"/>
      <c r="H165" s="149"/>
      <c r="I165" s="149"/>
      <c r="J165" s="149"/>
      <c r="K165" s="149"/>
      <c r="L165" s="149"/>
      <c r="M165" s="149"/>
      <c r="N165" s="149"/>
      <c r="O165" s="149"/>
      <c r="P165" s="149"/>
      <c r="Q165" s="149"/>
      <c r="R165" s="149"/>
      <c r="S165" s="149"/>
      <c r="T165" s="149"/>
      <c r="U165" s="149"/>
      <c r="V165" s="149"/>
      <c r="W165" s="149"/>
      <c r="X165" s="149"/>
      <c r="Y165" s="149"/>
      <c r="Z165" s="149"/>
      <c r="AA165" s="149"/>
      <c r="AB165" s="149"/>
      <c r="AC165" s="149"/>
      <c r="AD165" s="149"/>
      <c r="AE165" s="150"/>
      <c r="AF165" s="148"/>
      <c r="AG165" s="149"/>
      <c r="AH165" s="150"/>
      <c r="AI165" s="148"/>
      <c r="AJ165" s="149"/>
      <c r="AK165" s="150"/>
      <c r="AM165"/>
    </row>
    <row r="166" spans="1:39" ht="7" customHeight="1" x14ac:dyDescent="0.2">
      <c r="A166" s="62"/>
      <c r="B166" s="16"/>
      <c r="C166" s="17"/>
      <c r="D166" s="18"/>
      <c r="E166" s="18"/>
      <c r="F166" s="18"/>
      <c r="G166" s="18"/>
      <c r="H166" s="18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M166"/>
    </row>
    <row r="167" spans="1:39" ht="17" customHeight="1" x14ac:dyDescent="0.2">
      <c r="A167" s="62"/>
      <c r="B167" s="163" t="s">
        <v>285</v>
      </c>
      <c r="C167" s="164"/>
      <c r="D167" s="165"/>
      <c r="E167" s="163" t="s">
        <v>286</v>
      </c>
      <c r="F167" s="164"/>
      <c r="G167" s="164"/>
      <c r="H167" s="164"/>
      <c r="I167" s="164"/>
      <c r="J167" s="164"/>
      <c r="K167" s="164"/>
      <c r="L167" s="164"/>
      <c r="M167" s="164"/>
      <c r="N167" s="164"/>
      <c r="O167" s="164"/>
      <c r="P167" s="164"/>
      <c r="Q167" s="164"/>
      <c r="R167" s="164"/>
      <c r="S167" s="165"/>
      <c r="T167" s="163" t="s">
        <v>287</v>
      </c>
      <c r="U167" s="164"/>
      <c r="V167" s="164"/>
      <c r="W167" s="164"/>
      <c r="X167" s="165"/>
      <c r="Y167" s="163" t="s">
        <v>288</v>
      </c>
      <c r="Z167" s="164"/>
      <c r="AA167" s="164"/>
      <c r="AB167" s="164"/>
      <c r="AC167" s="165"/>
      <c r="AD167" s="163" t="s">
        <v>289</v>
      </c>
      <c r="AE167" s="164"/>
      <c r="AF167" s="164"/>
      <c r="AG167" s="164"/>
      <c r="AH167" s="165"/>
      <c r="AI167" s="163" t="s">
        <v>290</v>
      </c>
      <c r="AJ167" s="164"/>
      <c r="AK167" s="165"/>
      <c r="AM167"/>
    </row>
    <row r="168" spans="1:39" ht="17" customHeight="1" x14ac:dyDescent="0.2">
      <c r="A168" s="62"/>
      <c r="B168" s="142"/>
      <c r="C168" s="143"/>
      <c r="D168" s="144"/>
      <c r="E168" s="142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143"/>
      <c r="R168" s="143"/>
      <c r="S168" s="144"/>
      <c r="T168" s="142" t="s">
        <v>291</v>
      </c>
      <c r="U168" s="143"/>
      <c r="V168" s="143"/>
      <c r="W168" s="143"/>
      <c r="X168" s="144"/>
      <c r="Y168" s="142" t="s">
        <v>292</v>
      </c>
      <c r="Z168" s="143"/>
      <c r="AA168" s="143"/>
      <c r="AB168" s="143"/>
      <c r="AC168" s="144"/>
      <c r="AD168" s="142" t="s">
        <v>292</v>
      </c>
      <c r="AE168" s="143"/>
      <c r="AF168" s="143"/>
      <c r="AG168" s="143"/>
      <c r="AH168" s="144"/>
      <c r="AI168" s="142"/>
      <c r="AJ168" s="143"/>
      <c r="AK168" s="144"/>
      <c r="AM168"/>
    </row>
    <row r="169" spans="1:39" ht="17" customHeight="1" x14ac:dyDescent="0.2">
      <c r="A169" s="62"/>
      <c r="B169" s="145"/>
      <c r="C169" s="146"/>
      <c r="D169" s="147"/>
      <c r="E169" s="145"/>
      <c r="F169" s="146"/>
      <c r="G169" s="146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7"/>
      <c r="T169" s="145" t="s">
        <v>291</v>
      </c>
      <c r="U169" s="146"/>
      <c r="V169" s="146"/>
      <c r="W169" s="146"/>
      <c r="X169" s="147"/>
      <c r="Y169" s="145" t="s">
        <v>292</v>
      </c>
      <c r="Z169" s="146"/>
      <c r="AA169" s="146"/>
      <c r="AB169" s="146"/>
      <c r="AC169" s="147"/>
      <c r="AD169" s="145" t="s">
        <v>292</v>
      </c>
      <c r="AE169" s="146"/>
      <c r="AF169" s="146"/>
      <c r="AG169" s="146"/>
      <c r="AH169" s="147"/>
      <c r="AI169" s="145"/>
      <c r="AJ169" s="146"/>
      <c r="AK169" s="147"/>
      <c r="AM169"/>
    </row>
    <row r="170" spans="1:39" ht="17" customHeight="1" x14ac:dyDescent="0.2">
      <c r="A170" s="62"/>
      <c r="B170" s="145"/>
      <c r="C170" s="146"/>
      <c r="D170" s="147"/>
      <c r="E170" s="145"/>
      <c r="F170" s="146"/>
      <c r="G170" s="146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7"/>
      <c r="T170" s="145" t="s">
        <v>291</v>
      </c>
      <c r="U170" s="146"/>
      <c r="V170" s="146"/>
      <c r="W170" s="146"/>
      <c r="X170" s="147"/>
      <c r="Y170" s="145" t="s">
        <v>292</v>
      </c>
      <c r="Z170" s="146"/>
      <c r="AA170" s="146"/>
      <c r="AB170" s="146"/>
      <c r="AC170" s="147"/>
      <c r="AD170" s="145" t="s">
        <v>292</v>
      </c>
      <c r="AE170" s="146"/>
      <c r="AF170" s="146"/>
      <c r="AG170" s="146"/>
      <c r="AH170" s="147"/>
      <c r="AI170" s="145"/>
      <c r="AJ170" s="146"/>
      <c r="AK170" s="147"/>
      <c r="AM170"/>
    </row>
    <row r="171" spans="1:39" ht="17" customHeight="1" x14ac:dyDescent="0.2">
      <c r="A171" s="62"/>
      <c r="B171" s="145"/>
      <c r="C171" s="146"/>
      <c r="D171" s="147"/>
      <c r="E171" s="145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7"/>
      <c r="T171" s="145" t="s">
        <v>291</v>
      </c>
      <c r="U171" s="146"/>
      <c r="V171" s="146"/>
      <c r="W171" s="146"/>
      <c r="X171" s="147"/>
      <c r="Y171" s="145" t="s">
        <v>292</v>
      </c>
      <c r="Z171" s="146"/>
      <c r="AA171" s="146"/>
      <c r="AB171" s="146"/>
      <c r="AC171" s="147"/>
      <c r="AD171" s="145" t="s">
        <v>292</v>
      </c>
      <c r="AE171" s="146"/>
      <c r="AF171" s="146"/>
      <c r="AG171" s="146"/>
      <c r="AH171" s="147"/>
      <c r="AI171" s="145"/>
      <c r="AJ171" s="146"/>
      <c r="AK171" s="147"/>
      <c r="AM171"/>
    </row>
    <row r="172" spans="1:39" ht="17" customHeight="1" x14ac:dyDescent="0.2">
      <c r="A172" s="62"/>
      <c r="B172" s="145"/>
      <c r="C172" s="146"/>
      <c r="D172" s="147"/>
      <c r="E172" s="145"/>
      <c r="F172" s="146"/>
      <c r="G172" s="146"/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7"/>
      <c r="T172" s="145" t="s">
        <v>291</v>
      </c>
      <c r="U172" s="146"/>
      <c r="V172" s="146"/>
      <c r="W172" s="146"/>
      <c r="X172" s="147"/>
      <c r="Y172" s="145" t="s">
        <v>292</v>
      </c>
      <c r="Z172" s="146"/>
      <c r="AA172" s="146"/>
      <c r="AB172" s="146"/>
      <c r="AC172" s="147"/>
      <c r="AD172" s="145" t="s">
        <v>292</v>
      </c>
      <c r="AE172" s="146"/>
      <c r="AF172" s="146"/>
      <c r="AG172" s="146"/>
      <c r="AH172" s="147"/>
      <c r="AI172" s="145"/>
      <c r="AJ172" s="146"/>
      <c r="AK172" s="147"/>
      <c r="AM172"/>
    </row>
    <row r="173" spans="1:39" ht="17" customHeight="1" x14ac:dyDescent="0.2">
      <c r="A173" s="62"/>
      <c r="B173" s="145"/>
      <c r="C173" s="146"/>
      <c r="D173" s="147"/>
      <c r="E173" s="145"/>
      <c r="F173" s="146"/>
      <c r="G173" s="146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7"/>
      <c r="T173" s="145" t="s">
        <v>291</v>
      </c>
      <c r="U173" s="146"/>
      <c r="V173" s="146"/>
      <c r="W173" s="146"/>
      <c r="X173" s="147"/>
      <c r="Y173" s="145" t="s">
        <v>292</v>
      </c>
      <c r="Z173" s="146"/>
      <c r="AA173" s="146"/>
      <c r="AB173" s="146"/>
      <c r="AC173" s="147"/>
      <c r="AD173" s="145" t="s">
        <v>292</v>
      </c>
      <c r="AE173" s="146"/>
      <c r="AF173" s="146"/>
      <c r="AG173" s="146"/>
      <c r="AH173" s="147"/>
      <c r="AI173" s="145"/>
      <c r="AJ173" s="146"/>
      <c r="AK173" s="147"/>
      <c r="AM173"/>
    </row>
    <row r="174" spans="1:39" ht="17" customHeight="1" x14ac:dyDescent="0.2">
      <c r="A174" s="62"/>
      <c r="B174" s="145"/>
      <c r="C174" s="146"/>
      <c r="D174" s="147"/>
      <c r="E174" s="145"/>
      <c r="F174" s="146"/>
      <c r="G174" s="146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7"/>
      <c r="T174" s="145" t="s">
        <v>291</v>
      </c>
      <c r="U174" s="146"/>
      <c r="V174" s="146"/>
      <c r="W174" s="146"/>
      <c r="X174" s="147"/>
      <c r="Y174" s="145" t="s">
        <v>292</v>
      </c>
      <c r="Z174" s="146"/>
      <c r="AA174" s="146"/>
      <c r="AB174" s="146"/>
      <c r="AC174" s="147"/>
      <c r="AD174" s="145" t="s">
        <v>292</v>
      </c>
      <c r="AE174" s="146"/>
      <c r="AF174" s="146"/>
      <c r="AG174" s="146"/>
      <c r="AH174" s="147"/>
      <c r="AI174" s="145"/>
      <c r="AJ174" s="146"/>
      <c r="AK174" s="147"/>
      <c r="AM174"/>
    </row>
    <row r="175" spans="1:39" ht="17" customHeight="1" x14ac:dyDescent="0.2">
      <c r="A175" s="62"/>
      <c r="B175" s="145"/>
      <c r="C175" s="146"/>
      <c r="D175" s="147"/>
      <c r="E175" s="145"/>
      <c r="F175" s="146"/>
      <c r="G175" s="146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7"/>
      <c r="T175" s="145" t="s">
        <v>291</v>
      </c>
      <c r="U175" s="146"/>
      <c r="V175" s="146"/>
      <c r="W175" s="146"/>
      <c r="X175" s="147"/>
      <c r="Y175" s="145" t="s">
        <v>292</v>
      </c>
      <c r="Z175" s="146"/>
      <c r="AA175" s="146"/>
      <c r="AB175" s="146"/>
      <c r="AC175" s="147"/>
      <c r="AD175" s="145" t="s">
        <v>292</v>
      </c>
      <c r="AE175" s="146"/>
      <c r="AF175" s="146"/>
      <c r="AG175" s="146"/>
      <c r="AH175" s="147"/>
      <c r="AI175" s="145"/>
      <c r="AJ175" s="146"/>
      <c r="AK175" s="147"/>
      <c r="AM175"/>
    </row>
    <row r="176" spans="1:39" ht="17" customHeight="1" x14ac:dyDescent="0.2">
      <c r="A176" s="62"/>
      <c r="B176" s="145"/>
      <c r="C176" s="146"/>
      <c r="D176" s="147"/>
      <c r="E176" s="145"/>
      <c r="F176" s="146"/>
      <c r="G176" s="146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7"/>
      <c r="T176" s="145" t="s">
        <v>291</v>
      </c>
      <c r="U176" s="146"/>
      <c r="V176" s="146"/>
      <c r="W176" s="146"/>
      <c r="X176" s="147"/>
      <c r="Y176" s="145" t="s">
        <v>292</v>
      </c>
      <c r="Z176" s="146"/>
      <c r="AA176" s="146"/>
      <c r="AB176" s="146"/>
      <c r="AC176" s="147"/>
      <c r="AD176" s="145" t="s">
        <v>292</v>
      </c>
      <c r="AE176" s="146"/>
      <c r="AF176" s="146"/>
      <c r="AG176" s="146"/>
      <c r="AH176" s="147"/>
      <c r="AI176" s="145"/>
      <c r="AJ176" s="146"/>
      <c r="AK176" s="147"/>
      <c r="AM176"/>
    </row>
    <row r="177" spans="1:39" ht="17" customHeight="1" x14ac:dyDescent="0.2">
      <c r="A177" s="62"/>
      <c r="B177" s="145"/>
      <c r="C177" s="146"/>
      <c r="D177" s="147"/>
      <c r="E177" s="145"/>
      <c r="F177" s="146"/>
      <c r="G177" s="146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7"/>
      <c r="T177" s="145" t="s">
        <v>291</v>
      </c>
      <c r="U177" s="146"/>
      <c r="V177" s="146"/>
      <c r="W177" s="146"/>
      <c r="X177" s="147"/>
      <c r="Y177" s="145" t="s">
        <v>292</v>
      </c>
      <c r="Z177" s="146"/>
      <c r="AA177" s="146"/>
      <c r="AB177" s="146"/>
      <c r="AC177" s="147"/>
      <c r="AD177" s="145" t="s">
        <v>292</v>
      </c>
      <c r="AE177" s="146"/>
      <c r="AF177" s="146"/>
      <c r="AG177" s="146"/>
      <c r="AH177" s="147"/>
      <c r="AI177" s="145"/>
      <c r="AJ177" s="146"/>
      <c r="AK177" s="147"/>
      <c r="AM177"/>
    </row>
    <row r="178" spans="1:39" ht="17" customHeight="1" x14ac:dyDescent="0.2">
      <c r="A178" s="62"/>
      <c r="B178" s="148"/>
      <c r="C178" s="149"/>
      <c r="D178" s="150"/>
      <c r="E178" s="148"/>
      <c r="F178" s="149"/>
      <c r="G178" s="149"/>
      <c r="H178" s="149"/>
      <c r="I178" s="149"/>
      <c r="J178" s="149"/>
      <c r="K178" s="149"/>
      <c r="L178" s="149"/>
      <c r="M178" s="149"/>
      <c r="N178" s="149"/>
      <c r="O178" s="149"/>
      <c r="P178" s="149"/>
      <c r="Q178" s="149"/>
      <c r="R178" s="149"/>
      <c r="S178" s="150"/>
      <c r="T178" s="148" t="s">
        <v>291</v>
      </c>
      <c r="U178" s="149"/>
      <c r="V178" s="149"/>
      <c r="W178" s="149"/>
      <c r="X178" s="150"/>
      <c r="Y178" s="148" t="s">
        <v>292</v>
      </c>
      <c r="Z178" s="149"/>
      <c r="AA178" s="149"/>
      <c r="AB178" s="149"/>
      <c r="AC178" s="150"/>
      <c r="AD178" s="148" t="s">
        <v>292</v>
      </c>
      <c r="AE178" s="149"/>
      <c r="AF178" s="149"/>
      <c r="AG178" s="149"/>
      <c r="AH178" s="150"/>
      <c r="AI178" s="148"/>
      <c r="AJ178" s="149"/>
      <c r="AK178" s="150"/>
      <c r="AM178"/>
    </row>
    <row r="179" spans="1:39" ht="7" customHeight="1" x14ac:dyDescent="0.2">
      <c r="A179" s="62"/>
      <c r="AM179"/>
    </row>
    <row r="180" spans="1:39" ht="7" customHeight="1" x14ac:dyDescent="0.2">
      <c r="A180" s="62"/>
      <c r="B180" s="28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6"/>
      <c r="AM180"/>
    </row>
    <row r="181" spans="1:39" s="30" customFormat="1" ht="15" customHeight="1" x14ac:dyDescent="0.15">
      <c r="A181" s="62"/>
      <c r="B181" s="166" t="s">
        <v>293</v>
      </c>
      <c r="C181" s="167"/>
      <c r="D181" s="167"/>
      <c r="E181" s="167"/>
      <c r="F181" s="167"/>
      <c r="G181" s="23"/>
      <c r="H181" s="69"/>
      <c r="I181" s="23" t="s">
        <v>294</v>
      </c>
      <c r="J181" s="23"/>
      <c r="K181" s="23"/>
      <c r="L181" s="23"/>
      <c r="M181" s="69"/>
      <c r="N181" s="23" t="s">
        <v>295</v>
      </c>
      <c r="O181" s="23"/>
      <c r="P181" s="23"/>
      <c r="Q181" s="23"/>
      <c r="R181" s="69"/>
      <c r="S181" s="23" t="s">
        <v>296</v>
      </c>
      <c r="T181" s="23"/>
      <c r="U181" s="23"/>
      <c r="V181" s="23"/>
      <c r="W181" s="23"/>
      <c r="X181" s="23"/>
      <c r="Y181" s="70"/>
      <c r="Z181" s="23" t="s">
        <v>297</v>
      </c>
      <c r="AA181" s="23"/>
      <c r="AB181" s="23"/>
      <c r="AC181" s="23"/>
      <c r="AD181" s="69"/>
      <c r="AE181" s="23" t="s">
        <v>298</v>
      </c>
      <c r="AF181" s="23"/>
      <c r="AG181" s="23"/>
      <c r="AH181" s="80"/>
      <c r="AI181" s="80"/>
      <c r="AJ181" s="80"/>
      <c r="AK181" s="84"/>
    </row>
    <row r="182" spans="1:39" s="30" customFormat="1" ht="10" customHeight="1" x14ac:dyDescent="0.15">
      <c r="A182" s="62"/>
      <c r="B182" s="166"/>
      <c r="C182" s="167"/>
      <c r="D182" s="167"/>
      <c r="E182" s="167"/>
      <c r="F182" s="167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80"/>
      <c r="AI182" s="80"/>
      <c r="AJ182" s="80"/>
      <c r="AK182" s="84"/>
    </row>
    <row r="183" spans="1:39" s="30" customFormat="1" ht="15" customHeight="1" x14ac:dyDescent="0.15">
      <c r="A183" s="62"/>
      <c r="B183" s="166"/>
      <c r="C183" s="167"/>
      <c r="D183" s="167"/>
      <c r="E183" s="167"/>
      <c r="F183" s="167"/>
      <c r="G183" s="23"/>
      <c r="H183" s="69"/>
      <c r="I183" s="23" t="s">
        <v>299</v>
      </c>
      <c r="J183" s="23"/>
      <c r="K183" s="23"/>
      <c r="L183" s="23"/>
      <c r="M183" s="69"/>
      <c r="N183" s="23" t="s">
        <v>300</v>
      </c>
      <c r="O183" s="72"/>
      <c r="P183" s="23"/>
      <c r="Q183" s="23"/>
      <c r="R183" s="69"/>
      <c r="S183" s="23" t="s">
        <v>301</v>
      </c>
      <c r="T183" s="23"/>
      <c r="U183" s="23"/>
      <c r="V183" s="23"/>
      <c r="W183" s="23"/>
      <c r="X183" s="23"/>
      <c r="Y183" s="69"/>
      <c r="Z183" s="23" t="s">
        <v>302</v>
      </c>
      <c r="AA183" s="23"/>
      <c r="AB183" s="71"/>
      <c r="AC183" s="71"/>
      <c r="AD183" s="71"/>
      <c r="AE183" s="71"/>
      <c r="AF183" s="71"/>
      <c r="AG183" s="71"/>
      <c r="AH183" s="71"/>
      <c r="AI183" s="71"/>
      <c r="AJ183" s="71"/>
      <c r="AK183" s="82"/>
    </row>
    <row r="184" spans="1:39" s="30" customFormat="1" ht="10" customHeight="1" x14ac:dyDescent="0.15">
      <c r="A184" s="62"/>
      <c r="B184" s="83"/>
      <c r="C184" s="29"/>
      <c r="D184" s="29"/>
      <c r="E184" s="29"/>
      <c r="F184" s="29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84"/>
    </row>
    <row r="185" spans="1:39" s="30" customFormat="1" ht="15" customHeight="1" x14ac:dyDescent="0.15">
      <c r="A185" s="62"/>
      <c r="B185" s="171" t="s">
        <v>303</v>
      </c>
      <c r="C185" s="172"/>
      <c r="D185" s="172"/>
      <c r="E185" s="172"/>
      <c r="F185" s="172"/>
      <c r="G185" s="23"/>
      <c r="H185" s="69"/>
      <c r="I185" s="23" t="s">
        <v>304</v>
      </c>
      <c r="J185" s="23"/>
      <c r="K185" s="23"/>
      <c r="L185" s="23"/>
      <c r="M185" s="23"/>
      <c r="N185" s="23"/>
      <c r="O185" s="72"/>
      <c r="P185" s="23"/>
      <c r="Q185" s="23"/>
      <c r="R185" s="69"/>
      <c r="S185" s="23" t="s">
        <v>305</v>
      </c>
      <c r="T185" s="23"/>
      <c r="U185" s="23"/>
      <c r="V185" s="23"/>
      <c r="W185" s="23"/>
      <c r="X185" s="23"/>
      <c r="Y185" s="69"/>
      <c r="Z185" s="23" t="s">
        <v>306</v>
      </c>
      <c r="AA185" s="23"/>
      <c r="AB185" s="23"/>
      <c r="AC185" s="23"/>
      <c r="AD185" s="23"/>
      <c r="AE185" s="23"/>
      <c r="AF185" s="73"/>
      <c r="AG185" s="23"/>
      <c r="AH185" s="23"/>
      <c r="AI185" s="23"/>
      <c r="AJ185" s="23"/>
      <c r="AK185" s="84"/>
    </row>
    <row r="186" spans="1:39" s="30" customFormat="1" ht="5" customHeight="1" x14ac:dyDescent="0.15">
      <c r="A186" s="62"/>
      <c r="B186" s="171"/>
      <c r="C186" s="172"/>
      <c r="D186" s="172"/>
      <c r="E186" s="172"/>
      <c r="F186" s="172"/>
      <c r="G186" s="23"/>
      <c r="H186" s="23"/>
      <c r="I186" s="23"/>
      <c r="J186" s="23"/>
      <c r="K186" s="23"/>
      <c r="L186" s="23"/>
      <c r="M186" s="23"/>
      <c r="N186" s="23"/>
      <c r="O186" s="72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73"/>
      <c r="AG186" s="23"/>
      <c r="AH186" s="23"/>
      <c r="AI186" s="23"/>
      <c r="AJ186" s="23"/>
      <c r="AK186" s="84"/>
    </row>
    <row r="187" spans="1:39" s="30" customFormat="1" ht="15" customHeight="1" x14ac:dyDescent="0.2">
      <c r="A187" s="63"/>
      <c r="B187" s="171"/>
      <c r="C187" s="172"/>
      <c r="D187" s="172"/>
      <c r="E187" s="172"/>
      <c r="F187" s="172"/>
      <c r="G187" s="23"/>
      <c r="H187" s="23"/>
      <c r="I187" s="23"/>
      <c r="J187" s="23"/>
      <c r="K187" s="23"/>
      <c r="L187" s="23"/>
      <c r="M187" s="23"/>
      <c r="N187" s="23"/>
      <c r="O187" s="74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84"/>
    </row>
    <row r="188" spans="1:39" s="30" customFormat="1" ht="10" customHeight="1" x14ac:dyDescent="0.2">
      <c r="A188" s="62"/>
      <c r="B188" s="83"/>
      <c r="C188" s="29"/>
      <c r="D188" s="29"/>
      <c r="E188" s="29"/>
      <c r="F188" s="29"/>
      <c r="G188" s="23"/>
      <c r="H188" s="23"/>
      <c r="I188" s="23"/>
      <c r="J188" s="23"/>
      <c r="K188" s="23"/>
      <c r="L188" s="23"/>
      <c r="M188" s="23"/>
      <c r="N188" s="23"/>
      <c r="O188" s="75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84"/>
    </row>
    <row r="189" spans="1:39" s="30" customFormat="1" ht="17" customHeight="1" x14ac:dyDescent="0.15">
      <c r="A189" s="62"/>
      <c r="B189" s="173" t="s">
        <v>307</v>
      </c>
      <c r="C189" s="174"/>
      <c r="D189" s="174"/>
      <c r="E189" s="174"/>
      <c r="F189" s="174"/>
      <c r="G189" s="23"/>
      <c r="H189" s="69"/>
      <c r="I189" s="76" t="s">
        <v>308</v>
      </c>
      <c r="J189" s="23"/>
      <c r="K189" s="23"/>
      <c r="L189" s="23"/>
      <c r="M189" s="69"/>
      <c r="N189" s="23" t="s">
        <v>309</v>
      </c>
      <c r="O189" s="72"/>
      <c r="P189" s="23"/>
      <c r="Q189" s="23"/>
      <c r="R189" s="69"/>
      <c r="S189" s="23" t="s">
        <v>310</v>
      </c>
      <c r="T189" s="23"/>
      <c r="U189" s="23"/>
      <c r="V189" s="23"/>
      <c r="W189" s="23"/>
      <c r="X189" s="23"/>
      <c r="Y189" s="69"/>
      <c r="Z189" s="23" t="s">
        <v>311</v>
      </c>
      <c r="AA189" s="23"/>
      <c r="AB189" s="23"/>
      <c r="AC189" s="69"/>
      <c r="AD189" s="76" t="s">
        <v>312</v>
      </c>
      <c r="AF189" s="23"/>
      <c r="AG189" s="23"/>
      <c r="AH189" s="23"/>
      <c r="AI189" s="23"/>
      <c r="AJ189" s="23"/>
      <c r="AK189" s="84"/>
    </row>
    <row r="190" spans="1:39" s="30" customFormat="1" ht="7" customHeight="1" x14ac:dyDescent="0.15">
      <c r="A190" s="62"/>
      <c r="B190" s="173"/>
      <c r="C190" s="174"/>
      <c r="D190" s="174"/>
      <c r="E190" s="174"/>
      <c r="F190" s="174"/>
      <c r="G190" s="23"/>
      <c r="H190" s="77"/>
      <c r="I190" s="23"/>
      <c r="J190" s="23"/>
      <c r="K190" s="23"/>
      <c r="L190" s="23"/>
      <c r="M190" s="23"/>
      <c r="N190" s="23"/>
      <c r="O190" s="72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84"/>
    </row>
    <row r="191" spans="1:39" ht="17" customHeight="1" x14ac:dyDescent="0.2">
      <c r="A191" s="62"/>
      <c r="B191" s="173"/>
      <c r="C191" s="174"/>
      <c r="D191" s="174"/>
      <c r="E191" s="174"/>
      <c r="F191" s="174"/>
      <c r="G191" s="75"/>
      <c r="H191" s="78"/>
      <c r="I191" s="75" t="s">
        <v>313</v>
      </c>
      <c r="J191" s="75"/>
      <c r="K191" s="75"/>
      <c r="L191" s="75"/>
      <c r="M191" s="75"/>
      <c r="N191" s="75"/>
      <c r="O191" s="75"/>
      <c r="P191" s="75"/>
      <c r="Q191" s="75"/>
      <c r="R191" s="78"/>
      <c r="S191" s="75" t="s">
        <v>314</v>
      </c>
      <c r="T191" s="75"/>
      <c r="U191" s="75"/>
      <c r="V191" s="75"/>
      <c r="W191" s="75"/>
      <c r="X191" s="75"/>
      <c r="Y191" s="78"/>
      <c r="Z191" s="75" t="s">
        <v>315</v>
      </c>
      <c r="AA191" s="75"/>
      <c r="AB191" s="79"/>
      <c r="AC191" s="79"/>
      <c r="AD191" s="79"/>
      <c r="AE191" s="79"/>
      <c r="AF191" s="79"/>
      <c r="AG191" s="79"/>
      <c r="AH191" s="79"/>
      <c r="AI191" s="79"/>
      <c r="AJ191" s="79"/>
      <c r="AK191" s="85"/>
      <c r="AM191"/>
    </row>
    <row r="192" spans="1:39" ht="10" customHeight="1" x14ac:dyDescent="0.2">
      <c r="A192" s="62"/>
      <c r="B192" s="86"/>
      <c r="C192" s="87"/>
      <c r="D192" s="87"/>
      <c r="E192" s="87"/>
      <c r="F192" s="87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/>
      <c r="AI192" s="75"/>
      <c r="AJ192" s="75"/>
      <c r="AK192" s="88"/>
      <c r="AM192"/>
    </row>
    <row r="193" spans="1:39" s="23" customFormat="1" ht="15" customHeight="1" x14ac:dyDescent="0.15">
      <c r="A193" s="64"/>
      <c r="B193" s="173" t="s">
        <v>316</v>
      </c>
      <c r="C193" s="174"/>
      <c r="D193" s="174"/>
      <c r="E193" s="174"/>
      <c r="F193" s="174"/>
      <c r="G193" s="29"/>
      <c r="H193" s="70"/>
      <c r="I193" s="80" t="s">
        <v>35</v>
      </c>
      <c r="J193" s="80"/>
      <c r="K193" s="80"/>
      <c r="L193" s="80"/>
      <c r="M193" s="70"/>
      <c r="N193" s="80" t="s">
        <v>54</v>
      </c>
      <c r="Q193" s="80"/>
      <c r="R193" s="70"/>
      <c r="S193" s="80" t="s">
        <v>317</v>
      </c>
      <c r="V193" s="80"/>
      <c r="W193" s="80"/>
      <c r="Y193" s="70"/>
      <c r="Z193" s="80" t="s">
        <v>318</v>
      </c>
      <c r="AA193" s="80"/>
      <c r="AD193" s="80"/>
      <c r="AE193" s="80"/>
      <c r="AF193" s="80"/>
      <c r="AG193" s="80"/>
      <c r="AH193" s="80"/>
      <c r="AI193" s="80"/>
      <c r="AJ193" s="80"/>
      <c r="AK193" s="84"/>
    </row>
    <row r="194" spans="1:39" ht="17" customHeight="1" x14ac:dyDescent="0.2">
      <c r="A194" s="62"/>
      <c r="B194" s="173"/>
      <c r="C194" s="174"/>
      <c r="D194" s="174"/>
      <c r="E194" s="174"/>
      <c r="F194" s="174"/>
      <c r="G194" s="75"/>
      <c r="H194" s="75" t="s">
        <v>319</v>
      </c>
      <c r="I194" s="75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82"/>
      <c r="AM194"/>
    </row>
    <row r="195" spans="1:39" ht="5" customHeight="1" x14ac:dyDescent="0.2">
      <c r="A195" s="62"/>
      <c r="B195" s="89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90"/>
      <c r="AM195"/>
    </row>
    <row r="196" spans="1:39" ht="7" customHeight="1" x14ac:dyDescent="0.2">
      <c r="A196" s="62"/>
      <c r="B196" s="175"/>
      <c r="C196" s="175"/>
      <c r="D196" s="175"/>
      <c r="E196" s="175"/>
      <c r="F196" s="176"/>
      <c r="G196" s="176"/>
      <c r="H196" s="176"/>
      <c r="I196" s="176"/>
      <c r="J196" s="176"/>
      <c r="K196" s="176"/>
      <c r="L196" s="176"/>
      <c r="M196" s="176"/>
      <c r="N196" s="176"/>
      <c r="O196" s="176"/>
      <c r="P196" s="176"/>
      <c r="Q196" s="176"/>
      <c r="R196" s="176"/>
      <c r="S196" s="176"/>
      <c r="T196" s="176"/>
      <c r="U196" s="176"/>
      <c r="V196" s="176"/>
      <c r="W196" s="176"/>
      <c r="X196" s="176"/>
      <c r="Y196" s="176"/>
      <c r="Z196" s="176"/>
      <c r="AA196" s="176"/>
      <c r="AB196" s="176"/>
      <c r="AC196" s="176"/>
      <c r="AD196" s="176"/>
      <c r="AE196" s="176"/>
      <c r="AF196" s="176"/>
      <c r="AG196" s="176"/>
      <c r="AH196" s="176"/>
      <c r="AI196" s="176"/>
      <c r="AJ196" s="176"/>
      <c r="AK196" s="176"/>
      <c r="AM196"/>
    </row>
    <row r="197" spans="1:39" ht="16" customHeight="1" x14ac:dyDescent="0.2">
      <c r="A197" s="62"/>
      <c r="B197" s="177" t="s">
        <v>320</v>
      </c>
      <c r="C197" s="178"/>
      <c r="D197" s="178"/>
      <c r="E197" s="178"/>
      <c r="F197" s="143"/>
      <c r="G197" s="143"/>
      <c r="H197" s="143"/>
      <c r="I197" s="143"/>
      <c r="J197" s="143"/>
      <c r="K197" s="143"/>
      <c r="L197" s="143"/>
      <c r="M197" s="143"/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  <c r="AA197" s="143"/>
      <c r="AB197" s="143"/>
      <c r="AC197" s="143"/>
      <c r="AD197" s="143"/>
      <c r="AE197" s="143"/>
      <c r="AF197" s="143"/>
      <c r="AG197" s="143"/>
      <c r="AH197" s="143"/>
      <c r="AI197" s="143"/>
      <c r="AJ197" s="143"/>
      <c r="AK197" s="144"/>
      <c r="AM197"/>
    </row>
    <row r="198" spans="1:39" ht="16" customHeight="1" x14ac:dyDescent="0.2">
      <c r="A198" s="62"/>
      <c r="B198" s="145"/>
      <c r="C198" s="146"/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  <c r="AA198" s="146"/>
      <c r="AB198" s="146"/>
      <c r="AC198" s="146"/>
      <c r="AD198" s="146"/>
      <c r="AE198" s="146"/>
      <c r="AF198" s="146"/>
      <c r="AG198" s="146"/>
      <c r="AH198" s="146"/>
      <c r="AI198" s="146"/>
      <c r="AJ198" s="146"/>
      <c r="AK198" s="147"/>
      <c r="AM198"/>
    </row>
    <row r="199" spans="1:39" ht="16" customHeight="1" x14ac:dyDescent="0.2">
      <c r="A199" s="62"/>
      <c r="B199" s="145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7"/>
      <c r="AM199"/>
    </row>
    <row r="200" spans="1:39" ht="16" customHeight="1" x14ac:dyDescent="0.2">
      <c r="A200" s="62"/>
      <c r="B200" s="145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  <c r="AA200" s="146"/>
      <c r="AB200" s="146"/>
      <c r="AC200" s="146"/>
      <c r="AD200" s="146"/>
      <c r="AE200" s="146"/>
      <c r="AF200" s="146"/>
      <c r="AG200" s="146"/>
      <c r="AH200" s="146"/>
      <c r="AI200" s="146"/>
      <c r="AJ200" s="146"/>
      <c r="AK200" s="147"/>
      <c r="AM200"/>
    </row>
    <row r="201" spans="1:39" ht="17" customHeight="1" x14ac:dyDescent="0.2">
      <c r="A201" s="62"/>
      <c r="B201" s="145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  <c r="AA201" s="146"/>
      <c r="AB201" s="146"/>
      <c r="AC201" s="146"/>
      <c r="AD201" s="146"/>
      <c r="AE201" s="146"/>
      <c r="AF201" s="146"/>
      <c r="AG201" s="146"/>
      <c r="AH201" s="146"/>
      <c r="AI201" s="146"/>
      <c r="AJ201" s="146"/>
      <c r="AK201" s="147"/>
      <c r="AM201"/>
    </row>
    <row r="202" spans="1:39" ht="17" customHeight="1" x14ac:dyDescent="0.2">
      <c r="A202" s="62"/>
      <c r="B202" s="145"/>
      <c r="C202" s="146"/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  <c r="AA202" s="146"/>
      <c r="AB202" s="146"/>
      <c r="AC202" s="146"/>
      <c r="AD202" s="146"/>
      <c r="AE202" s="146"/>
      <c r="AF202" s="146"/>
      <c r="AG202" s="146"/>
      <c r="AH202" s="146"/>
      <c r="AI202" s="146"/>
      <c r="AJ202" s="146"/>
      <c r="AK202" s="147"/>
      <c r="AM202"/>
    </row>
    <row r="203" spans="1:39" ht="17" customHeight="1" x14ac:dyDescent="0.2">
      <c r="A203" s="62"/>
      <c r="B203" s="148"/>
      <c r="C203" s="149"/>
      <c r="D203" s="149"/>
      <c r="E203" s="149"/>
      <c r="F203" s="149"/>
      <c r="G203" s="149"/>
      <c r="H203" s="149"/>
      <c r="I203" s="149"/>
      <c r="J203" s="149"/>
      <c r="K203" s="149"/>
      <c r="L203" s="149"/>
      <c r="M203" s="149"/>
      <c r="N203" s="149"/>
      <c r="O203" s="149"/>
      <c r="P203" s="149"/>
      <c r="Q203" s="149"/>
      <c r="R203" s="149"/>
      <c r="S203" s="149"/>
      <c r="T203" s="149"/>
      <c r="U203" s="149"/>
      <c r="V203" s="149"/>
      <c r="W203" s="149"/>
      <c r="X203" s="149"/>
      <c r="Y203" s="149"/>
      <c r="Z203" s="149"/>
      <c r="AA203" s="149"/>
      <c r="AB203" s="149"/>
      <c r="AC203" s="149"/>
      <c r="AD203" s="149"/>
      <c r="AE203" s="149"/>
      <c r="AF203" s="149"/>
      <c r="AG203" s="149"/>
      <c r="AH203" s="149"/>
      <c r="AI203" s="149"/>
      <c r="AJ203" s="149"/>
      <c r="AK203" s="150"/>
      <c r="AM203"/>
    </row>
    <row r="204" spans="1:39" ht="7" customHeight="1" x14ac:dyDescent="0.2">
      <c r="A204" s="62"/>
      <c r="AM204"/>
    </row>
    <row r="205" spans="1:39" ht="12" customHeight="1" x14ac:dyDescent="0.2">
      <c r="A205" s="62"/>
      <c r="B205" s="169" t="s">
        <v>321</v>
      </c>
      <c r="C205" s="170"/>
      <c r="D205" s="170"/>
      <c r="E205" s="170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6"/>
      <c r="T205" s="169" t="s">
        <v>322</v>
      </c>
      <c r="U205" s="170"/>
      <c r="V205" s="170"/>
      <c r="W205" s="170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6"/>
      <c r="AM205"/>
    </row>
    <row r="206" spans="1:39" x14ac:dyDescent="0.2">
      <c r="A206" s="62"/>
      <c r="B206" s="36"/>
      <c r="C206" s="37"/>
      <c r="D206" s="38" t="s">
        <v>323</v>
      </c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S206" s="35"/>
      <c r="T206" s="36"/>
      <c r="U206" s="37"/>
      <c r="V206" s="38" t="s">
        <v>323</v>
      </c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8"/>
      <c r="AJ206" s="38"/>
      <c r="AK206" s="35"/>
      <c r="AM206"/>
    </row>
    <row r="207" spans="1:39" ht="7" customHeight="1" x14ac:dyDescent="0.2">
      <c r="A207" s="62"/>
      <c r="B207" s="34"/>
      <c r="S207" s="35"/>
      <c r="T207" s="34"/>
      <c r="AK207" s="35"/>
      <c r="AM207"/>
    </row>
    <row r="208" spans="1:39" ht="14.25" customHeight="1" x14ac:dyDescent="0.2">
      <c r="A208" s="62"/>
      <c r="B208" s="39"/>
      <c r="F208" s="38" t="s">
        <v>324</v>
      </c>
      <c r="H208" s="40"/>
      <c r="I208" s="40"/>
      <c r="J208" s="41" t="s">
        <v>325</v>
      </c>
      <c r="K208" s="40"/>
      <c r="L208" s="41" t="s">
        <v>326</v>
      </c>
      <c r="M208" s="40"/>
      <c r="N208" s="40"/>
      <c r="S208" s="35"/>
      <c r="T208" s="39"/>
      <c r="X208" s="38" t="s">
        <v>324</v>
      </c>
      <c r="Z208" s="40"/>
      <c r="AA208" s="40"/>
      <c r="AB208" s="41" t="s">
        <v>325</v>
      </c>
      <c r="AC208" s="40"/>
      <c r="AD208" s="41" t="s">
        <v>326</v>
      </c>
      <c r="AE208" s="40"/>
      <c r="AF208" s="40"/>
      <c r="AK208" s="35"/>
      <c r="AM208"/>
    </row>
    <row r="209" spans="1:44" ht="5" customHeight="1" x14ac:dyDescent="0.2">
      <c r="A209" s="62"/>
      <c r="B209" s="31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3"/>
      <c r="T209" s="31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3"/>
      <c r="AM209"/>
    </row>
    <row r="210" spans="1:44" x14ac:dyDescent="0.2">
      <c r="A210"/>
      <c r="AK210" s="95" t="s">
        <v>327</v>
      </c>
      <c r="AM210"/>
    </row>
    <row r="211" spans="1:44" ht="5" customHeight="1" x14ac:dyDescent="0.2">
      <c r="B211" s="16"/>
      <c r="C211" s="17"/>
      <c r="D211" s="18"/>
      <c r="E211" s="18"/>
      <c r="F211" s="18"/>
      <c r="G211" s="18"/>
      <c r="H211" s="18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</row>
    <row r="212" spans="1:44" ht="22" customHeight="1" x14ac:dyDescent="0.2">
      <c r="A212" t="str">
        <f>IF($AN$2="","",IF(A142&gt;=$AN$2,"",1+A142))</f>
        <v/>
      </c>
      <c r="B212" s="188"/>
      <c r="C212" s="189"/>
      <c r="D212" s="189"/>
      <c r="E212" s="189"/>
      <c r="F212" s="189"/>
      <c r="G212" s="189"/>
      <c r="H212" s="189"/>
      <c r="I212" s="190"/>
      <c r="J212" s="192" t="s">
        <v>277</v>
      </c>
      <c r="K212" s="193"/>
      <c r="L212" s="193"/>
      <c r="M212" s="193"/>
      <c r="N212" s="193"/>
      <c r="O212" s="193"/>
      <c r="P212" s="193"/>
      <c r="Q212" s="193"/>
      <c r="R212" s="193"/>
      <c r="S212" s="193"/>
      <c r="T212" s="193"/>
      <c r="U212" s="193"/>
      <c r="V212" s="193"/>
      <c r="W212" s="193"/>
      <c r="X212" s="196" t="str">
        <f>IF(A212="","",_xlfn.XLOOKUP(A212,Listagem[Item],Listagem[Número OS]))</f>
        <v/>
      </c>
      <c r="Y212" s="196"/>
      <c r="Z212" s="196"/>
      <c r="AA212" s="196"/>
      <c r="AB212" s="196"/>
      <c r="AC212" s="197"/>
      <c r="AD212" s="188"/>
      <c r="AE212" s="189"/>
      <c r="AF212" s="189"/>
      <c r="AG212" s="189"/>
      <c r="AH212" s="189"/>
      <c r="AI212" s="189"/>
      <c r="AJ212" s="189"/>
      <c r="AK212" s="190"/>
      <c r="AL212" s="13"/>
      <c r="AM212"/>
    </row>
    <row r="213" spans="1:44" ht="22" customHeight="1" x14ac:dyDescent="0.2">
      <c r="A213" s="14"/>
      <c r="B213" s="161"/>
      <c r="C213" s="162"/>
      <c r="D213" s="162"/>
      <c r="E213" s="162"/>
      <c r="F213" s="162"/>
      <c r="G213" s="162"/>
      <c r="H213" s="162"/>
      <c r="I213" s="191"/>
      <c r="J213" s="194"/>
      <c r="K213" s="195"/>
      <c r="L213" s="195"/>
      <c r="M213" s="195"/>
      <c r="N213" s="195"/>
      <c r="O213" s="195"/>
      <c r="P213" s="195"/>
      <c r="Q213" s="195"/>
      <c r="R213" s="195"/>
      <c r="S213" s="195"/>
      <c r="T213" s="195"/>
      <c r="U213" s="195"/>
      <c r="V213" s="195"/>
      <c r="W213" s="195"/>
      <c r="X213" s="198"/>
      <c r="Y213" s="198"/>
      <c r="Z213" s="198"/>
      <c r="AA213" s="198"/>
      <c r="AB213" s="198"/>
      <c r="AC213" s="199"/>
      <c r="AD213" s="161"/>
      <c r="AE213" s="162"/>
      <c r="AF213" s="162"/>
      <c r="AG213" s="162"/>
      <c r="AH213" s="162"/>
      <c r="AI213" s="162"/>
      <c r="AJ213" s="162"/>
      <c r="AK213" s="191"/>
      <c r="AM213"/>
    </row>
    <row r="214" spans="1:44" ht="7" customHeight="1" x14ac:dyDescent="0.2">
      <c r="A214"/>
      <c r="C214" s="15"/>
      <c r="D214" s="12"/>
      <c r="E214" s="12"/>
      <c r="F214" s="12"/>
      <c r="G214" s="12"/>
      <c r="H214" s="12"/>
      <c r="AM214"/>
    </row>
    <row r="215" spans="1:44" ht="18" customHeight="1" x14ac:dyDescent="0.2">
      <c r="A215" s="62"/>
      <c r="B215" s="200" t="s">
        <v>11</v>
      </c>
      <c r="C215" s="201"/>
      <c r="D215" s="201"/>
      <c r="E215" s="201"/>
      <c r="F215" s="201"/>
      <c r="G215" s="201"/>
      <c r="H215" s="201"/>
      <c r="I215" s="97" t="str">
        <f>IF($X212="","",_xlfn.XLOOKUP($X212,Sisteplant[Número OS],Sisteplant[Denominação Tipo de Solicitação Serviço]))</f>
        <v/>
      </c>
      <c r="J215" s="99"/>
      <c r="K215" s="99"/>
      <c r="L215" s="99"/>
      <c r="M215" s="99"/>
      <c r="N215" s="99"/>
      <c r="O215" s="200" t="s">
        <v>13</v>
      </c>
      <c r="P215" s="201"/>
      <c r="Q215" s="201"/>
      <c r="R215" s="98" t="str">
        <f>IF($X212="","",_xlfn.XLOOKUP($X212,Sisteplant[Número OS],Sisteplant[Denominação Oficina]))</f>
        <v/>
      </c>
      <c r="S215" s="98"/>
      <c r="T215" s="98"/>
      <c r="U215" s="98"/>
      <c r="V215" s="98"/>
      <c r="W215" s="98"/>
      <c r="X215" s="202" t="s">
        <v>15</v>
      </c>
      <c r="Y215" s="203"/>
      <c r="Z215" s="203"/>
      <c r="AA215" s="203"/>
      <c r="AB215" s="203"/>
      <c r="AC215" s="204" t="str">
        <f>IF($X212="","",_xlfn.XLOOKUP($X212,Sisteplant[Número OS],Sisteplant[Data Prevista]))</f>
        <v/>
      </c>
      <c r="AD215" s="204"/>
      <c r="AE215" s="204"/>
      <c r="AF215" s="204"/>
      <c r="AG215" s="204"/>
      <c r="AH215" s="204"/>
      <c r="AI215" s="204"/>
      <c r="AJ215" s="204"/>
      <c r="AK215" s="234"/>
      <c r="AM215"/>
      <c r="AN215" s="111"/>
      <c r="AO215" s="111"/>
      <c r="AP215" s="111"/>
      <c r="AQ215" s="111"/>
      <c r="AR215" s="111"/>
    </row>
    <row r="216" spans="1:44" ht="7" customHeight="1" x14ac:dyDescent="0.2">
      <c r="A216" s="62"/>
      <c r="B216" s="16"/>
      <c r="C216" s="17"/>
      <c r="D216" s="18"/>
      <c r="E216" s="18"/>
      <c r="F216" s="18"/>
      <c r="G216" s="18"/>
      <c r="H216" s="18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M216"/>
      <c r="AN216" s="111"/>
      <c r="AO216" s="111"/>
      <c r="AP216" s="111"/>
      <c r="AQ216" s="111"/>
      <c r="AR216" s="111"/>
    </row>
    <row r="217" spans="1:44" ht="15" customHeight="1" x14ac:dyDescent="0.2">
      <c r="A217" s="62"/>
      <c r="B217" s="91" t="s">
        <v>278</v>
      </c>
      <c r="C217" s="19"/>
      <c r="D217" s="20"/>
      <c r="E217" s="20"/>
      <c r="F217" s="20"/>
      <c r="G217" s="20"/>
      <c r="H217" s="20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2"/>
      <c r="AM217"/>
      <c r="AN217" s="111"/>
      <c r="AO217" s="111"/>
      <c r="AP217" s="111"/>
      <c r="AQ217" s="111"/>
      <c r="AR217" s="111"/>
    </row>
    <row r="218" spans="1:44" ht="16.75" customHeight="1" x14ac:dyDescent="0.2">
      <c r="A218" s="64"/>
      <c r="B218" s="208" t="str">
        <f>IF($X212="","",_xlfn.XLOOKUP($X212,Sisteplant[Número OS],Sisteplant[Descrição OS]))</f>
        <v/>
      </c>
      <c r="C218" s="209"/>
      <c r="D218" s="209"/>
      <c r="E218" s="209"/>
      <c r="F218" s="209"/>
      <c r="G218" s="209"/>
      <c r="H218" s="209"/>
      <c r="I218" s="209"/>
      <c r="J218" s="209"/>
      <c r="K218" s="209"/>
      <c r="L218" s="209"/>
      <c r="M218" s="209"/>
      <c r="N218" s="209"/>
      <c r="O218" s="209"/>
      <c r="P218" s="209"/>
      <c r="Q218" s="209"/>
      <c r="R218" s="209"/>
      <c r="S218" s="209"/>
      <c r="T218" s="209"/>
      <c r="U218" s="209"/>
      <c r="V218" s="209"/>
      <c r="W218" s="209"/>
      <c r="X218" s="209"/>
      <c r="Y218" s="209"/>
      <c r="Z218" s="209"/>
      <c r="AA218" s="209"/>
      <c r="AB218" s="209"/>
      <c r="AC218" s="209"/>
      <c r="AD218" s="209"/>
      <c r="AE218" s="209"/>
      <c r="AF218" s="209"/>
      <c r="AG218" s="209"/>
      <c r="AH218" s="209"/>
      <c r="AI218" s="209"/>
      <c r="AJ218" s="209"/>
      <c r="AK218" s="210"/>
      <c r="AM218"/>
    </row>
    <row r="219" spans="1:44" ht="16.75" customHeight="1" x14ac:dyDescent="0.2">
      <c r="A219" s="64"/>
      <c r="B219" s="208"/>
      <c r="C219" s="209"/>
      <c r="D219" s="209"/>
      <c r="E219" s="209"/>
      <c r="F219" s="209"/>
      <c r="G219" s="209"/>
      <c r="H219" s="209"/>
      <c r="I219" s="209"/>
      <c r="J219" s="209"/>
      <c r="K219" s="209"/>
      <c r="L219" s="209"/>
      <c r="M219" s="209"/>
      <c r="N219" s="209"/>
      <c r="O219" s="209"/>
      <c r="P219" s="209"/>
      <c r="Q219" s="209"/>
      <c r="R219" s="209"/>
      <c r="S219" s="209"/>
      <c r="T219" s="209"/>
      <c r="U219" s="209"/>
      <c r="V219" s="209"/>
      <c r="W219" s="209"/>
      <c r="X219" s="209"/>
      <c r="Y219" s="209"/>
      <c r="Z219" s="209"/>
      <c r="AA219" s="209"/>
      <c r="AB219" s="209"/>
      <c r="AC219" s="209"/>
      <c r="AD219" s="209"/>
      <c r="AE219" s="209"/>
      <c r="AF219" s="209"/>
      <c r="AG219" s="209"/>
      <c r="AH219" s="209"/>
      <c r="AI219" s="209"/>
      <c r="AJ219" s="209"/>
      <c r="AK219" s="210"/>
      <c r="AM219"/>
    </row>
    <row r="220" spans="1:44" ht="16.75" customHeight="1" x14ac:dyDescent="0.2">
      <c r="A220" s="62"/>
      <c r="B220" s="208"/>
      <c r="C220" s="209"/>
      <c r="D220" s="209"/>
      <c r="E220" s="209"/>
      <c r="F220" s="209"/>
      <c r="G220" s="209"/>
      <c r="H220" s="209"/>
      <c r="I220" s="209"/>
      <c r="J220" s="209"/>
      <c r="K220" s="209"/>
      <c r="L220" s="209"/>
      <c r="M220" s="209"/>
      <c r="N220" s="209"/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10"/>
      <c r="AM220"/>
    </row>
    <row r="221" spans="1:44" ht="16.75" customHeight="1" x14ac:dyDescent="0.2">
      <c r="A221" s="62"/>
      <c r="B221" s="211"/>
      <c r="C221" s="212"/>
      <c r="D221" s="212"/>
      <c r="E221" s="212"/>
      <c r="F221" s="212"/>
      <c r="G221" s="212"/>
      <c r="H221" s="212"/>
      <c r="I221" s="212"/>
      <c r="J221" s="212"/>
      <c r="K221" s="212"/>
      <c r="L221" s="212"/>
      <c r="M221" s="212"/>
      <c r="N221" s="212"/>
      <c r="O221" s="212"/>
      <c r="P221" s="212"/>
      <c r="Q221" s="212"/>
      <c r="R221" s="212"/>
      <c r="S221" s="212"/>
      <c r="T221" s="212"/>
      <c r="U221" s="212"/>
      <c r="V221" s="212"/>
      <c r="W221" s="212"/>
      <c r="X221" s="212"/>
      <c r="Y221" s="212"/>
      <c r="Z221" s="212"/>
      <c r="AA221" s="212"/>
      <c r="AB221" s="212"/>
      <c r="AC221" s="212"/>
      <c r="AD221" s="212"/>
      <c r="AE221" s="212"/>
      <c r="AF221" s="212"/>
      <c r="AG221" s="212"/>
      <c r="AH221" s="212"/>
      <c r="AI221" s="212"/>
      <c r="AJ221" s="212"/>
      <c r="AK221" s="213"/>
      <c r="AM221"/>
    </row>
    <row r="222" spans="1:44" ht="7" customHeight="1" x14ac:dyDescent="0.2">
      <c r="A222" s="62"/>
      <c r="B222" s="16"/>
      <c r="C222" s="17"/>
      <c r="D222" s="18"/>
      <c r="E222" s="18"/>
      <c r="F222" s="18"/>
      <c r="G222" s="18"/>
      <c r="H222" s="18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M222"/>
    </row>
    <row r="223" spans="1:44" ht="18" customHeight="1" x14ac:dyDescent="0.2">
      <c r="A223" s="62"/>
      <c r="B223" s="179" t="s">
        <v>279</v>
      </c>
      <c r="C223" s="180"/>
      <c r="D223" s="99" t="str">
        <f>IF($X212="","",_xlfn.XLOOKUP($X212,Sisteplant[Número OS],Sisteplant[Ativo]))</f>
        <v/>
      </c>
      <c r="E223" s="99"/>
      <c r="F223" s="99"/>
      <c r="G223" s="99"/>
      <c r="H223" s="99"/>
      <c r="I223" s="99"/>
      <c r="J223" s="99"/>
      <c r="K223" s="99"/>
      <c r="L223" s="179" t="s">
        <v>280</v>
      </c>
      <c r="M223" s="180"/>
      <c r="N223" s="180"/>
      <c r="O223" s="180"/>
      <c r="P223" s="99" t="str">
        <f>IF($X212="","",_xlfn.XLOOKUP($X212,Sisteplant[Número OS],Sisteplant[Denominação Ativo]))</f>
        <v/>
      </c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185" t="str">
        <f t="array" ref="AE223">IFERROR(
IF(I215="","",
_xlfn.SWITCH(I215,
"PROJETO","PO",
"OBRAS","CC")),
"--")</f>
        <v/>
      </c>
      <c r="AF223" s="186"/>
      <c r="AG223" s="214" t="str">
        <f t="array" ref="AG223">IFERROR(
_xlfn.SWITCH(I215,
"","",
"PROJETO",VALUE(RIGHT(_xlfn.XLOOKUP(X212,Sisteplant[Número OS],Sisteplant[Observações do Serviço]),LEN(_xlfn.XLOOKUP(X212,Sisteplant[Número OS],Sisteplant[Observações do Serviço]))-3)),
"OBRAS",VALUE(LEFT(VLOOKUP($X212,Sisteplant[],20,FALSE),FIND("-",VLOOKUP($X212,Sisteplant[],20,FALSE))-1))),"--")</f>
        <v/>
      </c>
      <c r="AH223" s="214"/>
      <c r="AI223" s="214"/>
      <c r="AJ223" s="214"/>
      <c r="AK223" s="215"/>
      <c r="AM223"/>
    </row>
    <row r="224" spans="1:44" ht="7" customHeight="1" x14ac:dyDescent="0.2">
      <c r="A224" s="62"/>
      <c r="B224" s="18"/>
      <c r="C224" s="24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M224"/>
    </row>
    <row r="225" spans="1:39" ht="18" customHeight="1" x14ac:dyDescent="0.2">
      <c r="A225" s="62"/>
      <c r="B225" s="179" t="s">
        <v>9</v>
      </c>
      <c r="C225" s="180"/>
      <c r="D225" s="180"/>
      <c r="E225" s="180"/>
      <c r="F225" s="99" t="str">
        <f>IF($X212="","",_xlfn.XLOOKUP($X212,Sisteplant[Número OS],Sisteplant[Denominação do Solicitante]))</f>
        <v/>
      </c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181" t="s">
        <v>281</v>
      </c>
      <c r="T225" s="182"/>
      <c r="U225" s="182"/>
      <c r="V225" s="183" t="str">
        <f>IF($X212="","",_xlfn.XLOOKUP($X212,Sisteplant[Número OS],Sisteplant[Denominação Unidade Negócio]))</f>
        <v/>
      </c>
      <c r="W225" s="183"/>
      <c r="X225" s="183"/>
      <c r="Y225" s="183"/>
      <c r="Z225" s="183"/>
      <c r="AA225" s="184"/>
      <c r="AB225" s="185" t="s">
        <v>1</v>
      </c>
      <c r="AC225" s="186"/>
      <c r="AD225" s="186"/>
      <c r="AE225" s="186"/>
      <c r="AF225" s="99" t="str">
        <f>IF($X212="","",_xlfn.XLOOKUP($X212,Sisteplant[Número OS],Sisteplant[OS Cliente]))</f>
        <v/>
      </c>
      <c r="AG225" s="99"/>
      <c r="AH225" s="99"/>
      <c r="AI225" s="99"/>
      <c r="AJ225" s="99"/>
      <c r="AK225" s="100"/>
      <c r="AM225"/>
    </row>
    <row r="226" spans="1:39" ht="7" customHeight="1" x14ac:dyDescent="0.2">
      <c r="A226" s="62"/>
      <c r="B226" s="16"/>
      <c r="C226" s="17"/>
      <c r="D226" s="18"/>
      <c r="E226" s="18"/>
      <c r="F226" s="18"/>
      <c r="G226" s="18"/>
      <c r="H226" s="18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M226"/>
    </row>
    <row r="227" spans="1:39" ht="15" customHeight="1" x14ac:dyDescent="0.2">
      <c r="A227" s="62"/>
      <c r="B227" s="232" t="s">
        <v>282</v>
      </c>
      <c r="C227" s="152" t="s">
        <v>283</v>
      </c>
      <c r="D227" s="153"/>
      <c r="E227" s="153"/>
      <c r="F227" s="153"/>
      <c r="G227" s="153"/>
      <c r="H227" s="153"/>
      <c r="I227" s="153"/>
      <c r="J227" s="153"/>
      <c r="K227" s="153"/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  <c r="W227" s="153"/>
      <c r="X227" s="153"/>
      <c r="Y227" s="153"/>
      <c r="Z227" s="153"/>
      <c r="AA227" s="153"/>
      <c r="AB227" s="153"/>
      <c r="AC227" s="153"/>
      <c r="AD227" s="153"/>
      <c r="AE227" s="154"/>
      <c r="AF227" s="136" t="s">
        <v>284</v>
      </c>
      <c r="AG227" s="137"/>
      <c r="AH227" s="138"/>
      <c r="AI227" s="136" t="s">
        <v>281</v>
      </c>
      <c r="AJ227" s="137"/>
      <c r="AK227" s="138"/>
      <c r="AM227"/>
    </row>
    <row r="228" spans="1:39" ht="16.75" customHeight="1" x14ac:dyDescent="0.2">
      <c r="A228" s="62"/>
      <c r="B228" s="233"/>
      <c r="C228" s="155"/>
      <c r="D228" s="156"/>
      <c r="E228" s="156"/>
      <c r="F228" s="156"/>
      <c r="G228" s="156"/>
      <c r="H228" s="156"/>
      <c r="I228" s="156"/>
      <c r="J228" s="156"/>
      <c r="K228" s="156"/>
      <c r="L228" s="156"/>
      <c r="M228" s="156"/>
      <c r="N228" s="156"/>
      <c r="O228" s="156"/>
      <c r="P228" s="156"/>
      <c r="Q228" s="156"/>
      <c r="R228" s="156"/>
      <c r="S228" s="156"/>
      <c r="T228" s="156"/>
      <c r="U228" s="156"/>
      <c r="V228" s="156"/>
      <c r="W228" s="156"/>
      <c r="X228" s="156"/>
      <c r="Y228" s="156"/>
      <c r="Z228" s="156"/>
      <c r="AA228" s="156"/>
      <c r="AB228" s="156"/>
      <c r="AC228" s="156"/>
      <c r="AD228" s="156"/>
      <c r="AE228" s="157"/>
      <c r="AF228" s="139"/>
      <c r="AG228" s="140"/>
      <c r="AH228" s="141"/>
      <c r="AI228" s="139"/>
      <c r="AJ228" s="140"/>
      <c r="AK228" s="141"/>
      <c r="AM228"/>
    </row>
    <row r="229" spans="1:39" ht="16.75" customHeight="1" x14ac:dyDescent="0.2">
      <c r="A229" s="62"/>
      <c r="B229" s="92">
        <v>1</v>
      </c>
      <c r="C229" s="142"/>
      <c r="D229" s="143"/>
      <c r="E229" s="143"/>
      <c r="F229" s="143"/>
      <c r="G229" s="143"/>
      <c r="H229" s="143"/>
      <c r="I229" s="143"/>
      <c r="J229" s="143"/>
      <c r="K229" s="143"/>
      <c r="L229" s="143"/>
      <c r="M229" s="143"/>
      <c r="N229" s="143"/>
      <c r="O229" s="143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  <c r="AB229" s="143"/>
      <c r="AC229" s="143"/>
      <c r="AD229" s="143"/>
      <c r="AE229" s="144"/>
      <c r="AF229" s="142"/>
      <c r="AG229" s="143"/>
      <c r="AH229" s="144"/>
      <c r="AI229" s="142"/>
      <c r="AJ229" s="143"/>
      <c r="AK229" s="144"/>
      <c r="AM229"/>
    </row>
    <row r="230" spans="1:39" ht="16.75" customHeight="1" x14ac:dyDescent="0.2">
      <c r="A230" s="62"/>
      <c r="B230" s="93">
        <v>2</v>
      </c>
      <c r="C230" s="145"/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  <c r="AA230" s="146"/>
      <c r="AB230" s="146"/>
      <c r="AC230" s="146"/>
      <c r="AD230" s="146"/>
      <c r="AE230" s="147"/>
      <c r="AF230" s="145"/>
      <c r="AG230" s="146"/>
      <c r="AH230" s="147"/>
      <c r="AI230" s="145"/>
      <c r="AJ230" s="146"/>
      <c r="AK230" s="147"/>
      <c r="AM230"/>
    </row>
    <row r="231" spans="1:39" ht="16.75" customHeight="1" x14ac:dyDescent="0.2">
      <c r="A231" s="62"/>
      <c r="B231" s="93">
        <v>3</v>
      </c>
      <c r="C231" s="145"/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  <c r="AA231" s="146"/>
      <c r="AB231" s="146"/>
      <c r="AC231" s="146"/>
      <c r="AD231" s="146"/>
      <c r="AE231" s="147"/>
      <c r="AF231" s="145"/>
      <c r="AG231" s="146"/>
      <c r="AH231" s="147"/>
      <c r="AI231" s="145"/>
      <c r="AJ231" s="146"/>
      <c r="AK231" s="147"/>
      <c r="AM231"/>
    </row>
    <row r="232" spans="1:39" s="27" customFormat="1" ht="17" customHeight="1" x14ac:dyDescent="0.2">
      <c r="A232" s="64"/>
      <c r="B232" s="93">
        <v>4</v>
      </c>
      <c r="C232" s="145"/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  <c r="AA232" s="146"/>
      <c r="AB232" s="146"/>
      <c r="AC232" s="146"/>
      <c r="AD232" s="146"/>
      <c r="AE232" s="147"/>
      <c r="AF232" s="145"/>
      <c r="AG232" s="146"/>
      <c r="AH232" s="147"/>
      <c r="AI232" s="145"/>
      <c r="AJ232" s="146"/>
      <c r="AK232" s="147"/>
    </row>
    <row r="233" spans="1:39" ht="17" customHeight="1" x14ac:dyDescent="0.2">
      <c r="A233" s="62"/>
      <c r="B233" s="93">
        <v>5</v>
      </c>
      <c r="C233" s="145"/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  <c r="AA233" s="146"/>
      <c r="AB233" s="146"/>
      <c r="AC233" s="146"/>
      <c r="AD233" s="146"/>
      <c r="AE233" s="147"/>
      <c r="AF233" s="145"/>
      <c r="AG233" s="146"/>
      <c r="AH233" s="147"/>
      <c r="AI233" s="145"/>
      <c r="AJ233" s="146"/>
      <c r="AK233" s="147"/>
      <c r="AM233"/>
    </row>
    <row r="234" spans="1:39" ht="17" customHeight="1" x14ac:dyDescent="0.2">
      <c r="A234" s="62"/>
      <c r="B234" s="93">
        <v>6</v>
      </c>
      <c r="C234" s="145"/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  <c r="AA234" s="146"/>
      <c r="AB234" s="146"/>
      <c r="AC234" s="146"/>
      <c r="AD234" s="146"/>
      <c r="AE234" s="147"/>
      <c r="AF234" s="145"/>
      <c r="AG234" s="146"/>
      <c r="AH234" s="147"/>
      <c r="AI234" s="145"/>
      <c r="AJ234" s="146"/>
      <c r="AK234" s="147"/>
      <c r="AM234"/>
    </row>
    <row r="235" spans="1:39" ht="17" customHeight="1" x14ac:dyDescent="0.2">
      <c r="A235" s="62"/>
      <c r="B235" s="94">
        <v>7</v>
      </c>
      <c r="C235" s="148"/>
      <c r="D235" s="149"/>
      <c r="E235" s="149"/>
      <c r="F235" s="149"/>
      <c r="G235" s="149"/>
      <c r="H235" s="149"/>
      <c r="I235" s="149"/>
      <c r="J235" s="149"/>
      <c r="K235" s="149"/>
      <c r="L235" s="149"/>
      <c r="M235" s="149"/>
      <c r="N235" s="149"/>
      <c r="O235" s="149"/>
      <c r="P235" s="149"/>
      <c r="Q235" s="149"/>
      <c r="R235" s="149"/>
      <c r="S235" s="149"/>
      <c r="T235" s="149"/>
      <c r="U235" s="149"/>
      <c r="V235" s="149"/>
      <c r="W235" s="149"/>
      <c r="X235" s="149"/>
      <c r="Y235" s="149"/>
      <c r="Z235" s="149"/>
      <c r="AA235" s="149"/>
      <c r="AB235" s="149"/>
      <c r="AC235" s="149"/>
      <c r="AD235" s="149"/>
      <c r="AE235" s="150"/>
      <c r="AF235" s="148"/>
      <c r="AG235" s="149"/>
      <c r="AH235" s="150"/>
      <c r="AI235" s="148"/>
      <c r="AJ235" s="149"/>
      <c r="AK235" s="150"/>
      <c r="AM235"/>
    </row>
    <row r="236" spans="1:39" ht="7" customHeight="1" x14ac:dyDescent="0.2">
      <c r="A236" s="62"/>
      <c r="B236" s="16"/>
      <c r="C236" s="17"/>
      <c r="D236" s="18"/>
      <c r="E236" s="18"/>
      <c r="F236" s="18"/>
      <c r="G236" s="18"/>
      <c r="H236" s="18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M236"/>
    </row>
    <row r="237" spans="1:39" ht="17" customHeight="1" x14ac:dyDescent="0.2">
      <c r="A237" s="62"/>
      <c r="B237" s="163" t="s">
        <v>285</v>
      </c>
      <c r="C237" s="164"/>
      <c r="D237" s="165"/>
      <c r="E237" s="163" t="s">
        <v>286</v>
      </c>
      <c r="F237" s="164"/>
      <c r="G237" s="164"/>
      <c r="H237" s="164"/>
      <c r="I237" s="164"/>
      <c r="J237" s="164"/>
      <c r="K237" s="164"/>
      <c r="L237" s="164"/>
      <c r="M237" s="164"/>
      <c r="N237" s="164"/>
      <c r="O237" s="164"/>
      <c r="P237" s="164"/>
      <c r="Q237" s="164"/>
      <c r="R237" s="164"/>
      <c r="S237" s="165"/>
      <c r="T237" s="163" t="s">
        <v>287</v>
      </c>
      <c r="U237" s="164"/>
      <c r="V237" s="164"/>
      <c r="W237" s="164"/>
      <c r="X237" s="165"/>
      <c r="Y237" s="163" t="s">
        <v>288</v>
      </c>
      <c r="Z237" s="164"/>
      <c r="AA237" s="164"/>
      <c r="AB237" s="164"/>
      <c r="AC237" s="165"/>
      <c r="AD237" s="163" t="s">
        <v>289</v>
      </c>
      <c r="AE237" s="164"/>
      <c r="AF237" s="164"/>
      <c r="AG237" s="164"/>
      <c r="AH237" s="165"/>
      <c r="AI237" s="163" t="s">
        <v>290</v>
      </c>
      <c r="AJ237" s="164"/>
      <c r="AK237" s="165"/>
      <c r="AM237"/>
    </row>
    <row r="238" spans="1:39" ht="17" customHeight="1" x14ac:dyDescent="0.2">
      <c r="A238" s="62"/>
      <c r="B238" s="142"/>
      <c r="C238" s="143"/>
      <c r="D238" s="144"/>
      <c r="E238" s="142"/>
      <c r="F238" s="143"/>
      <c r="G238" s="143"/>
      <c r="H238" s="143"/>
      <c r="I238" s="143"/>
      <c r="J238" s="143"/>
      <c r="K238" s="143"/>
      <c r="L238" s="143"/>
      <c r="M238" s="143"/>
      <c r="N238" s="143"/>
      <c r="O238" s="143"/>
      <c r="P238" s="143"/>
      <c r="Q238" s="143"/>
      <c r="R238" s="143"/>
      <c r="S238" s="144"/>
      <c r="T238" s="142" t="s">
        <v>291</v>
      </c>
      <c r="U238" s="143"/>
      <c r="V238" s="143"/>
      <c r="W238" s="143"/>
      <c r="X238" s="144"/>
      <c r="Y238" s="142" t="s">
        <v>292</v>
      </c>
      <c r="Z238" s="143"/>
      <c r="AA238" s="143"/>
      <c r="AB238" s="143"/>
      <c r="AC238" s="144"/>
      <c r="AD238" s="142" t="s">
        <v>292</v>
      </c>
      <c r="AE238" s="143"/>
      <c r="AF238" s="143"/>
      <c r="AG238" s="143"/>
      <c r="AH238" s="144"/>
      <c r="AI238" s="142"/>
      <c r="AJ238" s="143"/>
      <c r="AK238" s="144"/>
      <c r="AM238"/>
    </row>
    <row r="239" spans="1:39" ht="17" customHeight="1" x14ac:dyDescent="0.2">
      <c r="A239" s="62"/>
      <c r="B239" s="145"/>
      <c r="C239" s="146"/>
      <c r="D239" s="147"/>
      <c r="E239" s="145"/>
      <c r="F239" s="146"/>
      <c r="G239" s="146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7"/>
      <c r="T239" s="145" t="s">
        <v>291</v>
      </c>
      <c r="U239" s="146"/>
      <c r="V239" s="146"/>
      <c r="W239" s="146"/>
      <c r="X239" s="147"/>
      <c r="Y239" s="145" t="s">
        <v>292</v>
      </c>
      <c r="Z239" s="146"/>
      <c r="AA239" s="146"/>
      <c r="AB239" s="146"/>
      <c r="AC239" s="147"/>
      <c r="AD239" s="145" t="s">
        <v>292</v>
      </c>
      <c r="AE239" s="146"/>
      <c r="AF239" s="146"/>
      <c r="AG239" s="146"/>
      <c r="AH239" s="147"/>
      <c r="AI239" s="145"/>
      <c r="AJ239" s="146"/>
      <c r="AK239" s="147"/>
      <c r="AM239"/>
    </row>
    <row r="240" spans="1:39" ht="17" customHeight="1" x14ac:dyDescent="0.2">
      <c r="A240" s="62"/>
      <c r="B240" s="145"/>
      <c r="C240" s="146"/>
      <c r="D240" s="147"/>
      <c r="E240" s="145"/>
      <c r="F240" s="146"/>
      <c r="G240" s="146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7"/>
      <c r="T240" s="145" t="s">
        <v>291</v>
      </c>
      <c r="U240" s="146"/>
      <c r="V240" s="146"/>
      <c r="W240" s="146"/>
      <c r="X240" s="147"/>
      <c r="Y240" s="145" t="s">
        <v>292</v>
      </c>
      <c r="Z240" s="146"/>
      <c r="AA240" s="146"/>
      <c r="AB240" s="146"/>
      <c r="AC240" s="147"/>
      <c r="AD240" s="145" t="s">
        <v>292</v>
      </c>
      <c r="AE240" s="146"/>
      <c r="AF240" s="146"/>
      <c r="AG240" s="146"/>
      <c r="AH240" s="147"/>
      <c r="AI240" s="145"/>
      <c r="AJ240" s="146"/>
      <c r="AK240" s="147"/>
      <c r="AM240"/>
    </row>
    <row r="241" spans="1:39" ht="17" customHeight="1" x14ac:dyDescent="0.2">
      <c r="A241" s="62"/>
      <c r="B241" s="145"/>
      <c r="C241" s="146"/>
      <c r="D241" s="147"/>
      <c r="E241" s="145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7"/>
      <c r="T241" s="145" t="s">
        <v>291</v>
      </c>
      <c r="U241" s="146"/>
      <c r="V241" s="146"/>
      <c r="W241" s="146"/>
      <c r="X241" s="147"/>
      <c r="Y241" s="145" t="s">
        <v>292</v>
      </c>
      <c r="Z241" s="146"/>
      <c r="AA241" s="146"/>
      <c r="AB241" s="146"/>
      <c r="AC241" s="147"/>
      <c r="AD241" s="145" t="s">
        <v>292</v>
      </c>
      <c r="AE241" s="146"/>
      <c r="AF241" s="146"/>
      <c r="AG241" s="146"/>
      <c r="AH241" s="147"/>
      <c r="AI241" s="145"/>
      <c r="AJ241" s="146"/>
      <c r="AK241" s="147"/>
      <c r="AM241"/>
    </row>
    <row r="242" spans="1:39" ht="17" customHeight="1" x14ac:dyDescent="0.2">
      <c r="A242" s="62"/>
      <c r="B242" s="145"/>
      <c r="C242" s="146"/>
      <c r="D242" s="147"/>
      <c r="E242" s="145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7"/>
      <c r="T242" s="145" t="s">
        <v>291</v>
      </c>
      <c r="U242" s="146"/>
      <c r="V242" s="146"/>
      <c r="W242" s="146"/>
      <c r="X242" s="147"/>
      <c r="Y242" s="145" t="s">
        <v>292</v>
      </c>
      <c r="Z242" s="146"/>
      <c r="AA242" s="146"/>
      <c r="AB242" s="146"/>
      <c r="AC242" s="147"/>
      <c r="AD242" s="145" t="s">
        <v>292</v>
      </c>
      <c r="AE242" s="146"/>
      <c r="AF242" s="146"/>
      <c r="AG242" s="146"/>
      <c r="AH242" s="147"/>
      <c r="AI242" s="145"/>
      <c r="AJ242" s="146"/>
      <c r="AK242" s="147"/>
      <c r="AM242"/>
    </row>
    <row r="243" spans="1:39" ht="17" customHeight="1" x14ac:dyDescent="0.2">
      <c r="A243" s="62"/>
      <c r="B243" s="145"/>
      <c r="C243" s="146"/>
      <c r="D243" s="147"/>
      <c r="E243" s="145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7"/>
      <c r="T243" s="145" t="s">
        <v>291</v>
      </c>
      <c r="U243" s="146"/>
      <c r="V243" s="146"/>
      <c r="W243" s="146"/>
      <c r="X243" s="147"/>
      <c r="Y243" s="145" t="s">
        <v>292</v>
      </c>
      <c r="Z243" s="146"/>
      <c r="AA243" s="146"/>
      <c r="AB243" s="146"/>
      <c r="AC243" s="147"/>
      <c r="AD243" s="145" t="s">
        <v>292</v>
      </c>
      <c r="AE243" s="146"/>
      <c r="AF243" s="146"/>
      <c r="AG243" s="146"/>
      <c r="AH243" s="147"/>
      <c r="AI243" s="145"/>
      <c r="AJ243" s="146"/>
      <c r="AK243" s="147"/>
      <c r="AM243"/>
    </row>
    <row r="244" spans="1:39" ht="17" customHeight="1" x14ac:dyDescent="0.2">
      <c r="A244" s="62"/>
      <c r="B244" s="145"/>
      <c r="C244" s="146"/>
      <c r="D244" s="147"/>
      <c r="E244" s="145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7"/>
      <c r="T244" s="145" t="s">
        <v>291</v>
      </c>
      <c r="U244" s="146"/>
      <c r="V244" s="146"/>
      <c r="W244" s="146"/>
      <c r="X244" s="147"/>
      <c r="Y244" s="145" t="s">
        <v>292</v>
      </c>
      <c r="Z244" s="146"/>
      <c r="AA244" s="146"/>
      <c r="AB244" s="146"/>
      <c r="AC244" s="147"/>
      <c r="AD244" s="145" t="s">
        <v>292</v>
      </c>
      <c r="AE244" s="146"/>
      <c r="AF244" s="146"/>
      <c r="AG244" s="146"/>
      <c r="AH244" s="147"/>
      <c r="AI244" s="145"/>
      <c r="AJ244" s="146"/>
      <c r="AK244" s="147"/>
      <c r="AM244"/>
    </row>
    <row r="245" spans="1:39" ht="17" customHeight="1" x14ac:dyDescent="0.2">
      <c r="A245" s="62"/>
      <c r="B245" s="145"/>
      <c r="C245" s="146"/>
      <c r="D245" s="147"/>
      <c r="E245" s="145"/>
      <c r="F245" s="146"/>
      <c r="G245" s="146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7"/>
      <c r="T245" s="145" t="s">
        <v>291</v>
      </c>
      <c r="U245" s="146"/>
      <c r="V245" s="146"/>
      <c r="W245" s="146"/>
      <c r="X245" s="147"/>
      <c r="Y245" s="145" t="s">
        <v>292</v>
      </c>
      <c r="Z245" s="146"/>
      <c r="AA245" s="146"/>
      <c r="AB245" s="146"/>
      <c r="AC245" s="147"/>
      <c r="AD245" s="145" t="s">
        <v>292</v>
      </c>
      <c r="AE245" s="146"/>
      <c r="AF245" s="146"/>
      <c r="AG245" s="146"/>
      <c r="AH245" s="147"/>
      <c r="AI245" s="145"/>
      <c r="AJ245" s="146"/>
      <c r="AK245" s="147"/>
      <c r="AM245"/>
    </row>
    <row r="246" spans="1:39" ht="17" customHeight="1" x14ac:dyDescent="0.2">
      <c r="A246" s="62"/>
      <c r="B246" s="145"/>
      <c r="C246" s="146"/>
      <c r="D246" s="147"/>
      <c r="E246" s="145"/>
      <c r="F246" s="146"/>
      <c r="G246" s="146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7"/>
      <c r="T246" s="145" t="s">
        <v>291</v>
      </c>
      <c r="U246" s="146"/>
      <c r="V246" s="146"/>
      <c r="W246" s="146"/>
      <c r="X246" s="147"/>
      <c r="Y246" s="145" t="s">
        <v>292</v>
      </c>
      <c r="Z246" s="146"/>
      <c r="AA246" s="146"/>
      <c r="AB246" s="146"/>
      <c r="AC246" s="147"/>
      <c r="AD246" s="145" t="s">
        <v>292</v>
      </c>
      <c r="AE246" s="146"/>
      <c r="AF246" s="146"/>
      <c r="AG246" s="146"/>
      <c r="AH246" s="147"/>
      <c r="AI246" s="145"/>
      <c r="AJ246" s="146"/>
      <c r="AK246" s="147"/>
      <c r="AM246"/>
    </row>
    <row r="247" spans="1:39" ht="17" customHeight="1" x14ac:dyDescent="0.2">
      <c r="A247" s="62"/>
      <c r="B247" s="145"/>
      <c r="C247" s="146"/>
      <c r="D247" s="147"/>
      <c r="E247" s="145"/>
      <c r="F247" s="146"/>
      <c r="G247" s="146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7"/>
      <c r="T247" s="145" t="s">
        <v>291</v>
      </c>
      <c r="U247" s="146"/>
      <c r="V247" s="146"/>
      <c r="W247" s="146"/>
      <c r="X247" s="147"/>
      <c r="Y247" s="145" t="s">
        <v>292</v>
      </c>
      <c r="Z247" s="146"/>
      <c r="AA247" s="146"/>
      <c r="AB247" s="146"/>
      <c r="AC247" s="147"/>
      <c r="AD247" s="145" t="s">
        <v>292</v>
      </c>
      <c r="AE247" s="146"/>
      <c r="AF247" s="146"/>
      <c r="AG247" s="146"/>
      <c r="AH247" s="147"/>
      <c r="AI247" s="145"/>
      <c r="AJ247" s="146"/>
      <c r="AK247" s="147"/>
      <c r="AM247"/>
    </row>
    <row r="248" spans="1:39" ht="17" customHeight="1" x14ac:dyDescent="0.2">
      <c r="A248" s="62"/>
      <c r="B248" s="148"/>
      <c r="C248" s="149"/>
      <c r="D248" s="150"/>
      <c r="E248" s="148"/>
      <c r="F248" s="149"/>
      <c r="G248" s="149"/>
      <c r="H248" s="149"/>
      <c r="I248" s="149"/>
      <c r="J248" s="149"/>
      <c r="K248" s="149"/>
      <c r="L248" s="149"/>
      <c r="M248" s="149"/>
      <c r="N248" s="149"/>
      <c r="O248" s="149"/>
      <c r="P248" s="149"/>
      <c r="Q248" s="149"/>
      <c r="R248" s="149"/>
      <c r="S248" s="150"/>
      <c r="T248" s="148" t="s">
        <v>291</v>
      </c>
      <c r="U248" s="149"/>
      <c r="V248" s="149"/>
      <c r="W248" s="149"/>
      <c r="X248" s="150"/>
      <c r="Y248" s="148" t="s">
        <v>292</v>
      </c>
      <c r="Z248" s="149"/>
      <c r="AA248" s="149"/>
      <c r="AB248" s="149"/>
      <c r="AC248" s="150"/>
      <c r="AD248" s="148" t="s">
        <v>292</v>
      </c>
      <c r="AE248" s="149"/>
      <c r="AF248" s="149"/>
      <c r="AG248" s="149"/>
      <c r="AH248" s="150"/>
      <c r="AI248" s="148"/>
      <c r="AJ248" s="149"/>
      <c r="AK248" s="150"/>
      <c r="AM248"/>
    </row>
    <row r="249" spans="1:39" ht="7" customHeight="1" x14ac:dyDescent="0.2">
      <c r="A249" s="62"/>
      <c r="AM249"/>
    </row>
    <row r="250" spans="1:39" ht="7" customHeight="1" x14ac:dyDescent="0.2">
      <c r="A250" s="62"/>
      <c r="B250" s="28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6"/>
      <c r="AM250"/>
    </row>
    <row r="251" spans="1:39" s="30" customFormat="1" ht="15" customHeight="1" x14ac:dyDescent="0.15">
      <c r="A251" s="62"/>
      <c r="B251" s="166" t="s">
        <v>293</v>
      </c>
      <c r="C251" s="167"/>
      <c r="D251" s="167"/>
      <c r="E251" s="167"/>
      <c r="F251" s="167"/>
      <c r="G251" s="23"/>
      <c r="H251" s="69"/>
      <c r="I251" s="23" t="s">
        <v>294</v>
      </c>
      <c r="J251" s="23"/>
      <c r="K251" s="23"/>
      <c r="L251" s="23"/>
      <c r="M251" s="69"/>
      <c r="N251" s="23" t="s">
        <v>295</v>
      </c>
      <c r="O251" s="23"/>
      <c r="P251" s="23"/>
      <c r="Q251" s="23"/>
      <c r="R251" s="69"/>
      <c r="S251" s="23" t="s">
        <v>296</v>
      </c>
      <c r="T251" s="23"/>
      <c r="U251" s="23"/>
      <c r="V251" s="23"/>
      <c r="W251" s="23"/>
      <c r="X251" s="23"/>
      <c r="Y251" s="70"/>
      <c r="Z251" s="23" t="s">
        <v>297</v>
      </c>
      <c r="AA251" s="23"/>
      <c r="AB251" s="23"/>
      <c r="AC251" s="23"/>
      <c r="AD251" s="69"/>
      <c r="AE251" s="23" t="s">
        <v>298</v>
      </c>
      <c r="AF251" s="23"/>
      <c r="AG251" s="23"/>
      <c r="AH251" s="80"/>
      <c r="AI251" s="80"/>
      <c r="AJ251" s="80"/>
      <c r="AK251" s="84"/>
    </row>
    <row r="252" spans="1:39" s="30" customFormat="1" ht="10" customHeight="1" x14ac:dyDescent="0.15">
      <c r="A252" s="62"/>
      <c r="B252" s="166"/>
      <c r="C252" s="167"/>
      <c r="D252" s="167"/>
      <c r="E252" s="167"/>
      <c r="F252" s="167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80"/>
      <c r="AI252" s="80"/>
      <c r="AJ252" s="80"/>
      <c r="AK252" s="84"/>
    </row>
    <row r="253" spans="1:39" s="30" customFormat="1" ht="15" customHeight="1" x14ac:dyDescent="0.15">
      <c r="A253" s="62"/>
      <c r="B253" s="166"/>
      <c r="C253" s="167"/>
      <c r="D253" s="167"/>
      <c r="E253" s="167"/>
      <c r="F253" s="167"/>
      <c r="G253" s="23"/>
      <c r="H253" s="69"/>
      <c r="I253" s="23" t="s">
        <v>299</v>
      </c>
      <c r="J253" s="23"/>
      <c r="K253" s="23"/>
      <c r="L253" s="23"/>
      <c r="M253" s="69"/>
      <c r="N253" s="23" t="s">
        <v>300</v>
      </c>
      <c r="O253" s="72"/>
      <c r="P253" s="23"/>
      <c r="Q253" s="23"/>
      <c r="R253" s="69"/>
      <c r="S253" s="23" t="s">
        <v>301</v>
      </c>
      <c r="T253" s="23"/>
      <c r="U253" s="23"/>
      <c r="V253" s="23"/>
      <c r="W253" s="23"/>
      <c r="X253" s="23"/>
      <c r="Y253" s="69"/>
      <c r="Z253" s="23" t="s">
        <v>302</v>
      </c>
      <c r="AA253" s="23"/>
      <c r="AB253" s="71"/>
      <c r="AC253" s="71"/>
      <c r="AD253" s="71"/>
      <c r="AE253" s="71"/>
      <c r="AF253" s="71"/>
      <c r="AG253" s="71"/>
      <c r="AH253" s="71"/>
      <c r="AI253" s="71"/>
      <c r="AJ253" s="71"/>
      <c r="AK253" s="82"/>
    </row>
    <row r="254" spans="1:39" s="30" customFormat="1" ht="10" customHeight="1" x14ac:dyDescent="0.15">
      <c r="A254" s="62"/>
      <c r="B254" s="83"/>
      <c r="C254" s="29"/>
      <c r="D254" s="29"/>
      <c r="E254" s="29"/>
      <c r="F254" s="29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84"/>
    </row>
    <row r="255" spans="1:39" s="30" customFormat="1" ht="15" customHeight="1" x14ac:dyDescent="0.15">
      <c r="A255" s="62"/>
      <c r="B255" s="171" t="s">
        <v>303</v>
      </c>
      <c r="C255" s="172"/>
      <c r="D255" s="172"/>
      <c r="E255" s="172"/>
      <c r="F255" s="172"/>
      <c r="G255" s="23"/>
      <c r="H255" s="69"/>
      <c r="I255" s="23" t="s">
        <v>304</v>
      </c>
      <c r="J255" s="23"/>
      <c r="K255" s="23"/>
      <c r="L255" s="23"/>
      <c r="M255" s="23"/>
      <c r="N255" s="23"/>
      <c r="O255" s="72"/>
      <c r="P255" s="23"/>
      <c r="Q255" s="23"/>
      <c r="R255" s="69"/>
      <c r="S255" s="23" t="s">
        <v>305</v>
      </c>
      <c r="T255" s="23"/>
      <c r="U255" s="23"/>
      <c r="V255" s="23"/>
      <c r="W255" s="23"/>
      <c r="X255" s="23"/>
      <c r="Y255" s="69"/>
      <c r="Z255" s="23" t="s">
        <v>306</v>
      </c>
      <c r="AA255" s="23"/>
      <c r="AB255" s="23"/>
      <c r="AC255" s="23"/>
      <c r="AD255" s="23"/>
      <c r="AE255" s="23"/>
      <c r="AF255" s="73"/>
      <c r="AG255" s="23"/>
      <c r="AH255" s="23"/>
      <c r="AI255" s="23"/>
      <c r="AJ255" s="23"/>
      <c r="AK255" s="84"/>
    </row>
    <row r="256" spans="1:39" s="30" customFormat="1" ht="5" customHeight="1" x14ac:dyDescent="0.15">
      <c r="A256" s="62"/>
      <c r="B256" s="171"/>
      <c r="C256" s="172"/>
      <c r="D256" s="172"/>
      <c r="E256" s="172"/>
      <c r="F256" s="172"/>
      <c r="G256" s="23"/>
      <c r="H256" s="23"/>
      <c r="I256" s="23"/>
      <c r="J256" s="23"/>
      <c r="K256" s="23"/>
      <c r="L256" s="23"/>
      <c r="M256" s="23"/>
      <c r="N256" s="23"/>
      <c r="O256" s="72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73"/>
      <c r="AG256" s="23"/>
      <c r="AH256" s="23"/>
      <c r="AI256" s="23"/>
      <c r="AJ256" s="23"/>
      <c r="AK256" s="84"/>
    </row>
    <row r="257" spans="1:39" s="30" customFormat="1" ht="15" customHeight="1" x14ac:dyDescent="0.2">
      <c r="A257" s="63"/>
      <c r="B257" s="171"/>
      <c r="C257" s="172"/>
      <c r="D257" s="172"/>
      <c r="E257" s="172"/>
      <c r="F257" s="172"/>
      <c r="G257" s="23"/>
      <c r="H257" s="23"/>
      <c r="I257" s="23"/>
      <c r="J257" s="23"/>
      <c r="K257" s="23"/>
      <c r="L257" s="23"/>
      <c r="M257" s="23"/>
      <c r="N257" s="23"/>
      <c r="O257" s="74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84"/>
    </row>
    <row r="258" spans="1:39" s="30" customFormat="1" ht="10" customHeight="1" x14ac:dyDescent="0.2">
      <c r="A258" s="62"/>
      <c r="B258" s="83"/>
      <c r="C258" s="29"/>
      <c r="D258" s="29"/>
      <c r="E258" s="29"/>
      <c r="F258" s="29"/>
      <c r="G258" s="23"/>
      <c r="H258" s="23"/>
      <c r="I258" s="23"/>
      <c r="J258" s="23"/>
      <c r="K258" s="23"/>
      <c r="L258" s="23"/>
      <c r="M258" s="23"/>
      <c r="N258" s="23"/>
      <c r="O258" s="75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84"/>
    </row>
    <row r="259" spans="1:39" s="30" customFormat="1" ht="17" customHeight="1" x14ac:dyDescent="0.15">
      <c r="A259" s="62"/>
      <c r="B259" s="173" t="s">
        <v>307</v>
      </c>
      <c r="C259" s="174"/>
      <c r="D259" s="174"/>
      <c r="E259" s="174"/>
      <c r="F259" s="174"/>
      <c r="G259" s="23"/>
      <c r="H259" s="69"/>
      <c r="I259" s="76" t="s">
        <v>308</v>
      </c>
      <c r="J259" s="23"/>
      <c r="K259" s="23"/>
      <c r="L259" s="23"/>
      <c r="M259" s="69"/>
      <c r="N259" s="23" t="s">
        <v>309</v>
      </c>
      <c r="O259" s="72"/>
      <c r="P259" s="23"/>
      <c r="Q259" s="23"/>
      <c r="R259" s="69"/>
      <c r="S259" s="23" t="s">
        <v>310</v>
      </c>
      <c r="T259" s="23"/>
      <c r="U259" s="23"/>
      <c r="V259" s="23"/>
      <c r="W259" s="23"/>
      <c r="X259" s="23"/>
      <c r="Y259" s="69"/>
      <c r="Z259" s="23" t="s">
        <v>311</v>
      </c>
      <c r="AA259" s="23"/>
      <c r="AB259" s="23"/>
      <c r="AC259" s="69"/>
      <c r="AD259" s="76" t="s">
        <v>312</v>
      </c>
      <c r="AF259" s="23"/>
      <c r="AG259" s="23"/>
      <c r="AH259" s="23"/>
      <c r="AI259" s="23"/>
      <c r="AJ259" s="23"/>
      <c r="AK259" s="84"/>
    </row>
    <row r="260" spans="1:39" s="30" customFormat="1" ht="7" customHeight="1" x14ac:dyDescent="0.15">
      <c r="A260" s="62"/>
      <c r="B260" s="173"/>
      <c r="C260" s="174"/>
      <c r="D260" s="174"/>
      <c r="E260" s="174"/>
      <c r="F260" s="174"/>
      <c r="G260" s="23"/>
      <c r="H260" s="77"/>
      <c r="I260" s="23"/>
      <c r="J260" s="23"/>
      <c r="K260" s="23"/>
      <c r="L260" s="23"/>
      <c r="M260" s="23"/>
      <c r="N260" s="23"/>
      <c r="O260" s="72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84"/>
    </row>
    <row r="261" spans="1:39" ht="17" customHeight="1" x14ac:dyDescent="0.2">
      <c r="A261" s="62"/>
      <c r="B261" s="173"/>
      <c r="C261" s="174"/>
      <c r="D261" s="174"/>
      <c r="E261" s="174"/>
      <c r="F261" s="174"/>
      <c r="G261" s="75"/>
      <c r="H261" s="78"/>
      <c r="I261" s="75" t="s">
        <v>313</v>
      </c>
      <c r="J261" s="75"/>
      <c r="K261" s="75"/>
      <c r="L261" s="75"/>
      <c r="M261" s="75"/>
      <c r="N261" s="75"/>
      <c r="O261" s="75"/>
      <c r="P261" s="75"/>
      <c r="Q261" s="75"/>
      <c r="R261" s="78"/>
      <c r="S261" s="75" t="s">
        <v>314</v>
      </c>
      <c r="T261" s="75"/>
      <c r="U261" s="75"/>
      <c r="V261" s="75"/>
      <c r="W261" s="75"/>
      <c r="X261" s="75"/>
      <c r="Y261" s="78"/>
      <c r="Z261" s="75" t="s">
        <v>315</v>
      </c>
      <c r="AA261" s="75"/>
      <c r="AB261" s="79"/>
      <c r="AC261" s="79"/>
      <c r="AD261" s="79"/>
      <c r="AE261" s="79"/>
      <c r="AF261" s="79"/>
      <c r="AG261" s="79"/>
      <c r="AH261" s="79"/>
      <c r="AI261" s="79"/>
      <c r="AJ261" s="79"/>
      <c r="AK261" s="85"/>
      <c r="AM261"/>
    </row>
    <row r="262" spans="1:39" ht="10" customHeight="1" x14ac:dyDescent="0.2">
      <c r="A262" s="62"/>
      <c r="B262" s="86"/>
      <c r="C262" s="87"/>
      <c r="D262" s="87"/>
      <c r="E262" s="87"/>
      <c r="F262" s="87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  <c r="AC262" s="75"/>
      <c r="AD262" s="75"/>
      <c r="AE262" s="75"/>
      <c r="AF262" s="75"/>
      <c r="AG262" s="75"/>
      <c r="AH262" s="75"/>
      <c r="AI262" s="75"/>
      <c r="AJ262" s="75"/>
      <c r="AK262" s="88"/>
      <c r="AM262"/>
    </row>
    <row r="263" spans="1:39" s="23" customFormat="1" ht="15" customHeight="1" x14ac:dyDescent="0.15">
      <c r="A263" s="64"/>
      <c r="B263" s="173" t="s">
        <v>316</v>
      </c>
      <c r="C263" s="174"/>
      <c r="D263" s="174"/>
      <c r="E263" s="174"/>
      <c r="F263" s="174"/>
      <c r="G263" s="29"/>
      <c r="H263" s="70"/>
      <c r="I263" s="80" t="s">
        <v>35</v>
      </c>
      <c r="J263" s="80"/>
      <c r="K263" s="80"/>
      <c r="L263" s="80"/>
      <c r="M263" s="70"/>
      <c r="N263" s="80" t="s">
        <v>54</v>
      </c>
      <c r="Q263" s="80"/>
      <c r="R263" s="70"/>
      <c r="S263" s="80" t="s">
        <v>317</v>
      </c>
      <c r="V263" s="80"/>
      <c r="W263" s="80"/>
      <c r="Y263" s="70"/>
      <c r="Z263" s="80" t="s">
        <v>318</v>
      </c>
      <c r="AA263" s="80"/>
      <c r="AD263" s="80"/>
      <c r="AE263" s="80"/>
      <c r="AF263" s="80"/>
      <c r="AG263" s="80"/>
      <c r="AH263" s="80"/>
      <c r="AI263" s="80"/>
      <c r="AJ263" s="80"/>
      <c r="AK263" s="84"/>
    </row>
    <row r="264" spans="1:39" ht="17" customHeight="1" x14ac:dyDescent="0.2">
      <c r="A264" s="62"/>
      <c r="B264" s="173"/>
      <c r="C264" s="174"/>
      <c r="D264" s="174"/>
      <c r="E264" s="174"/>
      <c r="F264" s="174"/>
      <c r="G264" s="75"/>
      <c r="H264" s="75" t="s">
        <v>319</v>
      </c>
      <c r="I264" s="75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  <c r="AC264" s="79"/>
      <c r="AD264" s="79"/>
      <c r="AE264" s="79"/>
      <c r="AF264" s="79"/>
      <c r="AG264" s="79"/>
      <c r="AH264" s="79"/>
      <c r="AI264" s="79"/>
      <c r="AJ264" s="79"/>
      <c r="AK264" s="82"/>
      <c r="AM264"/>
    </row>
    <row r="265" spans="1:39" ht="5" customHeight="1" x14ac:dyDescent="0.2">
      <c r="A265" s="62"/>
      <c r="B265" s="89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90"/>
      <c r="AM265"/>
    </row>
    <row r="266" spans="1:39" ht="7" customHeight="1" x14ac:dyDescent="0.2">
      <c r="A266" s="62"/>
      <c r="B266" s="175"/>
      <c r="C266" s="175"/>
      <c r="D266" s="175"/>
      <c r="E266" s="175"/>
      <c r="F266" s="176"/>
      <c r="G266" s="176"/>
      <c r="H266" s="176"/>
      <c r="I266" s="176"/>
      <c r="J266" s="176"/>
      <c r="K266" s="176"/>
      <c r="L266" s="176"/>
      <c r="M266" s="176"/>
      <c r="N266" s="176"/>
      <c r="O266" s="176"/>
      <c r="P266" s="176"/>
      <c r="Q266" s="176"/>
      <c r="R266" s="176"/>
      <c r="S266" s="176"/>
      <c r="T266" s="176"/>
      <c r="U266" s="176"/>
      <c r="V266" s="176"/>
      <c r="W266" s="176"/>
      <c r="X266" s="176"/>
      <c r="Y266" s="176"/>
      <c r="Z266" s="176"/>
      <c r="AA266" s="176"/>
      <c r="AB266" s="176"/>
      <c r="AC266" s="176"/>
      <c r="AD266" s="176"/>
      <c r="AE266" s="176"/>
      <c r="AF266" s="176"/>
      <c r="AG266" s="176"/>
      <c r="AH266" s="176"/>
      <c r="AI266" s="176"/>
      <c r="AJ266" s="176"/>
      <c r="AK266" s="176"/>
      <c r="AM266"/>
    </row>
    <row r="267" spans="1:39" ht="16" customHeight="1" x14ac:dyDescent="0.2">
      <c r="A267" s="62"/>
      <c r="B267" s="177" t="s">
        <v>320</v>
      </c>
      <c r="C267" s="178"/>
      <c r="D267" s="178"/>
      <c r="E267" s="178"/>
      <c r="F267" s="143"/>
      <c r="G267" s="143"/>
      <c r="H267" s="143"/>
      <c r="I267" s="143"/>
      <c r="J267" s="143"/>
      <c r="K267" s="143"/>
      <c r="L267" s="143"/>
      <c r="M267" s="143"/>
      <c r="N267" s="143"/>
      <c r="O267" s="143"/>
      <c r="P267" s="143"/>
      <c r="Q267" s="143"/>
      <c r="R267" s="143"/>
      <c r="S267" s="143"/>
      <c r="T267" s="143"/>
      <c r="U267" s="143"/>
      <c r="V267" s="143"/>
      <c r="W267" s="143"/>
      <c r="X267" s="143"/>
      <c r="Y267" s="143"/>
      <c r="Z267" s="143"/>
      <c r="AA267" s="143"/>
      <c r="AB267" s="143"/>
      <c r="AC267" s="143"/>
      <c r="AD267" s="143"/>
      <c r="AE267" s="143"/>
      <c r="AF267" s="143"/>
      <c r="AG267" s="143"/>
      <c r="AH267" s="143"/>
      <c r="AI267" s="143"/>
      <c r="AJ267" s="143"/>
      <c r="AK267" s="144"/>
      <c r="AM267"/>
    </row>
    <row r="268" spans="1:39" ht="16" customHeight="1" x14ac:dyDescent="0.2">
      <c r="A268" s="62"/>
      <c r="B268" s="145"/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  <c r="AA268" s="146"/>
      <c r="AB268" s="146"/>
      <c r="AC268" s="146"/>
      <c r="AD268" s="146"/>
      <c r="AE268" s="146"/>
      <c r="AF268" s="146"/>
      <c r="AG268" s="146"/>
      <c r="AH268" s="146"/>
      <c r="AI268" s="146"/>
      <c r="AJ268" s="146"/>
      <c r="AK268" s="147"/>
      <c r="AM268"/>
    </row>
    <row r="269" spans="1:39" ht="16" customHeight="1" x14ac:dyDescent="0.2">
      <c r="A269" s="62"/>
      <c r="B269" s="145"/>
      <c r="C269" s="146"/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  <c r="AA269" s="146"/>
      <c r="AB269" s="146"/>
      <c r="AC269" s="146"/>
      <c r="AD269" s="146"/>
      <c r="AE269" s="146"/>
      <c r="AF269" s="146"/>
      <c r="AG269" s="146"/>
      <c r="AH269" s="146"/>
      <c r="AI269" s="146"/>
      <c r="AJ269" s="146"/>
      <c r="AK269" s="147"/>
      <c r="AM269"/>
    </row>
    <row r="270" spans="1:39" ht="16" customHeight="1" x14ac:dyDescent="0.2">
      <c r="A270" s="62"/>
      <c r="B270" s="145"/>
      <c r="C270" s="146"/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  <c r="AA270" s="146"/>
      <c r="AB270" s="146"/>
      <c r="AC270" s="146"/>
      <c r="AD270" s="146"/>
      <c r="AE270" s="146"/>
      <c r="AF270" s="146"/>
      <c r="AG270" s="146"/>
      <c r="AH270" s="146"/>
      <c r="AI270" s="146"/>
      <c r="AJ270" s="146"/>
      <c r="AK270" s="147"/>
      <c r="AM270"/>
    </row>
    <row r="271" spans="1:39" ht="17" customHeight="1" x14ac:dyDescent="0.2">
      <c r="A271" s="62"/>
      <c r="B271" s="145"/>
      <c r="C271" s="146"/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  <c r="AA271" s="146"/>
      <c r="AB271" s="146"/>
      <c r="AC271" s="146"/>
      <c r="AD271" s="146"/>
      <c r="AE271" s="146"/>
      <c r="AF271" s="146"/>
      <c r="AG271" s="146"/>
      <c r="AH271" s="146"/>
      <c r="AI271" s="146"/>
      <c r="AJ271" s="146"/>
      <c r="AK271" s="147"/>
      <c r="AM271"/>
    </row>
    <row r="272" spans="1:39" ht="17" customHeight="1" x14ac:dyDescent="0.2">
      <c r="A272" s="62"/>
      <c r="B272" s="145"/>
      <c r="C272" s="146"/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  <c r="AA272" s="146"/>
      <c r="AB272" s="146"/>
      <c r="AC272" s="146"/>
      <c r="AD272" s="146"/>
      <c r="AE272" s="146"/>
      <c r="AF272" s="146"/>
      <c r="AG272" s="146"/>
      <c r="AH272" s="146"/>
      <c r="AI272" s="146"/>
      <c r="AJ272" s="146"/>
      <c r="AK272" s="147"/>
      <c r="AM272"/>
    </row>
    <row r="273" spans="1:44" ht="17" customHeight="1" x14ac:dyDescent="0.2">
      <c r="A273" s="62"/>
      <c r="B273" s="148"/>
      <c r="C273" s="149"/>
      <c r="D273" s="149"/>
      <c r="E273" s="149"/>
      <c r="F273" s="149"/>
      <c r="G273" s="149"/>
      <c r="H273" s="149"/>
      <c r="I273" s="149"/>
      <c r="J273" s="149"/>
      <c r="K273" s="149"/>
      <c r="L273" s="149"/>
      <c r="M273" s="149"/>
      <c r="N273" s="149"/>
      <c r="O273" s="149"/>
      <c r="P273" s="149"/>
      <c r="Q273" s="149"/>
      <c r="R273" s="149"/>
      <c r="S273" s="149"/>
      <c r="T273" s="149"/>
      <c r="U273" s="149"/>
      <c r="V273" s="149"/>
      <c r="W273" s="149"/>
      <c r="X273" s="149"/>
      <c r="Y273" s="149"/>
      <c r="Z273" s="149"/>
      <c r="AA273" s="149"/>
      <c r="AB273" s="149"/>
      <c r="AC273" s="149"/>
      <c r="AD273" s="149"/>
      <c r="AE273" s="149"/>
      <c r="AF273" s="149"/>
      <c r="AG273" s="149"/>
      <c r="AH273" s="149"/>
      <c r="AI273" s="149"/>
      <c r="AJ273" s="149"/>
      <c r="AK273" s="150"/>
      <c r="AM273"/>
    </row>
    <row r="274" spans="1:44" ht="7" customHeight="1" x14ac:dyDescent="0.2">
      <c r="A274" s="62"/>
      <c r="AM274"/>
    </row>
    <row r="275" spans="1:44" ht="12" customHeight="1" x14ac:dyDescent="0.2">
      <c r="A275" s="62"/>
      <c r="B275" s="169" t="s">
        <v>321</v>
      </c>
      <c r="C275" s="170"/>
      <c r="D275" s="170"/>
      <c r="E275" s="170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6"/>
      <c r="T275" s="169" t="s">
        <v>322</v>
      </c>
      <c r="U275" s="170"/>
      <c r="V275" s="170"/>
      <c r="W275" s="170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6"/>
      <c r="AM275"/>
    </row>
    <row r="276" spans="1:44" x14ac:dyDescent="0.2">
      <c r="A276" s="62"/>
      <c r="B276" s="36"/>
      <c r="C276" s="37"/>
      <c r="D276" s="38" t="s">
        <v>323</v>
      </c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S276" s="35"/>
      <c r="T276" s="36"/>
      <c r="U276" s="37"/>
      <c r="V276" s="38" t="s">
        <v>323</v>
      </c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8"/>
      <c r="AJ276" s="38"/>
      <c r="AK276" s="35"/>
      <c r="AM276"/>
    </row>
    <row r="277" spans="1:44" ht="7" customHeight="1" x14ac:dyDescent="0.2">
      <c r="A277" s="62"/>
      <c r="B277" s="34"/>
      <c r="S277" s="35"/>
      <c r="T277" s="34"/>
      <c r="AK277" s="35"/>
      <c r="AM277"/>
    </row>
    <row r="278" spans="1:44" ht="14.25" customHeight="1" x14ac:dyDescent="0.2">
      <c r="A278" s="62"/>
      <c r="B278" s="39"/>
      <c r="F278" s="38" t="s">
        <v>324</v>
      </c>
      <c r="H278" s="40"/>
      <c r="I278" s="40"/>
      <c r="J278" s="41" t="s">
        <v>325</v>
      </c>
      <c r="K278" s="40"/>
      <c r="L278" s="41" t="s">
        <v>326</v>
      </c>
      <c r="M278" s="40"/>
      <c r="N278" s="40"/>
      <c r="S278" s="35"/>
      <c r="T278" s="39"/>
      <c r="X278" s="38" t="s">
        <v>324</v>
      </c>
      <c r="Z278" s="40"/>
      <c r="AA278" s="40"/>
      <c r="AB278" s="41" t="s">
        <v>325</v>
      </c>
      <c r="AC278" s="40"/>
      <c r="AD278" s="41" t="s">
        <v>326</v>
      </c>
      <c r="AE278" s="40"/>
      <c r="AF278" s="40"/>
      <c r="AK278" s="35"/>
      <c r="AM278"/>
    </row>
    <row r="279" spans="1:44" ht="5" customHeight="1" x14ac:dyDescent="0.2">
      <c r="A279" s="62"/>
      <c r="B279" s="31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3"/>
      <c r="T279" s="31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3"/>
      <c r="AM279"/>
    </row>
    <row r="280" spans="1:44" x14ac:dyDescent="0.2">
      <c r="A280"/>
      <c r="AK280" s="95" t="s">
        <v>327</v>
      </c>
      <c r="AM280"/>
    </row>
    <row r="281" spans="1:44" ht="5" customHeight="1" x14ac:dyDescent="0.2">
      <c r="B281" s="16"/>
      <c r="C281" s="17"/>
      <c r="D281" s="18"/>
      <c r="E281" s="18"/>
      <c r="F281" s="18"/>
      <c r="G281" s="18"/>
      <c r="H281" s="18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</row>
    <row r="282" spans="1:44" ht="22" customHeight="1" x14ac:dyDescent="0.2">
      <c r="A282" t="str">
        <f>IF($AN$2="","",IF(A212&gt;=$AN$2,"",1+A212))</f>
        <v/>
      </c>
      <c r="B282" s="188"/>
      <c r="C282" s="189"/>
      <c r="D282" s="189"/>
      <c r="E282" s="189"/>
      <c r="F282" s="189"/>
      <c r="G282" s="189"/>
      <c r="H282" s="189"/>
      <c r="I282" s="190"/>
      <c r="J282" s="192" t="s">
        <v>277</v>
      </c>
      <c r="K282" s="193"/>
      <c r="L282" s="193"/>
      <c r="M282" s="193"/>
      <c r="N282" s="193"/>
      <c r="O282" s="193"/>
      <c r="P282" s="193"/>
      <c r="Q282" s="193"/>
      <c r="R282" s="193"/>
      <c r="S282" s="193"/>
      <c r="T282" s="193"/>
      <c r="U282" s="193"/>
      <c r="V282" s="193"/>
      <c r="W282" s="193"/>
      <c r="X282" s="196" t="str">
        <f>IF(A282="","",_xlfn.XLOOKUP(A282,Listagem[Item],Listagem[Número OS]))</f>
        <v/>
      </c>
      <c r="Y282" s="196"/>
      <c r="Z282" s="196"/>
      <c r="AA282" s="196"/>
      <c r="AB282" s="196"/>
      <c r="AC282" s="197"/>
      <c r="AD282" s="188"/>
      <c r="AE282" s="189"/>
      <c r="AF282" s="189"/>
      <c r="AG282" s="189"/>
      <c r="AH282" s="189"/>
      <c r="AI282" s="189"/>
      <c r="AJ282" s="189"/>
      <c r="AK282" s="190"/>
      <c r="AL282" s="13"/>
      <c r="AM282"/>
    </row>
    <row r="283" spans="1:44" ht="22" customHeight="1" x14ac:dyDescent="0.2">
      <c r="A283" s="14"/>
      <c r="B283" s="161"/>
      <c r="C283" s="162"/>
      <c r="D283" s="162"/>
      <c r="E283" s="162"/>
      <c r="F283" s="162"/>
      <c r="G283" s="162"/>
      <c r="H283" s="162"/>
      <c r="I283" s="191"/>
      <c r="J283" s="194"/>
      <c r="K283" s="195"/>
      <c r="L283" s="195"/>
      <c r="M283" s="195"/>
      <c r="N283" s="195"/>
      <c r="O283" s="195"/>
      <c r="P283" s="195"/>
      <c r="Q283" s="195"/>
      <c r="R283" s="195"/>
      <c r="S283" s="195"/>
      <c r="T283" s="195"/>
      <c r="U283" s="195"/>
      <c r="V283" s="195"/>
      <c r="W283" s="195"/>
      <c r="X283" s="198"/>
      <c r="Y283" s="198"/>
      <c r="Z283" s="198"/>
      <c r="AA283" s="198"/>
      <c r="AB283" s="198"/>
      <c r="AC283" s="199"/>
      <c r="AD283" s="161"/>
      <c r="AE283" s="162"/>
      <c r="AF283" s="162"/>
      <c r="AG283" s="162"/>
      <c r="AH283" s="162"/>
      <c r="AI283" s="162"/>
      <c r="AJ283" s="162"/>
      <c r="AK283" s="191"/>
      <c r="AM283"/>
    </row>
    <row r="284" spans="1:44" ht="7" customHeight="1" x14ac:dyDescent="0.2">
      <c r="A284"/>
      <c r="C284" s="15"/>
      <c r="D284" s="12"/>
      <c r="E284" s="12"/>
      <c r="F284" s="12"/>
      <c r="G284" s="12"/>
      <c r="H284" s="12"/>
      <c r="AM284"/>
    </row>
    <row r="285" spans="1:44" ht="18" customHeight="1" x14ac:dyDescent="0.2">
      <c r="A285" s="62"/>
      <c r="B285" s="200" t="s">
        <v>11</v>
      </c>
      <c r="C285" s="201"/>
      <c r="D285" s="201"/>
      <c r="E285" s="201"/>
      <c r="F285" s="201"/>
      <c r="G285" s="201"/>
      <c r="H285" s="201"/>
      <c r="I285" s="97" t="str">
        <f>IF($X282="","",_xlfn.XLOOKUP($X282,Sisteplant[Número OS],Sisteplant[Denominação Tipo de Solicitação Serviço]))</f>
        <v/>
      </c>
      <c r="J285" s="99"/>
      <c r="K285" s="99"/>
      <c r="L285" s="99"/>
      <c r="M285" s="99"/>
      <c r="N285" s="99"/>
      <c r="O285" s="200" t="s">
        <v>13</v>
      </c>
      <c r="P285" s="201"/>
      <c r="Q285" s="201"/>
      <c r="R285" s="98" t="str">
        <f>IF($X282="","",_xlfn.XLOOKUP($X282,Sisteplant[Número OS],Sisteplant[Denominação Oficina]))</f>
        <v/>
      </c>
      <c r="S285" s="98"/>
      <c r="T285" s="98"/>
      <c r="U285" s="98"/>
      <c r="V285" s="98"/>
      <c r="W285" s="98"/>
      <c r="X285" s="202" t="s">
        <v>15</v>
      </c>
      <c r="Y285" s="203"/>
      <c r="Z285" s="203"/>
      <c r="AA285" s="203"/>
      <c r="AB285" s="203"/>
      <c r="AC285" s="204" t="str">
        <f>IF($X282="","",_xlfn.XLOOKUP($X282,Sisteplant[Número OS],Sisteplant[Data Prevista]))</f>
        <v/>
      </c>
      <c r="AD285" s="204"/>
      <c r="AE285" s="204"/>
      <c r="AF285" s="204"/>
      <c r="AG285" s="204"/>
      <c r="AH285" s="204"/>
      <c r="AI285" s="204"/>
      <c r="AJ285" s="204"/>
      <c r="AK285" s="234"/>
      <c r="AM285"/>
      <c r="AN285" s="111"/>
      <c r="AO285" s="111"/>
      <c r="AP285" s="111"/>
      <c r="AQ285" s="111"/>
      <c r="AR285" s="111"/>
    </row>
    <row r="286" spans="1:44" ht="7" customHeight="1" x14ac:dyDescent="0.2">
      <c r="A286" s="62"/>
      <c r="B286" s="16"/>
      <c r="C286" s="17"/>
      <c r="D286" s="18"/>
      <c r="E286" s="18"/>
      <c r="F286" s="18"/>
      <c r="G286" s="18"/>
      <c r="H286" s="18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M286"/>
      <c r="AN286" s="111"/>
      <c r="AO286" s="111"/>
      <c r="AP286" s="111"/>
      <c r="AQ286" s="111"/>
      <c r="AR286" s="111"/>
    </row>
    <row r="287" spans="1:44" ht="15" customHeight="1" x14ac:dyDescent="0.2">
      <c r="A287" s="62"/>
      <c r="B287" s="91" t="s">
        <v>278</v>
      </c>
      <c r="C287" s="19"/>
      <c r="D287" s="20"/>
      <c r="E287" s="20"/>
      <c r="F287" s="20"/>
      <c r="G287" s="20"/>
      <c r="H287" s="20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2"/>
      <c r="AM287"/>
      <c r="AN287" s="111"/>
      <c r="AO287" s="111"/>
      <c r="AP287" s="111"/>
      <c r="AQ287" s="111"/>
      <c r="AR287" s="111"/>
    </row>
    <row r="288" spans="1:44" ht="16.75" customHeight="1" x14ac:dyDescent="0.2">
      <c r="A288" s="64"/>
      <c r="B288" s="208" t="str">
        <f>IF($X282="","",_xlfn.XLOOKUP($X282,Sisteplant[Número OS],Sisteplant[Descrição OS]))</f>
        <v/>
      </c>
      <c r="C288" s="209"/>
      <c r="D288" s="209"/>
      <c r="E288" s="209"/>
      <c r="F288" s="209"/>
      <c r="G288" s="209"/>
      <c r="H288" s="209"/>
      <c r="I288" s="209"/>
      <c r="J288" s="209"/>
      <c r="K288" s="209"/>
      <c r="L288" s="209"/>
      <c r="M288" s="209"/>
      <c r="N288" s="209"/>
      <c r="O288" s="209"/>
      <c r="P288" s="209"/>
      <c r="Q288" s="209"/>
      <c r="R288" s="209"/>
      <c r="S288" s="209"/>
      <c r="T288" s="209"/>
      <c r="U288" s="209"/>
      <c r="V288" s="209"/>
      <c r="W288" s="209"/>
      <c r="X288" s="209"/>
      <c r="Y288" s="209"/>
      <c r="Z288" s="209"/>
      <c r="AA288" s="209"/>
      <c r="AB288" s="209"/>
      <c r="AC288" s="209"/>
      <c r="AD288" s="209"/>
      <c r="AE288" s="209"/>
      <c r="AF288" s="209"/>
      <c r="AG288" s="209"/>
      <c r="AH288" s="209"/>
      <c r="AI288" s="209"/>
      <c r="AJ288" s="209"/>
      <c r="AK288" s="210"/>
      <c r="AM288"/>
    </row>
    <row r="289" spans="1:39" ht="16.75" customHeight="1" x14ac:dyDescent="0.2">
      <c r="A289" s="64"/>
      <c r="B289" s="208"/>
      <c r="C289" s="209"/>
      <c r="D289" s="209"/>
      <c r="E289" s="209"/>
      <c r="F289" s="209"/>
      <c r="G289" s="209"/>
      <c r="H289" s="209"/>
      <c r="I289" s="209"/>
      <c r="J289" s="209"/>
      <c r="K289" s="209"/>
      <c r="L289" s="209"/>
      <c r="M289" s="209"/>
      <c r="N289" s="209"/>
      <c r="O289" s="209"/>
      <c r="P289" s="209"/>
      <c r="Q289" s="209"/>
      <c r="R289" s="209"/>
      <c r="S289" s="209"/>
      <c r="T289" s="209"/>
      <c r="U289" s="209"/>
      <c r="V289" s="209"/>
      <c r="W289" s="209"/>
      <c r="X289" s="209"/>
      <c r="Y289" s="209"/>
      <c r="Z289" s="209"/>
      <c r="AA289" s="209"/>
      <c r="AB289" s="209"/>
      <c r="AC289" s="209"/>
      <c r="AD289" s="209"/>
      <c r="AE289" s="209"/>
      <c r="AF289" s="209"/>
      <c r="AG289" s="209"/>
      <c r="AH289" s="209"/>
      <c r="AI289" s="209"/>
      <c r="AJ289" s="209"/>
      <c r="AK289" s="210"/>
      <c r="AM289"/>
    </row>
    <row r="290" spans="1:39" ht="16.75" customHeight="1" x14ac:dyDescent="0.2">
      <c r="A290" s="62"/>
      <c r="B290" s="208"/>
      <c r="C290" s="209"/>
      <c r="D290" s="209"/>
      <c r="E290" s="209"/>
      <c r="F290" s="209"/>
      <c r="G290" s="209"/>
      <c r="H290" s="209"/>
      <c r="I290" s="209"/>
      <c r="J290" s="209"/>
      <c r="K290" s="209"/>
      <c r="L290" s="209"/>
      <c r="M290" s="209"/>
      <c r="N290" s="209"/>
      <c r="O290" s="209"/>
      <c r="P290" s="209"/>
      <c r="Q290" s="209"/>
      <c r="R290" s="209"/>
      <c r="S290" s="209"/>
      <c r="T290" s="209"/>
      <c r="U290" s="209"/>
      <c r="V290" s="209"/>
      <c r="W290" s="209"/>
      <c r="X290" s="209"/>
      <c r="Y290" s="209"/>
      <c r="Z290" s="209"/>
      <c r="AA290" s="209"/>
      <c r="AB290" s="209"/>
      <c r="AC290" s="209"/>
      <c r="AD290" s="209"/>
      <c r="AE290" s="209"/>
      <c r="AF290" s="209"/>
      <c r="AG290" s="209"/>
      <c r="AH290" s="209"/>
      <c r="AI290" s="209"/>
      <c r="AJ290" s="209"/>
      <c r="AK290" s="210"/>
      <c r="AM290"/>
    </row>
    <row r="291" spans="1:39" ht="16.75" customHeight="1" x14ac:dyDescent="0.2">
      <c r="A291" s="62"/>
      <c r="B291" s="211"/>
      <c r="C291" s="212"/>
      <c r="D291" s="212"/>
      <c r="E291" s="212"/>
      <c r="F291" s="212"/>
      <c r="G291" s="212"/>
      <c r="H291" s="212"/>
      <c r="I291" s="212"/>
      <c r="J291" s="212"/>
      <c r="K291" s="212"/>
      <c r="L291" s="212"/>
      <c r="M291" s="212"/>
      <c r="N291" s="212"/>
      <c r="O291" s="212"/>
      <c r="P291" s="212"/>
      <c r="Q291" s="212"/>
      <c r="R291" s="212"/>
      <c r="S291" s="212"/>
      <c r="T291" s="212"/>
      <c r="U291" s="212"/>
      <c r="V291" s="212"/>
      <c r="W291" s="212"/>
      <c r="X291" s="212"/>
      <c r="Y291" s="212"/>
      <c r="Z291" s="212"/>
      <c r="AA291" s="212"/>
      <c r="AB291" s="212"/>
      <c r="AC291" s="212"/>
      <c r="AD291" s="212"/>
      <c r="AE291" s="212"/>
      <c r="AF291" s="212"/>
      <c r="AG291" s="212"/>
      <c r="AH291" s="212"/>
      <c r="AI291" s="212"/>
      <c r="AJ291" s="212"/>
      <c r="AK291" s="213"/>
      <c r="AM291"/>
    </row>
    <row r="292" spans="1:39" ht="7" customHeight="1" x14ac:dyDescent="0.2">
      <c r="A292" s="62"/>
      <c r="B292" s="16"/>
      <c r="C292" s="17"/>
      <c r="D292" s="18"/>
      <c r="E292" s="18"/>
      <c r="F292" s="18"/>
      <c r="G292" s="18"/>
      <c r="H292" s="18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M292"/>
    </row>
    <row r="293" spans="1:39" ht="18" customHeight="1" x14ac:dyDescent="0.2">
      <c r="A293" s="62"/>
      <c r="B293" s="179" t="s">
        <v>279</v>
      </c>
      <c r="C293" s="180"/>
      <c r="D293" s="99" t="str">
        <f>IF($X282="","",_xlfn.XLOOKUP($X282,Sisteplant[Número OS],Sisteplant[Ativo]))</f>
        <v/>
      </c>
      <c r="E293" s="99"/>
      <c r="F293" s="99"/>
      <c r="G293" s="99"/>
      <c r="H293" s="99"/>
      <c r="I293" s="99"/>
      <c r="J293" s="99"/>
      <c r="K293" s="99"/>
      <c r="L293" s="179" t="s">
        <v>280</v>
      </c>
      <c r="M293" s="180"/>
      <c r="N293" s="180"/>
      <c r="O293" s="180"/>
      <c r="P293" s="99" t="str">
        <f>IF($X282="","",_xlfn.XLOOKUP($X282,Sisteplant[Número OS],Sisteplant[Denominação Ativo]))</f>
        <v/>
      </c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185" t="str">
        <f t="array" ref="AE293">IFERROR(
IF(I285="","",
_xlfn.SWITCH(I285,
"PROJETO","PO",
"OBRAS","CC")),
"--")</f>
        <v/>
      </c>
      <c r="AF293" s="186"/>
      <c r="AG293" s="214" t="str">
        <f t="array" ref="AG293">IFERROR(
_xlfn.SWITCH(I285,
"","",
"PROJETO",VALUE(RIGHT(_xlfn.XLOOKUP(X282,Sisteplant[Número OS],Sisteplant[Observações do Serviço]),LEN(_xlfn.XLOOKUP(X282,Sisteplant[Número OS],Sisteplant[Observações do Serviço]))-3)),
"OBRAS",VALUE(LEFT(VLOOKUP($X282,Sisteplant[],20,FALSE),FIND("-",VLOOKUP($X282,Sisteplant[],20,FALSE))-1))),"--")</f>
        <v/>
      </c>
      <c r="AH293" s="214"/>
      <c r="AI293" s="214"/>
      <c r="AJ293" s="214"/>
      <c r="AK293" s="215"/>
      <c r="AM293"/>
    </row>
    <row r="294" spans="1:39" ht="7" customHeight="1" x14ac:dyDescent="0.2">
      <c r="A294" s="62"/>
      <c r="B294" s="18"/>
      <c r="C294" s="24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M294"/>
    </row>
    <row r="295" spans="1:39" ht="18" customHeight="1" x14ac:dyDescent="0.2">
      <c r="A295" s="62"/>
      <c r="B295" s="179" t="s">
        <v>9</v>
      </c>
      <c r="C295" s="180"/>
      <c r="D295" s="180"/>
      <c r="E295" s="180"/>
      <c r="F295" s="99" t="str">
        <f>IF($X282="","",_xlfn.XLOOKUP($X282,Sisteplant[Número OS],Sisteplant[Denominação do Solicitante]))</f>
        <v/>
      </c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181" t="s">
        <v>281</v>
      </c>
      <c r="T295" s="182"/>
      <c r="U295" s="182"/>
      <c r="V295" s="183" t="str">
        <f>IF($X282="","",_xlfn.XLOOKUP($X282,Sisteplant[Número OS],Sisteplant[Denominação Unidade Negócio]))</f>
        <v/>
      </c>
      <c r="W295" s="183"/>
      <c r="X295" s="183"/>
      <c r="Y295" s="183"/>
      <c r="Z295" s="183"/>
      <c r="AA295" s="184"/>
      <c r="AB295" s="185" t="s">
        <v>1</v>
      </c>
      <c r="AC295" s="186"/>
      <c r="AD295" s="186"/>
      <c r="AE295" s="186"/>
      <c r="AF295" s="99" t="str">
        <f>IF($X282="","",_xlfn.XLOOKUP($X282,Sisteplant[Número OS],Sisteplant[OS Cliente]))</f>
        <v/>
      </c>
      <c r="AG295" s="99"/>
      <c r="AH295" s="99"/>
      <c r="AI295" s="99"/>
      <c r="AJ295" s="99"/>
      <c r="AK295" s="100"/>
      <c r="AM295"/>
    </row>
    <row r="296" spans="1:39" ht="7" customHeight="1" x14ac:dyDescent="0.2">
      <c r="A296" s="62"/>
      <c r="B296" s="16"/>
      <c r="C296" s="17"/>
      <c r="D296" s="18"/>
      <c r="E296" s="18"/>
      <c r="F296" s="18"/>
      <c r="G296" s="18"/>
      <c r="H296" s="18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M296"/>
    </row>
    <row r="297" spans="1:39" ht="15" customHeight="1" x14ac:dyDescent="0.2">
      <c r="A297" s="62"/>
      <c r="B297" s="232" t="s">
        <v>282</v>
      </c>
      <c r="C297" s="152" t="s">
        <v>283</v>
      </c>
      <c r="D297" s="153"/>
      <c r="E297" s="153"/>
      <c r="F297" s="153"/>
      <c r="G297" s="153"/>
      <c r="H297" s="153"/>
      <c r="I297" s="153"/>
      <c r="J297" s="153"/>
      <c r="K297" s="153"/>
      <c r="L297" s="153"/>
      <c r="M297" s="153"/>
      <c r="N297" s="153"/>
      <c r="O297" s="153"/>
      <c r="P297" s="153"/>
      <c r="Q297" s="153"/>
      <c r="R297" s="153"/>
      <c r="S297" s="153"/>
      <c r="T297" s="153"/>
      <c r="U297" s="153"/>
      <c r="V297" s="153"/>
      <c r="W297" s="153"/>
      <c r="X297" s="153"/>
      <c r="Y297" s="153"/>
      <c r="Z297" s="153"/>
      <c r="AA297" s="153"/>
      <c r="AB297" s="153"/>
      <c r="AC297" s="153"/>
      <c r="AD297" s="153"/>
      <c r="AE297" s="154"/>
      <c r="AF297" s="136" t="s">
        <v>284</v>
      </c>
      <c r="AG297" s="137"/>
      <c r="AH297" s="138"/>
      <c r="AI297" s="136" t="s">
        <v>281</v>
      </c>
      <c r="AJ297" s="137"/>
      <c r="AK297" s="138"/>
      <c r="AM297"/>
    </row>
    <row r="298" spans="1:39" ht="16.75" customHeight="1" x14ac:dyDescent="0.2">
      <c r="A298" s="62"/>
      <c r="B298" s="233"/>
      <c r="C298" s="155"/>
      <c r="D298" s="156"/>
      <c r="E298" s="156"/>
      <c r="F298" s="156"/>
      <c r="G298" s="156"/>
      <c r="H298" s="156"/>
      <c r="I298" s="156"/>
      <c r="J298" s="156"/>
      <c r="K298" s="156"/>
      <c r="L298" s="156"/>
      <c r="M298" s="156"/>
      <c r="N298" s="156"/>
      <c r="O298" s="156"/>
      <c r="P298" s="156"/>
      <c r="Q298" s="156"/>
      <c r="R298" s="156"/>
      <c r="S298" s="156"/>
      <c r="T298" s="156"/>
      <c r="U298" s="156"/>
      <c r="V298" s="156"/>
      <c r="W298" s="156"/>
      <c r="X298" s="156"/>
      <c r="Y298" s="156"/>
      <c r="Z298" s="156"/>
      <c r="AA298" s="156"/>
      <c r="AB298" s="156"/>
      <c r="AC298" s="156"/>
      <c r="AD298" s="156"/>
      <c r="AE298" s="157"/>
      <c r="AF298" s="139"/>
      <c r="AG298" s="140"/>
      <c r="AH298" s="141"/>
      <c r="AI298" s="139"/>
      <c r="AJ298" s="140"/>
      <c r="AK298" s="141"/>
      <c r="AM298"/>
    </row>
    <row r="299" spans="1:39" ht="16.75" customHeight="1" x14ac:dyDescent="0.2">
      <c r="A299" s="62"/>
      <c r="B299" s="92">
        <v>1</v>
      </c>
      <c r="C299" s="142"/>
      <c r="D299" s="143"/>
      <c r="E299" s="143"/>
      <c r="F299" s="143"/>
      <c r="G299" s="143"/>
      <c r="H299" s="143"/>
      <c r="I299" s="143"/>
      <c r="J299" s="143"/>
      <c r="K299" s="143"/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  <c r="W299" s="143"/>
      <c r="X299" s="143"/>
      <c r="Y299" s="143"/>
      <c r="Z299" s="143"/>
      <c r="AA299" s="143"/>
      <c r="AB299" s="143"/>
      <c r="AC299" s="143"/>
      <c r="AD299" s="143"/>
      <c r="AE299" s="144"/>
      <c r="AF299" s="142"/>
      <c r="AG299" s="143"/>
      <c r="AH299" s="144"/>
      <c r="AI299" s="142"/>
      <c r="AJ299" s="143"/>
      <c r="AK299" s="144"/>
      <c r="AM299"/>
    </row>
    <row r="300" spans="1:39" ht="16.75" customHeight="1" x14ac:dyDescent="0.2">
      <c r="A300" s="62"/>
      <c r="B300" s="93">
        <v>2</v>
      </c>
      <c r="C300" s="145"/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  <c r="AA300" s="146"/>
      <c r="AB300" s="146"/>
      <c r="AC300" s="146"/>
      <c r="AD300" s="146"/>
      <c r="AE300" s="147"/>
      <c r="AF300" s="145"/>
      <c r="AG300" s="146"/>
      <c r="AH300" s="147"/>
      <c r="AI300" s="145"/>
      <c r="AJ300" s="146"/>
      <c r="AK300" s="147"/>
      <c r="AM300"/>
    </row>
    <row r="301" spans="1:39" ht="16.75" customHeight="1" x14ac:dyDescent="0.2">
      <c r="A301" s="62"/>
      <c r="B301" s="93">
        <v>3</v>
      </c>
      <c r="C301" s="145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  <c r="AA301" s="146"/>
      <c r="AB301" s="146"/>
      <c r="AC301" s="146"/>
      <c r="AD301" s="146"/>
      <c r="AE301" s="147"/>
      <c r="AF301" s="145"/>
      <c r="AG301" s="146"/>
      <c r="AH301" s="147"/>
      <c r="AI301" s="145"/>
      <c r="AJ301" s="146"/>
      <c r="AK301" s="147"/>
      <c r="AM301"/>
    </row>
    <row r="302" spans="1:39" s="27" customFormat="1" ht="17" customHeight="1" x14ac:dyDescent="0.2">
      <c r="A302" s="64"/>
      <c r="B302" s="93">
        <v>4</v>
      </c>
      <c r="C302" s="145"/>
      <c r="D302" s="146"/>
      <c r="E302" s="146"/>
      <c r="F302" s="146"/>
      <c r="G302" s="146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  <c r="AA302" s="146"/>
      <c r="AB302" s="146"/>
      <c r="AC302" s="146"/>
      <c r="AD302" s="146"/>
      <c r="AE302" s="147"/>
      <c r="AF302" s="145"/>
      <c r="AG302" s="146"/>
      <c r="AH302" s="147"/>
      <c r="AI302" s="145"/>
      <c r="AJ302" s="146"/>
      <c r="AK302" s="147"/>
    </row>
    <row r="303" spans="1:39" ht="17" customHeight="1" x14ac:dyDescent="0.2">
      <c r="A303" s="62"/>
      <c r="B303" s="93">
        <v>5</v>
      </c>
      <c r="C303" s="145"/>
      <c r="D303" s="146"/>
      <c r="E303" s="146"/>
      <c r="F303" s="146"/>
      <c r="G303" s="146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  <c r="AA303" s="146"/>
      <c r="AB303" s="146"/>
      <c r="AC303" s="146"/>
      <c r="AD303" s="146"/>
      <c r="AE303" s="147"/>
      <c r="AF303" s="145"/>
      <c r="AG303" s="146"/>
      <c r="AH303" s="147"/>
      <c r="AI303" s="145"/>
      <c r="AJ303" s="146"/>
      <c r="AK303" s="147"/>
      <c r="AM303"/>
    </row>
    <row r="304" spans="1:39" ht="17" customHeight="1" x14ac:dyDescent="0.2">
      <c r="A304" s="62"/>
      <c r="B304" s="93">
        <v>6</v>
      </c>
      <c r="C304" s="145"/>
      <c r="D304" s="146"/>
      <c r="E304" s="146"/>
      <c r="F304" s="146"/>
      <c r="G304" s="146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  <c r="AA304" s="146"/>
      <c r="AB304" s="146"/>
      <c r="AC304" s="146"/>
      <c r="AD304" s="146"/>
      <c r="AE304" s="147"/>
      <c r="AF304" s="145"/>
      <c r="AG304" s="146"/>
      <c r="AH304" s="147"/>
      <c r="AI304" s="145"/>
      <c r="AJ304" s="146"/>
      <c r="AK304" s="147"/>
      <c r="AM304"/>
    </row>
    <row r="305" spans="1:39" ht="17" customHeight="1" x14ac:dyDescent="0.2">
      <c r="A305" s="62"/>
      <c r="B305" s="94">
        <v>7</v>
      </c>
      <c r="C305" s="148"/>
      <c r="D305" s="149"/>
      <c r="E305" s="149"/>
      <c r="F305" s="149"/>
      <c r="G305" s="149"/>
      <c r="H305" s="149"/>
      <c r="I305" s="149"/>
      <c r="J305" s="149"/>
      <c r="K305" s="149"/>
      <c r="L305" s="149"/>
      <c r="M305" s="149"/>
      <c r="N305" s="149"/>
      <c r="O305" s="149"/>
      <c r="P305" s="149"/>
      <c r="Q305" s="149"/>
      <c r="R305" s="149"/>
      <c r="S305" s="149"/>
      <c r="T305" s="149"/>
      <c r="U305" s="149"/>
      <c r="V305" s="149"/>
      <c r="W305" s="149"/>
      <c r="X305" s="149"/>
      <c r="Y305" s="149"/>
      <c r="Z305" s="149"/>
      <c r="AA305" s="149"/>
      <c r="AB305" s="149"/>
      <c r="AC305" s="149"/>
      <c r="AD305" s="149"/>
      <c r="AE305" s="150"/>
      <c r="AF305" s="148"/>
      <c r="AG305" s="149"/>
      <c r="AH305" s="150"/>
      <c r="AI305" s="148"/>
      <c r="AJ305" s="149"/>
      <c r="AK305" s="150"/>
      <c r="AM305"/>
    </row>
    <row r="306" spans="1:39" ht="7" customHeight="1" x14ac:dyDescent="0.2">
      <c r="A306" s="62"/>
      <c r="B306" s="16"/>
      <c r="C306" s="17"/>
      <c r="D306" s="18"/>
      <c r="E306" s="18"/>
      <c r="F306" s="18"/>
      <c r="G306" s="18"/>
      <c r="H306" s="18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M306"/>
    </row>
    <row r="307" spans="1:39" ht="17" customHeight="1" x14ac:dyDescent="0.2">
      <c r="A307" s="62"/>
      <c r="B307" s="163" t="s">
        <v>285</v>
      </c>
      <c r="C307" s="164"/>
      <c r="D307" s="165"/>
      <c r="E307" s="163" t="s">
        <v>286</v>
      </c>
      <c r="F307" s="164"/>
      <c r="G307" s="164"/>
      <c r="H307" s="164"/>
      <c r="I307" s="164"/>
      <c r="J307" s="164"/>
      <c r="K307" s="164"/>
      <c r="L307" s="164"/>
      <c r="M307" s="164"/>
      <c r="N307" s="164"/>
      <c r="O307" s="164"/>
      <c r="P307" s="164"/>
      <c r="Q307" s="164"/>
      <c r="R307" s="164"/>
      <c r="S307" s="165"/>
      <c r="T307" s="163" t="s">
        <v>287</v>
      </c>
      <c r="U307" s="164"/>
      <c r="V307" s="164"/>
      <c r="W307" s="164"/>
      <c r="X307" s="165"/>
      <c r="Y307" s="163" t="s">
        <v>288</v>
      </c>
      <c r="Z307" s="164"/>
      <c r="AA307" s="164"/>
      <c r="AB307" s="164"/>
      <c r="AC307" s="165"/>
      <c r="AD307" s="163" t="s">
        <v>289</v>
      </c>
      <c r="AE307" s="164"/>
      <c r="AF307" s="164"/>
      <c r="AG307" s="164"/>
      <c r="AH307" s="165"/>
      <c r="AI307" s="163" t="s">
        <v>290</v>
      </c>
      <c r="AJ307" s="164"/>
      <c r="AK307" s="165"/>
      <c r="AM307"/>
    </row>
    <row r="308" spans="1:39" ht="17" customHeight="1" x14ac:dyDescent="0.2">
      <c r="A308" s="62"/>
      <c r="B308" s="142"/>
      <c r="C308" s="143"/>
      <c r="D308" s="144"/>
      <c r="E308" s="142"/>
      <c r="F308" s="143"/>
      <c r="G308" s="143"/>
      <c r="H308" s="143"/>
      <c r="I308" s="143"/>
      <c r="J308" s="143"/>
      <c r="K308" s="143"/>
      <c r="L308" s="143"/>
      <c r="M308" s="143"/>
      <c r="N308" s="143"/>
      <c r="O308" s="143"/>
      <c r="P308" s="143"/>
      <c r="Q308" s="143"/>
      <c r="R308" s="143"/>
      <c r="S308" s="144"/>
      <c r="T308" s="142" t="s">
        <v>291</v>
      </c>
      <c r="U308" s="143"/>
      <c r="V308" s="143"/>
      <c r="W308" s="143"/>
      <c r="X308" s="144"/>
      <c r="Y308" s="142" t="s">
        <v>292</v>
      </c>
      <c r="Z308" s="143"/>
      <c r="AA308" s="143"/>
      <c r="AB308" s="143"/>
      <c r="AC308" s="144"/>
      <c r="AD308" s="142" t="s">
        <v>292</v>
      </c>
      <c r="AE308" s="143"/>
      <c r="AF308" s="143"/>
      <c r="AG308" s="143"/>
      <c r="AH308" s="144"/>
      <c r="AI308" s="142"/>
      <c r="AJ308" s="143"/>
      <c r="AK308" s="144"/>
      <c r="AM308"/>
    </row>
    <row r="309" spans="1:39" ht="17" customHeight="1" x14ac:dyDescent="0.2">
      <c r="A309" s="62"/>
      <c r="B309" s="145"/>
      <c r="C309" s="146"/>
      <c r="D309" s="147"/>
      <c r="E309" s="145"/>
      <c r="F309" s="146"/>
      <c r="G309" s="146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7"/>
      <c r="T309" s="145" t="s">
        <v>291</v>
      </c>
      <c r="U309" s="146"/>
      <c r="V309" s="146"/>
      <c r="W309" s="146"/>
      <c r="X309" s="147"/>
      <c r="Y309" s="145" t="s">
        <v>292</v>
      </c>
      <c r="Z309" s="146"/>
      <c r="AA309" s="146"/>
      <c r="AB309" s="146"/>
      <c r="AC309" s="147"/>
      <c r="AD309" s="145" t="s">
        <v>292</v>
      </c>
      <c r="AE309" s="146"/>
      <c r="AF309" s="146"/>
      <c r="AG309" s="146"/>
      <c r="AH309" s="147"/>
      <c r="AI309" s="145"/>
      <c r="AJ309" s="146"/>
      <c r="AK309" s="147"/>
      <c r="AM309"/>
    </row>
    <row r="310" spans="1:39" ht="17" customHeight="1" x14ac:dyDescent="0.2">
      <c r="A310" s="62"/>
      <c r="B310" s="145"/>
      <c r="C310" s="146"/>
      <c r="D310" s="147"/>
      <c r="E310" s="145"/>
      <c r="F310" s="146"/>
      <c r="G310" s="146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7"/>
      <c r="T310" s="145" t="s">
        <v>291</v>
      </c>
      <c r="U310" s="146"/>
      <c r="V310" s="146"/>
      <c r="W310" s="146"/>
      <c r="X310" s="147"/>
      <c r="Y310" s="145" t="s">
        <v>292</v>
      </c>
      <c r="Z310" s="146"/>
      <c r="AA310" s="146"/>
      <c r="AB310" s="146"/>
      <c r="AC310" s="147"/>
      <c r="AD310" s="145" t="s">
        <v>292</v>
      </c>
      <c r="AE310" s="146"/>
      <c r="AF310" s="146"/>
      <c r="AG310" s="146"/>
      <c r="AH310" s="147"/>
      <c r="AI310" s="145"/>
      <c r="AJ310" s="146"/>
      <c r="AK310" s="147"/>
      <c r="AM310"/>
    </row>
    <row r="311" spans="1:39" ht="17" customHeight="1" x14ac:dyDescent="0.2">
      <c r="A311" s="62"/>
      <c r="B311" s="145"/>
      <c r="C311" s="146"/>
      <c r="D311" s="147"/>
      <c r="E311" s="145"/>
      <c r="F311" s="146"/>
      <c r="G311" s="146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7"/>
      <c r="T311" s="145" t="s">
        <v>291</v>
      </c>
      <c r="U311" s="146"/>
      <c r="V311" s="146"/>
      <c r="W311" s="146"/>
      <c r="X311" s="147"/>
      <c r="Y311" s="145" t="s">
        <v>292</v>
      </c>
      <c r="Z311" s="146"/>
      <c r="AA311" s="146"/>
      <c r="AB311" s="146"/>
      <c r="AC311" s="147"/>
      <c r="AD311" s="145" t="s">
        <v>292</v>
      </c>
      <c r="AE311" s="146"/>
      <c r="AF311" s="146"/>
      <c r="AG311" s="146"/>
      <c r="AH311" s="147"/>
      <c r="AI311" s="145"/>
      <c r="AJ311" s="146"/>
      <c r="AK311" s="147"/>
      <c r="AM311"/>
    </row>
    <row r="312" spans="1:39" ht="17" customHeight="1" x14ac:dyDescent="0.2">
      <c r="A312" s="62"/>
      <c r="B312" s="145"/>
      <c r="C312" s="146"/>
      <c r="D312" s="147"/>
      <c r="E312" s="145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7"/>
      <c r="T312" s="145" t="s">
        <v>291</v>
      </c>
      <c r="U312" s="146"/>
      <c r="V312" s="146"/>
      <c r="W312" s="146"/>
      <c r="X312" s="147"/>
      <c r="Y312" s="145" t="s">
        <v>292</v>
      </c>
      <c r="Z312" s="146"/>
      <c r="AA312" s="146"/>
      <c r="AB312" s="146"/>
      <c r="AC312" s="147"/>
      <c r="AD312" s="145" t="s">
        <v>292</v>
      </c>
      <c r="AE312" s="146"/>
      <c r="AF312" s="146"/>
      <c r="AG312" s="146"/>
      <c r="AH312" s="147"/>
      <c r="AI312" s="145"/>
      <c r="AJ312" s="146"/>
      <c r="AK312" s="147"/>
      <c r="AM312"/>
    </row>
    <row r="313" spans="1:39" ht="17" customHeight="1" x14ac:dyDescent="0.2">
      <c r="A313" s="62"/>
      <c r="B313" s="145"/>
      <c r="C313" s="146"/>
      <c r="D313" s="147"/>
      <c r="E313" s="145"/>
      <c r="F313" s="146"/>
      <c r="G313" s="146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7"/>
      <c r="T313" s="145" t="s">
        <v>291</v>
      </c>
      <c r="U313" s="146"/>
      <c r="V313" s="146"/>
      <c r="W313" s="146"/>
      <c r="X313" s="147"/>
      <c r="Y313" s="145" t="s">
        <v>292</v>
      </c>
      <c r="Z313" s="146"/>
      <c r="AA313" s="146"/>
      <c r="AB313" s="146"/>
      <c r="AC313" s="147"/>
      <c r="AD313" s="145" t="s">
        <v>292</v>
      </c>
      <c r="AE313" s="146"/>
      <c r="AF313" s="146"/>
      <c r="AG313" s="146"/>
      <c r="AH313" s="147"/>
      <c r="AI313" s="145"/>
      <c r="AJ313" s="146"/>
      <c r="AK313" s="147"/>
      <c r="AM313"/>
    </row>
    <row r="314" spans="1:39" ht="17" customHeight="1" x14ac:dyDescent="0.2">
      <c r="A314" s="62"/>
      <c r="B314" s="145"/>
      <c r="C314" s="146"/>
      <c r="D314" s="147"/>
      <c r="E314" s="145"/>
      <c r="F314" s="146"/>
      <c r="G314" s="146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7"/>
      <c r="T314" s="145" t="s">
        <v>291</v>
      </c>
      <c r="U314" s="146"/>
      <c r="V314" s="146"/>
      <c r="W314" s="146"/>
      <c r="X314" s="147"/>
      <c r="Y314" s="145" t="s">
        <v>292</v>
      </c>
      <c r="Z314" s="146"/>
      <c r="AA314" s="146"/>
      <c r="AB314" s="146"/>
      <c r="AC314" s="147"/>
      <c r="AD314" s="145" t="s">
        <v>292</v>
      </c>
      <c r="AE314" s="146"/>
      <c r="AF314" s="146"/>
      <c r="AG314" s="146"/>
      <c r="AH314" s="147"/>
      <c r="AI314" s="145"/>
      <c r="AJ314" s="146"/>
      <c r="AK314" s="147"/>
      <c r="AM314"/>
    </row>
    <row r="315" spans="1:39" ht="17" customHeight="1" x14ac:dyDescent="0.2">
      <c r="A315" s="62"/>
      <c r="B315" s="145"/>
      <c r="C315" s="146"/>
      <c r="D315" s="147"/>
      <c r="E315" s="145"/>
      <c r="F315" s="146"/>
      <c r="G315" s="146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7"/>
      <c r="T315" s="145" t="s">
        <v>291</v>
      </c>
      <c r="U315" s="146"/>
      <c r="V315" s="146"/>
      <c r="W315" s="146"/>
      <c r="X315" s="147"/>
      <c r="Y315" s="145" t="s">
        <v>292</v>
      </c>
      <c r="Z315" s="146"/>
      <c r="AA315" s="146"/>
      <c r="AB315" s="146"/>
      <c r="AC315" s="147"/>
      <c r="AD315" s="145" t="s">
        <v>292</v>
      </c>
      <c r="AE315" s="146"/>
      <c r="AF315" s="146"/>
      <c r="AG315" s="146"/>
      <c r="AH315" s="147"/>
      <c r="AI315" s="145"/>
      <c r="AJ315" s="146"/>
      <c r="AK315" s="147"/>
      <c r="AM315"/>
    </row>
    <row r="316" spans="1:39" ht="17" customHeight="1" x14ac:dyDescent="0.2">
      <c r="A316" s="62"/>
      <c r="B316" s="145"/>
      <c r="C316" s="146"/>
      <c r="D316" s="147"/>
      <c r="E316" s="145"/>
      <c r="F316" s="146"/>
      <c r="G316" s="146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7"/>
      <c r="T316" s="145" t="s">
        <v>291</v>
      </c>
      <c r="U316" s="146"/>
      <c r="V316" s="146"/>
      <c r="W316" s="146"/>
      <c r="X316" s="147"/>
      <c r="Y316" s="145" t="s">
        <v>292</v>
      </c>
      <c r="Z316" s="146"/>
      <c r="AA316" s="146"/>
      <c r="AB316" s="146"/>
      <c r="AC316" s="147"/>
      <c r="AD316" s="145" t="s">
        <v>292</v>
      </c>
      <c r="AE316" s="146"/>
      <c r="AF316" s="146"/>
      <c r="AG316" s="146"/>
      <c r="AH316" s="147"/>
      <c r="AI316" s="145"/>
      <c r="AJ316" s="146"/>
      <c r="AK316" s="147"/>
      <c r="AM316"/>
    </row>
    <row r="317" spans="1:39" ht="17" customHeight="1" x14ac:dyDescent="0.2">
      <c r="A317" s="62"/>
      <c r="B317" s="145"/>
      <c r="C317" s="146"/>
      <c r="D317" s="147"/>
      <c r="E317" s="145"/>
      <c r="F317" s="146"/>
      <c r="G317" s="146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7"/>
      <c r="T317" s="145" t="s">
        <v>291</v>
      </c>
      <c r="U317" s="146"/>
      <c r="V317" s="146"/>
      <c r="W317" s="146"/>
      <c r="X317" s="147"/>
      <c r="Y317" s="145" t="s">
        <v>292</v>
      </c>
      <c r="Z317" s="146"/>
      <c r="AA317" s="146"/>
      <c r="AB317" s="146"/>
      <c r="AC317" s="147"/>
      <c r="AD317" s="145" t="s">
        <v>292</v>
      </c>
      <c r="AE317" s="146"/>
      <c r="AF317" s="146"/>
      <c r="AG317" s="146"/>
      <c r="AH317" s="147"/>
      <c r="AI317" s="145"/>
      <c r="AJ317" s="146"/>
      <c r="AK317" s="147"/>
      <c r="AM317"/>
    </row>
    <row r="318" spans="1:39" ht="17" customHeight="1" x14ac:dyDescent="0.2">
      <c r="A318" s="62"/>
      <c r="B318" s="148"/>
      <c r="C318" s="149"/>
      <c r="D318" s="150"/>
      <c r="E318" s="148"/>
      <c r="F318" s="149"/>
      <c r="G318" s="149"/>
      <c r="H318" s="149"/>
      <c r="I318" s="149"/>
      <c r="J318" s="149"/>
      <c r="K318" s="149"/>
      <c r="L318" s="149"/>
      <c r="M318" s="149"/>
      <c r="N318" s="149"/>
      <c r="O318" s="149"/>
      <c r="P318" s="149"/>
      <c r="Q318" s="149"/>
      <c r="R318" s="149"/>
      <c r="S318" s="150"/>
      <c r="T318" s="148" t="s">
        <v>291</v>
      </c>
      <c r="U318" s="149"/>
      <c r="V318" s="149"/>
      <c r="W318" s="149"/>
      <c r="X318" s="150"/>
      <c r="Y318" s="148" t="s">
        <v>292</v>
      </c>
      <c r="Z318" s="149"/>
      <c r="AA318" s="149"/>
      <c r="AB318" s="149"/>
      <c r="AC318" s="150"/>
      <c r="AD318" s="148" t="s">
        <v>292</v>
      </c>
      <c r="AE318" s="149"/>
      <c r="AF318" s="149"/>
      <c r="AG318" s="149"/>
      <c r="AH318" s="150"/>
      <c r="AI318" s="148"/>
      <c r="AJ318" s="149"/>
      <c r="AK318" s="150"/>
      <c r="AM318"/>
    </row>
    <row r="319" spans="1:39" ht="7" customHeight="1" x14ac:dyDescent="0.2">
      <c r="A319" s="62"/>
      <c r="AM319"/>
    </row>
    <row r="320" spans="1:39" ht="7" customHeight="1" x14ac:dyDescent="0.2">
      <c r="A320" s="62"/>
      <c r="B320" s="28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6"/>
      <c r="AM320"/>
    </row>
    <row r="321" spans="1:39" s="30" customFormat="1" ht="15" customHeight="1" x14ac:dyDescent="0.15">
      <c r="A321" s="62"/>
      <c r="B321" s="166" t="s">
        <v>293</v>
      </c>
      <c r="C321" s="167"/>
      <c r="D321" s="167"/>
      <c r="E321" s="167"/>
      <c r="F321" s="167"/>
      <c r="G321" s="23"/>
      <c r="H321" s="69"/>
      <c r="I321" s="23" t="s">
        <v>294</v>
      </c>
      <c r="J321" s="23"/>
      <c r="K321" s="23"/>
      <c r="L321" s="23"/>
      <c r="M321" s="69"/>
      <c r="N321" s="23" t="s">
        <v>295</v>
      </c>
      <c r="O321" s="23"/>
      <c r="P321" s="23"/>
      <c r="Q321" s="23"/>
      <c r="R321" s="69"/>
      <c r="S321" s="23" t="s">
        <v>296</v>
      </c>
      <c r="T321" s="23"/>
      <c r="U321" s="23"/>
      <c r="V321" s="23"/>
      <c r="W321" s="23"/>
      <c r="X321" s="23"/>
      <c r="Y321" s="70"/>
      <c r="Z321" s="23" t="s">
        <v>297</v>
      </c>
      <c r="AA321" s="23"/>
      <c r="AB321" s="23"/>
      <c r="AC321" s="23"/>
      <c r="AD321" s="69"/>
      <c r="AE321" s="23" t="s">
        <v>298</v>
      </c>
      <c r="AF321" s="23"/>
      <c r="AG321" s="23"/>
      <c r="AH321" s="80"/>
      <c r="AI321" s="80"/>
      <c r="AJ321" s="80"/>
      <c r="AK321" s="84"/>
    </row>
    <row r="322" spans="1:39" s="30" customFormat="1" ht="10" customHeight="1" x14ac:dyDescent="0.15">
      <c r="A322" s="62"/>
      <c r="B322" s="166"/>
      <c r="C322" s="167"/>
      <c r="D322" s="167"/>
      <c r="E322" s="167"/>
      <c r="F322" s="167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80"/>
      <c r="AI322" s="80"/>
      <c r="AJ322" s="80"/>
      <c r="AK322" s="84"/>
    </row>
    <row r="323" spans="1:39" s="30" customFormat="1" ht="15" customHeight="1" x14ac:dyDescent="0.15">
      <c r="A323" s="62"/>
      <c r="B323" s="166"/>
      <c r="C323" s="167"/>
      <c r="D323" s="167"/>
      <c r="E323" s="167"/>
      <c r="F323" s="167"/>
      <c r="G323" s="23"/>
      <c r="H323" s="69"/>
      <c r="I323" s="23" t="s">
        <v>299</v>
      </c>
      <c r="J323" s="23"/>
      <c r="K323" s="23"/>
      <c r="L323" s="23"/>
      <c r="M323" s="69"/>
      <c r="N323" s="23" t="s">
        <v>300</v>
      </c>
      <c r="O323" s="72"/>
      <c r="P323" s="23"/>
      <c r="Q323" s="23"/>
      <c r="R323" s="69"/>
      <c r="S323" s="23" t="s">
        <v>301</v>
      </c>
      <c r="T323" s="23"/>
      <c r="U323" s="23"/>
      <c r="V323" s="23"/>
      <c r="W323" s="23"/>
      <c r="X323" s="23"/>
      <c r="Y323" s="69"/>
      <c r="Z323" s="23" t="s">
        <v>302</v>
      </c>
      <c r="AA323" s="23"/>
      <c r="AB323" s="71"/>
      <c r="AC323" s="71"/>
      <c r="AD323" s="71"/>
      <c r="AE323" s="71"/>
      <c r="AF323" s="71"/>
      <c r="AG323" s="71"/>
      <c r="AH323" s="71"/>
      <c r="AI323" s="71"/>
      <c r="AJ323" s="71"/>
      <c r="AK323" s="82"/>
    </row>
    <row r="324" spans="1:39" s="30" customFormat="1" ht="10" customHeight="1" x14ac:dyDescent="0.15">
      <c r="A324" s="62"/>
      <c r="B324" s="83"/>
      <c r="C324" s="29"/>
      <c r="D324" s="29"/>
      <c r="E324" s="29"/>
      <c r="F324" s="29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84"/>
    </row>
    <row r="325" spans="1:39" s="30" customFormat="1" ht="15" customHeight="1" x14ac:dyDescent="0.15">
      <c r="A325" s="62"/>
      <c r="B325" s="171" t="s">
        <v>303</v>
      </c>
      <c r="C325" s="172"/>
      <c r="D325" s="172"/>
      <c r="E325" s="172"/>
      <c r="F325" s="172"/>
      <c r="G325" s="23"/>
      <c r="H325" s="69"/>
      <c r="I325" s="23" t="s">
        <v>304</v>
      </c>
      <c r="J325" s="23"/>
      <c r="K325" s="23"/>
      <c r="L325" s="23"/>
      <c r="M325" s="23"/>
      <c r="N325" s="23"/>
      <c r="O325" s="72"/>
      <c r="P325" s="23"/>
      <c r="Q325" s="23"/>
      <c r="R325" s="69"/>
      <c r="S325" s="23" t="s">
        <v>305</v>
      </c>
      <c r="T325" s="23"/>
      <c r="U325" s="23"/>
      <c r="V325" s="23"/>
      <c r="W325" s="23"/>
      <c r="X325" s="23"/>
      <c r="Y325" s="69"/>
      <c r="Z325" s="23" t="s">
        <v>306</v>
      </c>
      <c r="AA325" s="23"/>
      <c r="AB325" s="23"/>
      <c r="AC325" s="23"/>
      <c r="AD325" s="23"/>
      <c r="AE325" s="23"/>
      <c r="AF325" s="73"/>
      <c r="AG325" s="23"/>
      <c r="AH325" s="23"/>
      <c r="AI325" s="23"/>
      <c r="AJ325" s="23"/>
      <c r="AK325" s="84"/>
    </row>
    <row r="326" spans="1:39" s="30" customFormat="1" ht="5" customHeight="1" x14ac:dyDescent="0.15">
      <c r="A326" s="62"/>
      <c r="B326" s="171"/>
      <c r="C326" s="172"/>
      <c r="D326" s="172"/>
      <c r="E326" s="172"/>
      <c r="F326" s="172"/>
      <c r="G326" s="23"/>
      <c r="H326" s="23"/>
      <c r="I326" s="23"/>
      <c r="J326" s="23"/>
      <c r="K326" s="23"/>
      <c r="L326" s="23"/>
      <c r="M326" s="23"/>
      <c r="N326" s="23"/>
      <c r="O326" s="72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73"/>
      <c r="AG326" s="23"/>
      <c r="AH326" s="23"/>
      <c r="AI326" s="23"/>
      <c r="AJ326" s="23"/>
      <c r="AK326" s="84"/>
    </row>
    <row r="327" spans="1:39" s="30" customFormat="1" ht="15" customHeight="1" x14ac:dyDescent="0.2">
      <c r="A327" s="63"/>
      <c r="B327" s="171"/>
      <c r="C327" s="172"/>
      <c r="D327" s="172"/>
      <c r="E327" s="172"/>
      <c r="F327" s="172"/>
      <c r="G327" s="23"/>
      <c r="H327" s="23"/>
      <c r="I327" s="23"/>
      <c r="J327" s="23"/>
      <c r="K327" s="23"/>
      <c r="L327" s="23"/>
      <c r="M327" s="23"/>
      <c r="N327" s="23"/>
      <c r="O327" s="74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84"/>
    </row>
    <row r="328" spans="1:39" s="30" customFormat="1" ht="10" customHeight="1" x14ac:dyDescent="0.2">
      <c r="A328" s="62"/>
      <c r="B328" s="83"/>
      <c r="C328" s="29"/>
      <c r="D328" s="29"/>
      <c r="E328" s="29"/>
      <c r="F328" s="29"/>
      <c r="G328" s="23"/>
      <c r="H328" s="23"/>
      <c r="I328" s="23"/>
      <c r="J328" s="23"/>
      <c r="K328" s="23"/>
      <c r="L328" s="23"/>
      <c r="M328" s="23"/>
      <c r="N328" s="23"/>
      <c r="O328" s="75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84"/>
    </row>
    <row r="329" spans="1:39" s="30" customFormat="1" ht="17" customHeight="1" x14ac:dyDescent="0.15">
      <c r="A329" s="62"/>
      <c r="B329" s="173" t="s">
        <v>307</v>
      </c>
      <c r="C329" s="174"/>
      <c r="D329" s="174"/>
      <c r="E329" s="174"/>
      <c r="F329" s="174"/>
      <c r="G329" s="23"/>
      <c r="H329" s="69"/>
      <c r="I329" s="76" t="s">
        <v>308</v>
      </c>
      <c r="J329" s="23"/>
      <c r="K329" s="23"/>
      <c r="L329" s="23"/>
      <c r="M329" s="69"/>
      <c r="N329" s="23" t="s">
        <v>309</v>
      </c>
      <c r="O329" s="72"/>
      <c r="P329" s="23"/>
      <c r="Q329" s="23"/>
      <c r="R329" s="69"/>
      <c r="S329" s="23" t="s">
        <v>310</v>
      </c>
      <c r="T329" s="23"/>
      <c r="U329" s="23"/>
      <c r="V329" s="23"/>
      <c r="W329" s="23"/>
      <c r="X329" s="23"/>
      <c r="Y329" s="69"/>
      <c r="Z329" s="23" t="s">
        <v>311</v>
      </c>
      <c r="AA329" s="23"/>
      <c r="AB329" s="23"/>
      <c r="AC329" s="69"/>
      <c r="AD329" s="76" t="s">
        <v>312</v>
      </c>
      <c r="AF329" s="23"/>
      <c r="AG329" s="23"/>
      <c r="AH329" s="23"/>
      <c r="AI329" s="23"/>
      <c r="AJ329" s="23"/>
      <c r="AK329" s="84"/>
    </row>
    <row r="330" spans="1:39" s="30" customFormat="1" ht="7" customHeight="1" x14ac:dyDescent="0.15">
      <c r="A330" s="62"/>
      <c r="B330" s="173"/>
      <c r="C330" s="174"/>
      <c r="D330" s="174"/>
      <c r="E330" s="174"/>
      <c r="F330" s="174"/>
      <c r="G330" s="23"/>
      <c r="H330" s="77"/>
      <c r="I330" s="23"/>
      <c r="J330" s="23"/>
      <c r="K330" s="23"/>
      <c r="L330" s="23"/>
      <c r="M330" s="23"/>
      <c r="N330" s="23"/>
      <c r="O330" s="72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84"/>
    </row>
    <row r="331" spans="1:39" ht="17" customHeight="1" x14ac:dyDescent="0.2">
      <c r="A331" s="62"/>
      <c r="B331" s="173"/>
      <c r="C331" s="174"/>
      <c r="D331" s="174"/>
      <c r="E331" s="174"/>
      <c r="F331" s="174"/>
      <c r="G331" s="75"/>
      <c r="H331" s="78"/>
      <c r="I331" s="75" t="s">
        <v>313</v>
      </c>
      <c r="J331" s="75"/>
      <c r="K331" s="75"/>
      <c r="L331" s="75"/>
      <c r="M331" s="75"/>
      <c r="N331" s="75"/>
      <c r="O331" s="75"/>
      <c r="P331" s="75"/>
      <c r="Q331" s="75"/>
      <c r="R331" s="78"/>
      <c r="S331" s="75" t="s">
        <v>314</v>
      </c>
      <c r="T331" s="75"/>
      <c r="U331" s="75"/>
      <c r="V331" s="75"/>
      <c r="W331" s="75"/>
      <c r="X331" s="75"/>
      <c r="Y331" s="78"/>
      <c r="Z331" s="75" t="s">
        <v>315</v>
      </c>
      <c r="AA331" s="75"/>
      <c r="AB331" s="79"/>
      <c r="AC331" s="79"/>
      <c r="AD331" s="79"/>
      <c r="AE331" s="79"/>
      <c r="AF331" s="79"/>
      <c r="AG331" s="79"/>
      <c r="AH331" s="79"/>
      <c r="AI331" s="79"/>
      <c r="AJ331" s="79"/>
      <c r="AK331" s="85"/>
      <c r="AM331"/>
    </row>
    <row r="332" spans="1:39" ht="10" customHeight="1" x14ac:dyDescent="0.2">
      <c r="A332" s="62"/>
      <c r="B332" s="86"/>
      <c r="C332" s="87"/>
      <c r="D332" s="87"/>
      <c r="E332" s="87"/>
      <c r="F332" s="87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  <c r="AC332" s="75"/>
      <c r="AD332" s="75"/>
      <c r="AE332" s="75"/>
      <c r="AF332" s="75"/>
      <c r="AG332" s="75"/>
      <c r="AH332" s="75"/>
      <c r="AI332" s="75"/>
      <c r="AJ332" s="75"/>
      <c r="AK332" s="88"/>
      <c r="AM332"/>
    </row>
    <row r="333" spans="1:39" s="23" customFormat="1" ht="15" customHeight="1" x14ac:dyDescent="0.15">
      <c r="A333" s="64"/>
      <c r="B333" s="173" t="s">
        <v>316</v>
      </c>
      <c r="C333" s="174"/>
      <c r="D333" s="174"/>
      <c r="E333" s="174"/>
      <c r="F333" s="174"/>
      <c r="G333" s="29"/>
      <c r="H333" s="70"/>
      <c r="I333" s="80" t="s">
        <v>35</v>
      </c>
      <c r="J333" s="80"/>
      <c r="K333" s="80"/>
      <c r="L333" s="80"/>
      <c r="M333" s="70"/>
      <c r="N333" s="80" t="s">
        <v>54</v>
      </c>
      <c r="Q333" s="80"/>
      <c r="R333" s="70"/>
      <c r="S333" s="80" t="s">
        <v>317</v>
      </c>
      <c r="V333" s="80"/>
      <c r="W333" s="80"/>
      <c r="Y333" s="70"/>
      <c r="Z333" s="80" t="s">
        <v>318</v>
      </c>
      <c r="AA333" s="80"/>
      <c r="AD333" s="80"/>
      <c r="AE333" s="80"/>
      <c r="AF333" s="80"/>
      <c r="AG333" s="80"/>
      <c r="AH333" s="80"/>
      <c r="AI333" s="80"/>
      <c r="AJ333" s="80"/>
      <c r="AK333" s="84"/>
    </row>
    <row r="334" spans="1:39" ht="17" customHeight="1" x14ac:dyDescent="0.2">
      <c r="A334" s="62"/>
      <c r="B334" s="173"/>
      <c r="C334" s="174"/>
      <c r="D334" s="174"/>
      <c r="E334" s="174"/>
      <c r="F334" s="174"/>
      <c r="G334" s="75"/>
      <c r="H334" s="75" t="s">
        <v>319</v>
      </c>
      <c r="I334" s="75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82"/>
      <c r="AM334"/>
    </row>
    <row r="335" spans="1:39" ht="5" customHeight="1" x14ac:dyDescent="0.2">
      <c r="A335" s="62"/>
      <c r="B335" s="89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  <c r="AJ335" s="81"/>
      <c r="AK335" s="90"/>
      <c r="AM335"/>
    </row>
    <row r="336" spans="1:39" ht="7" customHeight="1" x14ac:dyDescent="0.2">
      <c r="A336" s="62"/>
      <c r="B336" s="175"/>
      <c r="C336" s="175"/>
      <c r="D336" s="175"/>
      <c r="E336" s="175"/>
      <c r="F336" s="176"/>
      <c r="G336" s="176"/>
      <c r="H336" s="176"/>
      <c r="I336" s="176"/>
      <c r="J336" s="176"/>
      <c r="K336" s="176"/>
      <c r="L336" s="176"/>
      <c r="M336" s="176"/>
      <c r="N336" s="176"/>
      <c r="O336" s="176"/>
      <c r="P336" s="176"/>
      <c r="Q336" s="176"/>
      <c r="R336" s="176"/>
      <c r="S336" s="176"/>
      <c r="T336" s="176"/>
      <c r="U336" s="176"/>
      <c r="V336" s="176"/>
      <c r="W336" s="176"/>
      <c r="X336" s="176"/>
      <c r="Y336" s="176"/>
      <c r="Z336" s="176"/>
      <c r="AA336" s="176"/>
      <c r="AB336" s="176"/>
      <c r="AC336" s="176"/>
      <c r="AD336" s="176"/>
      <c r="AE336" s="176"/>
      <c r="AF336" s="176"/>
      <c r="AG336" s="176"/>
      <c r="AH336" s="176"/>
      <c r="AI336" s="176"/>
      <c r="AJ336" s="176"/>
      <c r="AK336" s="176"/>
      <c r="AM336"/>
    </row>
    <row r="337" spans="1:39" ht="16" customHeight="1" x14ac:dyDescent="0.2">
      <c r="A337" s="62"/>
      <c r="B337" s="177" t="s">
        <v>320</v>
      </c>
      <c r="C337" s="178"/>
      <c r="D337" s="178"/>
      <c r="E337" s="178"/>
      <c r="F337" s="143"/>
      <c r="G337" s="143"/>
      <c r="H337" s="143"/>
      <c r="I337" s="143"/>
      <c r="J337" s="143"/>
      <c r="K337" s="143"/>
      <c r="L337" s="143"/>
      <c r="M337" s="143"/>
      <c r="N337" s="143"/>
      <c r="O337" s="143"/>
      <c r="P337" s="143"/>
      <c r="Q337" s="143"/>
      <c r="R337" s="143"/>
      <c r="S337" s="143"/>
      <c r="T337" s="143"/>
      <c r="U337" s="143"/>
      <c r="V337" s="143"/>
      <c r="W337" s="143"/>
      <c r="X337" s="143"/>
      <c r="Y337" s="143"/>
      <c r="Z337" s="143"/>
      <c r="AA337" s="143"/>
      <c r="AB337" s="143"/>
      <c r="AC337" s="143"/>
      <c r="AD337" s="143"/>
      <c r="AE337" s="143"/>
      <c r="AF337" s="143"/>
      <c r="AG337" s="143"/>
      <c r="AH337" s="143"/>
      <c r="AI337" s="143"/>
      <c r="AJ337" s="143"/>
      <c r="AK337" s="144"/>
      <c r="AM337"/>
    </row>
    <row r="338" spans="1:39" ht="16" customHeight="1" x14ac:dyDescent="0.2">
      <c r="A338" s="62"/>
      <c r="B338" s="145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  <c r="AA338" s="146"/>
      <c r="AB338" s="146"/>
      <c r="AC338" s="146"/>
      <c r="AD338" s="146"/>
      <c r="AE338" s="146"/>
      <c r="AF338" s="146"/>
      <c r="AG338" s="146"/>
      <c r="AH338" s="146"/>
      <c r="AI338" s="146"/>
      <c r="AJ338" s="146"/>
      <c r="AK338" s="147"/>
      <c r="AM338"/>
    </row>
    <row r="339" spans="1:39" ht="16" customHeight="1" x14ac:dyDescent="0.2">
      <c r="A339" s="62"/>
      <c r="B339" s="145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  <c r="AA339" s="146"/>
      <c r="AB339" s="146"/>
      <c r="AC339" s="146"/>
      <c r="AD339" s="146"/>
      <c r="AE339" s="146"/>
      <c r="AF339" s="146"/>
      <c r="AG339" s="146"/>
      <c r="AH339" s="146"/>
      <c r="AI339" s="146"/>
      <c r="AJ339" s="146"/>
      <c r="AK339" s="147"/>
      <c r="AM339"/>
    </row>
    <row r="340" spans="1:39" ht="16" customHeight="1" x14ac:dyDescent="0.2">
      <c r="A340" s="62"/>
      <c r="B340" s="145"/>
      <c r="C340" s="146"/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  <c r="AA340" s="146"/>
      <c r="AB340" s="146"/>
      <c r="AC340" s="146"/>
      <c r="AD340" s="146"/>
      <c r="AE340" s="146"/>
      <c r="AF340" s="146"/>
      <c r="AG340" s="146"/>
      <c r="AH340" s="146"/>
      <c r="AI340" s="146"/>
      <c r="AJ340" s="146"/>
      <c r="AK340" s="147"/>
      <c r="AM340"/>
    </row>
    <row r="341" spans="1:39" ht="17" customHeight="1" x14ac:dyDescent="0.2">
      <c r="A341" s="62"/>
      <c r="B341" s="145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  <c r="AA341" s="146"/>
      <c r="AB341" s="146"/>
      <c r="AC341" s="146"/>
      <c r="AD341" s="146"/>
      <c r="AE341" s="146"/>
      <c r="AF341" s="146"/>
      <c r="AG341" s="146"/>
      <c r="AH341" s="146"/>
      <c r="AI341" s="146"/>
      <c r="AJ341" s="146"/>
      <c r="AK341" s="147"/>
      <c r="AM341"/>
    </row>
    <row r="342" spans="1:39" ht="17" customHeight="1" x14ac:dyDescent="0.2">
      <c r="A342" s="62"/>
      <c r="B342" s="145"/>
      <c r="C342" s="146"/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  <c r="AA342" s="146"/>
      <c r="AB342" s="146"/>
      <c r="AC342" s="146"/>
      <c r="AD342" s="146"/>
      <c r="AE342" s="146"/>
      <c r="AF342" s="146"/>
      <c r="AG342" s="146"/>
      <c r="AH342" s="146"/>
      <c r="AI342" s="146"/>
      <c r="AJ342" s="146"/>
      <c r="AK342" s="147"/>
      <c r="AM342"/>
    </row>
    <row r="343" spans="1:39" ht="17" customHeight="1" x14ac:dyDescent="0.2">
      <c r="A343" s="62"/>
      <c r="B343" s="148"/>
      <c r="C343" s="149"/>
      <c r="D343" s="149"/>
      <c r="E343" s="149"/>
      <c r="F343" s="149"/>
      <c r="G343" s="149"/>
      <c r="H343" s="149"/>
      <c r="I343" s="149"/>
      <c r="J343" s="149"/>
      <c r="K343" s="149"/>
      <c r="L343" s="149"/>
      <c r="M343" s="149"/>
      <c r="N343" s="149"/>
      <c r="O343" s="149"/>
      <c r="P343" s="149"/>
      <c r="Q343" s="149"/>
      <c r="R343" s="149"/>
      <c r="S343" s="149"/>
      <c r="T343" s="149"/>
      <c r="U343" s="149"/>
      <c r="V343" s="149"/>
      <c r="W343" s="149"/>
      <c r="X343" s="149"/>
      <c r="Y343" s="149"/>
      <c r="Z343" s="149"/>
      <c r="AA343" s="149"/>
      <c r="AB343" s="149"/>
      <c r="AC343" s="149"/>
      <c r="AD343" s="149"/>
      <c r="AE343" s="149"/>
      <c r="AF343" s="149"/>
      <c r="AG343" s="149"/>
      <c r="AH343" s="149"/>
      <c r="AI343" s="149"/>
      <c r="AJ343" s="149"/>
      <c r="AK343" s="150"/>
      <c r="AM343"/>
    </row>
    <row r="344" spans="1:39" ht="7" customHeight="1" x14ac:dyDescent="0.2">
      <c r="A344" s="62"/>
      <c r="AM344"/>
    </row>
    <row r="345" spans="1:39" ht="12" customHeight="1" x14ac:dyDescent="0.2">
      <c r="A345" s="62"/>
      <c r="B345" s="169" t="s">
        <v>321</v>
      </c>
      <c r="C345" s="170"/>
      <c r="D345" s="170"/>
      <c r="E345" s="170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6"/>
      <c r="T345" s="169" t="s">
        <v>322</v>
      </c>
      <c r="U345" s="170"/>
      <c r="V345" s="170"/>
      <c r="W345" s="170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6"/>
      <c r="AM345"/>
    </row>
    <row r="346" spans="1:39" x14ac:dyDescent="0.2">
      <c r="A346" s="62"/>
      <c r="B346" s="36"/>
      <c r="C346" s="37"/>
      <c r="D346" s="38" t="s">
        <v>323</v>
      </c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S346" s="35"/>
      <c r="T346" s="36"/>
      <c r="U346" s="37"/>
      <c r="V346" s="38" t="s">
        <v>323</v>
      </c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8"/>
      <c r="AJ346" s="38"/>
      <c r="AK346" s="35"/>
      <c r="AM346"/>
    </row>
    <row r="347" spans="1:39" ht="7" customHeight="1" x14ac:dyDescent="0.2">
      <c r="A347" s="62"/>
      <c r="B347" s="34"/>
      <c r="S347" s="35"/>
      <c r="T347" s="34"/>
      <c r="AK347" s="35"/>
      <c r="AM347"/>
    </row>
    <row r="348" spans="1:39" ht="14.25" customHeight="1" x14ac:dyDescent="0.2">
      <c r="A348" s="62"/>
      <c r="B348" s="39"/>
      <c r="F348" s="38" t="s">
        <v>324</v>
      </c>
      <c r="H348" s="40"/>
      <c r="I348" s="40"/>
      <c r="J348" s="41" t="s">
        <v>325</v>
      </c>
      <c r="K348" s="40"/>
      <c r="L348" s="41" t="s">
        <v>326</v>
      </c>
      <c r="M348" s="40"/>
      <c r="N348" s="40"/>
      <c r="S348" s="35"/>
      <c r="T348" s="39"/>
      <c r="X348" s="38" t="s">
        <v>324</v>
      </c>
      <c r="Z348" s="40"/>
      <c r="AA348" s="40"/>
      <c r="AB348" s="41" t="s">
        <v>325</v>
      </c>
      <c r="AC348" s="40"/>
      <c r="AD348" s="41" t="s">
        <v>326</v>
      </c>
      <c r="AE348" s="40"/>
      <c r="AF348" s="40"/>
      <c r="AK348" s="35"/>
      <c r="AM348"/>
    </row>
    <row r="349" spans="1:39" ht="5" customHeight="1" x14ac:dyDescent="0.2">
      <c r="A349" s="62"/>
      <c r="B349" s="31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3"/>
      <c r="T349" s="31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3"/>
      <c r="AM349"/>
    </row>
    <row r="350" spans="1:39" x14ac:dyDescent="0.2">
      <c r="A350"/>
      <c r="AK350" s="95" t="s">
        <v>327</v>
      </c>
      <c r="AM350"/>
    </row>
    <row r="351" spans="1:39" ht="5" customHeight="1" x14ac:dyDescent="0.2">
      <c r="B351" s="16"/>
      <c r="C351" s="17"/>
      <c r="D351" s="18"/>
      <c r="E351" s="18"/>
      <c r="F351" s="18"/>
      <c r="G351" s="18"/>
      <c r="H351" s="18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</row>
    <row r="352" spans="1:39" ht="22" customHeight="1" x14ac:dyDescent="0.2">
      <c r="A352" t="str">
        <f>IF($AN$2="","",IF(A282&gt;=$AN$2,"",1+A282))</f>
        <v/>
      </c>
      <c r="B352" s="188"/>
      <c r="C352" s="189"/>
      <c r="D352" s="189"/>
      <c r="E352" s="189"/>
      <c r="F352" s="189"/>
      <c r="G352" s="189"/>
      <c r="H352" s="189"/>
      <c r="I352" s="190"/>
      <c r="J352" s="192" t="s">
        <v>277</v>
      </c>
      <c r="K352" s="193"/>
      <c r="L352" s="193"/>
      <c r="M352" s="193"/>
      <c r="N352" s="193"/>
      <c r="O352" s="193"/>
      <c r="P352" s="193"/>
      <c r="Q352" s="193"/>
      <c r="R352" s="193"/>
      <c r="S352" s="193"/>
      <c r="T352" s="193"/>
      <c r="U352" s="193"/>
      <c r="V352" s="193"/>
      <c r="W352" s="193"/>
      <c r="X352" s="196" t="str">
        <f>IF(A352="","",_xlfn.XLOOKUP(A352,Listagem[Item],Listagem[Número OS]))</f>
        <v/>
      </c>
      <c r="Y352" s="196"/>
      <c r="Z352" s="196"/>
      <c r="AA352" s="196"/>
      <c r="AB352" s="196"/>
      <c r="AC352" s="197"/>
      <c r="AD352" s="188"/>
      <c r="AE352" s="189"/>
      <c r="AF352" s="189"/>
      <c r="AG352" s="189"/>
      <c r="AH352" s="189"/>
      <c r="AI352" s="189"/>
      <c r="AJ352" s="189"/>
      <c r="AK352" s="190"/>
      <c r="AL352" s="13"/>
      <c r="AM352"/>
    </row>
    <row r="353" spans="1:44" ht="22" customHeight="1" x14ac:dyDescent="0.2">
      <c r="A353" s="14"/>
      <c r="B353" s="161"/>
      <c r="C353" s="162"/>
      <c r="D353" s="162"/>
      <c r="E353" s="162"/>
      <c r="F353" s="162"/>
      <c r="G353" s="162"/>
      <c r="H353" s="162"/>
      <c r="I353" s="191"/>
      <c r="J353" s="194"/>
      <c r="K353" s="195"/>
      <c r="L353" s="195"/>
      <c r="M353" s="195"/>
      <c r="N353" s="195"/>
      <c r="O353" s="195"/>
      <c r="P353" s="195"/>
      <c r="Q353" s="195"/>
      <c r="R353" s="195"/>
      <c r="S353" s="195"/>
      <c r="T353" s="195"/>
      <c r="U353" s="195"/>
      <c r="V353" s="195"/>
      <c r="W353" s="195"/>
      <c r="X353" s="198"/>
      <c r="Y353" s="198"/>
      <c r="Z353" s="198"/>
      <c r="AA353" s="198"/>
      <c r="AB353" s="198"/>
      <c r="AC353" s="199"/>
      <c r="AD353" s="161"/>
      <c r="AE353" s="162"/>
      <c r="AF353" s="162"/>
      <c r="AG353" s="162"/>
      <c r="AH353" s="162"/>
      <c r="AI353" s="162"/>
      <c r="AJ353" s="162"/>
      <c r="AK353" s="191"/>
      <c r="AM353"/>
    </row>
    <row r="354" spans="1:44" ht="7" customHeight="1" x14ac:dyDescent="0.2">
      <c r="A354"/>
      <c r="C354" s="15"/>
      <c r="D354" s="12"/>
      <c r="E354" s="12"/>
      <c r="F354" s="12"/>
      <c r="G354" s="12"/>
      <c r="H354" s="12"/>
      <c r="AM354"/>
    </row>
    <row r="355" spans="1:44" ht="18" customHeight="1" x14ac:dyDescent="0.2">
      <c r="A355" s="62"/>
      <c r="B355" s="200" t="s">
        <v>11</v>
      </c>
      <c r="C355" s="201"/>
      <c r="D355" s="201"/>
      <c r="E355" s="201"/>
      <c r="F355" s="201"/>
      <c r="G355" s="201"/>
      <c r="H355" s="201"/>
      <c r="I355" s="97" t="str">
        <f>IF($X352="","",_xlfn.XLOOKUP($X352,Sisteplant[Número OS],Sisteplant[Denominação Tipo de Solicitação Serviço]))</f>
        <v/>
      </c>
      <c r="J355" s="99"/>
      <c r="K355" s="99"/>
      <c r="L355" s="99"/>
      <c r="M355" s="99"/>
      <c r="N355" s="99"/>
      <c r="O355" s="200" t="s">
        <v>13</v>
      </c>
      <c r="P355" s="201"/>
      <c r="Q355" s="201"/>
      <c r="R355" s="98" t="str">
        <f>IF($X352="","",_xlfn.XLOOKUP($X352,Sisteplant[Número OS],Sisteplant[Denominação Oficina]))</f>
        <v/>
      </c>
      <c r="S355" s="98"/>
      <c r="T355" s="98"/>
      <c r="U355" s="98"/>
      <c r="V355" s="98"/>
      <c r="W355" s="98"/>
      <c r="X355" s="202" t="s">
        <v>15</v>
      </c>
      <c r="Y355" s="203"/>
      <c r="Z355" s="203"/>
      <c r="AA355" s="203"/>
      <c r="AB355" s="203"/>
      <c r="AC355" s="204" t="str">
        <f>IF($X352="","",_xlfn.XLOOKUP($X352,Sisteplant[Número OS],Sisteplant[Data Prevista]))</f>
        <v/>
      </c>
      <c r="AD355" s="204"/>
      <c r="AE355" s="204"/>
      <c r="AF355" s="204"/>
      <c r="AG355" s="204"/>
      <c r="AH355" s="204"/>
      <c r="AI355" s="204"/>
      <c r="AJ355" s="204"/>
      <c r="AK355" s="234"/>
      <c r="AM355"/>
      <c r="AN355" s="111"/>
      <c r="AO355" s="111"/>
      <c r="AP355" s="111"/>
      <c r="AQ355" s="111"/>
      <c r="AR355" s="111"/>
    </row>
    <row r="356" spans="1:44" ht="7" customHeight="1" x14ac:dyDescent="0.2">
      <c r="A356" s="62"/>
      <c r="B356" s="16"/>
      <c r="C356" s="17"/>
      <c r="D356" s="18"/>
      <c r="E356" s="18"/>
      <c r="F356" s="18"/>
      <c r="G356" s="18"/>
      <c r="H356" s="18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M356"/>
      <c r="AN356" s="111"/>
      <c r="AO356" s="111"/>
      <c r="AP356" s="111"/>
      <c r="AQ356" s="111"/>
      <c r="AR356" s="111"/>
    </row>
    <row r="357" spans="1:44" ht="15" customHeight="1" x14ac:dyDescent="0.2">
      <c r="A357" s="62"/>
      <c r="B357" s="91" t="s">
        <v>278</v>
      </c>
      <c r="C357" s="19"/>
      <c r="D357" s="20"/>
      <c r="E357" s="20"/>
      <c r="F357" s="20"/>
      <c r="G357" s="20"/>
      <c r="H357" s="20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2"/>
      <c r="AM357"/>
      <c r="AN357" s="111"/>
      <c r="AO357" s="111"/>
      <c r="AP357" s="111"/>
      <c r="AQ357" s="111"/>
      <c r="AR357" s="111"/>
    </row>
    <row r="358" spans="1:44" ht="16.75" customHeight="1" x14ac:dyDescent="0.2">
      <c r="A358" s="64"/>
      <c r="B358" s="208" t="str">
        <f>IF($X352="","",_xlfn.XLOOKUP($X352,Sisteplant[Número OS],Sisteplant[Descrição OS]))</f>
        <v/>
      </c>
      <c r="C358" s="209"/>
      <c r="D358" s="209"/>
      <c r="E358" s="209"/>
      <c r="F358" s="209"/>
      <c r="G358" s="209"/>
      <c r="H358" s="209"/>
      <c r="I358" s="209"/>
      <c r="J358" s="209"/>
      <c r="K358" s="209"/>
      <c r="L358" s="209"/>
      <c r="M358" s="209"/>
      <c r="N358" s="209"/>
      <c r="O358" s="209"/>
      <c r="P358" s="209"/>
      <c r="Q358" s="209"/>
      <c r="R358" s="209"/>
      <c r="S358" s="209"/>
      <c r="T358" s="209"/>
      <c r="U358" s="209"/>
      <c r="V358" s="209"/>
      <c r="W358" s="209"/>
      <c r="X358" s="209"/>
      <c r="Y358" s="209"/>
      <c r="Z358" s="209"/>
      <c r="AA358" s="209"/>
      <c r="AB358" s="209"/>
      <c r="AC358" s="209"/>
      <c r="AD358" s="209"/>
      <c r="AE358" s="209"/>
      <c r="AF358" s="209"/>
      <c r="AG358" s="209"/>
      <c r="AH358" s="209"/>
      <c r="AI358" s="209"/>
      <c r="AJ358" s="209"/>
      <c r="AK358" s="210"/>
      <c r="AM358"/>
    </row>
    <row r="359" spans="1:44" ht="16.75" customHeight="1" x14ac:dyDescent="0.2">
      <c r="A359" s="64"/>
      <c r="B359" s="208"/>
      <c r="C359" s="209"/>
      <c r="D359" s="209"/>
      <c r="E359" s="209"/>
      <c r="F359" s="209"/>
      <c r="G359" s="209"/>
      <c r="H359" s="209"/>
      <c r="I359" s="209"/>
      <c r="J359" s="209"/>
      <c r="K359" s="209"/>
      <c r="L359" s="209"/>
      <c r="M359" s="209"/>
      <c r="N359" s="209"/>
      <c r="O359" s="209"/>
      <c r="P359" s="209"/>
      <c r="Q359" s="209"/>
      <c r="R359" s="209"/>
      <c r="S359" s="209"/>
      <c r="T359" s="209"/>
      <c r="U359" s="209"/>
      <c r="V359" s="209"/>
      <c r="W359" s="209"/>
      <c r="X359" s="209"/>
      <c r="Y359" s="209"/>
      <c r="Z359" s="209"/>
      <c r="AA359" s="209"/>
      <c r="AB359" s="209"/>
      <c r="AC359" s="209"/>
      <c r="AD359" s="209"/>
      <c r="AE359" s="209"/>
      <c r="AF359" s="209"/>
      <c r="AG359" s="209"/>
      <c r="AH359" s="209"/>
      <c r="AI359" s="209"/>
      <c r="AJ359" s="209"/>
      <c r="AK359" s="210"/>
      <c r="AM359"/>
    </row>
    <row r="360" spans="1:44" ht="16.75" customHeight="1" x14ac:dyDescent="0.2">
      <c r="A360" s="62"/>
      <c r="B360" s="208"/>
      <c r="C360" s="209"/>
      <c r="D360" s="209"/>
      <c r="E360" s="209"/>
      <c r="F360" s="209"/>
      <c r="G360" s="209"/>
      <c r="H360" s="209"/>
      <c r="I360" s="209"/>
      <c r="J360" s="209"/>
      <c r="K360" s="209"/>
      <c r="L360" s="209"/>
      <c r="M360" s="209"/>
      <c r="N360" s="209"/>
      <c r="O360" s="209"/>
      <c r="P360" s="209"/>
      <c r="Q360" s="209"/>
      <c r="R360" s="209"/>
      <c r="S360" s="209"/>
      <c r="T360" s="209"/>
      <c r="U360" s="209"/>
      <c r="V360" s="209"/>
      <c r="W360" s="209"/>
      <c r="X360" s="209"/>
      <c r="Y360" s="209"/>
      <c r="Z360" s="209"/>
      <c r="AA360" s="209"/>
      <c r="AB360" s="209"/>
      <c r="AC360" s="209"/>
      <c r="AD360" s="209"/>
      <c r="AE360" s="209"/>
      <c r="AF360" s="209"/>
      <c r="AG360" s="209"/>
      <c r="AH360" s="209"/>
      <c r="AI360" s="209"/>
      <c r="AJ360" s="209"/>
      <c r="AK360" s="210"/>
      <c r="AM360"/>
    </row>
    <row r="361" spans="1:44" ht="16.75" customHeight="1" x14ac:dyDescent="0.2">
      <c r="A361" s="62"/>
      <c r="B361" s="211"/>
      <c r="C361" s="212"/>
      <c r="D361" s="212"/>
      <c r="E361" s="212"/>
      <c r="F361" s="212"/>
      <c r="G361" s="212"/>
      <c r="H361" s="212"/>
      <c r="I361" s="212"/>
      <c r="J361" s="212"/>
      <c r="K361" s="212"/>
      <c r="L361" s="212"/>
      <c r="M361" s="212"/>
      <c r="N361" s="212"/>
      <c r="O361" s="212"/>
      <c r="P361" s="212"/>
      <c r="Q361" s="212"/>
      <c r="R361" s="212"/>
      <c r="S361" s="212"/>
      <c r="T361" s="212"/>
      <c r="U361" s="212"/>
      <c r="V361" s="212"/>
      <c r="W361" s="212"/>
      <c r="X361" s="212"/>
      <c r="Y361" s="212"/>
      <c r="Z361" s="212"/>
      <c r="AA361" s="212"/>
      <c r="AB361" s="212"/>
      <c r="AC361" s="212"/>
      <c r="AD361" s="212"/>
      <c r="AE361" s="212"/>
      <c r="AF361" s="212"/>
      <c r="AG361" s="212"/>
      <c r="AH361" s="212"/>
      <c r="AI361" s="212"/>
      <c r="AJ361" s="212"/>
      <c r="AK361" s="213"/>
      <c r="AM361"/>
    </row>
    <row r="362" spans="1:44" ht="7" customHeight="1" x14ac:dyDescent="0.2">
      <c r="A362" s="62"/>
      <c r="B362" s="16"/>
      <c r="C362" s="17"/>
      <c r="D362" s="18"/>
      <c r="E362" s="18"/>
      <c r="F362" s="18"/>
      <c r="G362" s="18"/>
      <c r="H362" s="18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M362"/>
    </row>
    <row r="363" spans="1:44" ht="18" customHeight="1" x14ac:dyDescent="0.2">
      <c r="A363" s="62"/>
      <c r="B363" s="179" t="s">
        <v>279</v>
      </c>
      <c r="C363" s="180"/>
      <c r="D363" s="99" t="str">
        <f>IF($X352="","",_xlfn.XLOOKUP($X352,Sisteplant[Número OS],Sisteplant[Ativo]))</f>
        <v/>
      </c>
      <c r="E363" s="99"/>
      <c r="F363" s="99"/>
      <c r="G363" s="99"/>
      <c r="H363" s="99"/>
      <c r="I363" s="99"/>
      <c r="J363" s="99"/>
      <c r="K363" s="99"/>
      <c r="L363" s="179" t="s">
        <v>280</v>
      </c>
      <c r="M363" s="180"/>
      <c r="N363" s="180"/>
      <c r="O363" s="180"/>
      <c r="P363" s="99" t="str">
        <f>IF($X352="","",_xlfn.XLOOKUP($X352,Sisteplant[Número OS],Sisteplant[Denominação Ativo]))</f>
        <v/>
      </c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185" t="str">
        <f t="array" ref="AE363">IFERROR(
IF(I355="","",
_xlfn.SWITCH(I355,
"PROJETO","PO",
"OBRAS","CC")),
"--")</f>
        <v/>
      </c>
      <c r="AF363" s="186"/>
      <c r="AG363" s="214" t="str">
        <f t="array" ref="AG363">IFERROR(
_xlfn.SWITCH(I355,
"","",
"PROJETO",VALUE(RIGHT(_xlfn.XLOOKUP(X352,Sisteplant[Número OS],Sisteplant[Observações do Serviço]),LEN(_xlfn.XLOOKUP(X352,Sisteplant[Número OS],Sisteplant[Observações do Serviço]))-3)),
"OBRAS",VALUE(LEFT(VLOOKUP($X352,Sisteplant[],20,FALSE),FIND("-",VLOOKUP($X352,Sisteplant[],20,FALSE))-1))),"--")</f>
        <v/>
      </c>
      <c r="AH363" s="214"/>
      <c r="AI363" s="214"/>
      <c r="AJ363" s="214"/>
      <c r="AK363" s="215"/>
      <c r="AM363"/>
    </row>
    <row r="364" spans="1:44" ht="7" customHeight="1" x14ac:dyDescent="0.2">
      <c r="A364" s="62"/>
      <c r="B364" s="18"/>
      <c r="C364" s="24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M364"/>
    </row>
    <row r="365" spans="1:44" ht="18" customHeight="1" x14ac:dyDescent="0.2">
      <c r="A365" s="62"/>
      <c r="B365" s="179" t="s">
        <v>9</v>
      </c>
      <c r="C365" s="180"/>
      <c r="D365" s="180"/>
      <c r="E365" s="180"/>
      <c r="F365" s="99" t="str">
        <f>IF($X352="","",_xlfn.XLOOKUP($X352,Sisteplant[Número OS],Sisteplant[Denominação do Solicitante]))</f>
        <v/>
      </c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181" t="s">
        <v>281</v>
      </c>
      <c r="T365" s="182"/>
      <c r="U365" s="182"/>
      <c r="V365" s="183" t="str">
        <f>IF($X352="","",_xlfn.XLOOKUP($X352,Sisteplant[Número OS],Sisteplant[Denominação Unidade Negócio]))</f>
        <v/>
      </c>
      <c r="W365" s="183"/>
      <c r="X365" s="183"/>
      <c r="Y365" s="183"/>
      <c r="Z365" s="183"/>
      <c r="AA365" s="184"/>
      <c r="AB365" s="185" t="s">
        <v>1</v>
      </c>
      <c r="AC365" s="186"/>
      <c r="AD365" s="186"/>
      <c r="AE365" s="186"/>
      <c r="AF365" s="99" t="str">
        <f>IF($X352="","",_xlfn.XLOOKUP($X352,Sisteplant[Número OS],Sisteplant[OS Cliente]))</f>
        <v/>
      </c>
      <c r="AG365" s="99"/>
      <c r="AH365" s="99"/>
      <c r="AI365" s="99"/>
      <c r="AJ365" s="99"/>
      <c r="AK365" s="100"/>
      <c r="AM365"/>
    </row>
    <row r="366" spans="1:44" ht="7" customHeight="1" x14ac:dyDescent="0.2">
      <c r="A366" s="62"/>
      <c r="B366" s="16"/>
      <c r="C366" s="17"/>
      <c r="D366" s="18"/>
      <c r="E366" s="18"/>
      <c r="F366" s="18"/>
      <c r="G366" s="18"/>
      <c r="H366" s="18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M366"/>
    </row>
    <row r="367" spans="1:44" ht="15" customHeight="1" x14ac:dyDescent="0.2">
      <c r="A367" s="62"/>
      <c r="B367" s="232" t="s">
        <v>282</v>
      </c>
      <c r="C367" s="152" t="s">
        <v>283</v>
      </c>
      <c r="D367" s="153"/>
      <c r="E367" s="153"/>
      <c r="F367" s="153"/>
      <c r="G367" s="153"/>
      <c r="H367" s="153"/>
      <c r="I367" s="153"/>
      <c r="J367" s="153"/>
      <c r="K367" s="153"/>
      <c r="L367" s="153"/>
      <c r="M367" s="153"/>
      <c r="N367" s="153"/>
      <c r="O367" s="153"/>
      <c r="P367" s="153"/>
      <c r="Q367" s="153"/>
      <c r="R367" s="153"/>
      <c r="S367" s="153"/>
      <c r="T367" s="153"/>
      <c r="U367" s="153"/>
      <c r="V367" s="153"/>
      <c r="W367" s="153"/>
      <c r="X367" s="153"/>
      <c r="Y367" s="153"/>
      <c r="Z367" s="153"/>
      <c r="AA367" s="153"/>
      <c r="AB367" s="153"/>
      <c r="AC367" s="153"/>
      <c r="AD367" s="153"/>
      <c r="AE367" s="154"/>
      <c r="AF367" s="136" t="s">
        <v>284</v>
      </c>
      <c r="AG367" s="137"/>
      <c r="AH367" s="138"/>
      <c r="AI367" s="136" t="s">
        <v>281</v>
      </c>
      <c r="AJ367" s="137"/>
      <c r="AK367" s="138"/>
      <c r="AM367"/>
    </row>
    <row r="368" spans="1:44" ht="16.75" customHeight="1" x14ac:dyDescent="0.2">
      <c r="A368" s="62"/>
      <c r="B368" s="233"/>
      <c r="C368" s="155"/>
      <c r="D368" s="156"/>
      <c r="E368" s="156"/>
      <c r="F368" s="156"/>
      <c r="G368" s="156"/>
      <c r="H368" s="156"/>
      <c r="I368" s="156"/>
      <c r="J368" s="156"/>
      <c r="K368" s="156"/>
      <c r="L368" s="156"/>
      <c r="M368" s="156"/>
      <c r="N368" s="156"/>
      <c r="O368" s="156"/>
      <c r="P368" s="156"/>
      <c r="Q368" s="156"/>
      <c r="R368" s="156"/>
      <c r="S368" s="156"/>
      <c r="T368" s="156"/>
      <c r="U368" s="156"/>
      <c r="V368" s="156"/>
      <c r="W368" s="156"/>
      <c r="X368" s="156"/>
      <c r="Y368" s="156"/>
      <c r="Z368" s="156"/>
      <c r="AA368" s="156"/>
      <c r="AB368" s="156"/>
      <c r="AC368" s="156"/>
      <c r="AD368" s="156"/>
      <c r="AE368" s="157"/>
      <c r="AF368" s="139"/>
      <c r="AG368" s="140"/>
      <c r="AH368" s="141"/>
      <c r="AI368" s="139"/>
      <c r="AJ368" s="140"/>
      <c r="AK368" s="141"/>
      <c r="AM368"/>
    </row>
    <row r="369" spans="1:39" ht="16.75" customHeight="1" x14ac:dyDescent="0.2">
      <c r="A369" s="62"/>
      <c r="B369" s="92">
        <v>1</v>
      </c>
      <c r="C369" s="142"/>
      <c r="D369" s="143"/>
      <c r="E369" s="143"/>
      <c r="F369" s="143"/>
      <c r="G369" s="143"/>
      <c r="H369" s="143"/>
      <c r="I369" s="143"/>
      <c r="J369" s="143"/>
      <c r="K369" s="143"/>
      <c r="L369" s="143"/>
      <c r="M369" s="143"/>
      <c r="N369" s="143"/>
      <c r="O369" s="143"/>
      <c r="P369" s="143"/>
      <c r="Q369" s="143"/>
      <c r="R369" s="143"/>
      <c r="S369" s="143"/>
      <c r="T369" s="143"/>
      <c r="U369" s="143"/>
      <c r="V369" s="143"/>
      <c r="W369" s="143"/>
      <c r="X369" s="143"/>
      <c r="Y369" s="143"/>
      <c r="Z369" s="143"/>
      <c r="AA369" s="143"/>
      <c r="AB369" s="143"/>
      <c r="AC369" s="143"/>
      <c r="AD369" s="143"/>
      <c r="AE369" s="144"/>
      <c r="AF369" s="142"/>
      <c r="AG369" s="143"/>
      <c r="AH369" s="144"/>
      <c r="AI369" s="142"/>
      <c r="AJ369" s="143"/>
      <c r="AK369" s="144"/>
      <c r="AM369"/>
    </row>
    <row r="370" spans="1:39" ht="16.75" customHeight="1" x14ac:dyDescent="0.2">
      <c r="A370" s="62"/>
      <c r="B370" s="93">
        <v>2</v>
      </c>
      <c r="C370" s="145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  <c r="AA370" s="146"/>
      <c r="AB370" s="146"/>
      <c r="AC370" s="146"/>
      <c r="AD370" s="146"/>
      <c r="AE370" s="147"/>
      <c r="AF370" s="145"/>
      <c r="AG370" s="146"/>
      <c r="AH370" s="147"/>
      <c r="AI370" s="145"/>
      <c r="AJ370" s="146"/>
      <c r="AK370" s="147"/>
      <c r="AM370"/>
    </row>
    <row r="371" spans="1:39" ht="16.75" customHeight="1" x14ac:dyDescent="0.2">
      <c r="A371" s="62"/>
      <c r="B371" s="93">
        <v>3</v>
      </c>
      <c r="C371" s="145"/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  <c r="AA371" s="146"/>
      <c r="AB371" s="146"/>
      <c r="AC371" s="146"/>
      <c r="AD371" s="146"/>
      <c r="AE371" s="147"/>
      <c r="AF371" s="145"/>
      <c r="AG371" s="146"/>
      <c r="AH371" s="147"/>
      <c r="AI371" s="145"/>
      <c r="AJ371" s="146"/>
      <c r="AK371" s="147"/>
      <c r="AM371"/>
    </row>
    <row r="372" spans="1:39" s="27" customFormat="1" ht="17" customHeight="1" x14ac:dyDescent="0.2">
      <c r="A372" s="64"/>
      <c r="B372" s="93">
        <v>4</v>
      </c>
      <c r="C372" s="145"/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  <c r="AA372" s="146"/>
      <c r="AB372" s="146"/>
      <c r="AC372" s="146"/>
      <c r="AD372" s="146"/>
      <c r="AE372" s="147"/>
      <c r="AF372" s="145"/>
      <c r="AG372" s="146"/>
      <c r="AH372" s="147"/>
      <c r="AI372" s="145"/>
      <c r="AJ372" s="146"/>
      <c r="AK372" s="147"/>
    </row>
    <row r="373" spans="1:39" ht="17" customHeight="1" x14ac:dyDescent="0.2">
      <c r="A373" s="62"/>
      <c r="B373" s="93">
        <v>5</v>
      </c>
      <c r="C373" s="145"/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  <c r="AA373" s="146"/>
      <c r="AB373" s="146"/>
      <c r="AC373" s="146"/>
      <c r="AD373" s="146"/>
      <c r="AE373" s="147"/>
      <c r="AF373" s="145"/>
      <c r="AG373" s="146"/>
      <c r="AH373" s="147"/>
      <c r="AI373" s="145"/>
      <c r="AJ373" s="146"/>
      <c r="AK373" s="147"/>
      <c r="AM373"/>
    </row>
    <row r="374" spans="1:39" ht="17" customHeight="1" x14ac:dyDescent="0.2">
      <c r="A374" s="62"/>
      <c r="B374" s="93">
        <v>6</v>
      </c>
      <c r="C374" s="145"/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  <c r="AA374" s="146"/>
      <c r="AB374" s="146"/>
      <c r="AC374" s="146"/>
      <c r="AD374" s="146"/>
      <c r="AE374" s="147"/>
      <c r="AF374" s="145"/>
      <c r="AG374" s="146"/>
      <c r="AH374" s="147"/>
      <c r="AI374" s="145"/>
      <c r="AJ374" s="146"/>
      <c r="AK374" s="147"/>
      <c r="AM374"/>
    </row>
    <row r="375" spans="1:39" ht="17" customHeight="1" x14ac:dyDescent="0.2">
      <c r="A375" s="62"/>
      <c r="B375" s="94">
        <v>7</v>
      </c>
      <c r="C375" s="148"/>
      <c r="D375" s="149"/>
      <c r="E375" s="149"/>
      <c r="F375" s="149"/>
      <c r="G375" s="149"/>
      <c r="H375" s="149"/>
      <c r="I375" s="149"/>
      <c r="J375" s="149"/>
      <c r="K375" s="149"/>
      <c r="L375" s="149"/>
      <c r="M375" s="149"/>
      <c r="N375" s="149"/>
      <c r="O375" s="149"/>
      <c r="P375" s="149"/>
      <c r="Q375" s="149"/>
      <c r="R375" s="149"/>
      <c r="S375" s="149"/>
      <c r="T375" s="149"/>
      <c r="U375" s="149"/>
      <c r="V375" s="149"/>
      <c r="W375" s="149"/>
      <c r="X375" s="149"/>
      <c r="Y375" s="149"/>
      <c r="Z375" s="149"/>
      <c r="AA375" s="149"/>
      <c r="AB375" s="149"/>
      <c r="AC375" s="149"/>
      <c r="AD375" s="149"/>
      <c r="AE375" s="150"/>
      <c r="AF375" s="148"/>
      <c r="AG375" s="149"/>
      <c r="AH375" s="150"/>
      <c r="AI375" s="148"/>
      <c r="AJ375" s="149"/>
      <c r="AK375" s="150"/>
      <c r="AM375"/>
    </row>
    <row r="376" spans="1:39" ht="7" customHeight="1" x14ac:dyDescent="0.2">
      <c r="A376" s="62"/>
      <c r="B376" s="16"/>
      <c r="C376" s="17"/>
      <c r="D376" s="18"/>
      <c r="E376" s="18"/>
      <c r="F376" s="18"/>
      <c r="G376" s="18"/>
      <c r="H376" s="18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M376"/>
    </row>
    <row r="377" spans="1:39" ht="17" customHeight="1" x14ac:dyDescent="0.2">
      <c r="A377" s="62"/>
      <c r="B377" s="163" t="s">
        <v>285</v>
      </c>
      <c r="C377" s="164"/>
      <c r="D377" s="165"/>
      <c r="E377" s="163" t="s">
        <v>286</v>
      </c>
      <c r="F377" s="164"/>
      <c r="G377" s="164"/>
      <c r="H377" s="164"/>
      <c r="I377" s="164"/>
      <c r="J377" s="164"/>
      <c r="K377" s="164"/>
      <c r="L377" s="164"/>
      <c r="M377" s="164"/>
      <c r="N377" s="164"/>
      <c r="O377" s="164"/>
      <c r="P377" s="164"/>
      <c r="Q377" s="164"/>
      <c r="R377" s="164"/>
      <c r="S377" s="165"/>
      <c r="T377" s="163" t="s">
        <v>287</v>
      </c>
      <c r="U377" s="164"/>
      <c r="V377" s="164"/>
      <c r="W377" s="164"/>
      <c r="X377" s="165"/>
      <c r="Y377" s="163" t="s">
        <v>288</v>
      </c>
      <c r="Z377" s="164"/>
      <c r="AA377" s="164"/>
      <c r="AB377" s="164"/>
      <c r="AC377" s="165"/>
      <c r="AD377" s="163" t="s">
        <v>289</v>
      </c>
      <c r="AE377" s="164"/>
      <c r="AF377" s="164"/>
      <c r="AG377" s="164"/>
      <c r="AH377" s="165"/>
      <c r="AI377" s="163" t="s">
        <v>290</v>
      </c>
      <c r="AJ377" s="164"/>
      <c r="AK377" s="165"/>
      <c r="AM377"/>
    </row>
    <row r="378" spans="1:39" ht="17" customHeight="1" x14ac:dyDescent="0.2">
      <c r="A378" s="62"/>
      <c r="B378" s="142"/>
      <c r="C378" s="143"/>
      <c r="D378" s="144"/>
      <c r="E378" s="142"/>
      <c r="F378" s="143"/>
      <c r="G378" s="143"/>
      <c r="H378" s="143"/>
      <c r="I378" s="143"/>
      <c r="J378" s="143"/>
      <c r="K378" s="143"/>
      <c r="L378" s="143"/>
      <c r="M378" s="143"/>
      <c r="N378" s="143"/>
      <c r="O378" s="143"/>
      <c r="P378" s="143"/>
      <c r="Q378" s="143"/>
      <c r="R378" s="143"/>
      <c r="S378" s="144"/>
      <c r="T378" s="142" t="s">
        <v>291</v>
      </c>
      <c r="U378" s="143"/>
      <c r="V378" s="143"/>
      <c r="W378" s="143"/>
      <c r="X378" s="144"/>
      <c r="Y378" s="142" t="s">
        <v>292</v>
      </c>
      <c r="Z378" s="143"/>
      <c r="AA378" s="143"/>
      <c r="AB378" s="143"/>
      <c r="AC378" s="144"/>
      <c r="AD378" s="142" t="s">
        <v>292</v>
      </c>
      <c r="AE378" s="143"/>
      <c r="AF378" s="143"/>
      <c r="AG378" s="143"/>
      <c r="AH378" s="144"/>
      <c r="AI378" s="142"/>
      <c r="AJ378" s="143"/>
      <c r="AK378" s="144"/>
      <c r="AM378"/>
    </row>
    <row r="379" spans="1:39" ht="17" customHeight="1" x14ac:dyDescent="0.2">
      <c r="A379" s="62"/>
      <c r="B379" s="145"/>
      <c r="C379" s="146"/>
      <c r="D379" s="147"/>
      <c r="E379" s="145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7"/>
      <c r="T379" s="145" t="s">
        <v>291</v>
      </c>
      <c r="U379" s="146"/>
      <c r="V379" s="146"/>
      <c r="W379" s="146"/>
      <c r="X379" s="147"/>
      <c r="Y379" s="145" t="s">
        <v>292</v>
      </c>
      <c r="Z379" s="146"/>
      <c r="AA379" s="146"/>
      <c r="AB379" s="146"/>
      <c r="AC379" s="147"/>
      <c r="AD379" s="145" t="s">
        <v>292</v>
      </c>
      <c r="AE379" s="146"/>
      <c r="AF379" s="146"/>
      <c r="AG379" s="146"/>
      <c r="AH379" s="147"/>
      <c r="AI379" s="145"/>
      <c r="AJ379" s="146"/>
      <c r="AK379" s="147"/>
      <c r="AM379"/>
    </row>
    <row r="380" spans="1:39" ht="17" customHeight="1" x14ac:dyDescent="0.2">
      <c r="A380" s="62"/>
      <c r="B380" s="145"/>
      <c r="C380" s="146"/>
      <c r="D380" s="147"/>
      <c r="E380" s="145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7"/>
      <c r="T380" s="145" t="s">
        <v>291</v>
      </c>
      <c r="U380" s="146"/>
      <c r="V380" s="146"/>
      <c r="W380" s="146"/>
      <c r="X380" s="147"/>
      <c r="Y380" s="145" t="s">
        <v>292</v>
      </c>
      <c r="Z380" s="146"/>
      <c r="AA380" s="146"/>
      <c r="AB380" s="146"/>
      <c r="AC380" s="147"/>
      <c r="AD380" s="145" t="s">
        <v>292</v>
      </c>
      <c r="AE380" s="146"/>
      <c r="AF380" s="146"/>
      <c r="AG380" s="146"/>
      <c r="AH380" s="147"/>
      <c r="AI380" s="145"/>
      <c r="AJ380" s="146"/>
      <c r="AK380" s="147"/>
      <c r="AM380"/>
    </row>
    <row r="381" spans="1:39" ht="17" customHeight="1" x14ac:dyDescent="0.2">
      <c r="A381" s="62"/>
      <c r="B381" s="145"/>
      <c r="C381" s="146"/>
      <c r="D381" s="147"/>
      <c r="E381" s="145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7"/>
      <c r="T381" s="145" t="s">
        <v>291</v>
      </c>
      <c r="U381" s="146"/>
      <c r="V381" s="146"/>
      <c r="W381" s="146"/>
      <c r="X381" s="147"/>
      <c r="Y381" s="145" t="s">
        <v>292</v>
      </c>
      <c r="Z381" s="146"/>
      <c r="AA381" s="146"/>
      <c r="AB381" s="146"/>
      <c r="AC381" s="147"/>
      <c r="AD381" s="145" t="s">
        <v>292</v>
      </c>
      <c r="AE381" s="146"/>
      <c r="AF381" s="146"/>
      <c r="AG381" s="146"/>
      <c r="AH381" s="147"/>
      <c r="AI381" s="145"/>
      <c r="AJ381" s="146"/>
      <c r="AK381" s="147"/>
      <c r="AM381"/>
    </row>
    <row r="382" spans="1:39" ht="17" customHeight="1" x14ac:dyDescent="0.2">
      <c r="A382" s="62"/>
      <c r="B382" s="145"/>
      <c r="C382" s="146"/>
      <c r="D382" s="147"/>
      <c r="E382" s="145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7"/>
      <c r="T382" s="145" t="s">
        <v>291</v>
      </c>
      <c r="U382" s="146"/>
      <c r="V382" s="146"/>
      <c r="W382" s="146"/>
      <c r="X382" s="147"/>
      <c r="Y382" s="145" t="s">
        <v>292</v>
      </c>
      <c r="Z382" s="146"/>
      <c r="AA382" s="146"/>
      <c r="AB382" s="146"/>
      <c r="AC382" s="147"/>
      <c r="AD382" s="145" t="s">
        <v>292</v>
      </c>
      <c r="AE382" s="146"/>
      <c r="AF382" s="146"/>
      <c r="AG382" s="146"/>
      <c r="AH382" s="147"/>
      <c r="AI382" s="145"/>
      <c r="AJ382" s="146"/>
      <c r="AK382" s="147"/>
      <c r="AM382"/>
    </row>
    <row r="383" spans="1:39" ht="17" customHeight="1" x14ac:dyDescent="0.2">
      <c r="A383" s="62"/>
      <c r="B383" s="145"/>
      <c r="C383" s="146"/>
      <c r="D383" s="147"/>
      <c r="E383" s="145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7"/>
      <c r="T383" s="145" t="s">
        <v>291</v>
      </c>
      <c r="U383" s="146"/>
      <c r="V383" s="146"/>
      <c r="W383" s="146"/>
      <c r="X383" s="147"/>
      <c r="Y383" s="145" t="s">
        <v>292</v>
      </c>
      <c r="Z383" s="146"/>
      <c r="AA383" s="146"/>
      <c r="AB383" s="146"/>
      <c r="AC383" s="147"/>
      <c r="AD383" s="145" t="s">
        <v>292</v>
      </c>
      <c r="AE383" s="146"/>
      <c r="AF383" s="146"/>
      <c r="AG383" s="146"/>
      <c r="AH383" s="147"/>
      <c r="AI383" s="145"/>
      <c r="AJ383" s="146"/>
      <c r="AK383" s="147"/>
      <c r="AM383"/>
    </row>
    <row r="384" spans="1:39" ht="17" customHeight="1" x14ac:dyDescent="0.2">
      <c r="A384" s="62"/>
      <c r="B384" s="145"/>
      <c r="C384" s="146"/>
      <c r="D384" s="147"/>
      <c r="E384" s="145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7"/>
      <c r="T384" s="145" t="s">
        <v>291</v>
      </c>
      <c r="U384" s="146"/>
      <c r="V384" s="146"/>
      <c r="W384" s="146"/>
      <c r="X384" s="147"/>
      <c r="Y384" s="145" t="s">
        <v>292</v>
      </c>
      <c r="Z384" s="146"/>
      <c r="AA384" s="146"/>
      <c r="AB384" s="146"/>
      <c r="AC384" s="147"/>
      <c r="AD384" s="145" t="s">
        <v>292</v>
      </c>
      <c r="AE384" s="146"/>
      <c r="AF384" s="146"/>
      <c r="AG384" s="146"/>
      <c r="AH384" s="147"/>
      <c r="AI384" s="145"/>
      <c r="AJ384" s="146"/>
      <c r="AK384" s="147"/>
      <c r="AM384"/>
    </row>
    <row r="385" spans="1:39" ht="17" customHeight="1" x14ac:dyDescent="0.2">
      <c r="A385" s="62"/>
      <c r="B385" s="145"/>
      <c r="C385" s="146"/>
      <c r="D385" s="147"/>
      <c r="E385" s="145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7"/>
      <c r="T385" s="145" t="s">
        <v>291</v>
      </c>
      <c r="U385" s="146"/>
      <c r="V385" s="146"/>
      <c r="W385" s="146"/>
      <c r="X385" s="147"/>
      <c r="Y385" s="145" t="s">
        <v>292</v>
      </c>
      <c r="Z385" s="146"/>
      <c r="AA385" s="146"/>
      <c r="AB385" s="146"/>
      <c r="AC385" s="147"/>
      <c r="AD385" s="145" t="s">
        <v>292</v>
      </c>
      <c r="AE385" s="146"/>
      <c r="AF385" s="146"/>
      <c r="AG385" s="146"/>
      <c r="AH385" s="147"/>
      <c r="AI385" s="145"/>
      <c r="AJ385" s="146"/>
      <c r="AK385" s="147"/>
      <c r="AM385"/>
    </row>
    <row r="386" spans="1:39" ht="17" customHeight="1" x14ac:dyDescent="0.2">
      <c r="A386" s="62"/>
      <c r="B386" s="145"/>
      <c r="C386" s="146"/>
      <c r="D386" s="147"/>
      <c r="E386" s="145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7"/>
      <c r="T386" s="145" t="s">
        <v>291</v>
      </c>
      <c r="U386" s="146"/>
      <c r="V386" s="146"/>
      <c r="W386" s="146"/>
      <c r="X386" s="147"/>
      <c r="Y386" s="145" t="s">
        <v>292</v>
      </c>
      <c r="Z386" s="146"/>
      <c r="AA386" s="146"/>
      <c r="AB386" s="146"/>
      <c r="AC386" s="147"/>
      <c r="AD386" s="145" t="s">
        <v>292</v>
      </c>
      <c r="AE386" s="146"/>
      <c r="AF386" s="146"/>
      <c r="AG386" s="146"/>
      <c r="AH386" s="147"/>
      <c r="AI386" s="145"/>
      <c r="AJ386" s="146"/>
      <c r="AK386" s="147"/>
      <c r="AM386"/>
    </row>
    <row r="387" spans="1:39" ht="17" customHeight="1" x14ac:dyDescent="0.2">
      <c r="A387" s="62"/>
      <c r="B387" s="145"/>
      <c r="C387" s="146"/>
      <c r="D387" s="147"/>
      <c r="E387" s="145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7"/>
      <c r="T387" s="145" t="s">
        <v>291</v>
      </c>
      <c r="U387" s="146"/>
      <c r="V387" s="146"/>
      <c r="W387" s="146"/>
      <c r="X387" s="147"/>
      <c r="Y387" s="145" t="s">
        <v>292</v>
      </c>
      <c r="Z387" s="146"/>
      <c r="AA387" s="146"/>
      <c r="AB387" s="146"/>
      <c r="AC387" s="147"/>
      <c r="AD387" s="145" t="s">
        <v>292</v>
      </c>
      <c r="AE387" s="146"/>
      <c r="AF387" s="146"/>
      <c r="AG387" s="146"/>
      <c r="AH387" s="147"/>
      <c r="AI387" s="145"/>
      <c r="AJ387" s="146"/>
      <c r="AK387" s="147"/>
      <c r="AM387"/>
    </row>
    <row r="388" spans="1:39" ht="17" customHeight="1" x14ac:dyDescent="0.2">
      <c r="A388" s="62"/>
      <c r="B388" s="148"/>
      <c r="C388" s="149"/>
      <c r="D388" s="150"/>
      <c r="E388" s="148"/>
      <c r="F388" s="149"/>
      <c r="G388" s="149"/>
      <c r="H388" s="149"/>
      <c r="I388" s="149"/>
      <c r="J388" s="149"/>
      <c r="K388" s="149"/>
      <c r="L388" s="149"/>
      <c r="M388" s="149"/>
      <c r="N388" s="149"/>
      <c r="O388" s="149"/>
      <c r="P388" s="149"/>
      <c r="Q388" s="149"/>
      <c r="R388" s="149"/>
      <c r="S388" s="150"/>
      <c r="T388" s="148" t="s">
        <v>291</v>
      </c>
      <c r="U388" s="149"/>
      <c r="V388" s="149"/>
      <c r="W388" s="149"/>
      <c r="X388" s="150"/>
      <c r="Y388" s="148" t="s">
        <v>292</v>
      </c>
      <c r="Z388" s="149"/>
      <c r="AA388" s="149"/>
      <c r="AB388" s="149"/>
      <c r="AC388" s="150"/>
      <c r="AD388" s="148" t="s">
        <v>292</v>
      </c>
      <c r="AE388" s="149"/>
      <c r="AF388" s="149"/>
      <c r="AG388" s="149"/>
      <c r="AH388" s="150"/>
      <c r="AI388" s="148"/>
      <c r="AJ388" s="149"/>
      <c r="AK388" s="150"/>
      <c r="AM388"/>
    </row>
    <row r="389" spans="1:39" ht="7" customHeight="1" x14ac:dyDescent="0.2">
      <c r="A389" s="62"/>
      <c r="AM389"/>
    </row>
    <row r="390" spans="1:39" ht="7" customHeight="1" x14ac:dyDescent="0.2">
      <c r="A390" s="62"/>
      <c r="B390" s="28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6"/>
      <c r="AM390"/>
    </row>
    <row r="391" spans="1:39" s="30" customFormat="1" ht="15" customHeight="1" x14ac:dyDescent="0.15">
      <c r="A391" s="62"/>
      <c r="B391" s="166" t="s">
        <v>293</v>
      </c>
      <c r="C391" s="167"/>
      <c r="D391" s="167"/>
      <c r="E391" s="167"/>
      <c r="F391" s="167"/>
      <c r="G391" s="23"/>
      <c r="H391" s="69"/>
      <c r="I391" s="23" t="s">
        <v>294</v>
      </c>
      <c r="J391" s="23"/>
      <c r="K391" s="23"/>
      <c r="L391" s="23"/>
      <c r="M391" s="69"/>
      <c r="N391" s="23" t="s">
        <v>295</v>
      </c>
      <c r="O391" s="23"/>
      <c r="P391" s="23"/>
      <c r="Q391" s="23"/>
      <c r="R391" s="69"/>
      <c r="S391" s="23" t="s">
        <v>296</v>
      </c>
      <c r="T391" s="23"/>
      <c r="U391" s="23"/>
      <c r="V391" s="23"/>
      <c r="W391" s="23"/>
      <c r="X391" s="23"/>
      <c r="Y391" s="70"/>
      <c r="Z391" s="23" t="s">
        <v>297</v>
      </c>
      <c r="AA391" s="23"/>
      <c r="AB391" s="23"/>
      <c r="AC391" s="23"/>
      <c r="AD391" s="69"/>
      <c r="AE391" s="23" t="s">
        <v>298</v>
      </c>
      <c r="AF391" s="23"/>
      <c r="AG391" s="23"/>
      <c r="AH391" s="80"/>
      <c r="AI391" s="80"/>
      <c r="AJ391" s="80"/>
      <c r="AK391" s="84"/>
    </row>
    <row r="392" spans="1:39" s="30" customFormat="1" ht="10" customHeight="1" x14ac:dyDescent="0.15">
      <c r="A392" s="62"/>
      <c r="B392" s="166"/>
      <c r="C392" s="167"/>
      <c r="D392" s="167"/>
      <c r="E392" s="167"/>
      <c r="F392" s="167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80"/>
      <c r="AI392" s="80"/>
      <c r="AJ392" s="80"/>
      <c r="AK392" s="84"/>
    </row>
    <row r="393" spans="1:39" s="30" customFormat="1" ht="15" customHeight="1" x14ac:dyDescent="0.15">
      <c r="A393" s="62"/>
      <c r="B393" s="166"/>
      <c r="C393" s="167"/>
      <c r="D393" s="167"/>
      <c r="E393" s="167"/>
      <c r="F393" s="167"/>
      <c r="G393" s="23"/>
      <c r="H393" s="69"/>
      <c r="I393" s="23" t="s">
        <v>299</v>
      </c>
      <c r="J393" s="23"/>
      <c r="K393" s="23"/>
      <c r="L393" s="23"/>
      <c r="M393" s="69"/>
      <c r="N393" s="23" t="s">
        <v>300</v>
      </c>
      <c r="O393" s="72"/>
      <c r="P393" s="23"/>
      <c r="Q393" s="23"/>
      <c r="R393" s="69"/>
      <c r="S393" s="23" t="s">
        <v>301</v>
      </c>
      <c r="T393" s="23"/>
      <c r="U393" s="23"/>
      <c r="V393" s="23"/>
      <c r="W393" s="23"/>
      <c r="X393" s="23"/>
      <c r="Y393" s="69"/>
      <c r="Z393" s="23" t="s">
        <v>302</v>
      </c>
      <c r="AA393" s="23"/>
      <c r="AB393" s="71"/>
      <c r="AC393" s="71"/>
      <c r="AD393" s="71"/>
      <c r="AE393" s="71"/>
      <c r="AF393" s="71"/>
      <c r="AG393" s="71"/>
      <c r="AH393" s="71"/>
      <c r="AI393" s="71"/>
      <c r="AJ393" s="71"/>
      <c r="AK393" s="82"/>
    </row>
    <row r="394" spans="1:39" s="30" customFormat="1" ht="10" customHeight="1" x14ac:dyDescent="0.15">
      <c r="A394" s="62"/>
      <c r="B394" s="83"/>
      <c r="C394" s="29"/>
      <c r="D394" s="29"/>
      <c r="E394" s="29"/>
      <c r="F394" s="29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84"/>
    </row>
    <row r="395" spans="1:39" s="30" customFormat="1" ht="15" customHeight="1" x14ac:dyDescent="0.15">
      <c r="A395" s="62"/>
      <c r="B395" s="171" t="s">
        <v>303</v>
      </c>
      <c r="C395" s="172"/>
      <c r="D395" s="172"/>
      <c r="E395" s="172"/>
      <c r="F395" s="172"/>
      <c r="G395" s="23"/>
      <c r="H395" s="69"/>
      <c r="I395" s="23" t="s">
        <v>304</v>
      </c>
      <c r="J395" s="23"/>
      <c r="K395" s="23"/>
      <c r="L395" s="23"/>
      <c r="M395" s="23"/>
      <c r="N395" s="23"/>
      <c r="O395" s="72"/>
      <c r="P395" s="23"/>
      <c r="Q395" s="23"/>
      <c r="R395" s="69"/>
      <c r="S395" s="23" t="s">
        <v>305</v>
      </c>
      <c r="T395" s="23"/>
      <c r="U395" s="23"/>
      <c r="V395" s="23"/>
      <c r="W395" s="23"/>
      <c r="X395" s="23"/>
      <c r="Y395" s="69"/>
      <c r="Z395" s="23" t="s">
        <v>306</v>
      </c>
      <c r="AA395" s="23"/>
      <c r="AB395" s="23"/>
      <c r="AC395" s="23"/>
      <c r="AD395" s="23"/>
      <c r="AE395" s="23"/>
      <c r="AF395" s="73"/>
      <c r="AG395" s="23"/>
      <c r="AH395" s="23"/>
      <c r="AI395" s="23"/>
      <c r="AJ395" s="23"/>
      <c r="AK395" s="84"/>
    </row>
    <row r="396" spans="1:39" s="30" customFormat="1" ht="5" customHeight="1" x14ac:dyDescent="0.15">
      <c r="A396" s="62"/>
      <c r="B396" s="171"/>
      <c r="C396" s="172"/>
      <c r="D396" s="172"/>
      <c r="E396" s="172"/>
      <c r="F396" s="172"/>
      <c r="G396" s="23"/>
      <c r="H396" s="23"/>
      <c r="I396" s="23"/>
      <c r="J396" s="23"/>
      <c r="K396" s="23"/>
      <c r="L396" s="23"/>
      <c r="M396" s="23"/>
      <c r="N396" s="23"/>
      <c r="O396" s="72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73"/>
      <c r="AG396" s="23"/>
      <c r="AH396" s="23"/>
      <c r="AI396" s="23"/>
      <c r="AJ396" s="23"/>
      <c r="AK396" s="84"/>
    </row>
    <row r="397" spans="1:39" s="30" customFormat="1" ht="15" customHeight="1" x14ac:dyDescent="0.2">
      <c r="A397" s="63"/>
      <c r="B397" s="171"/>
      <c r="C397" s="172"/>
      <c r="D397" s="172"/>
      <c r="E397" s="172"/>
      <c r="F397" s="172"/>
      <c r="G397" s="23"/>
      <c r="H397" s="23"/>
      <c r="I397" s="23"/>
      <c r="J397" s="23"/>
      <c r="K397" s="23"/>
      <c r="L397" s="23"/>
      <c r="M397" s="23"/>
      <c r="N397" s="23"/>
      <c r="O397" s="74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84"/>
    </row>
    <row r="398" spans="1:39" s="30" customFormat="1" ht="10" customHeight="1" x14ac:dyDescent="0.2">
      <c r="A398" s="62"/>
      <c r="B398" s="83"/>
      <c r="C398" s="29"/>
      <c r="D398" s="29"/>
      <c r="E398" s="29"/>
      <c r="F398" s="29"/>
      <c r="G398" s="23"/>
      <c r="H398" s="23"/>
      <c r="I398" s="23"/>
      <c r="J398" s="23"/>
      <c r="K398" s="23"/>
      <c r="L398" s="23"/>
      <c r="M398" s="23"/>
      <c r="N398" s="23"/>
      <c r="O398" s="75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84"/>
    </row>
    <row r="399" spans="1:39" s="30" customFormat="1" ht="17" customHeight="1" x14ac:dyDescent="0.15">
      <c r="A399" s="62"/>
      <c r="B399" s="173" t="s">
        <v>307</v>
      </c>
      <c r="C399" s="174"/>
      <c r="D399" s="174"/>
      <c r="E399" s="174"/>
      <c r="F399" s="174"/>
      <c r="G399" s="23"/>
      <c r="H399" s="69"/>
      <c r="I399" s="76" t="s">
        <v>308</v>
      </c>
      <c r="J399" s="23"/>
      <c r="K399" s="23"/>
      <c r="L399" s="23"/>
      <c r="M399" s="69"/>
      <c r="N399" s="23" t="s">
        <v>309</v>
      </c>
      <c r="O399" s="72"/>
      <c r="P399" s="23"/>
      <c r="Q399" s="23"/>
      <c r="R399" s="69"/>
      <c r="S399" s="23" t="s">
        <v>310</v>
      </c>
      <c r="T399" s="23"/>
      <c r="U399" s="23"/>
      <c r="V399" s="23"/>
      <c r="W399" s="23"/>
      <c r="X399" s="23"/>
      <c r="Y399" s="69"/>
      <c r="Z399" s="23" t="s">
        <v>311</v>
      </c>
      <c r="AA399" s="23"/>
      <c r="AB399" s="23"/>
      <c r="AC399" s="69"/>
      <c r="AD399" s="76" t="s">
        <v>312</v>
      </c>
      <c r="AF399" s="23"/>
      <c r="AG399" s="23"/>
      <c r="AH399" s="23"/>
      <c r="AI399" s="23"/>
      <c r="AJ399" s="23"/>
      <c r="AK399" s="84"/>
    </row>
    <row r="400" spans="1:39" s="30" customFormat="1" ht="7" customHeight="1" x14ac:dyDescent="0.15">
      <c r="A400" s="62"/>
      <c r="B400" s="173"/>
      <c r="C400" s="174"/>
      <c r="D400" s="174"/>
      <c r="E400" s="174"/>
      <c r="F400" s="174"/>
      <c r="G400" s="23"/>
      <c r="H400" s="77"/>
      <c r="I400" s="23"/>
      <c r="J400" s="23"/>
      <c r="K400" s="23"/>
      <c r="L400" s="23"/>
      <c r="M400" s="23"/>
      <c r="N400" s="23"/>
      <c r="O400" s="72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84"/>
    </row>
    <row r="401" spans="1:39" ht="17" customHeight="1" x14ac:dyDescent="0.2">
      <c r="A401" s="62"/>
      <c r="B401" s="173"/>
      <c r="C401" s="174"/>
      <c r="D401" s="174"/>
      <c r="E401" s="174"/>
      <c r="F401" s="174"/>
      <c r="G401" s="75"/>
      <c r="H401" s="78"/>
      <c r="I401" s="75" t="s">
        <v>313</v>
      </c>
      <c r="J401" s="75"/>
      <c r="K401" s="75"/>
      <c r="L401" s="75"/>
      <c r="M401" s="75"/>
      <c r="N401" s="75"/>
      <c r="O401" s="75"/>
      <c r="P401" s="75"/>
      <c r="Q401" s="75"/>
      <c r="R401" s="78"/>
      <c r="S401" s="75" t="s">
        <v>314</v>
      </c>
      <c r="T401" s="75"/>
      <c r="U401" s="75"/>
      <c r="V401" s="75"/>
      <c r="W401" s="75"/>
      <c r="X401" s="75"/>
      <c r="Y401" s="78"/>
      <c r="Z401" s="75" t="s">
        <v>315</v>
      </c>
      <c r="AA401" s="75"/>
      <c r="AB401" s="79"/>
      <c r="AC401" s="79"/>
      <c r="AD401" s="79"/>
      <c r="AE401" s="79"/>
      <c r="AF401" s="79"/>
      <c r="AG401" s="79"/>
      <c r="AH401" s="79"/>
      <c r="AI401" s="79"/>
      <c r="AJ401" s="79"/>
      <c r="AK401" s="85"/>
      <c r="AM401"/>
    </row>
    <row r="402" spans="1:39" ht="10" customHeight="1" x14ac:dyDescent="0.2">
      <c r="A402" s="62"/>
      <c r="B402" s="86"/>
      <c r="C402" s="87"/>
      <c r="D402" s="87"/>
      <c r="E402" s="87"/>
      <c r="F402" s="87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  <c r="AC402" s="75"/>
      <c r="AD402" s="75"/>
      <c r="AE402" s="75"/>
      <c r="AF402" s="75"/>
      <c r="AG402" s="75"/>
      <c r="AH402" s="75"/>
      <c r="AI402" s="75"/>
      <c r="AJ402" s="75"/>
      <c r="AK402" s="88"/>
      <c r="AM402"/>
    </row>
    <row r="403" spans="1:39" s="23" customFormat="1" ht="15" customHeight="1" x14ac:dyDescent="0.15">
      <c r="A403" s="64"/>
      <c r="B403" s="173" t="s">
        <v>316</v>
      </c>
      <c r="C403" s="174"/>
      <c r="D403" s="174"/>
      <c r="E403" s="174"/>
      <c r="F403" s="174"/>
      <c r="G403" s="29"/>
      <c r="H403" s="70"/>
      <c r="I403" s="80" t="s">
        <v>35</v>
      </c>
      <c r="J403" s="80"/>
      <c r="K403" s="80"/>
      <c r="L403" s="80"/>
      <c r="M403" s="70"/>
      <c r="N403" s="80" t="s">
        <v>54</v>
      </c>
      <c r="Q403" s="80"/>
      <c r="R403" s="70"/>
      <c r="S403" s="80" t="s">
        <v>317</v>
      </c>
      <c r="V403" s="80"/>
      <c r="W403" s="80"/>
      <c r="Y403" s="70"/>
      <c r="Z403" s="80" t="s">
        <v>318</v>
      </c>
      <c r="AA403" s="80"/>
      <c r="AD403" s="80"/>
      <c r="AE403" s="80"/>
      <c r="AF403" s="80"/>
      <c r="AG403" s="80"/>
      <c r="AH403" s="80"/>
      <c r="AI403" s="80"/>
      <c r="AJ403" s="80"/>
      <c r="AK403" s="84"/>
    </row>
    <row r="404" spans="1:39" ht="17" customHeight="1" x14ac:dyDescent="0.2">
      <c r="A404" s="62"/>
      <c r="B404" s="173"/>
      <c r="C404" s="174"/>
      <c r="D404" s="174"/>
      <c r="E404" s="174"/>
      <c r="F404" s="174"/>
      <c r="G404" s="75"/>
      <c r="H404" s="75" t="s">
        <v>319</v>
      </c>
      <c r="I404" s="75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82"/>
      <c r="AM404"/>
    </row>
    <row r="405" spans="1:39" ht="5" customHeight="1" x14ac:dyDescent="0.2">
      <c r="A405" s="62"/>
      <c r="B405" s="89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  <c r="AB405" s="81"/>
      <c r="AC405" s="81"/>
      <c r="AD405" s="81"/>
      <c r="AE405" s="81"/>
      <c r="AF405" s="81"/>
      <c r="AG405" s="81"/>
      <c r="AH405" s="81"/>
      <c r="AI405" s="81"/>
      <c r="AJ405" s="81"/>
      <c r="AK405" s="90"/>
      <c r="AM405"/>
    </row>
    <row r="406" spans="1:39" ht="7" customHeight="1" x14ac:dyDescent="0.2">
      <c r="A406" s="62"/>
      <c r="B406" s="175"/>
      <c r="C406" s="175"/>
      <c r="D406" s="175"/>
      <c r="E406" s="175"/>
      <c r="F406" s="176"/>
      <c r="G406" s="176"/>
      <c r="H406" s="176"/>
      <c r="I406" s="176"/>
      <c r="J406" s="176"/>
      <c r="K406" s="176"/>
      <c r="L406" s="176"/>
      <c r="M406" s="176"/>
      <c r="N406" s="176"/>
      <c r="O406" s="176"/>
      <c r="P406" s="176"/>
      <c r="Q406" s="176"/>
      <c r="R406" s="176"/>
      <c r="S406" s="176"/>
      <c r="T406" s="176"/>
      <c r="U406" s="176"/>
      <c r="V406" s="176"/>
      <c r="W406" s="176"/>
      <c r="X406" s="176"/>
      <c r="Y406" s="176"/>
      <c r="Z406" s="176"/>
      <c r="AA406" s="176"/>
      <c r="AB406" s="176"/>
      <c r="AC406" s="176"/>
      <c r="AD406" s="176"/>
      <c r="AE406" s="176"/>
      <c r="AF406" s="176"/>
      <c r="AG406" s="176"/>
      <c r="AH406" s="176"/>
      <c r="AI406" s="176"/>
      <c r="AJ406" s="176"/>
      <c r="AK406" s="176"/>
      <c r="AM406"/>
    </row>
    <row r="407" spans="1:39" ht="16" customHeight="1" x14ac:dyDescent="0.2">
      <c r="A407" s="62"/>
      <c r="B407" s="177" t="s">
        <v>320</v>
      </c>
      <c r="C407" s="178"/>
      <c r="D407" s="178"/>
      <c r="E407" s="178"/>
      <c r="F407" s="143"/>
      <c r="G407" s="143"/>
      <c r="H407" s="143"/>
      <c r="I407" s="143"/>
      <c r="J407" s="143"/>
      <c r="K407" s="143"/>
      <c r="L407" s="143"/>
      <c r="M407" s="143"/>
      <c r="N407" s="143"/>
      <c r="O407" s="143"/>
      <c r="P407" s="143"/>
      <c r="Q407" s="143"/>
      <c r="R407" s="143"/>
      <c r="S407" s="143"/>
      <c r="T407" s="143"/>
      <c r="U407" s="143"/>
      <c r="V407" s="143"/>
      <c r="W407" s="143"/>
      <c r="X407" s="143"/>
      <c r="Y407" s="143"/>
      <c r="Z407" s="143"/>
      <c r="AA407" s="143"/>
      <c r="AB407" s="143"/>
      <c r="AC407" s="143"/>
      <c r="AD407" s="143"/>
      <c r="AE407" s="143"/>
      <c r="AF407" s="143"/>
      <c r="AG407" s="143"/>
      <c r="AH407" s="143"/>
      <c r="AI407" s="143"/>
      <c r="AJ407" s="143"/>
      <c r="AK407" s="144"/>
      <c r="AM407"/>
    </row>
    <row r="408" spans="1:39" ht="16" customHeight="1" x14ac:dyDescent="0.2">
      <c r="A408" s="62"/>
      <c r="B408" s="145"/>
      <c r="C408" s="146"/>
      <c r="D408" s="146"/>
      <c r="E408" s="146"/>
      <c r="F408" s="146"/>
      <c r="G408" s="146"/>
      <c r="H408" s="146"/>
      <c r="I408" s="146"/>
      <c r="J408" s="146"/>
      <c r="K408" s="146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46"/>
      <c r="Y408" s="146"/>
      <c r="Z408" s="146"/>
      <c r="AA408" s="146"/>
      <c r="AB408" s="146"/>
      <c r="AC408" s="146"/>
      <c r="AD408" s="146"/>
      <c r="AE408" s="146"/>
      <c r="AF408" s="146"/>
      <c r="AG408" s="146"/>
      <c r="AH408" s="146"/>
      <c r="AI408" s="146"/>
      <c r="AJ408" s="146"/>
      <c r="AK408" s="147"/>
      <c r="AM408"/>
    </row>
    <row r="409" spans="1:39" ht="16" customHeight="1" x14ac:dyDescent="0.2">
      <c r="A409" s="62"/>
      <c r="B409" s="145"/>
      <c r="C409" s="146"/>
      <c r="D409" s="146"/>
      <c r="E409" s="146"/>
      <c r="F409" s="146"/>
      <c r="G409" s="146"/>
      <c r="H409" s="146"/>
      <c r="I409" s="146"/>
      <c r="J409" s="146"/>
      <c r="K409" s="146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46"/>
      <c r="Y409" s="146"/>
      <c r="Z409" s="146"/>
      <c r="AA409" s="146"/>
      <c r="AB409" s="146"/>
      <c r="AC409" s="146"/>
      <c r="AD409" s="146"/>
      <c r="AE409" s="146"/>
      <c r="AF409" s="146"/>
      <c r="AG409" s="146"/>
      <c r="AH409" s="146"/>
      <c r="AI409" s="146"/>
      <c r="AJ409" s="146"/>
      <c r="AK409" s="147"/>
      <c r="AM409"/>
    </row>
    <row r="410" spans="1:39" ht="16" customHeight="1" x14ac:dyDescent="0.2">
      <c r="A410" s="62"/>
      <c r="B410" s="145"/>
      <c r="C410" s="146"/>
      <c r="D410" s="146"/>
      <c r="E410" s="146"/>
      <c r="F410" s="146"/>
      <c r="G410" s="146"/>
      <c r="H410" s="146"/>
      <c r="I410" s="146"/>
      <c r="J410" s="146"/>
      <c r="K410" s="146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46"/>
      <c r="Y410" s="146"/>
      <c r="Z410" s="146"/>
      <c r="AA410" s="146"/>
      <c r="AB410" s="146"/>
      <c r="AC410" s="146"/>
      <c r="AD410" s="146"/>
      <c r="AE410" s="146"/>
      <c r="AF410" s="146"/>
      <c r="AG410" s="146"/>
      <c r="AH410" s="146"/>
      <c r="AI410" s="146"/>
      <c r="AJ410" s="146"/>
      <c r="AK410" s="147"/>
      <c r="AM410"/>
    </row>
    <row r="411" spans="1:39" ht="17" customHeight="1" x14ac:dyDescent="0.2">
      <c r="A411" s="62"/>
      <c r="B411" s="145"/>
      <c r="C411" s="146"/>
      <c r="D411" s="146"/>
      <c r="E411" s="146"/>
      <c r="F411" s="146"/>
      <c r="G411" s="146"/>
      <c r="H411" s="146"/>
      <c r="I411" s="146"/>
      <c r="J411" s="146"/>
      <c r="K411" s="146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6"/>
      <c r="Y411" s="146"/>
      <c r="Z411" s="146"/>
      <c r="AA411" s="146"/>
      <c r="AB411" s="146"/>
      <c r="AC411" s="146"/>
      <c r="AD411" s="146"/>
      <c r="AE411" s="146"/>
      <c r="AF411" s="146"/>
      <c r="AG411" s="146"/>
      <c r="AH411" s="146"/>
      <c r="AI411" s="146"/>
      <c r="AJ411" s="146"/>
      <c r="AK411" s="147"/>
      <c r="AM411"/>
    </row>
    <row r="412" spans="1:39" ht="17" customHeight="1" x14ac:dyDescent="0.2">
      <c r="A412" s="62"/>
      <c r="B412" s="145"/>
      <c r="C412" s="146"/>
      <c r="D412" s="146"/>
      <c r="E412" s="146"/>
      <c r="F412" s="146"/>
      <c r="G412" s="146"/>
      <c r="H412" s="146"/>
      <c r="I412" s="146"/>
      <c r="J412" s="146"/>
      <c r="K412" s="146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6"/>
      <c r="Y412" s="146"/>
      <c r="Z412" s="146"/>
      <c r="AA412" s="146"/>
      <c r="AB412" s="146"/>
      <c r="AC412" s="146"/>
      <c r="AD412" s="146"/>
      <c r="AE412" s="146"/>
      <c r="AF412" s="146"/>
      <c r="AG412" s="146"/>
      <c r="AH412" s="146"/>
      <c r="AI412" s="146"/>
      <c r="AJ412" s="146"/>
      <c r="AK412" s="147"/>
      <c r="AM412"/>
    </row>
    <row r="413" spans="1:39" ht="17" customHeight="1" x14ac:dyDescent="0.2">
      <c r="A413" s="62"/>
      <c r="B413" s="148"/>
      <c r="C413" s="149"/>
      <c r="D413" s="149"/>
      <c r="E413" s="149"/>
      <c r="F413" s="149"/>
      <c r="G413" s="149"/>
      <c r="H413" s="149"/>
      <c r="I413" s="149"/>
      <c r="J413" s="149"/>
      <c r="K413" s="149"/>
      <c r="L413" s="149"/>
      <c r="M413" s="149"/>
      <c r="N413" s="149"/>
      <c r="O413" s="149"/>
      <c r="P413" s="149"/>
      <c r="Q413" s="149"/>
      <c r="R413" s="149"/>
      <c r="S413" s="149"/>
      <c r="T413" s="149"/>
      <c r="U413" s="149"/>
      <c r="V413" s="149"/>
      <c r="W413" s="149"/>
      <c r="X413" s="149"/>
      <c r="Y413" s="149"/>
      <c r="Z413" s="149"/>
      <c r="AA413" s="149"/>
      <c r="AB413" s="149"/>
      <c r="AC413" s="149"/>
      <c r="AD413" s="149"/>
      <c r="AE413" s="149"/>
      <c r="AF413" s="149"/>
      <c r="AG413" s="149"/>
      <c r="AH413" s="149"/>
      <c r="AI413" s="149"/>
      <c r="AJ413" s="149"/>
      <c r="AK413" s="150"/>
      <c r="AM413"/>
    </row>
    <row r="414" spans="1:39" ht="7" customHeight="1" x14ac:dyDescent="0.2">
      <c r="A414" s="62"/>
      <c r="AM414"/>
    </row>
    <row r="415" spans="1:39" ht="12" customHeight="1" x14ac:dyDescent="0.2">
      <c r="A415" s="62"/>
      <c r="B415" s="169" t="s">
        <v>321</v>
      </c>
      <c r="C415" s="170"/>
      <c r="D415" s="170"/>
      <c r="E415" s="170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6"/>
      <c r="T415" s="169" t="s">
        <v>322</v>
      </c>
      <c r="U415" s="170"/>
      <c r="V415" s="170"/>
      <c r="W415" s="170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6"/>
      <c r="AM415"/>
    </row>
    <row r="416" spans="1:39" x14ac:dyDescent="0.2">
      <c r="A416" s="62"/>
      <c r="B416" s="36"/>
      <c r="C416" s="37"/>
      <c r="D416" s="38" t="s">
        <v>323</v>
      </c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S416" s="35"/>
      <c r="T416" s="36"/>
      <c r="U416" s="37"/>
      <c r="V416" s="38" t="s">
        <v>323</v>
      </c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8"/>
      <c r="AJ416" s="38"/>
      <c r="AK416" s="35"/>
      <c r="AM416"/>
    </row>
    <row r="417" spans="1:44" ht="7" customHeight="1" x14ac:dyDescent="0.2">
      <c r="A417" s="62"/>
      <c r="B417" s="34"/>
      <c r="S417" s="35"/>
      <c r="T417" s="34"/>
      <c r="AK417" s="35"/>
      <c r="AM417"/>
    </row>
    <row r="418" spans="1:44" ht="14.25" customHeight="1" x14ac:dyDescent="0.2">
      <c r="A418" s="62"/>
      <c r="B418" s="39"/>
      <c r="F418" s="38" t="s">
        <v>324</v>
      </c>
      <c r="H418" s="40"/>
      <c r="I418" s="40"/>
      <c r="J418" s="41" t="s">
        <v>325</v>
      </c>
      <c r="K418" s="40"/>
      <c r="L418" s="41" t="s">
        <v>326</v>
      </c>
      <c r="M418" s="40"/>
      <c r="N418" s="40"/>
      <c r="S418" s="35"/>
      <c r="T418" s="39"/>
      <c r="X418" s="38" t="s">
        <v>324</v>
      </c>
      <c r="Z418" s="40"/>
      <c r="AA418" s="40"/>
      <c r="AB418" s="41" t="s">
        <v>325</v>
      </c>
      <c r="AC418" s="40"/>
      <c r="AD418" s="41" t="s">
        <v>326</v>
      </c>
      <c r="AE418" s="40"/>
      <c r="AF418" s="40"/>
      <c r="AK418" s="35"/>
      <c r="AM418"/>
    </row>
    <row r="419" spans="1:44" ht="5" customHeight="1" x14ac:dyDescent="0.2">
      <c r="A419" s="62"/>
      <c r="B419" s="31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3"/>
      <c r="T419" s="31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3"/>
      <c r="AM419"/>
    </row>
    <row r="420" spans="1:44" x14ac:dyDescent="0.2">
      <c r="A420"/>
      <c r="AK420" s="95" t="s">
        <v>327</v>
      </c>
      <c r="AM420"/>
    </row>
    <row r="421" spans="1:44" ht="5" customHeight="1" x14ac:dyDescent="0.2">
      <c r="B421" s="16"/>
      <c r="C421" s="17"/>
      <c r="D421" s="18"/>
      <c r="E421" s="18"/>
      <c r="F421" s="18"/>
      <c r="G421" s="18"/>
      <c r="H421" s="18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</row>
    <row r="422" spans="1:44" ht="22" customHeight="1" x14ac:dyDescent="0.2">
      <c r="A422" t="str">
        <f>IF($AN$2="","",IF(A352&gt;=$AN$2,"",1+A352))</f>
        <v/>
      </c>
      <c r="B422" s="188"/>
      <c r="C422" s="189"/>
      <c r="D422" s="189"/>
      <c r="E422" s="189"/>
      <c r="F422" s="189"/>
      <c r="G422" s="189"/>
      <c r="H422" s="189"/>
      <c r="I422" s="190"/>
      <c r="J422" s="192" t="s">
        <v>277</v>
      </c>
      <c r="K422" s="193"/>
      <c r="L422" s="193"/>
      <c r="M422" s="193"/>
      <c r="N422" s="193"/>
      <c r="O422" s="193"/>
      <c r="P422" s="193"/>
      <c r="Q422" s="193"/>
      <c r="R422" s="193"/>
      <c r="S422" s="193"/>
      <c r="T422" s="193"/>
      <c r="U422" s="193"/>
      <c r="V422" s="193"/>
      <c r="W422" s="193"/>
      <c r="X422" s="196" t="str">
        <f>IF(A422="","",_xlfn.XLOOKUP(A422,Listagem[Item],Listagem[Número OS]))</f>
        <v/>
      </c>
      <c r="Y422" s="196"/>
      <c r="Z422" s="196"/>
      <c r="AA422" s="196"/>
      <c r="AB422" s="196"/>
      <c r="AC422" s="197"/>
      <c r="AD422" s="188"/>
      <c r="AE422" s="189"/>
      <c r="AF422" s="189"/>
      <c r="AG422" s="189"/>
      <c r="AH422" s="189"/>
      <c r="AI422" s="189"/>
      <c r="AJ422" s="189"/>
      <c r="AK422" s="190"/>
      <c r="AL422" s="13"/>
      <c r="AM422"/>
    </row>
    <row r="423" spans="1:44" ht="22" customHeight="1" x14ac:dyDescent="0.2">
      <c r="A423" s="14"/>
      <c r="B423" s="161"/>
      <c r="C423" s="162"/>
      <c r="D423" s="162"/>
      <c r="E423" s="162"/>
      <c r="F423" s="162"/>
      <c r="G423" s="162"/>
      <c r="H423" s="162"/>
      <c r="I423" s="191"/>
      <c r="J423" s="194"/>
      <c r="K423" s="195"/>
      <c r="L423" s="195"/>
      <c r="M423" s="195"/>
      <c r="N423" s="195"/>
      <c r="O423" s="195"/>
      <c r="P423" s="195"/>
      <c r="Q423" s="195"/>
      <c r="R423" s="195"/>
      <c r="S423" s="195"/>
      <c r="T423" s="195"/>
      <c r="U423" s="195"/>
      <c r="V423" s="195"/>
      <c r="W423" s="195"/>
      <c r="X423" s="198"/>
      <c r="Y423" s="198"/>
      <c r="Z423" s="198"/>
      <c r="AA423" s="198"/>
      <c r="AB423" s="198"/>
      <c r="AC423" s="199"/>
      <c r="AD423" s="161"/>
      <c r="AE423" s="162"/>
      <c r="AF423" s="162"/>
      <c r="AG423" s="162"/>
      <c r="AH423" s="162"/>
      <c r="AI423" s="162"/>
      <c r="AJ423" s="162"/>
      <c r="AK423" s="191"/>
      <c r="AM423"/>
    </row>
    <row r="424" spans="1:44" ht="7" customHeight="1" x14ac:dyDescent="0.2">
      <c r="A424"/>
      <c r="C424" s="15"/>
      <c r="D424" s="12"/>
      <c r="E424" s="12"/>
      <c r="F424" s="12"/>
      <c r="G424" s="12"/>
      <c r="H424" s="12"/>
      <c r="AM424"/>
    </row>
    <row r="425" spans="1:44" ht="18" customHeight="1" x14ac:dyDescent="0.2">
      <c r="A425" s="62"/>
      <c r="B425" s="200" t="s">
        <v>11</v>
      </c>
      <c r="C425" s="201"/>
      <c r="D425" s="201"/>
      <c r="E425" s="201"/>
      <c r="F425" s="201"/>
      <c r="G425" s="201"/>
      <c r="H425" s="201"/>
      <c r="I425" s="97" t="str">
        <f>IF($X422="","",_xlfn.XLOOKUP($X422,Sisteplant[Número OS],Sisteplant[Denominação Tipo de Solicitação Serviço]))</f>
        <v/>
      </c>
      <c r="J425" s="99"/>
      <c r="K425" s="99"/>
      <c r="L425" s="99"/>
      <c r="M425" s="99"/>
      <c r="N425" s="99"/>
      <c r="O425" s="200" t="s">
        <v>13</v>
      </c>
      <c r="P425" s="201"/>
      <c r="Q425" s="201"/>
      <c r="R425" s="98" t="str">
        <f>IF($X422="","",_xlfn.XLOOKUP($X422,Sisteplant[Número OS],Sisteplant[Denominação Oficina]))</f>
        <v/>
      </c>
      <c r="S425" s="98"/>
      <c r="T425" s="98"/>
      <c r="U425" s="98"/>
      <c r="V425" s="98"/>
      <c r="W425" s="98"/>
      <c r="X425" s="202" t="s">
        <v>15</v>
      </c>
      <c r="Y425" s="203"/>
      <c r="Z425" s="203"/>
      <c r="AA425" s="203"/>
      <c r="AB425" s="203"/>
      <c r="AC425" s="204" t="str">
        <f>IF($X422="","",_xlfn.XLOOKUP($X422,Sisteplant[Número OS],Sisteplant[Data Prevista]))</f>
        <v/>
      </c>
      <c r="AD425" s="204"/>
      <c r="AE425" s="204"/>
      <c r="AF425" s="204"/>
      <c r="AG425" s="204"/>
      <c r="AH425" s="204"/>
      <c r="AI425" s="204"/>
      <c r="AJ425" s="204"/>
      <c r="AK425" s="234"/>
      <c r="AM425"/>
      <c r="AN425" s="111"/>
      <c r="AO425" s="111"/>
      <c r="AP425" s="111"/>
      <c r="AQ425" s="111"/>
      <c r="AR425" s="111"/>
    </row>
    <row r="426" spans="1:44" ht="7" customHeight="1" x14ac:dyDescent="0.2">
      <c r="A426" s="62"/>
      <c r="B426" s="16"/>
      <c r="C426" s="17"/>
      <c r="D426" s="18"/>
      <c r="E426" s="18"/>
      <c r="F426" s="18"/>
      <c r="G426" s="18"/>
      <c r="H426" s="18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M426"/>
      <c r="AN426" s="111"/>
      <c r="AO426" s="111"/>
      <c r="AP426" s="111"/>
      <c r="AQ426" s="111"/>
      <c r="AR426" s="111"/>
    </row>
    <row r="427" spans="1:44" ht="15" customHeight="1" x14ac:dyDescent="0.2">
      <c r="A427" s="62"/>
      <c r="B427" s="91" t="s">
        <v>278</v>
      </c>
      <c r="C427" s="19"/>
      <c r="D427" s="20"/>
      <c r="E427" s="20"/>
      <c r="F427" s="20"/>
      <c r="G427" s="20"/>
      <c r="H427" s="20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2"/>
      <c r="AM427"/>
      <c r="AN427" s="111"/>
      <c r="AO427" s="111"/>
      <c r="AP427" s="111"/>
      <c r="AQ427" s="111"/>
      <c r="AR427" s="111"/>
    </row>
    <row r="428" spans="1:44" ht="16.75" customHeight="1" x14ac:dyDescent="0.2">
      <c r="A428" s="64"/>
      <c r="B428" s="208" t="str">
        <f>IF($X422="","",_xlfn.XLOOKUP($X422,Sisteplant[Número OS],Sisteplant[Descrição OS]))</f>
        <v/>
      </c>
      <c r="C428" s="209"/>
      <c r="D428" s="209"/>
      <c r="E428" s="209"/>
      <c r="F428" s="209"/>
      <c r="G428" s="209"/>
      <c r="H428" s="209"/>
      <c r="I428" s="209"/>
      <c r="J428" s="209"/>
      <c r="K428" s="209"/>
      <c r="L428" s="209"/>
      <c r="M428" s="209"/>
      <c r="N428" s="209"/>
      <c r="O428" s="209"/>
      <c r="P428" s="209"/>
      <c r="Q428" s="209"/>
      <c r="R428" s="209"/>
      <c r="S428" s="209"/>
      <c r="T428" s="209"/>
      <c r="U428" s="209"/>
      <c r="V428" s="209"/>
      <c r="W428" s="209"/>
      <c r="X428" s="209"/>
      <c r="Y428" s="209"/>
      <c r="Z428" s="209"/>
      <c r="AA428" s="209"/>
      <c r="AB428" s="209"/>
      <c r="AC428" s="209"/>
      <c r="AD428" s="209"/>
      <c r="AE428" s="209"/>
      <c r="AF428" s="209"/>
      <c r="AG428" s="209"/>
      <c r="AH428" s="209"/>
      <c r="AI428" s="209"/>
      <c r="AJ428" s="209"/>
      <c r="AK428" s="210"/>
      <c r="AM428"/>
    </row>
    <row r="429" spans="1:44" ht="16.75" customHeight="1" x14ac:dyDescent="0.2">
      <c r="A429" s="64"/>
      <c r="B429" s="208"/>
      <c r="C429" s="209"/>
      <c r="D429" s="209"/>
      <c r="E429" s="209"/>
      <c r="F429" s="209"/>
      <c r="G429" s="209"/>
      <c r="H429" s="209"/>
      <c r="I429" s="209"/>
      <c r="J429" s="209"/>
      <c r="K429" s="209"/>
      <c r="L429" s="209"/>
      <c r="M429" s="209"/>
      <c r="N429" s="209"/>
      <c r="O429" s="209"/>
      <c r="P429" s="209"/>
      <c r="Q429" s="209"/>
      <c r="R429" s="209"/>
      <c r="S429" s="209"/>
      <c r="T429" s="209"/>
      <c r="U429" s="209"/>
      <c r="V429" s="209"/>
      <c r="W429" s="209"/>
      <c r="X429" s="209"/>
      <c r="Y429" s="209"/>
      <c r="Z429" s="209"/>
      <c r="AA429" s="209"/>
      <c r="AB429" s="209"/>
      <c r="AC429" s="209"/>
      <c r="AD429" s="209"/>
      <c r="AE429" s="209"/>
      <c r="AF429" s="209"/>
      <c r="AG429" s="209"/>
      <c r="AH429" s="209"/>
      <c r="AI429" s="209"/>
      <c r="AJ429" s="209"/>
      <c r="AK429" s="210"/>
      <c r="AM429"/>
    </row>
    <row r="430" spans="1:44" ht="16.75" customHeight="1" x14ac:dyDescent="0.2">
      <c r="A430" s="62"/>
      <c r="B430" s="208"/>
      <c r="C430" s="209"/>
      <c r="D430" s="209"/>
      <c r="E430" s="209"/>
      <c r="F430" s="209"/>
      <c r="G430" s="209"/>
      <c r="H430" s="209"/>
      <c r="I430" s="209"/>
      <c r="J430" s="209"/>
      <c r="K430" s="209"/>
      <c r="L430" s="209"/>
      <c r="M430" s="209"/>
      <c r="N430" s="209"/>
      <c r="O430" s="209"/>
      <c r="P430" s="209"/>
      <c r="Q430" s="209"/>
      <c r="R430" s="209"/>
      <c r="S430" s="209"/>
      <c r="T430" s="209"/>
      <c r="U430" s="209"/>
      <c r="V430" s="209"/>
      <c r="W430" s="209"/>
      <c r="X430" s="209"/>
      <c r="Y430" s="209"/>
      <c r="Z430" s="209"/>
      <c r="AA430" s="209"/>
      <c r="AB430" s="209"/>
      <c r="AC430" s="209"/>
      <c r="AD430" s="209"/>
      <c r="AE430" s="209"/>
      <c r="AF430" s="209"/>
      <c r="AG430" s="209"/>
      <c r="AH430" s="209"/>
      <c r="AI430" s="209"/>
      <c r="AJ430" s="209"/>
      <c r="AK430" s="210"/>
      <c r="AM430"/>
    </row>
    <row r="431" spans="1:44" ht="16.75" customHeight="1" x14ac:dyDescent="0.2">
      <c r="A431" s="62"/>
      <c r="B431" s="211"/>
      <c r="C431" s="212"/>
      <c r="D431" s="212"/>
      <c r="E431" s="212"/>
      <c r="F431" s="212"/>
      <c r="G431" s="212"/>
      <c r="H431" s="212"/>
      <c r="I431" s="212"/>
      <c r="J431" s="212"/>
      <c r="K431" s="212"/>
      <c r="L431" s="212"/>
      <c r="M431" s="212"/>
      <c r="N431" s="212"/>
      <c r="O431" s="212"/>
      <c r="P431" s="212"/>
      <c r="Q431" s="212"/>
      <c r="R431" s="212"/>
      <c r="S431" s="212"/>
      <c r="T431" s="212"/>
      <c r="U431" s="212"/>
      <c r="V431" s="212"/>
      <c r="W431" s="212"/>
      <c r="X431" s="212"/>
      <c r="Y431" s="212"/>
      <c r="Z431" s="212"/>
      <c r="AA431" s="212"/>
      <c r="AB431" s="212"/>
      <c r="AC431" s="212"/>
      <c r="AD431" s="212"/>
      <c r="AE431" s="212"/>
      <c r="AF431" s="212"/>
      <c r="AG431" s="212"/>
      <c r="AH431" s="212"/>
      <c r="AI431" s="212"/>
      <c r="AJ431" s="212"/>
      <c r="AK431" s="213"/>
      <c r="AM431"/>
    </row>
    <row r="432" spans="1:44" ht="7" customHeight="1" x14ac:dyDescent="0.2">
      <c r="A432" s="62"/>
      <c r="B432" s="16"/>
      <c r="C432" s="17"/>
      <c r="D432" s="18"/>
      <c r="E432" s="18"/>
      <c r="F432" s="18"/>
      <c r="G432" s="18"/>
      <c r="H432" s="18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M432"/>
    </row>
    <row r="433" spans="1:39" ht="18" customHeight="1" x14ac:dyDescent="0.2">
      <c r="A433" s="62"/>
      <c r="B433" s="179" t="s">
        <v>279</v>
      </c>
      <c r="C433" s="180"/>
      <c r="D433" s="99" t="str">
        <f>IF($X422="","",_xlfn.XLOOKUP($X422,Sisteplant[Número OS],Sisteplant[Ativo]))</f>
        <v/>
      </c>
      <c r="E433" s="99"/>
      <c r="F433" s="99"/>
      <c r="G433" s="99"/>
      <c r="H433" s="99"/>
      <c r="I433" s="99"/>
      <c r="J433" s="99"/>
      <c r="K433" s="99"/>
      <c r="L433" s="179" t="s">
        <v>280</v>
      </c>
      <c r="M433" s="180"/>
      <c r="N433" s="180"/>
      <c r="O433" s="180"/>
      <c r="P433" s="99" t="str">
        <f>IF($X422="","",_xlfn.XLOOKUP($X422,Sisteplant[Número OS],Sisteplant[Denominação Ativo]))</f>
        <v/>
      </c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185" t="str">
        <f t="array" ref="AE433">IFERROR(
IF(I425="","",
_xlfn.SWITCH(I425,
"PROJETO","PO",
"OBRAS","CC")),
"--")</f>
        <v/>
      </c>
      <c r="AF433" s="186"/>
      <c r="AG433" s="214" t="str">
        <f t="array" ref="AG433">IFERROR(
_xlfn.SWITCH(I425,
"","",
"PROJETO",VALUE(RIGHT(_xlfn.XLOOKUP(X422,Sisteplant[Número OS],Sisteplant[Observações do Serviço]),LEN(_xlfn.XLOOKUP(X422,Sisteplant[Número OS],Sisteplant[Observações do Serviço]))-3)),
"OBRAS",VALUE(LEFT(VLOOKUP($X422,Sisteplant[],20,FALSE),FIND("-",VLOOKUP($X422,Sisteplant[],20,FALSE))-1))),"--")</f>
        <v/>
      </c>
      <c r="AH433" s="214"/>
      <c r="AI433" s="214"/>
      <c r="AJ433" s="214"/>
      <c r="AK433" s="215"/>
      <c r="AM433"/>
    </row>
    <row r="434" spans="1:39" ht="7" customHeight="1" x14ac:dyDescent="0.2">
      <c r="A434" s="62"/>
      <c r="B434" s="18"/>
      <c r="C434" s="24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M434"/>
    </row>
    <row r="435" spans="1:39" ht="18" customHeight="1" x14ac:dyDescent="0.2">
      <c r="A435" s="62"/>
      <c r="B435" s="179" t="s">
        <v>9</v>
      </c>
      <c r="C435" s="180"/>
      <c r="D435" s="180"/>
      <c r="E435" s="180"/>
      <c r="F435" s="99" t="str">
        <f>IF($X422="","",_xlfn.XLOOKUP($X422,Sisteplant[Número OS],Sisteplant[Denominação do Solicitante]))</f>
        <v/>
      </c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181" t="s">
        <v>281</v>
      </c>
      <c r="T435" s="182"/>
      <c r="U435" s="182"/>
      <c r="V435" s="183" t="str">
        <f>IF($X422="","",_xlfn.XLOOKUP($X422,Sisteplant[Número OS],Sisteplant[Denominação Unidade Negócio]))</f>
        <v/>
      </c>
      <c r="W435" s="183"/>
      <c r="X435" s="183"/>
      <c r="Y435" s="183"/>
      <c r="Z435" s="183"/>
      <c r="AA435" s="184"/>
      <c r="AB435" s="185" t="s">
        <v>1</v>
      </c>
      <c r="AC435" s="186"/>
      <c r="AD435" s="186"/>
      <c r="AE435" s="186"/>
      <c r="AF435" s="99" t="str">
        <f>IF($X422="","",_xlfn.XLOOKUP($X422,Sisteplant[Número OS],Sisteplant[OS Cliente]))</f>
        <v/>
      </c>
      <c r="AG435" s="99"/>
      <c r="AH435" s="99"/>
      <c r="AI435" s="99"/>
      <c r="AJ435" s="99"/>
      <c r="AK435" s="100"/>
      <c r="AM435"/>
    </row>
    <row r="436" spans="1:39" ht="7" customHeight="1" x14ac:dyDescent="0.2">
      <c r="A436" s="62"/>
      <c r="B436" s="16"/>
      <c r="C436" s="17"/>
      <c r="D436" s="18"/>
      <c r="E436" s="18"/>
      <c r="F436" s="18"/>
      <c r="G436" s="18"/>
      <c r="H436" s="18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M436"/>
    </row>
    <row r="437" spans="1:39" ht="15" customHeight="1" x14ac:dyDescent="0.2">
      <c r="A437" s="62"/>
      <c r="B437" s="232" t="s">
        <v>282</v>
      </c>
      <c r="C437" s="152" t="s">
        <v>283</v>
      </c>
      <c r="D437" s="153"/>
      <c r="E437" s="153"/>
      <c r="F437" s="153"/>
      <c r="G437" s="153"/>
      <c r="H437" s="153"/>
      <c r="I437" s="153"/>
      <c r="J437" s="153"/>
      <c r="K437" s="153"/>
      <c r="L437" s="153"/>
      <c r="M437" s="153"/>
      <c r="N437" s="153"/>
      <c r="O437" s="153"/>
      <c r="P437" s="153"/>
      <c r="Q437" s="153"/>
      <c r="R437" s="153"/>
      <c r="S437" s="153"/>
      <c r="T437" s="153"/>
      <c r="U437" s="153"/>
      <c r="V437" s="153"/>
      <c r="W437" s="153"/>
      <c r="X437" s="153"/>
      <c r="Y437" s="153"/>
      <c r="Z437" s="153"/>
      <c r="AA437" s="153"/>
      <c r="AB437" s="153"/>
      <c r="AC437" s="153"/>
      <c r="AD437" s="153"/>
      <c r="AE437" s="154"/>
      <c r="AF437" s="136" t="s">
        <v>284</v>
      </c>
      <c r="AG437" s="137"/>
      <c r="AH437" s="138"/>
      <c r="AI437" s="136" t="s">
        <v>281</v>
      </c>
      <c r="AJ437" s="137"/>
      <c r="AK437" s="138"/>
      <c r="AM437"/>
    </row>
    <row r="438" spans="1:39" ht="16.75" customHeight="1" x14ac:dyDescent="0.2">
      <c r="A438" s="62"/>
      <c r="B438" s="233"/>
      <c r="C438" s="155"/>
      <c r="D438" s="156"/>
      <c r="E438" s="156"/>
      <c r="F438" s="156"/>
      <c r="G438" s="156"/>
      <c r="H438" s="156"/>
      <c r="I438" s="156"/>
      <c r="J438" s="156"/>
      <c r="K438" s="156"/>
      <c r="L438" s="156"/>
      <c r="M438" s="156"/>
      <c r="N438" s="156"/>
      <c r="O438" s="156"/>
      <c r="P438" s="156"/>
      <c r="Q438" s="156"/>
      <c r="R438" s="156"/>
      <c r="S438" s="156"/>
      <c r="T438" s="156"/>
      <c r="U438" s="156"/>
      <c r="V438" s="156"/>
      <c r="W438" s="156"/>
      <c r="X438" s="156"/>
      <c r="Y438" s="156"/>
      <c r="Z438" s="156"/>
      <c r="AA438" s="156"/>
      <c r="AB438" s="156"/>
      <c r="AC438" s="156"/>
      <c r="AD438" s="156"/>
      <c r="AE438" s="157"/>
      <c r="AF438" s="139"/>
      <c r="AG438" s="140"/>
      <c r="AH438" s="141"/>
      <c r="AI438" s="139"/>
      <c r="AJ438" s="140"/>
      <c r="AK438" s="141"/>
      <c r="AM438"/>
    </row>
    <row r="439" spans="1:39" ht="16.75" customHeight="1" x14ac:dyDescent="0.2">
      <c r="A439" s="62"/>
      <c r="B439" s="92">
        <v>1</v>
      </c>
      <c r="C439" s="142"/>
      <c r="D439" s="143"/>
      <c r="E439" s="143"/>
      <c r="F439" s="143"/>
      <c r="G439" s="143"/>
      <c r="H439" s="143"/>
      <c r="I439" s="143"/>
      <c r="J439" s="143"/>
      <c r="K439" s="143"/>
      <c r="L439" s="143"/>
      <c r="M439" s="143"/>
      <c r="N439" s="143"/>
      <c r="O439" s="143"/>
      <c r="P439" s="143"/>
      <c r="Q439" s="143"/>
      <c r="R439" s="143"/>
      <c r="S439" s="143"/>
      <c r="T439" s="143"/>
      <c r="U439" s="143"/>
      <c r="V439" s="143"/>
      <c r="W439" s="143"/>
      <c r="X439" s="143"/>
      <c r="Y439" s="143"/>
      <c r="Z439" s="143"/>
      <c r="AA439" s="143"/>
      <c r="AB439" s="143"/>
      <c r="AC439" s="143"/>
      <c r="AD439" s="143"/>
      <c r="AE439" s="144"/>
      <c r="AF439" s="142"/>
      <c r="AG439" s="143"/>
      <c r="AH439" s="144"/>
      <c r="AI439" s="142"/>
      <c r="AJ439" s="143"/>
      <c r="AK439" s="144"/>
      <c r="AM439"/>
    </row>
    <row r="440" spans="1:39" ht="16.75" customHeight="1" x14ac:dyDescent="0.2">
      <c r="A440" s="62"/>
      <c r="B440" s="93">
        <v>2</v>
      </c>
      <c r="C440" s="145"/>
      <c r="D440" s="146"/>
      <c r="E440" s="146"/>
      <c r="F440" s="146"/>
      <c r="G440" s="146"/>
      <c r="H440" s="146"/>
      <c r="I440" s="146"/>
      <c r="J440" s="146"/>
      <c r="K440" s="146"/>
      <c r="L440" s="146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46"/>
      <c r="Y440" s="146"/>
      <c r="Z440" s="146"/>
      <c r="AA440" s="146"/>
      <c r="AB440" s="146"/>
      <c r="AC440" s="146"/>
      <c r="AD440" s="146"/>
      <c r="AE440" s="147"/>
      <c r="AF440" s="145"/>
      <c r="AG440" s="146"/>
      <c r="AH440" s="147"/>
      <c r="AI440" s="145"/>
      <c r="AJ440" s="146"/>
      <c r="AK440" s="147"/>
      <c r="AM440"/>
    </row>
    <row r="441" spans="1:39" ht="16.75" customHeight="1" x14ac:dyDescent="0.2">
      <c r="A441" s="62"/>
      <c r="B441" s="93">
        <v>3</v>
      </c>
      <c r="C441" s="145"/>
      <c r="D441" s="146"/>
      <c r="E441" s="146"/>
      <c r="F441" s="146"/>
      <c r="G441" s="146"/>
      <c r="H441" s="146"/>
      <c r="I441" s="146"/>
      <c r="J441" s="146"/>
      <c r="K441" s="146"/>
      <c r="L441" s="146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46"/>
      <c r="Y441" s="146"/>
      <c r="Z441" s="146"/>
      <c r="AA441" s="146"/>
      <c r="AB441" s="146"/>
      <c r="AC441" s="146"/>
      <c r="AD441" s="146"/>
      <c r="AE441" s="147"/>
      <c r="AF441" s="145"/>
      <c r="AG441" s="146"/>
      <c r="AH441" s="147"/>
      <c r="AI441" s="145"/>
      <c r="AJ441" s="146"/>
      <c r="AK441" s="147"/>
      <c r="AM441"/>
    </row>
    <row r="442" spans="1:39" s="27" customFormat="1" ht="17" customHeight="1" x14ac:dyDescent="0.2">
      <c r="A442" s="64"/>
      <c r="B442" s="93">
        <v>4</v>
      </c>
      <c r="C442" s="145"/>
      <c r="D442" s="146"/>
      <c r="E442" s="146"/>
      <c r="F442" s="146"/>
      <c r="G442" s="146"/>
      <c r="H442" s="146"/>
      <c r="I442" s="146"/>
      <c r="J442" s="146"/>
      <c r="K442" s="146"/>
      <c r="L442" s="146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46"/>
      <c r="Y442" s="146"/>
      <c r="Z442" s="146"/>
      <c r="AA442" s="146"/>
      <c r="AB442" s="146"/>
      <c r="AC442" s="146"/>
      <c r="AD442" s="146"/>
      <c r="AE442" s="147"/>
      <c r="AF442" s="145"/>
      <c r="AG442" s="146"/>
      <c r="AH442" s="147"/>
      <c r="AI442" s="145"/>
      <c r="AJ442" s="146"/>
      <c r="AK442" s="147"/>
    </row>
    <row r="443" spans="1:39" ht="17" customHeight="1" x14ac:dyDescent="0.2">
      <c r="A443" s="62"/>
      <c r="B443" s="93">
        <v>5</v>
      </c>
      <c r="C443" s="145"/>
      <c r="D443" s="146"/>
      <c r="E443" s="146"/>
      <c r="F443" s="146"/>
      <c r="G443" s="146"/>
      <c r="H443" s="146"/>
      <c r="I443" s="146"/>
      <c r="J443" s="146"/>
      <c r="K443" s="146"/>
      <c r="L443" s="146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46"/>
      <c r="Y443" s="146"/>
      <c r="Z443" s="146"/>
      <c r="AA443" s="146"/>
      <c r="AB443" s="146"/>
      <c r="AC443" s="146"/>
      <c r="AD443" s="146"/>
      <c r="AE443" s="147"/>
      <c r="AF443" s="145"/>
      <c r="AG443" s="146"/>
      <c r="AH443" s="147"/>
      <c r="AI443" s="145"/>
      <c r="AJ443" s="146"/>
      <c r="AK443" s="147"/>
      <c r="AM443"/>
    </row>
    <row r="444" spans="1:39" ht="17" customHeight="1" x14ac:dyDescent="0.2">
      <c r="A444" s="62"/>
      <c r="B444" s="93">
        <v>6</v>
      </c>
      <c r="C444" s="145"/>
      <c r="D444" s="146"/>
      <c r="E444" s="146"/>
      <c r="F444" s="146"/>
      <c r="G444" s="146"/>
      <c r="H444" s="146"/>
      <c r="I444" s="146"/>
      <c r="J444" s="146"/>
      <c r="K444" s="146"/>
      <c r="L444" s="146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46"/>
      <c r="Y444" s="146"/>
      <c r="Z444" s="146"/>
      <c r="AA444" s="146"/>
      <c r="AB444" s="146"/>
      <c r="AC444" s="146"/>
      <c r="AD444" s="146"/>
      <c r="AE444" s="147"/>
      <c r="AF444" s="145"/>
      <c r="AG444" s="146"/>
      <c r="AH444" s="147"/>
      <c r="AI444" s="145"/>
      <c r="AJ444" s="146"/>
      <c r="AK444" s="147"/>
      <c r="AM444"/>
    </row>
    <row r="445" spans="1:39" ht="17" customHeight="1" x14ac:dyDescent="0.2">
      <c r="A445" s="62"/>
      <c r="B445" s="94">
        <v>7</v>
      </c>
      <c r="C445" s="148"/>
      <c r="D445" s="149"/>
      <c r="E445" s="149"/>
      <c r="F445" s="149"/>
      <c r="G445" s="149"/>
      <c r="H445" s="149"/>
      <c r="I445" s="149"/>
      <c r="J445" s="149"/>
      <c r="K445" s="149"/>
      <c r="L445" s="149"/>
      <c r="M445" s="149"/>
      <c r="N445" s="149"/>
      <c r="O445" s="149"/>
      <c r="P445" s="149"/>
      <c r="Q445" s="149"/>
      <c r="R445" s="149"/>
      <c r="S445" s="149"/>
      <c r="T445" s="149"/>
      <c r="U445" s="149"/>
      <c r="V445" s="149"/>
      <c r="W445" s="149"/>
      <c r="X445" s="149"/>
      <c r="Y445" s="149"/>
      <c r="Z445" s="149"/>
      <c r="AA445" s="149"/>
      <c r="AB445" s="149"/>
      <c r="AC445" s="149"/>
      <c r="AD445" s="149"/>
      <c r="AE445" s="150"/>
      <c r="AF445" s="148"/>
      <c r="AG445" s="149"/>
      <c r="AH445" s="150"/>
      <c r="AI445" s="148"/>
      <c r="AJ445" s="149"/>
      <c r="AK445" s="150"/>
      <c r="AM445"/>
    </row>
    <row r="446" spans="1:39" ht="7" customHeight="1" x14ac:dyDescent="0.2">
      <c r="A446" s="62"/>
      <c r="B446" s="16"/>
      <c r="C446" s="17"/>
      <c r="D446" s="18"/>
      <c r="E446" s="18"/>
      <c r="F446" s="18"/>
      <c r="G446" s="18"/>
      <c r="H446" s="18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M446"/>
    </row>
    <row r="447" spans="1:39" ht="17" customHeight="1" x14ac:dyDescent="0.2">
      <c r="A447" s="62"/>
      <c r="B447" s="163" t="s">
        <v>285</v>
      </c>
      <c r="C447" s="164"/>
      <c r="D447" s="165"/>
      <c r="E447" s="163" t="s">
        <v>286</v>
      </c>
      <c r="F447" s="164"/>
      <c r="G447" s="164"/>
      <c r="H447" s="164"/>
      <c r="I447" s="164"/>
      <c r="J447" s="164"/>
      <c r="K447" s="164"/>
      <c r="L447" s="164"/>
      <c r="M447" s="164"/>
      <c r="N447" s="164"/>
      <c r="O447" s="164"/>
      <c r="P447" s="164"/>
      <c r="Q447" s="164"/>
      <c r="R447" s="164"/>
      <c r="S447" s="165"/>
      <c r="T447" s="163" t="s">
        <v>287</v>
      </c>
      <c r="U447" s="164"/>
      <c r="V447" s="164"/>
      <c r="W447" s="164"/>
      <c r="X447" s="165"/>
      <c r="Y447" s="163" t="s">
        <v>288</v>
      </c>
      <c r="Z447" s="164"/>
      <c r="AA447" s="164"/>
      <c r="AB447" s="164"/>
      <c r="AC447" s="165"/>
      <c r="AD447" s="163" t="s">
        <v>289</v>
      </c>
      <c r="AE447" s="164"/>
      <c r="AF447" s="164"/>
      <c r="AG447" s="164"/>
      <c r="AH447" s="165"/>
      <c r="AI447" s="163" t="s">
        <v>290</v>
      </c>
      <c r="AJ447" s="164"/>
      <c r="AK447" s="165"/>
      <c r="AM447"/>
    </row>
    <row r="448" spans="1:39" ht="17" customHeight="1" x14ac:dyDescent="0.2">
      <c r="A448" s="62"/>
      <c r="B448" s="142"/>
      <c r="C448" s="143"/>
      <c r="D448" s="144"/>
      <c r="E448" s="142"/>
      <c r="F448" s="143"/>
      <c r="G448" s="143"/>
      <c r="H448" s="143"/>
      <c r="I448" s="143"/>
      <c r="J448" s="143"/>
      <c r="K448" s="143"/>
      <c r="L448" s="143"/>
      <c r="M448" s="143"/>
      <c r="N448" s="143"/>
      <c r="O448" s="143"/>
      <c r="P448" s="143"/>
      <c r="Q448" s="143"/>
      <c r="R448" s="143"/>
      <c r="S448" s="144"/>
      <c r="T448" s="142" t="s">
        <v>291</v>
      </c>
      <c r="U448" s="143"/>
      <c r="V448" s="143"/>
      <c r="W448" s="143"/>
      <c r="X448" s="144"/>
      <c r="Y448" s="142" t="s">
        <v>292</v>
      </c>
      <c r="Z448" s="143"/>
      <c r="AA448" s="143"/>
      <c r="AB448" s="143"/>
      <c r="AC448" s="144"/>
      <c r="AD448" s="142" t="s">
        <v>292</v>
      </c>
      <c r="AE448" s="143"/>
      <c r="AF448" s="143"/>
      <c r="AG448" s="143"/>
      <c r="AH448" s="144"/>
      <c r="AI448" s="142"/>
      <c r="AJ448" s="143"/>
      <c r="AK448" s="144"/>
      <c r="AM448"/>
    </row>
    <row r="449" spans="1:39" ht="17" customHeight="1" x14ac:dyDescent="0.2">
      <c r="A449" s="62"/>
      <c r="B449" s="145"/>
      <c r="C449" s="146"/>
      <c r="D449" s="147"/>
      <c r="E449" s="145"/>
      <c r="F449" s="146"/>
      <c r="G449" s="146"/>
      <c r="H449" s="146"/>
      <c r="I449" s="146"/>
      <c r="J449" s="146"/>
      <c r="K449" s="146"/>
      <c r="L449" s="146"/>
      <c r="M449" s="146"/>
      <c r="N449" s="146"/>
      <c r="O449" s="146"/>
      <c r="P449" s="146"/>
      <c r="Q449" s="146"/>
      <c r="R449" s="146"/>
      <c r="S449" s="147"/>
      <c r="T449" s="145" t="s">
        <v>291</v>
      </c>
      <c r="U449" s="146"/>
      <c r="V449" s="146"/>
      <c r="W449" s="146"/>
      <c r="X449" s="147"/>
      <c r="Y449" s="145" t="s">
        <v>292</v>
      </c>
      <c r="Z449" s="146"/>
      <c r="AA449" s="146"/>
      <c r="AB449" s="146"/>
      <c r="AC449" s="147"/>
      <c r="AD449" s="145" t="s">
        <v>292</v>
      </c>
      <c r="AE449" s="146"/>
      <c r="AF449" s="146"/>
      <c r="AG449" s="146"/>
      <c r="AH449" s="147"/>
      <c r="AI449" s="145"/>
      <c r="AJ449" s="146"/>
      <c r="AK449" s="147"/>
      <c r="AM449"/>
    </row>
    <row r="450" spans="1:39" ht="17" customHeight="1" x14ac:dyDescent="0.2">
      <c r="A450" s="62"/>
      <c r="B450" s="145"/>
      <c r="C450" s="146"/>
      <c r="D450" s="147"/>
      <c r="E450" s="145"/>
      <c r="F450" s="146"/>
      <c r="G450" s="146"/>
      <c r="H450" s="146"/>
      <c r="I450" s="146"/>
      <c r="J450" s="146"/>
      <c r="K450" s="146"/>
      <c r="L450" s="146"/>
      <c r="M450" s="146"/>
      <c r="N450" s="146"/>
      <c r="O450" s="146"/>
      <c r="P450" s="146"/>
      <c r="Q450" s="146"/>
      <c r="R450" s="146"/>
      <c r="S450" s="147"/>
      <c r="T450" s="145" t="s">
        <v>291</v>
      </c>
      <c r="U450" s="146"/>
      <c r="V450" s="146"/>
      <c r="W450" s="146"/>
      <c r="X450" s="147"/>
      <c r="Y450" s="145" t="s">
        <v>292</v>
      </c>
      <c r="Z450" s="146"/>
      <c r="AA450" s="146"/>
      <c r="AB450" s="146"/>
      <c r="AC450" s="147"/>
      <c r="AD450" s="145" t="s">
        <v>292</v>
      </c>
      <c r="AE450" s="146"/>
      <c r="AF450" s="146"/>
      <c r="AG450" s="146"/>
      <c r="AH450" s="147"/>
      <c r="AI450" s="145"/>
      <c r="AJ450" s="146"/>
      <c r="AK450" s="147"/>
      <c r="AM450"/>
    </row>
    <row r="451" spans="1:39" ht="17" customHeight="1" x14ac:dyDescent="0.2">
      <c r="A451" s="62"/>
      <c r="B451" s="145"/>
      <c r="C451" s="146"/>
      <c r="D451" s="147"/>
      <c r="E451" s="145"/>
      <c r="F451" s="146"/>
      <c r="G451" s="146"/>
      <c r="H451" s="146"/>
      <c r="I451" s="146"/>
      <c r="J451" s="146"/>
      <c r="K451" s="146"/>
      <c r="L451" s="146"/>
      <c r="M451" s="146"/>
      <c r="N451" s="146"/>
      <c r="O451" s="146"/>
      <c r="P451" s="146"/>
      <c r="Q451" s="146"/>
      <c r="R451" s="146"/>
      <c r="S451" s="147"/>
      <c r="T451" s="145" t="s">
        <v>291</v>
      </c>
      <c r="U451" s="146"/>
      <c r="V451" s="146"/>
      <c r="W451" s="146"/>
      <c r="X451" s="147"/>
      <c r="Y451" s="145" t="s">
        <v>292</v>
      </c>
      <c r="Z451" s="146"/>
      <c r="AA451" s="146"/>
      <c r="AB451" s="146"/>
      <c r="AC451" s="147"/>
      <c r="AD451" s="145" t="s">
        <v>292</v>
      </c>
      <c r="AE451" s="146"/>
      <c r="AF451" s="146"/>
      <c r="AG451" s="146"/>
      <c r="AH451" s="147"/>
      <c r="AI451" s="145"/>
      <c r="AJ451" s="146"/>
      <c r="AK451" s="147"/>
      <c r="AM451"/>
    </row>
    <row r="452" spans="1:39" ht="17" customHeight="1" x14ac:dyDescent="0.2">
      <c r="A452" s="62"/>
      <c r="B452" s="145"/>
      <c r="C452" s="146"/>
      <c r="D452" s="147"/>
      <c r="E452" s="145"/>
      <c r="F452" s="146"/>
      <c r="G452" s="146"/>
      <c r="H452" s="146"/>
      <c r="I452" s="146"/>
      <c r="J452" s="146"/>
      <c r="K452" s="146"/>
      <c r="L452" s="146"/>
      <c r="M452" s="146"/>
      <c r="N452" s="146"/>
      <c r="O452" s="146"/>
      <c r="P452" s="146"/>
      <c r="Q452" s="146"/>
      <c r="R452" s="146"/>
      <c r="S452" s="147"/>
      <c r="T452" s="145" t="s">
        <v>291</v>
      </c>
      <c r="U452" s="146"/>
      <c r="V452" s="146"/>
      <c r="W452" s="146"/>
      <c r="X452" s="147"/>
      <c r="Y452" s="145" t="s">
        <v>292</v>
      </c>
      <c r="Z452" s="146"/>
      <c r="AA452" s="146"/>
      <c r="AB452" s="146"/>
      <c r="AC452" s="147"/>
      <c r="AD452" s="145" t="s">
        <v>292</v>
      </c>
      <c r="AE452" s="146"/>
      <c r="AF452" s="146"/>
      <c r="AG452" s="146"/>
      <c r="AH452" s="147"/>
      <c r="AI452" s="145"/>
      <c r="AJ452" s="146"/>
      <c r="AK452" s="147"/>
      <c r="AM452"/>
    </row>
    <row r="453" spans="1:39" ht="17" customHeight="1" x14ac:dyDescent="0.2">
      <c r="A453" s="62"/>
      <c r="B453" s="145"/>
      <c r="C453" s="146"/>
      <c r="D453" s="147"/>
      <c r="E453" s="145"/>
      <c r="F453" s="146"/>
      <c r="G453" s="146"/>
      <c r="H453" s="146"/>
      <c r="I453" s="146"/>
      <c r="J453" s="146"/>
      <c r="K453" s="146"/>
      <c r="L453" s="146"/>
      <c r="M453" s="146"/>
      <c r="N453" s="146"/>
      <c r="O453" s="146"/>
      <c r="P453" s="146"/>
      <c r="Q453" s="146"/>
      <c r="R453" s="146"/>
      <c r="S453" s="147"/>
      <c r="T453" s="145" t="s">
        <v>291</v>
      </c>
      <c r="U453" s="146"/>
      <c r="V453" s="146"/>
      <c r="W453" s="146"/>
      <c r="X453" s="147"/>
      <c r="Y453" s="145" t="s">
        <v>292</v>
      </c>
      <c r="Z453" s="146"/>
      <c r="AA453" s="146"/>
      <c r="AB453" s="146"/>
      <c r="AC453" s="147"/>
      <c r="AD453" s="145" t="s">
        <v>292</v>
      </c>
      <c r="AE453" s="146"/>
      <c r="AF453" s="146"/>
      <c r="AG453" s="146"/>
      <c r="AH453" s="147"/>
      <c r="AI453" s="145"/>
      <c r="AJ453" s="146"/>
      <c r="AK453" s="147"/>
      <c r="AM453"/>
    </row>
    <row r="454" spans="1:39" ht="17" customHeight="1" x14ac:dyDescent="0.2">
      <c r="A454" s="62"/>
      <c r="B454" s="145"/>
      <c r="C454" s="146"/>
      <c r="D454" s="147"/>
      <c r="E454" s="145"/>
      <c r="F454" s="146"/>
      <c r="G454" s="146"/>
      <c r="H454" s="146"/>
      <c r="I454" s="146"/>
      <c r="J454" s="146"/>
      <c r="K454" s="146"/>
      <c r="L454" s="146"/>
      <c r="M454" s="146"/>
      <c r="N454" s="146"/>
      <c r="O454" s="146"/>
      <c r="P454" s="146"/>
      <c r="Q454" s="146"/>
      <c r="R454" s="146"/>
      <c r="S454" s="147"/>
      <c r="T454" s="145" t="s">
        <v>291</v>
      </c>
      <c r="U454" s="146"/>
      <c r="V454" s="146"/>
      <c r="W454" s="146"/>
      <c r="X454" s="147"/>
      <c r="Y454" s="145" t="s">
        <v>292</v>
      </c>
      <c r="Z454" s="146"/>
      <c r="AA454" s="146"/>
      <c r="AB454" s="146"/>
      <c r="AC454" s="147"/>
      <c r="AD454" s="145" t="s">
        <v>292</v>
      </c>
      <c r="AE454" s="146"/>
      <c r="AF454" s="146"/>
      <c r="AG454" s="146"/>
      <c r="AH454" s="147"/>
      <c r="AI454" s="145"/>
      <c r="AJ454" s="146"/>
      <c r="AK454" s="147"/>
      <c r="AM454"/>
    </row>
    <row r="455" spans="1:39" ht="17" customHeight="1" x14ac:dyDescent="0.2">
      <c r="A455" s="62"/>
      <c r="B455" s="145"/>
      <c r="C455" s="146"/>
      <c r="D455" s="147"/>
      <c r="E455" s="145"/>
      <c r="F455" s="146"/>
      <c r="G455" s="146"/>
      <c r="H455" s="146"/>
      <c r="I455" s="146"/>
      <c r="J455" s="146"/>
      <c r="K455" s="146"/>
      <c r="L455" s="146"/>
      <c r="M455" s="146"/>
      <c r="N455" s="146"/>
      <c r="O455" s="146"/>
      <c r="P455" s="146"/>
      <c r="Q455" s="146"/>
      <c r="R455" s="146"/>
      <c r="S455" s="147"/>
      <c r="T455" s="145" t="s">
        <v>291</v>
      </c>
      <c r="U455" s="146"/>
      <c r="V455" s="146"/>
      <c r="W455" s="146"/>
      <c r="X455" s="147"/>
      <c r="Y455" s="145" t="s">
        <v>292</v>
      </c>
      <c r="Z455" s="146"/>
      <c r="AA455" s="146"/>
      <c r="AB455" s="146"/>
      <c r="AC455" s="147"/>
      <c r="AD455" s="145" t="s">
        <v>292</v>
      </c>
      <c r="AE455" s="146"/>
      <c r="AF455" s="146"/>
      <c r="AG455" s="146"/>
      <c r="AH455" s="147"/>
      <c r="AI455" s="145"/>
      <c r="AJ455" s="146"/>
      <c r="AK455" s="147"/>
      <c r="AM455"/>
    </row>
    <row r="456" spans="1:39" ht="17" customHeight="1" x14ac:dyDescent="0.2">
      <c r="A456" s="62"/>
      <c r="B456" s="145"/>
      <c r="C456" s="146"/>
      <c r="D456" s="147"/>
      <c r="E456" s="145"/>
      <c r="F456" s="146"/>
      <c r="G456" s="146"/>
      <c r="H456" s="146"/>
      <c r="I456" s="146"/>
      <c r="J456" s="146"/>
      <c r="K456" s="146"/>
      <c r="L456" s="146"/>
      <c r="M456" s="146"/>
      <c r="N456" s="146"/>
      <c r="O456" s="146"/>
      <c r="P456" s="146"/>
      <c r="Q456" s="146"/>
      <c r="R456" s="146"/>
      <c r="S456" s="147"/>
      <c r="T456" s="145" t="s">
        <v>291</v>
      </c>
      <c r="U456" s="146"/>
      <c r="V456" s="146"/>
      <c r="W456" s="146"/>
      <c r="X456" s="147"/>
      <c r="Y456" s="145" t="s">
        <v>292</v>
      </c>
      <c r="Z456" s="146"/>
      <c r="AA456" s="146"/>
      <c r="AB456" s="146"/>
      <c r="AC456" s="147"/>
      <c r="AD456" s="145" t="s">
        <v>292</v>
      </c>
      <c r="AE456" s="146"/>
      <c r="AF456" s="146"/>
      <c r="AG456" s="146"/>
      <c r="AH456" s="147"/>
      <c r="AI456" s="145"/>
      <c r="AJ456" s="146"/>
      <c r="AK456" s="147"/>
      <c r="AM456"/>
    </row>
    <row r="457" spans="1:39" ht="17" customHeight="1" x14ac:dyDescent="0.2">
      <c r="A457" s="62"/>
      <c r="B457" s="145"/>
      <c r="C457" s="146"/>
      <c r="D457" s="147"/>
      <c r="E457" s="145"/>
      <c r="F457" s="146"/>
      <c r="G457" s="146"/>
      <c r="H457" s="146"/>
      <c r="I457" s="146"/>
      <c r="J457" s="146"/>
      <c r="K457" s="146"/>
      <c r="L457" s="146"/>
      <c r="M457" s="146"/>
      <c r="N457" s="146"/>
      <c r="O457" s="146"/>
      <c r="P457" s="146"/>
      <c r="Q457" s="146"/>
      <c r="R457" s="146"/>
      <c r="S457" s="147"/>
      <c r="T457" s="145" t="s">
        <v>291</v>
      </c>
      <c r="U457" s="146"/>
      <c r="V457" s="146"/>
      <c r="W457" s="146"/>
      <c r="X457" s="147"/>
      <c r="Y457" s="145" t="s">
        <v>292</v>
      </c>
      <c r="Z457" s="146"/>
      <c r="AA457" s="146"/>
      <c r="AB457" s="146"/>
      <c r="AC457" s="147"/>
      <c r="AD457" s="145" t="s">
        <v>292</v>
      </c>
      <c r="AE457" s="146"/>
      <c r="AF457" s="146"/>
      <c r="AG457" s="146"/>
      <c r="AH457" s="147"/>
      <c r="AI457" s="145"/>
      <c r="AJ457" s="146"/>
      <c r="AK457" s="147"/>
      <c r="AM457"/>
    </row>
    <row r="458" spans="1:39" ht="17" customHeight="1" x14ac:dyDescent="0.2">
      <c r="A458" s="62"/>
      <c r="B458" s="148"/>
      <c r="C458" s="149"/>
      <c r="D458" s="150"/>
      <c r="E458" s="148"/>
      <c r="F458" s="149"/>
      <c r="G458" s="149"/>
      <c r="H458" s="149"/>
      <c r="I458" s="149"/>
      <c r="J458" s="149"/>
      <c r="K458" s="149"/>
      <c r="L458" s="149"/>
      <c r="M458" s="149"/>
      <c r="N458" s="149"/>
      <c r="O458" s="149"/>
      <c r="P458" s="149"/>
      <c r="Q458" s="149"/>
      <c r="R458" s="149"/>
      <c r="S458" s="150"/>
      <c r="T458" s="148" t="s">
        <v>291</v>
      </c>
      <c r="U458" s="149"/>
      <c r="V458" s="149"/>
      <c r="W458" s="149"/>
      <c r="X458" s="150"/>
      <c r="Y458" s="148" t="s">
        <v>292</v>
      </c>
      <c r="Z458" s="149"/>
      <c r="AA458" s="149"/>
      <c r="AB458" s="149"/>
      <c r="AC458" s="150"/>
      <c r="AD458" s="148" t="s">
        <v>292</v>
      </c>
      <c r="AE458" s="149"/>
      <c r="AF458" s="149"/>
      <c r="AG458" s="149"/>
      <c r="AH458" s="150"/>
      <c r="AI458" s="148"/>
      <c r="AJ458" s="149"/>
      <c r="AK458" s="150"/>
      <c r="AM458"/>
    </row>
    <row r="459" spans="1:39" ht="7" customHeight="1" x14ac:dyDescent="0.2">
      <c r="A459" s="62"/>
      <c r="AM459"/>
    </row>
    <row r="460" spans="1:39" ht="7" customHeight="1" x14ac:dyDescent="0.2">
      <c r="A460" s="62"/>
      <c r="B460" s="28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6"/>
      <c r="AM460"/>
    </row>
    <row r="461" spans="1:39" s="30" customFormat="1" ht="15" customHeight="1" x14ac:dyDescent="0.15">
      <c r="A461" s="62"/>
      <c r="B461" s="166" t="s">
        <v>293</v>
      </c>
      <c r="C461" s="167"/>
      <c r="D461" s="167"/>
      <c r="E461" s="167"/>
      <c r="F461" s="167"/>
      <c r="G461" s="23"/>
      <c r="H461" s="69"/>
      <c r="I461" s="23" t="s">
        <v>294</v>
      </c>
      <c r="J461" s="23"/>
      <c r="K461" s="23"/>
      <c r="L461" s="23"/>
      <c r="M461" s="69"/>
      <c r="N461" s="23" t="s">
        <v>295</v>
      </c>
      <c r="O461" s="23"/>
      <c r="P461" s="23"/>
      <c r="Q461" s="23"/>
      <c r="R461" s="69"/>
      <c r="S461" s="23" t="s">
        <v>296</v>
      </c>
      <c r="T461" s="23"/>
      <c r="U461" s="23"/>
      <c r="V461" s="23"/>
      <c r="W461" s="23"/>
      <c r="X461" s="23"/>
      <c r="Y461" s="70"/>
      <c r="Z461" s="23" t="s">
        <v>297</v>
      </c>
      <c r="AA461" s="23"/>
      <c r="AB461" s="23"/>
      <c r="AC461" s="23"/>
      <c r="AD461" s="69"/>
      <c r="AE461" s="23" t="s">
        <v>298</v>
      </c>
      <c r="AF461" s="23"/>
      <c r="AG461" s="23"/>
      <c r="AH461" s="80"/>
      <c r="AI461" s="80"/>
      <c r="AJ461" s="80"/>
      <c r="AK461" s="84"/>
    </row>
    <row r="462" spans="1:39" s="30" customFormat="1" ht="10" customHeight="1" x14ac:dyDescent="0.15">
      <c r="A462" s="62"/>
      <c r="B462" s="166"/>
      <c r="C462" s="167"/>
      <c r="D462" s="167"/>
      <c r="E462" s="167"/>
      <c r="F462" s="167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80"/>
      <c r="AI462" s="80"/>
      <c r="AJ462" s="80"/>
      <c r="AK462" s="84"/>
    </row>
    <row r="463" spans="1:39" s="30" customFormat="1" ht="15" customHeight="1" x14ac:dyDescent="0.15">
      <c r="A463" s="62"/>
      <c r="B463" s="166"/>
      <c r="C463" s="167"/>
      <c r="D463" s="167"/>
      <c r="E463" s="167"/>
      <c r="F463" s="167"/>
      <c r="G463" s="23"/>
      <c r="H463" s="69"/>
      <c r="I463" s="23" t="s">
        <v>299</v>
      </c>
      <c r="J463" s="23"/>
      <c r="K463" s="23"/>
      <c r="L463" s="23"/>
      <c r="M463" s="69"/>
      <c r="N463" s="23" t="s">
        <v>300</v>
      </c>
      <c r="O463" s="72"/>
      <c r="P463" s="23"/>
      <c r="Q463" s="23"/>
      <c r="R463" s="69"/>
      <c r="S463" s="23" t="s">
        <v>301</v>
      </c>
      <c r="T463" s="23"/>
      <c r="U463" s="23"/>
      <c r="V463" s="23"/>
      <c r="W463" s="23"/>
      <c r="X463" s="23"/>
      <c r="Y463" s="69"/>
      <c r="Z463" s="23" t="s">
        <v>302</v>
      </c>
      <c r="AA463" s="23"/>
      <c r="AB463" s="71"/>
      <c r="AC463" s="71"/>
      <c r="AD463" s="71"/>
      <c r="AE463" s="71"/>
      <c r="AF463" s="71"/>
      <c r="AG463" s="71"/>
      <c r="AH463" s="71"/>
      <c r="AI463" s="71"/>
      <c r="AJ463" s="71"/>
      <c r="AK463" s="82"/>
    </row>
    <row r="464" spans="1:39" s="30" customFormat="1" ht="10" customHeight="1" x14ac:dyDescent="0.15">
      <c r="A464" s="62"/>
      <c r="B464" s="83"/>
      <c r="C464" s="29"/>
      <c r="D464" s="29"/>
      <c r="E464" s="29"/>
      <c r="F464" s="29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84"/>
    </row>
    <row r="465" spans="1:39" s="30" customFormat="1" ht="15" customHeight="1" x14ac:dyDescent="0.15">
      <c r="A465" s="62"/>
      <c r="B465" s="171" t="s">
        <v>303</v>
      </c>
      <c r="C465" s="172"/>
      <c r="D465" s="172"/>
      <c r="E465" s="172"/>
      <c r="F465" s="172"/>
      <c r="G465" s="23"/>
      <c r="H465" s="69"/>
      <c r="I465" s="23" t="s">
        <v>304</v>
      </c>
      <c r="J465" s="23"/>
      <c r="K465" s="23"/>
      <c r="L465" s="23"/>
      <c r="M465" s="23"/>
      <c r="N465" s="23"/>
      <c r="O465" s="72"/>
      <c r="P465" s="23"/>
      <c r="Q465" s="23"/>
      <c r="R465" s="69"/>
      <c r="S465" s="23" t="s">
        <v>305</v>
      </c>
      <c r="T465" s="23"/>
      <c r="U465" s="23"/>
      <c r="V465" s="23"/>
      <c r="W465" s="23"/>
      <c r="X465" s="23"/>
      <c r="Y465" s="69"/>
      <c r="Z465" s="23" t="s">
        <v>306</v>
      </c>
      <c r="AA465" s="23"/>
      <c r="AB465" s="23"/>
      <c r="AC465" s="23"/>
      <c r="AD465" s="23"/>
      <c r="AE465" s="23"/>
      <c r="AF465" s="73"/>
      <c r="AG465" s="23"/>
      <c r="AH465" s="23"/>
      <c r="AI465" s="23"/>
      <c r="AJ465" s="23"/>
      <c r="AK465" s="84"/>
    </row>
    <row r="466" spans="1:39" s="30" customFormat="1" ht="5" customHeight="1" x14ac:dyDescent="0.15">
      <c r="A466" s="62"/>
      <c r="B466" s="171"/>
      <c r="C466" s="172"/>
      <c r="D466" s="172"/>
      <c r="E466" s="172"/>
      <c r="F466" s="172"/>
      <c r="G466" s="23"/>
      <c r="H466" s="23"/>
      <c r="I466" s="23"/>
      <c r="J466" s="23"/>
      <c r="K466" s="23"/>
      <c r="L466" s="23"/>
      <c r="M466" s="23"/>
      <c r="N466" s="23"/>
      <c r="O466" s="72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73"/>
      <c r="AG466" s="23"/>
      <c r="AH466" s="23"/>
      <c r="AI466" s="23"/>
      <c r="AJ466" s="23"/>
      <c r="AK466" s="84"/>
    </row>
    <row r="467" spans="1:39" s="30" customFormat="1" ht="15" customHeight="1" x14ac:dyDescent="0.2">
      <c r="A467" s="63"/>
      <c r="B467" s="171"/>
      <c r="C467" s="172"/>
      <c r="D467" s="172"/>
      <c r="E467" s="172"/>
      <c r="F467" s="172"/>
      <c r="G467" s="23"/>
      <c r="H467" s="23"/>
      <c r="I467" s="23"/>
      <c r="J467" s="23"/>
      <c r="K467" s="23"/>
      <c r="L467" s="23"/>
      <c r="M467" s="23"/>
      <c r="N467" s="23"/>
      <c r="O467" s="74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84"/>
    </row>
    <row r="468" spans="1:39" s="30" customFormat="1" ht="10" customHeight="1" x14ac:dyDescent="0.2">
      <c r="A468" s="62"/>
      <c r="B468" s="83"/>
      <c r="C468" s="29"/>
      <c r="D468" s="29"/>
      <c r="E468" s="29"/>
      <c r="F468" s="29"/>
      <c r="G468" s="23"/>
      <c r="H468" s="23"/>
      <c r="I468" s="23"/>
      <c r="J468" s="23"/>
      <c r="K468" s="23"/>
      <c r="L468" s="23"/>
      <c r="M468" s="23"/>
      <c r="N468" s="23"/>
      <c r="O468" s="75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84"/>
    </row>
    <row r="469" spans="1:39" s="30" customFormat="1" ht="17" customHeight="1" x14ac:dyDescent="0.15">
      <c r="A469" s="62"/>
      <c r="B469" s="173" t="s">
        <v>307</v>
      </c>
      <c r="C469" s="174"/>
      <c r="D469" s="174"/>
      <c r="E469" s="174"/>
      <c r="F469" s="174"/>
      <c r="G469" s="23"/>
      <c r="H469" s="69"/>
      <c r="I469" s="76" t="s">
        <v>308</v>
      </c>
      <c r="J469" s="23"/>
      <c r="K469" s="23"/>
      <c r="L469" s="23"/>
      <c r="M469" s="69"/>
      <c r="N469" s="23" t="s">
        <v>309</v>
      </c>
      <c r="O469" s="72"/>
      <c r="P469" s="23"/>
      <c r="Q469" s="23"/>
      <c r="R469" s="69"/>
      <c r="S469" s="23" t="s">
        <v>310</v>
      </c>
      <c r="T469" s="23"/>
      <c r="U469" s="23"/>
      <c r="V469" s="23"/>
      <c r="W469" s="23"/>
      <c r="X469" s="23"/>
      <c r="Y469" s="69"/>
      <c r="Z469" s="23" t="s">
        <v>311</v>
      </c>
      <c r="AA469" s="23"/>
      <c r="AB469" s="23"/>
      <c r="AC469" s="69"/>
      <c r="AD469" s="76" t="s">
        <v>312</v>
      </c>
      <c r="AF469" s="23"/>
      <c r="AG469" s="23"/>
      <c r="AH469" s="23"/>
      <c r="AI469" s="23"/>
      <c r="AJ469" s="23"/>
      <c r="AK469" s="84"/>
    </row>
    <row r="470" spans="1:39" s="30" customFormat="1" ht="7" customHeight="1" x14ac:dyDescent="0.15">
      <c r="A470" s="62"/>
      <c r="B470" s="173"/>
      <c r="C470" s="174"/>
      <c r="D470" s="174"/>
      <c r="E470" s="174"/>
      <c r="F470" s="174"/>
      <c r="G470" s="23"/>
      <c r="H470" s="77"/>
      <c r="I470" s="23"/>
      <c r="J470" s="23"/>
      <c r="K470" s="23"/>
      <c r="L470" s="23"/>
      <c r="M470" s="23"/>
      <c r="N470" s="23"/>
      <c r="O470" s="72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84"/>
    </row>
    <row r="471" spans="1:39" ht="17" customHeight="1" x14ac:dyDescent="0.2">
      <c r="A471" s="62"/>
      <c r="B471" s="173"/>
      <c r="C471" s="174"/>
      <c r="D471" s="174"/>
      <c r="E471" s="174"/>
      <c r="F471" s="174"/>
      <c r="G471" s="75"/>
      <c r="H471" s="78"/>
      <c r="I471" s="75" t="s">
        <v>313</v>
      </c>
      <c r="J471" s="75"/>
      <c r="K471" s="75"/>
      <c r="L471" s="75"/>
      <c r="M471" s="75"/>
      <c r="N471" s="75"/>
      <c r="O471" s="75"/>
      <c r="P471" s="75"/>
      <c r="Q471" s="75"/>
      <c r="R471" s="78"/>
      <c r="S471" s="75" t="s">
        <v>314</v>
      </c>
      <c r="T471" s="75"/>
      <c r="U471" s="75"/>
      <c r="V471" s="75"/>
      <c r="W471" s="75"/>
      <c r="X471" s="75"/>
      <c r="Y471" s="78"/>
      <c r="Z471" s="75" t="s">
        <v>315</v>
      </c>
      <c r="AA471" s="75"/>
      <c r="AB471" s="79"/>
      <c r="AC471" s="79"/>
      <c r="AD471" s="79"/>
      <c r="AE471" s="79"/>
      <c r="AF471" s="79"/>
      <c r="AG471" s="79"/>
      <c r="AH471" s="79"/>
      <c r="AI471" s="79"/>
      <c r="AJ471" s="79"/>
      <c r="AK471" s="85"/>
      <c r="AM471"/>
    </row>
    <row r="472" spans="1:39" ht="10" customHeight="1" x14ac:dyDescent="0.2">
      <c r="A472" s="62"/>
      <c r="B472" s="86"/>
      <c r="C472" s="87"/>
      <c r="D472" s="87"/>
      <c r="E472" s="87"/>
      <c r="F472" s="87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  <c r="AC472" s="75"/>
      <c r="AD472" s="75"/>
      <c r="AE472" s="75"/>
      <c r="AF472" s="75"/>
      <c r="AG472" s="75"/>
      <c r="AH472" s="75"/>
      <c r="AI472" s="75"/>
      <c r="AJ472" s="75"/>
      <c r="AK472" s="88"/>
      <c r="AM472"/>
    </row>
    <row r="473" spans="1:39" s="23" customFormat="1" ht="15" customHeight="1" x14ac:dyDescent="0.15">
      <c r="A473" s="64"/>
      <c r="B473" s="173" t="s">
        <v>316</v>
      </c>
      <c r="C473" s="174"/>
      <c r="D473" s="174"/>
      <c r="E473" s="174"/>
      <c r="F473" s="174"/>
      <c r="G473" s="29"/>
      <c r="H473" s="70"/>
      <c r="I473" s="80" t="s">
        <v>35</v>
      </c>
      <c r="J473" s="80"/>
      <c r="K473" s="80"/>
      <c r="L473" s="80"/>
      <c r="M473" s="70"/>
      <c r="N473" s="80" t="s">
        <v>54</v>
      </c>
      <c r="Q473" s="80"/>
      <c r="R473" s="70"/>
      <c r="S473" s="80" t="s">
        <v>317</v>
      </c>
      <c r="V473" s="80"/>
      <c r="W473" s="80"/>
      <c r="Y473" s="70"/>
      <c r="Z473" s="80" t="s">
        <v>318</v>
      </c>
      <c r="AA473" s="80"/>
      <c r="AD473" s="80"/>
      <c r="AE473" s="80"/>
      <c r="AF473" s="80"/>
      <c r="AG473" s="80"/>
      <c r="AH473" s="80"/>
      <c r="AI473" s="80"/>
      <c r="AJ473" s="80"/>
      <c r="AK473" s="84"/>
    </row>
    <row r="474" spans="1:39" ht="17" customHeight="1" x14ac:dyDescent="0.2">
      <c r="A474" s="62"/>
      <c r="B474" s="173"/>
      <c r="C474" s="174"/>
      <c r="D474" s="174"/>
      <c r="E474" s="174"/>
      <c r="F474" s="174"/>
      <c r="G474" s="75"/>
      <c r="H474" s="75" t="s">
        <v>319</v>
      </c>
      <c r="I474" s="75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82"/>
      <c r="AM474"/>
    </row>
    <row r="475" spans="1:39" ht="5" customHeight="1" x14ac:dyDescent="0.2">
      <c r="A475" s="62"/>
      <c r="B475" s="89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  <c r="AI475" s="81"/>
      <c r="AJ475" s="81"/>
      <c r="AK475" s="90"/>
      <c r="AM475"/>
    </row>
    <row r="476" spans="1:39" ht="7" customHeight="1" x14ac:dyDescent="0.2">
      <c r="A476" s="62"/>
      <c r="B476" s="175"/>
      <c r="C476" s="175"/>
      <c r="D476" s="175"/>
      <c r="E476" s="175"/>
      <c r="F476" s="176"/>
      <c r="G476" s="176"/>
      <c r="H476" s="176"/>
      <c r="I476" s="176"/>
      <c r="J476" s="176"/>
      <c r="K476" s="176"/>
      <c r="L476" s="176"/>
      <c r="M476" s="176"/>
      <c r="N476" s="176"/>
      <c r="O476" s="176"/>
      <c r="P476" s="176"/>
      <c r="Q476" s="176"/>
      <c r="R476" s="176"/>
      <c r="S476" s="176"/>
      <c r="T476" s="176"/>
      <c r="U476" s="176"/>
      <c r="V476" s="176"/>
      <c r="W476" s="176"/>
      <c r="X476" s="176"/>
      <c r="Y476" s="176"/>
      <c r="Z476" s="176"/>
      <c r="AA476" s="176"/>
      <c r="AB476" s="176"/>
      <c r="AC476" s="176"/>
      <c r="AD476" s="176"/>
      <c r="AE476" s="176"/>
      <c r="AF476" s="176"/>
      <c r="AG476" s="176"/>
      <c r="AH476" s="176"/>
      <c r="AI476" s="176"/>
      <c r="AJ476" s="176"/>
      <c r="AK476" s="176"/>
      <c r="AM476"/>
    </row>
    <row r="477" spans="1:39" ht="16" customHeight="1" x14ac:dyDescent="0.2">
      <c r="A477" s="62"/>
      <c r="B477" s="177" t="s">
        <v>320</v>
      </c>
      <c r="C477" s="178"/>
      <c r="D477" s="178"/>
      <c r="E477" s="178"/>
      <c r="F477" s="143"/>
      <c r="G477" s="143"/>
      <c r="H477" s="143"/>
      <c r="I477" s="143"/>
      <c r="J477" s="143"/>
      <c r="K477" s="143"/>
      <c r="L477" s="143"/>
      <c r="M477" s="143"/>
      <c r="N477" s="143"/>
      <c r="O477" s="143"/>
      <c r="P477" s="143"/>
      <c r="Q477" s="143"/>
      <c r="R477" s="143"/>
      <c r="S477" s="143"/>
      <c r="T477" s="143"/>
      <c r="U477" s="143"/>
      <c r="V477" s="143"/>
      <c r="W477" s="143"/>
      <c r="X477" s="143"/>
      <c r="Y477" s="143"/>
      <c r="Z477" s="143"/>
      <c r="AA477" s="143"/>
      <c r="AB477" s="143"/>
      <c r="AC477" s="143"/>
      <c r="AD477" s="143"/>
      <c r="AE477" s="143"/>
      <c r="AF477" s="143"/>
      <c r="AG477" s="143"/>
      <c r="AH477" s="143"/>
      <c r="AI477" s="143"/>
      <c r="AJ477" s="143"/>
      <c r="AK477" s="144"/>
      <c r="AM477"/>
    </row>
    <row r="478" spans="1:39" ht="16" customHeight="1" x14ac:dyDescent="0.2">
      <c r="A478" s="62"/>
      <c r="B478" s="145"/>
      <c r="C478" s="146"/>
      <c r="D478" s="146"/>
      <c r="E478" s="146"/>
      <c r="F478" s="146"/>
      <c r="G478" s="146"/>
      <c r="H478" s="146"/>
      <c r="I478" s="146"/>
      <c r="J478" s="146"/>
      <c r="K478" s="146"/>
      <c r="L478" s="146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6"/>
      <c r="X478" s="146"/>
      <c r="Y478" s="146"/>
      <c r="Z478" s="146"/>
      <c r="AA478" s="146"/>
      <c r="AB478" s="146"/>
      <c r="AC478" s="146"/>
      <c r="AD478" s="146"/>
      <c r="AE478" s="146"/>
      <c r="AF478" s="146"/>
      <c r="AG478" s="146"/>
      <c r="AH478" s="146"/>
      <c r="AI478" s="146"/>
      <c r="AJ478" s="146"/>
      <c r="AK478" s="147"/>
      <c r="AM478"/>
    </row>
    <row r="479" spans="1:39" ht="16" customHeight="1" x14ac:dyDescent="0.2">
      <c r="A479" s="62"/>
      <c r="B479" s="145"/>
      <c r="C479" s="146"/>
      <c r="D479" s="146"/>
      <c r="E479" s="146"/>
      <c r="F479" s="146"/>
      <c r="G479" s="146"/>
      <c r="H479" s="146"/>
      <c r="I479" s="146"/>
      <c r="J479" s="146"/>
      <c r="K479" s="146"/>
      <c r="L479" s="146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6"/>
      <c r="X479" s="146"/>
      <c r="Y479" s="146"/>
      <c r="Z479" s="146"/>
      <c r="AA479" s="146"/>
      <c r="AB479" s="146"/>
      <c r="AC479" s="146"/>
      <c r="AD479" s="146"/>
      <c r="AE479" s="146"/>
      <c r="AF479" s="146"/>
      <c r="AG479" s="146"/>
      <c r="AH479" s="146"/>
      <c r="AI479" s="146"/>
      <c r="AJ479" s="146"/>
      <c r="AK479" s="147"/>
      <c r="AM479"/>
    </row>
    <row r="480" spans="1:39" ht="16" customHeight="1" x14ac:dyDescent="0.2">
      <c r="A480" s="62"/>
      <c r="B480" s="145"/>
      <c r="C480" s="146"/>
      <c r="D480" s="146"/>
      <c r="E480" s="146"/>
      <c r="F480" s="146"/>
      <c r="G480" s="146"/>
      <c r="H480" s="146"/>
      <c r="I480" s="146"/>
      <c r="J480" s="146"/>
      <c r="K480" s="146"/>
      <c r="L480" s="146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6"/>
      <c r="X480" s="146"/>
      <c r="Y480" s="146"/>
      <c r="Z480" s="146"/>
      <c r="AA480" s="146"/>
      <c r="AB480" s="146"/>
      <c r="AC480" s="146"/>
      <c r="AD480" s="146"/>
      <c r="AE480" s="146"/>
      <c r="AF480" s="146"/>
      <c r="AG480" s="146"/>
      <c r="AH480" s="146"/>
      <c r="AI480" s="146"/>
      <c r="AJ480" s="146"/>
      <c r="AK480" s="147"/>
      <c r="AM480"/>
    </row>
    <row r="481" spans="1:44" ht="17" customHeight="1" x14ac:dyDescent="0.2">
      <c r="A481" s="62"/>
      <c r="B481" s="145"/>
      <c r="C481" s="146"/>
      <c r="D481" s="146"/>
      <c r="E481" s="146"/>
      <c r="F481" s="146"/>
      <c r="G481" s="146"/>
      <c r="H481" s="146"/>
      <c r="I481" s="146"/>
      <c r="J481" s="146"/>
      <c r="K481" s="146"/>
      <c r="L481" s="146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6"/>
      <c r="X481" s="146"/>
      <c r="Y481" s="146"/>
      <c r="Z481" s="146"/>
      <c r="AA481" s="146"/>
      <c r="AB481" s="146"/>
      <c r="AC481" s="146"/>
      <c r="AD481" s="146"/>
      <c r="AE481" s="146"/>
      <c r="AF481" s="146"/>
      <c r="AG481" s="146"/>
      <c r="AH481" s="146"/>
      <c r="AI481" s="146"/>
      <c r="AJ481" s="146"/>
      <c r="AK481" s="147"/>
      <c r="AM481"/>
    </row>
    <row r="482" spans="1:44" ht="17" customHeight="1" x14ac:dyDescent="0.2">
      <c r="A482" s="62"/>
      <c r="B482" s="145"/>
      <c r="C482" s="146"/>
      <c r="D482" s="146"/>
      <c r="E482" s="146"/>
      <c r="F482" s="146"/>
      <c r="G482" s="146"/>
      <c r="H482" s="146"/>
      <c r="I482" s="146"/>
      <c r="J482" s="146"/>
      <c r="K482" s="146"/>
      <c r="L482" s="146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6"/>
      <c r="X482" s="146"/>
      <c r="Y482" s="146"/>
      <c r="Z482" s="146"/>
      <c r="AA482" s="146"/>
      <c r="AB482" s="146"/>
      <c r="AC482" s="146"/>
      <c r="AD482" s="146"/>
      <c r="AE482" s="146"/>
      <c r="AF482" s="146"/>
      <c r="AG482" s="146"/>
      <c r="AH482" s="146"/>
      <c r="AI482" s="146"/>
      <c r="AJ482" s="146"/>
      <c r="AK482" s="147"/>
      <c r="AM482"/>
    </row>
    <row r="483" spans="1:44" ht="17" customHeight="1" x14ac:dyDescent="0.2">
      <c r="A483" s="62"/>
      <c r="B483" s="148"/>
      <c r="C483" s="149"/>
      <c r="D483" s="149"/>
      <c r="E483" s="149"/>
      <c r="F483" s="149"/>
      <c r="G483" s="149"/>
      <c r="H483" s="149"/>
      <c r="I483" s="149"/>
      <c r="J483" s="149"/>
      <c r="K483" s="149"/>
      <c r="L483" s="149"/>
      <c r="M483" s="149"/>
      <c r="N483" s="149"/>
      <c r="O483" s="149"/>
      <c r="P483" s="149"/>
      <c r="Q483" s="149"/>
      <c r="R483" s="149"/>
      <c r="S483" s="149"/>
      <c r="T483" s="149"/>
      <c r="U483" s="149"/>
      <c r="V483" s="149"/>
      <c r="W483" s="149"/>
      <c r="X483" s="149"/>
      <c r="Y483" s="149"/>
      <c r="Z483" s="149"/>
      <c r="AA483" s="149"/>
      <c r="AB483" s="149"/>
      <c r="AC483" s="149"/>
      <c r="AD483" s="149"/>
      <c r="AE483" s="149"/>
      <c r="AF483" s="149"/>
      <c r="AG483" s="149"/>
      <c r="AH483" s="149"/>
      <c r="AI483" s="149"/>
      <c r="AJ483" s="149"/>
      <c r="AK483" s="150"/>
      <c r="AM483"/>
    </row>
    <row r="484" spans="1:44" ht="7" customHeight="1" x14ac:dyDescent="0.2">
      <c r="A484" s="62"/>
      <c r="AM484"/>
    </row>
    <row r="485" spans="1:44" ht="12" customHeight="1" x14ac:dyDescent="0.2">
      <c r="A485" s="62"/>
      <c r="B485" s="169" t="s">
        <v>321</v>
      </c>
      <c r="C485" s="170"/>
      <c r="D485" s="170"/>
      <c r="E485" s="170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6"/>
      <c r="T485" s="169" t="s">
        <v>322</v>
      </c>
      <c r="U485" s="170"/>
      <c r="V485" s="170"/>
      <c r="W485" s="170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6"/>
      <c r="AM485"/>
    </row>
    <row r="486" spans="1:44" x14ac:dyDescent="0.2">
      <c r="A486" s="62"/>
      <c r="B486" s="36"/>
      <c r="C486" s="37"/>
      <c r="D486" s="38" t="s">
        <v>323</v>
      </c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S486" s="35"/>
      <c r="T486" s="36"/>
      <c r="U486" s="37"/>
      <c r="V486" s="38" t="s">
        <v>323</v>
      </c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8"/>
      <c r="AJ486" s="38"/>
      <c r="AK486" s="35"/>
      <c r="AM486"/>
    </row>
    <row r="487" spans="1:44" ht="7" customHeight="1" x14ac:dyDescent="0.2">
      <c r="A487" s="62"/>
      <c r="B487" s="34"/>
      <c r="S487" s="35"/>
      <c r="T487" s="34"/>
      <c r="AK487" s="35"/>
      <c r="AM487"/>
    </row>
    <row r="488" spans="1:44" ht="14.25" customHeight="1" x14ac:dyDescent="0.2">
      <c r="A488" s="62"/>
      <c r="B488" s="39"/>
      <c r="F488" s="38" t="s">
        <v>324</v>
      </c>
      <c r="H488" s="40"/>
      <c r="I488" s="40"/>
      <c r="J488" s="41" t="s">
        <v>325</v>
      </c>
      <c r="K488" s="40"/>
      <c r="L488" s="41" t="s">
        <v>326</v>
      </c>
      <c r="M488" s="40"/>
      <c r="N488" s="40"/>
      <c r="S488" s="35"/>
      <c r="T488" s="39"/>
      <c r="X488" s="38" t="s">
        <v>324</v>
      </c>
      <c r="Z488" s="40"/>
      <c r="AA488" s="40"/>
      <c r="AB488" s="41" t="s">
        <v>325</v>
      </c>
      <c r="AC488" s="40"/>
      <c r="AD488" s="41" t="s">
        <v>326</v>
      </c>
      <c r="AE488" s="40"/>
      <c r="AF488" s="40"/>
      <c r="AK488" s="35"/>
      <c r="AM488"/>
    </row>
    <row r="489" spans="1:44" ht="5" customHeight="1" x14ac:dyDescent="0.2">
      <c r="A489" s="62"/>
      <c r="B489" s="31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3"/>
      <c r="T489" s="31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3"/>
      <c r="AM489"/>
    </row>
    <row r="490" spans="1:44" x14ac:dyDescent="0.2">
      <c r="A490"/>
      <c r="AK490" s="95" t="s">
        <v>327</v>
      </c>
      <c r="AM490"/>
    </row>
    <row r="491" spans="1:44" ht="5" customHeight="1" x14ac:dyDescent="0.2">
      <c r="B491" s="16"/>
      <c r="C491" s="17"/>
      <c r="D491" s="18"/>
      <c r="E491" s="18"/>
      <c r="F491" s="18"/>
      <c r="G491" s="18"/>
      <c r="H491" s="18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</row>
    <row r="492" spans="1:44" ht="22" customHeight="1" x14ac:dyDescent="0.2">
      <c r="A492" t="str">
        <f>IF($AN$2="","",IF(A422&gt;=$AN$2,"",1+A422))</f>
        <v/>
      </c>
      <c r="B492" s="188"/>
      <c r="C492" s="189"/>
      <c r="D492" s="189"/>
      <c r="E492" s="189"/>
      <c r="F492" s="189"/>
      <c r="G492" s="189"/>
      <c r="H492" s="189"/>
      <c r="I492" s="190"/>
      <c r="J492" s="192" t="s">
        <v>277</v>
      </c>
      <c r="K492" s="193"/>
      <c r="L492" s="193"/>
      <c r="M492" s="193"/>
      <c r="N492" s="193"/>
      <c r="O492" s="193"/>
      <c r="P492" s="193"/>
      <c r="Q492" s="193"/>
      <c r="R492" s="193"/>
      <c r="S492" s="193"/>
      <c r="T492" s="193"/>
      <c r="U492" s="193"/>
      <c r="V492" s="193"/>
      <c r="W492" s="193"/>
      <c r="X492" s="196" t="str">
        <f>IF(A492="","",_xlfn.XLOOKUP(A492,Listagem[Item],Listagem[Número OS]))</f>
        <v/>
      </c>
      <c r="Y492" s="196"/>
      <c r="Z492" s="196"/>
      <c r="AA492" s="196"/>
      <c r="AB492" s="196"/>
      <c r="AC492" s="197"/>
      <c r="AD492" s="188"/>
      <c r="AE492" s="189"/>
      <c r="AF492" s="189"/>
      <c r="AG492" s="189"/>
      <c r="AH492" s="189"/>
      <c r="AI492" s="189"/>
      <c r="AJ492" s="189"/>
      <c r="AK492" s="190"/>
      <c r="AL492" s="13"/>
      <c r="AM492"/>
    </row>
    <row r="493" spans="1:44" ht="22" customHeight="1" x14ac:dyDescent="0.2">
      <c r="A493" s="14"/>
      <c r="B493" s="161"/>
      <c r="C493" s="162"/>
      <c r="D493" s="162"/>
      <c r="E493" s="162"/>
      <c r="F493" s="162"/>
      <c r="G493" s="162"/>
      <c r="H493" s="162"/>
      <c r="I493" s="191"/>
      <c r="J493" s="194"/>
      <c r="K493" s="195"/>
      <c r="L493" s="195"/>
      <c r="M493" s="195"/>
      <c r="N493" s="195"/>
      <c r="O493" s="195"/>
      <c r="P493" s="195"/>
      <c r="Q493" s="195"/>
      <c r="R493" s="195"/>
      <c r="S493" s="195"/>
      <c r="T493" s="195"/>
      <c r="U493" s="195"/>
      <c r="V493" s="195"/>
      <c r="W493" s="195"/>
      <c r="X493" s="198"/>
      <c r="Y493" s="198"/>
      <c r="Z493" s="198"/>
      <c r="AA493" s="198"/>
      <c r="AB493" s="198"/>
      <c r="AC493" s="199"/>
      <c r="AD493" s="161"/>
      <c r="AE493" s="162"/>
      <c r="AF493" s="162"/>
      <c r="AG493" s="162"/>
      <c r="AH493" s="162"/>
      <c r="AI493" s="162"/>
      <c r="AJ493" s="162"/>
      <c r="AK493" s="191"/>
      <c r="AM493"/>
    </row>
    <row r="494" spans="1:44" ht="7" customHeight="1" x14ac:dyDescent="0.2">
      <c r="A494"/>
      <c r="C494" s="15"/>
      <c r="D494" s="12"/>
      <c r="E494" s="12"/>
      <c r="F494" s="12"/>
      <c r="G494" s="12"/>
      <c r="H494" s="12"/>
      <c r="AM494"/>
    </row>
    <row r="495" spans="1:44" ht="18" customHeight="1" x14ac:dyDescent="0.2">
      <c r="A495" s="62"/>
      <c r="B495" s="200" t="s">
        <v>11</v>
      </c>
      <c r="C495" s="201"/>
      <c r="D495" s="201"/>
      <c r="E495" s="201"/>
      <c r="F495" s="201"/>
      <c r="G495" s="201"/>
      <c r="H495" s="201"/>
      <c r="I495" s="97" t="str">
        <f>IF($X492="","",_xlfn.XLOOKUP($X492,Sisteplant[Número OS],Sisteplant[Denominação Tipo de Solicitação Serviço]))</f>
        <v/>
      </c>
      <c r="J495" s="99"/>
      <c r="K495" s="99"/>
      <c r="L495" s="99"/>
      <c r="M495" s="99"/>
      <c r="N495" s="99"/>
      <c r="O495" s="200" t="s">
        <v>13</v>
      </c>
      <c r="P495" s="201"/>
      <c r="Q495" s="201"/>
      <c r="R495" s="98" t="str">
        <f>IF($X492="","",_xlfn.XLOOKUP($X492,Sisteplant[Número OS],Sisteplant[Denominação Oficina]))</f>
        <v/>
      </c>
      <c r="S495" s="98"/>
      <c r="T495" s="98"/>
      <c r="U495" s="98"/>
      <c r="V495" s="98"/>
      <c r="W495" s="98"/>
      <c r="X495" s="202" t="s">
        <v>15</v>
      </c>
      <c r="Y495" s="203"/>
      <c r="Z495" s="203"/>
      <c r="AA495" s="203"/>
      <c r="AB495" s="203"/>
      <c r="AC495" s="204" t="str">
        <f>IF($X492="","",_xlfn.XLOOKUP($X492,Sisteplant[Número OS],Sisteplant[Data Prevista]))</f>
        <v/>
      </c>
      <c r="AD495" s="204"/>
      <c r="AE495" s="204"/>
      <c r="AF495" s="204"/>
      <c r="AG495" s="204"/>
      <c r="AH495" s="204"/>
      <c r="AI495" s="204"/>
      <c r="AJ495" s="204"/>
      <c r="AK495" s="234"/>
      <c r="AM495"/>
      <c r="AN495" s="111"/>
      <c r="AO495" s="111"/>
      <c r="AP495" s="111"/>
      <c r="AQ495" s="111"/>
      <c r="AR495" s="111"/>
    </row>
    <row r="496" spans="1:44" ht="7" customHeight="1" x14ac:dyDescent="0.2">
      <c r="A496" s="62"/>
      <c r="B496" s="16"/>
      <c r="C496" s="17"/>
      <c r="D496" s="18"/>
      <c r="E496" s="18"/>
      <c r="F496" s="18"/>
      <c r="G496" s="18"/>
      <c r="H496" s="18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M496"/>
      <c r="AN496" s="111"/>
      <c r="AO496" s="111"/>
      <c r="AP496" s="111"/>
      <c r="AQ496" s="111"/>
      <c r="AR496" s="111"/>
    </row>
    <row r="497" spans="1:44" ht="15" customHeight="1" x14ac:dyDescent="0.2">
      <c r="A497" s="62"/>
      <c r="B497" s="91" t="s">
        <v>278</v>
      </c>
      <c r="C497" s="19"/>
      <c r="D497" s="20"/>
      <c r="E497" s="20"/>
      <c r="F497" s="20"/>
      <c r="G497" s="20"/>
      <c r="H497" s="20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2"/>
      <c r="AM497"/>
      <c r="AN497" s="111"/>
      <c r="AO497" s="111"/>
      <c r="AP497" s="111"/>
      <c r="AQ497" s="111"/>
      <c r="AR497" s="111"/>
    </row>
    <row r="498" spans="1:44" ht="16.75" customHeight="1" x14ac:dyDescent="0.2">
      <c r="A498" s="64"/>
      <c r="B498" s="208" t="str">
        <f>IF($X492="","",_xlfn.XLOOKUP($X492,Sisteplant[Número OS],Sisteplant[Descrição OS]))</f>
        <v/>
      </c>
      <c r="C498" s="209"/>
      <c r="D498" s="209"/>
      <c r="E498" s="209"/>
      <c r="F498" s="209"/>
      <c r="G498" s="209"/>
      <c r="H498" s="209"/>
      <c r="I498" s="209"/>
      <c r="J498" s="209"/>
      <c r="K498" s="209"/>
      <c r="L498" s="209"/>
      <c r="M498" s="209"/>
      <c r="N498" s="209"/>
      <c r="O498" s="209"/>
      <c r="P498" s="209"/>
      <c r="Q498" s="209"/>
      <c r="R498" s="209"/>
      <c r="S498" s="209"/>
      <c r="T498" s="209"/>
      <c r="U498" s="209"/>
      <c r="V498" s="209"/>
      <c r="W498" s="209"/>
      <c r="X498" s="209"/>
      <c r="Y498" s="209"/>
      <c r="Z498" s="209"/>
      <c r="AA498" s="209"/>
      <c r="AB498" s="209"/>
      <c r="AC498" s="209"/>
      <c r="AD498" s="209"/>
      <c r="AE498" s="209"/>
      <c r="AF498" s="209"/>
      <c r="AG498" s="209"/>
      <c r="AH498" s="209"/>
      <c r="AI498" s="209"/>
      <c r="AJ498" s="209"/>
      <c r="AK498" s="210"/>
      <c r="AM498"/>
    </row>
    <row r="499" spans="1:44" ht="16.75" customHeight="1" x14ac:dyDescent="0.2">
      <c r="A499" s="64"/>
      <c r="B499" s="208"/>
      <c r="C499" s="209"/>
      <c r="D499" s="209"/>
      <c r="E499" s="209"/>
      <c r="F499" s="209"/>
      <c r="G499" s="209"/>
      <c r="H499" s="209"/>
      <c r="I499" s="209"/>
      <c r="J499" s="209"/>
      <c r="K499" s="209"/>
      <c r="L499" s="209"/>
      <c r="M499" s="209"/>
      <c r="N499" s="209"/>
      <c r="O499" s="209"/>
      <c r="P499" s="209"/>
      <c r="Q499" s="209"/>
      <c r="R499" s="209"/>
      <c r="S499" s="209"/>
      <c r="T499" s="209"/>
      <c r="U499" s="209"/>
      <c r="V499" s="209"/>
      <c r="W499" s="209"/>
      <c r="X499" s="209"/>
      <c r="Y499" s="209"/>
      <c r="Z499" s="209"/>
      <c r="AA499" s="209"/>
      <c r="AB499" s="209"/>
      <c r="AC499" s="209"/>
      <c r="AD499" s="209"/>
      <c r="AE499" s="209"/>
      <c r="AF499" s="209"/>
      <c r="AG499" s="209"/>
      <c r="AH499" s="209"/>
      <c r="AI499" s="209"/>
      <c r="AJ499" s="209"/>
      <c r="AK499" s="210"/>
      <c r="AM499"/>
    </row>
    <row r="500" spans="1:44" ht="16.75" customHeight="1" x14ac:dyDescent="0.2">
      <c r="A500" s="62"/>
      <c r="B500" s="208"/>
      <c r="C500" s="209"/>
      <c r="D500" s="209"/>
      <c r="E500" s="209"/>
      <c r="F500" s="209"/>
      <c r="G500" s="209"/>
      <c r="H500" s="209"/>
      <c r="I500" s="209"/>
      <c r="J500" s="209"/>
      <c r="K500" s="209"/>
      <c r="L500" s="209"/>
      <c r="M500" s="209"/>
      <c r="N500" s="209"/>
      <c r="O500" s="209"/>
      <c r="P500" s="209"/>
      <c r="Q500" s="209"/>
      <c r="R500" s="209"/>
      <c r="S500" s="209"/>
      <c r="T500" s="209"/>
      <c r="U500" s="209"/>
      <c r="V500" s="209"/>
      <c r="W500" s="209"/>
      <c r="X500" s="209"/>
      <c r="Y500" s="209"/>
      <c r="Z500" s="209"/>
      <c r="AA500" s="209"/>
      <c r="AB500" s="209"/>
      <c r="AC500" s="209"/>
      <c r="AD500" s="209"/>
      <c r="AE500" s="209"/>
      <c r="AF500" s="209"/>
      <c r="AG500" s="209"/>
      <c r="AH500" s="209"/>
      <c r="AI500" s="209"/>
      <c r="AJ500" s="209"/>
      <c r="AK500" s="210"/>
      <c r="AM500"/>
    </row>
    <row r="501" spans="1:44" ht="16.75" customHeight="1" x14ac:dyDescent="0.2">
      <c r="A501" s="62"/>
      <c r="B501" s="211"/>
      <c r="C501" s="212"/>
      <c r="D501" s="212"/>
      <c r="E501" s="212"/>
      <c r="F501" s="212"/>
      <c r="G501" s="212"/>
      <c r="H501" s="212"/>
      <c r="I501" s="212"/>
      <c r="J501" s="212"/>
      <c r="K501" s="212"/>
      <c r="L501" s="212"/>
      <c r="M501" s="212"/>
      <c r="N501" s="212"/>
      <c r="O501" s="212"/>
      <c r="P501" s="212"/>
      <c r="Q501" s="212"/>
      <c r="R501" s="212"/>
      <c r="S501" s="212"/>
      <c r="T501" s="212"/>
      <c r="U501" s="212"/>
      <c r="V501" s="212"/>
      <c r="W501" s="212"/>
      <c r="X501" s="212"/>
      <c r="Y501" s="212"/>
      <c r="Z501" s="212"/>
      <c r="AA501" s="212"/>
      <c r="AB501" s="212"/>
      <c r="AC501" s="212"/>
      <c r="AD501" s="212"/>
      <c r="AE501" s="212"/>
      <c r="AF501" s="212"/>
      <c r="AG501" s="212"/>
      <c r="AH501" s="212"/>
      <c r="AI501" s="212"/>
      <c r="AJ501" s="212"/>
      <c r="AK501" s="213"/>
      <c r="AM501"/>
    </row>
    <row r="502" spans="1:44" ht="7" customHeight="1" x14ac:dyDescent="0.2">
      <c r="A502" s="62"/>
      <c r="B502" s="16"/>
      <c r="C502" s="17"/>
      <c r="D502" s="18"/>
      <c r="E502" s="18"/>
      <c r="F502" s="18"/>
      <c r="G502" s="18"/>
      <c r="H502" s="18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M502"/>
    </row>
    <row r="503" spans="1:44" ht="18" customHeight="1" x14ac:dyDescent="0.2">
      <c r="A503" s="62"/>
      <c r="B503" s="179" t="s">
        <v>279</v>
      </c>
      <c r="C503" s="180"/>
      <c r="D503" s="99" t="str">
        <f>IF($X492="","",_xlfn.XLOOKUP($X492,Sisteplant[Número OS],Sisteplant[Ativo]))</f>
        <v/>
      </c>
      <c r="E503" s="99"/>
      <c r="F503" s="99"/>
      <c r="G503" s="99"/>
      <c r="H503" s="99"/>
      <c r="I503" s="99"/>
      <c r="J503" s="99"/>
      <c r="K503" s="99"/>
      <c r="L503" s="179" t="s">
        <v>280</v>
      </c>
      <c r="M503" s="180"/>
      <c r="N503" s="180"/>
      <c r="O503" s="180"/>
      <c r="P503" s="99" t="str">
        <f>IF($X492="","",_xlfn.XLOOKUP($X492,Sisteplant[Número OS],Sisteplant[Denominação Ativo]))</f>
        <v/>
      </c>
      <c r="Q503" s="99"/>
      <c r="R503" s="99"/>
      <c r="S503" s="99"/>
      <c r="T503" s="99"/>
      <c r="U503" s="99"/>
      <c r="V503" s="99"/>
      <c r="W503" s="99"/>
      <c r="X503" s="99"/>
      <c r="Y503" s="99"/>
      <c r="Z503" s="99"/>
      <c r="AA503" s="99"/>
      <c r="AB503" s="99"/>
      <c r="AC503" s="99"/>
      <c r="AD503" s="99"/>
      <c r="AE503" s="185" t="str">
        <f t="array" ref="AE503">IFERROR(
IF(I495="","",
_xlfn.SWITCH(I495,
"PROJETO","PO",
"OBRAS","CC")),
"--")</f>
        <v/>
      </c>
      <c r="AF503" s="186"/>
      <c r="AG503" s="214" t="str">
        <f t="array" ref="AG503">IFERROR(
_xlfn.SWITCH(I495,
"","",
"PROJETO",VALUE(RIGHT(_xlfn.XLOOKUP(X492,Sisteplant[Número OS],Sisteplant[Observações do Serviço]),LEN(_xlfn.XLOOKUP(X492,Sisteplant[Número OS],Sisteplant[Observações do Serviço]))-3)),
"OBRAS",VALUE(LEFT(VLOOKUP($X492,Sisteplant[],20,FALSE),FIND("-",VLOOKUP($X492,Sisteplant[],20,FALSE))-1))),"--")</f>
        <v/>
      </c>
      <c r="AH503" s="214"/>
      <c r="AI503" s="214"/>
      <c r="AJ503" s="214"/>
      <c r="AK503" s="215"/>
      <c r="AM503"/>
    </row>
    <row r="504" spans="1:44" ht="7" customHeight="1" x14ac:dyDescent="0.2">
      <c r="A504" s="62"/>
      <c r="B504" s="18"/>
      <c r="C504" s="24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M504"/>
    </row>
    <row r="505" spans="1:44" ht="18" customHeight="1" x14ac:dyDescent="0.2">
      <c r="A505" s="62"/>
      <c r="B505" s="179" t="s">
        <v>9</v>
      </c>
      <c r="C505" s="180"/>
      <c r="D505" s="180"/>
      <c r="E505" s="180"/>
      <c r="F505" s="99" t="str">
        <f>IF($X492="","",_xlfn.XLOOKUP($X492,Sisteplant[Número OS],Sisteplant[Denominação do Solicitante]))</f>
        <v/>
      </c>
      <c r="G505" s="99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181" t="s">
        <v>281</v>
      </c>
      <c r="T505" s="182"/>
      <c r="U505" s="182"/>
      <c r="V505" s="183" t="str">
        <f>IF($X492="","",_xlfn.XLOOKUP($X492,Sisteplant[Número OS],Sisteplant[Denominação Unidade Negócio]))</f>
        <v/>
      </c>
      <c r="W505" s="183"/>
      <c r="X505" s="183"/>
      <c r="Y505" s="183"/>
      <c r="Z505" s="183"/>
      <c r="AA505" s="184"/>
      <c r="AB505" s="185" t="s">
        <v>1</v>
      </c>
      <c r="AC505" s="186"/>
      <c r="AD505" s="186"/>
      <c r="AE505" s="186"/>
      <c r="AF505" s="99" t="str">
        <f>IF($X492="","",_xlfn.XLOOKUP($X492,Sisteplant[Número OS],Sisteplant[OS Cliente]))</f>
        <v/>
      </c>
      <c r="AG505" s="99"/>
      <c r="AH505" s="99"/>
      <c r="AI505" s="99"/>
      <c r="AJ505" s="99"/>
      <c r="AK505" s="100"/>
      <c r="AM505"/>
    </row>
    <row r="506" spans="1:44" ht="7" customHeight="1" x14ac:dyDescent="0.2">
      <c r="A506" s="62"/>
      <c r="B506" s="16"/>
      <c r="C506" s="17"/>
      <c r="D506" s="18"/>
      <c r="E506" s="18"/>
      <c r="F506" s="18"/>
      <c r="G506" s="18"/>
      <c r="H506" s="18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M506"/>
    </row>
    <row r="507" spans="1:44" ht="15" customHeight="1" x14ac:dyDescent="0.2">
      <c r="A507" s="62"/>
      <c r="B507" s="232" t="s">
        <v>282</v>
      </c>
      <c r="C507" s="152" t="s">
        <v>283</v>
      </c>
      <c r="D507" s="153"/>
      <c r="E507" s="153"/>
      <c r="F507" s="153"/>
      <c r="G507" s="153"/>
      <c r="H507" s="153"/>
      <c r="I507" s="153"/>
      <c r="J507" s="153"/>
      <c r="K507" s="153"/>
      <c r="L507" s="153"/>
      <c r="M507" s="153"/>
      <c r="N507" s="153"/>
      <c r="O507" s="153"/>
      <c r="P507" s="153"/>
      <c r="Q507" s="153"/>
      <c r="R507" s="153"/>
      <c r="S507" s="153"/>
      <c r="T507" s="153"/>
      <c r="U507" s="153"/>
      <c r="V507" s="153"/>
      <c r="W507" s="153"/>
      <c r="X507" s="153"/>
      <c r="Y507" s="153"/>
      <c r="Z507" s="153"/>
      <c r="AA507" s="153"/>
      <c r="AB507" s="153"/>
      <c r="AC507" s="153"/>
      <c r="AD507" s="153"/>
      <c r="AE507" s="154"/>
      <c r="AF507" s="136" t="s">
        <v>284</v>
      </c>
      <c r="AG507" s="137"/>
      <c r="AH507" s="138"/>
      <c r="AI507" s="136" t="s">
        <v>281</v>
      </c>
      <c r="AJ507" s="137"/>
      <c r="AK507" s="138"/>
      <c r="AM507"/>
    </row>
    <row r="508" spans="1:44" ht="16.75" customHeight="1" x14ac:dyDescent="0.2">
      <c r="A508" s="62"/>
      <c r="B508" s="233"/>
      <c r="C508" s="155"/>
      <c r="D508" s="156"/>
      <c r="E508" s="156"/>
      <c r="F508" s="156"/>
      <c r="G508" s="156"/>
      <c r="H508" s="156"/>
      <c r="I508" s="156"/>
      <c r="J508" s="156"/>
      <c r="K508" s="156"/>
      <c r="L508" s="156"/>
      <c r="M508" s="156"/>
      <c r="N508" s="156"/>
      <c r="O508" s="156"/>
      <c r="P508" s="156"/>
      <c r="Q508" s="156"/>
      <c r="R508" s="156"/>
      <c r="S508" s="156"/>
      <c r="T508" s="156"/>
      <c r="U508" s="156"/>
      <c r="V508" s="156"/>
      <c r="W508" s="156"/>
      <c r="X508" s="156"/>
      <c r="Y508" s="156"/>
      <c r="Z508" s="156"/>
      <c r="AA508" s="156"/>
      <c r="AB508" s="156"/>
      <c r="AC508" s="156"/>
      <c r="AD508" s="156"/>
      <c r="AE508" s="157"/>
      <c r="AF508" s="139"/>
      <c r="AG508" s="140"/>
      <c r="AH508" s="141"/>
      <c r="AI508" s="139"/>
      <c r="AJ508" s="140"/>
      <c r="AK508" s="141"/>
      <c r="AM508"/>
    </row>
    <row r="509" spans="1:44" ht="16.75" customHeight="1" x14ac:dyDescent="0.2">
      <c r="A509" s="62"/>
      <c r="B509" s="92">
        <v>1</v>
      </c>
      <c r="C509" s="142"/>
      <c r="D509" s="143"/>
      <c r="E509" s="143"/>
      <c r="F509" s="143"/>
      <c r="G509" s="143"/>
      <c r="H509" s="143"/>
      <c r="I509" s="143"/>
      <c r="J509" s="143"/>
      <c r="K509" s="143"/>
      <c r="L509" s="143"/>
      <c r="M509" s="143"/>
      <c r="N509" s="143"/>
      <c r="O509" s="143"/>
      <c r="P509" s="143"/>
      <c r="Q509" s="143"/>
      <c r="R509" s="143"/>
      <c r="S509" s="143"/>
      <c r="T509" s="143"/>
      <c r="U509" s="143"/>
      <c r="V509" s="143"/>
      <c r="W509" s="143"/>
      <c r="X509" s="143"/>
      <c r="Y509" s="143"/>
      <c r="Z509" s="143"/>
      <c r="AA509" s="143"/>
      <c r="AB509" s="143"/>
      <c r="AC509" s="143"/>
      <c r="AD509" s="143"/>
      <c r="AE509" s="144"/>
      <c r="AF509" s="142"/>
      <c r="AG509" s="143"/>
      <c r="AH509" s="144"/>
      <c r="AI509" s="142"/>
      <c r="AJ509" s="143"/>
      <c r="AK509" s="144"/>
      <c r="AM509"/>
    </row>
    <row r="510" spans="1:44" ht="16.75" customHeight="1" x14ac:dyDescent="0.2">
      <c r="A510" s="62"/>
      <c r="B510" s="93">
        <v>2</v>
      </c>
      <c r="C510" s="145"/>
      <c r="D510" s="146"/>
      <c r="E510" s="146"/>
      <c r="F510" s="146"/>
      <c r="G510" s="146"/>
      <c r="H510" s="146"/>
      <c r="I510" s="146"/>
      <c r="J510" s="146"/>
      <c r="K510" s="146"/>
      <c r="L510" s="146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6"/>
      <c r="X510" s="146"/>
      <c r="Y510" s="146"/>
      <c r="Z510" s="146"/>
      <c r="AA510" s="146"/>
      <c r="AB510" s="146"/>
      <c r="AC510" s="146"/>
      <c r="AD510" s="146"/>
      <c r="AE510" s="147"/>
      <c r="AF510" s="145"/>
      <c r="AG510" s="146"/>
      <c r="AH510" s="147"/>
      <c r="AI510" s="145"/>
      <c r="AJ510" s="146"/>
      <c r="AK510" s="147"/>
      <c r="AM510"/>
    </row>
    <row r="511" spans="1:44" ht="16.75" customHeight="1" x14ac:dyDescent="0.2">
      <c r="A511" s="62"/>
      <c r="B511" s="93">
        <v>3</v>
      </c>
      <c r="C511" s="145"/>
      <c r="D511" s="146"/>
      <c r="E511" s="146"/>
      <c r="F511" s="146"/>
      <c r="G511" s="146"/>
      <c r="H511" s="146"/>
      <c r="I511" s="146"/>
      <c r="J511" s="146"/>
      <c r="K511" s="146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46"/>
      <c r="Y511" s="146"/>
      <c r="Z511" s="146"/>
      <c r="AA511" s="146"/>
      <c r="AB511" s="146"/>
      <c r="AC511" s="146"/>
      <c r="AD511" s="146"/>
      <c r="AE511" s="147"/>
      <c r="AF511" s="145"/>
      <c r="AG511" s="146"/>
      <c r="AH511" s="147"/>
      <c r="AI511" s="145"/>
      <c r="AJ511" s="146"/>
      <c r="AK511" s="147"/>
      <c r="AM511"/>
    </row>
    <row r="512" spans="1:44" s="27" customFormat="1" ht="17" customHeight="1" x14ac:dyDescent="0.2">
      <c r="A512" s="64"/>
      <c r="B512" s="93">
        <v>4</v>
      </c>
      <c r="C512" s="145"/>
      <c r="D512" s="146"/>
      <c r="E512" s="146"/>
      <c r="F512" s="146"/>
      <c r="G512" s="146"/>
      <c r="H512" s="146"/>
      <c r="I512" s="146"/>
      <c r="J512" s="146"/>
      <c r="K512" s="146"/>
      <c r="L512" s="146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6"/>
      <c r="X512" s="146"/>
      <c r="Y512" s="146"/>
      <c r="Z512" s="146"/>
      <c r="AA512" s="146"/>
      <c r="AB512" s="146"/>
      <c r="AC512" s="146"/>
      <c r="AD512" s="146"/>
      <c r="AE512" s="147"/>
      <c r="AF512" s="145"/>
      <c r="AG512" s="146"/>
      <c r="AH512" s="147"/>
      <c r="AI512" s="145"/>
      <c r="AJ512" s="146"/>
      <c r="AK512" s="147"/>
    </row>
    <row r="513" spans="1:39" ht="17" customHeight="1" x14ac:dyDescent="0.2">
      <c r="A513" s="62"/>
      <c r="B513" s="93">
        <v>5</v>
      </c>
      <c r="C513" s="145"/>
      <c r="D513" s="146"/>
      <c r="E513" s="146"/>
      <c r="F513" s="146"/>
      <c r="G513" s="146"/>
      <c r="H513" s="146"/>
      <c r="I513" s="146"/>
      <c r="J513" s="146"/>
      <c r="K513" s="146"/>
      <c r="L513" s="146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6"/>
      <c r="X513" s="146"/>
      <c r="Y513" s="146"/>
      <c r="Z513" s="146"/>
      <c r="AA513" s="146"/>
      <c r="AB513" s="146"/>
      <c r="AC513" s="146"/>
      <c r="AD513" s="146"/>
      <c r="AE513" s="147"/>
      <c r="AF513" s="145"/>
      <c r="AG513" s="146"/>
      <c r="AH513" s="147"/>
      <c r="AI513" s="145"/>
      <c r="AJ513" s="146"/>
      <c r="AK513" s="147"/>
      <c r="AM513"/>
    </row>
    <row r="514" spans="1:39" ht="17" customHeight="1" x14ac:dyDescent="0.2">
      <c r="A514" s="62"/>
      <c r="B514" s="93">
        <v>6</v>
      </c>
      <c r="C514" s="145"/>
      <c r="D514" s="146"/>
      <c r="E514" s="146"/>
      <c r="F514" s="146"/>
      <c r="G514" s="146"/>
      <c r="H514" s="146"/>
      <c r="I514" s="146"/>
      <c r="J514" s="146"/>
      <c r="K514" s="146"/>
      <c r="L514" s="146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6"/>
      <c r="X514" s="146"/>
      <c r="Y514" s="146"/>
      <c r="Z514" s="146"/>
      <c r="AA514" s="146"/>
      <c r="AB514" s="146"/>
      <c r="AC514" s="146"/>
      <c r="AD514" s="146"/>
      <c r="AE514" s="147"/>
      <c r="AF514" s="145"/>
      <c r="AG514" s="146"/>
      <c r="AH514" s="147"/>
      <c r="AI514" s="145"/>
      <c r="AJ514" s="146"/>
      <c r="AK514" s="147"/>
      <c r="AM514"/>
    </row>
    <row r="515" spans="1:39" ht="17" customHeight="1" x14ac:dyDescent="0.2">
      <c r="A515" s="62"/>
      <c r="B515" s="94">
        <v>7</v>
      </c>
      <c r="C515" s="148"/>
      <c r="D515" s="149"/>
      <c r="E515" s="149"/>
      <c r="F515" s="149"/>
      <c r="G515" s="149"/>
      <c r="H515" s="149"/>
      <c r="I515" s="149"/>
      <c r="J515" s="149"/>
      <c r="K515" s="149"/>
      <c r="L515" s="149"/>
      <c r="M515" s="149"/>
      <c r="N515" s="149"/>
      <c r="O515" s="149"/>
      <c r="P515" s="149"/>
      <c r="Q515" s="149"/>
      <c r="R515" s="149"/>
      <c r="S515" s="149"/>
      <c r="T515" s="149"/>
      <c r="U515" s="149"/>
      <c r="V515" s="149"/>
      <c r="W515" s="149"/>
      <c r="X515" s="149"/>
      <c r="Y515" s="149"/>
      <c r="Z515" s="149"/>
      <c r="AA515" s="149"/>
      <c r="AB515" s="149"/>
      <c r="AC515" s="149"/>
      <c r="AD515" s="149"/>
      <c r="AE515" s="150"/>
      <c r="AF515" s="148"/>
      <c r="AG515" s="149"/>
      <c r="AH515" s="150"/>
      <c r="AI515" s="148"/>
      <c r="AJ515" s="149"/>
      <c r="AK515" s="150"/>
      <c r="AM515"/>
    </row>
    <row r="516" spans="1:39" ht="7" customHeight="1" x14ac:dyDescent="0.2">
      <c r="A516" s="62"/>
      <c r="B516" s="16"/>
      <c r="C516" s="17"/>
      <c r="D516" s="18"/>
      <c r="E516" s="18"/>
      <c r="F516" s="18"/>
      <c r="G516" s="18"/>
      <c r="H516" s="18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M516"/>
    </row>
    <row r="517" spans="1:39" ht="17" customHeight="1" x14ac:dyDescent="0.2">
      <c r="A517" s="62"/>
      <c r="B517" s="163" t="s">
        <v>285</v>
      </c>
      <c r="C517" s="164"/>
      <c r="D517" s="165"/>
      <c r="E517" s="163" t="s">
        <v>286</v>
      </c>
      <c r="F517" s="164"/>
      <c r="G517" s="164"/>
      <c r="H517" s="164"/>
      <c r="I517" s="164"/>
      <c r="J517" s="164"/>
      <c r="K517" s="164"/>
      <c r="L517" s="164"/>
      <c r="M517" s="164"/>
      <c r="N517" s="164"/>
      <c r="O517" s="164"/>
      <c r="P517" s="164"/>
      <c r="Q517" s="164"/>
      <c r="R517" s="164"/>
      <c r="S517" s="165"/>
      <c r="T517" s="163" t="s">
        <v>287</v>
      </c>
      <c r="U517" s="164"/>
      <c r="V517" s="164"/>
      <c r="W517" s="164"/>
      <c r="X517" s="165"/>
      <c r="Y517" s="163" t="s">
        <v>288</v>
      </c>
      <c r="Z517" s="164"/>
      <c r="AA517" s="164"/>
      <c r="AB517" s="164"/>
      <c r="AC517" s="165"/>
      <c r="AD517" s="163" t="s">
        <v>289</v>
      </c>
      <c r="AE517" s="164"/>
      <c r="AF517" s="164"/>
      <c r="AG517" s="164"/>
      <c r="AH517" s="165"/>
      <c r="AI517" s="163" t="s">
        <v>290</v>
      </c>
      <c r="AJ517" s="164"/>
      <c r="AK517" s="165"/>
      <c r="AM517"/>
    </row>
    <row r="518" spans="1:39" ht="17" customHeight="1" x14ac:dyDescent="0.2">
      <c r="A518" s="62"/>
      <c r="B518" s="142"/>
      <c r="C518" s="143"/>
      <c r="D518" s="144"/>
      <c r="E518" s="142"/>
      <c r="F518" s="143"/>
      <c r="G518" s="143"/>
      <c r="H518" s="143"/>
      <c r="I518" s="143"/>
      <c r="J518" s="143"/>
      <c r="K518" s="143"/>
      <c r="L518" s="143"/>
      <c r="M518" s="143"/>
      <c r="N518" s="143"/>
      <c r="O518" s="143"/>
      <c r="P518" s="143"/>
      <c r="Q518" s="143"/>
      <c r="R518" s="143"/>
      <c r="S518" s="144"/>
      <c r="T518" s="142" t="s">
        <v>291</v>
      </c>
      <c r="U518" s="143"/>
      <c r="V518" s="143"/>
      <c r="W518" s="143"/>
      <c r="X518" s="144"/>
      <c r="Y518" s="142" t="s">
        <v>292</v>
      </c>
      <c r="Z518" s="143"/>
      <c r="AA518" s="143"/>
      <c r="AB518" s="143"/>
      <c r="AC518" s="144"/>
      <c r="AD518" s="142" t="s">
        <v>292</v>
      </c>
      <c r="AE518" s="143"/>
      <c r="AF518" s="143"/>
      <c r="AG518" s="143"/>
      <c r="AH518" s="144"/>
      <c r="AI518" s="142"/>
      <c r="AJ518" s="143"/>
      <c r="AK518" s="144"/>
      <c r="AM518"/>
    </row>
    <row r="519" spans="1:39" ht="17" customHeight="1" x14ac:dyDescent="0.2">
      <c r="A519" s="62"/>
      <c r="B519" s="145"/>
      <c r="C519" s="146"/>
      <c r="D519" s="147"/>
      <c r="E519" s="145"/>
      <c r="F519" s="146"/>
      <c r="G519" s="146"/>
      <c r="H519" s="146"/>
      <c r="I519" s="146"/>
      <c r="J519" s="146"/>
      <c r="K519" s="146"/>
      <c r="L519" s="146"/>
      <c r="M519" s="146"/>
      <c r="N519" s="146"/>
      <c r="O519" s="146"/>
      <c r="P519" s="146"/>
      <c r="Q519" s="146"/>
      <c r="R519" s="146"/>
      <c r="S519" s="147"/>
      <c r="T519" s="145" t="s">
        <v>291</v>
      </c>
      <c r="U519" s="146"/>
      <c r="V519" s="146"/>
      <c r="W519" s="146"/>
      <c r="X519" s="147"/>
      <c r="Y519" s="145" t="s">
        <v>292</v>
      </c>
      <c r="Z519" s="146"/>
      <c r="AA519" s="146"/>
      <c r="AB519" s="146"/>
      <c r="AC519" s="147"/>
      <c r="AD519" s="145" t="s">
        <v>292</v>
      </c>
      <c r="AE519" s="146"/>
      <c r="AF519" s="146"/>
      <c r="AG519" s="146"/>
      <c r="AH519" s="147"/>
      <c r="AI519" s="145"/>
      <c r="AJ519" s="146"/>
      <c r="AK519" s="147"/>
      <c r="AM519"/>
    </row>
    <row r="520" spans="1:39" ht="17" customHeight="1" x14ac:dyDescent="0.2">
      <c r="A520" s="62"/>
      <c r="B520" s="145"/>
      <c r="C520" s="146"/>
      <c r="D520" s="147"/>
      <c r="E520" s="145"/>
      <c r="F520" s="146"/>
      <c r="G520" s="146"/>
      <c r="H520" s="146"/>
      <c r="I520" s="146"/>
      <c r="J520" s="146"/>
      <c r="K520" s="146"/>
      <c r="L520" s="146"/>
      <c r="M520" s="146"/>
      <c r="N520" s="146"/>
      <c r="O520" s="146"/>
      <c r="P520" s="146"/>
      <c r="Q520" s="146"/>
      <c r="R520" s="146"/>
      <c r="S520" s="147"/>
      <c r="T520" s="145" t="s">
        <v>291</v>
      </c>
      <c r="U520" s="146"/>
      <c r="V520" s="146"/>
      <c r="W520" s="146"/>
      <c r="X520" s="147"/>
      <c r="Y520" s="145" t="s">
        <v>292</v>
      </c>
      <c r="Z520" s="146"/>
      <c r="AA520" s="146"/>
      <c r="AB520" s="146"/>
      <c r="AC520" s="147"/>
      <c r="AD520" s="145" t="s">
        <v>292</v>
      </c>
      <c r="AE520" s="146"/>
      <c r="AF520" s="146"/>
      <c r="AG520" s="146"/>
      <c r="AH520" s="147"/>
      <c r="AI520" s="145"/>
      <c r="AJ520" s="146"/>
      <c r="AK520" s="147"/>
      <c r="AM520"/>
    </row>
    <row r="521" spans="1:39" ht="17" customHeight="1" x14ac:dyDescent="0.2">
      <c r="A521" s="62"/>
      <c r="B521" s="145"/>
      <c r="C521" s="146"/>
      <c r="D521" s="147"/>
      <c r="E521" s="145"/>
      <c r="F521" s="146"/>
      <c r="G521" s="146"/>
      <c r="H521" s="146"/>
      <c r="I521" s="146"/>
      <c r="J521" s="146"/>
      <c r="K521" s="146"/>
      <c r="L521" s="146"/>
      <c r="M521" s="146"/>
      <c r="N521" s="146"/>
      <c r="O521" s="146"/>
      <c r="P521" s="146"/>
      <c r="Q521" s="146"/>
      <c r="R521" s="146"/>
      <c r="S521" s="147"/>
      <c r="T521" s="145" t="s">
        <v>291</v>
      </c>
      <c r="U521" s="146"/>
      <c r="V521" s="146"/>
      <c r="W521" s="146"/>
      <c r="X521" s="147"/>
      <c r="Y521" s="145" t="s">
        <v>292</v>
      </c>
      <c r="Z521" s="146"/>
      <c r="AA521" s="146"/>
      <c r="AB521" s="146"/>
      <c r="AC521" s="147"/>
      <c r="AD521" s="145" t="s">
        <v>292</v>
      </c>
      <c r="AE521" s="146"/>
      <c r="AF521" s="146"/>
      <c r="AG521" s="146"/>
      <c r="AH521" s="147"/>
      <c r="AI521" s="145"/>
      <c r="AJ521" s="146"/>
      <c r="AK521" s="147"/>
      <c r="AM521"/>
    </row>
    <row r="522" spans="1:39" ht="17" customHeight="1" x14ac:dyDescent="0.2">
      <c r="A522" s="62"/>
      <c r="B522" s="145"/>
      <c r="C522" s="146"/>
      <c r="D522" s="147"/>
      <c r="E522" s="145"/>
      <c r="F522" s="146"/>
      <c r="G522" s="146"/>
      <c r="H522" s="146"/>
      <c r="I522" s="146"/>
      <c r="J522" s="146"/>
      <c r="K522" s="146"/>
      <c r="L522" s="146"/>
      <c r="M522" s="146"/>
      <c r="N522" s="146"/>
      <c r="O522" s="146"/>
      <c r="P522" s="146"/>
      <c r="Q522" s="146"/>
      <c r="R522" s="146"/>
      <c r="S522" s="147"/>
      <c r="T522" s="145" t="s">
        <v>291</v>
      </c>
      <c r="U522" s="146"/>
      <c r="V522" s="146"/>
      <c r="W522" s="146"/>
      <c r="X522" s="147"/>
      <c r="Y522" s="145" t="s">
        <v>292</v>
      </c>
      <c r="Z522" s="146"/>
      <c r="AA522" s="146"/>
      <c r="AB522" s="146"/>
      <c r="AC522" s="147"/>
      <c r="AD522" s="145" t="s">
        <v>292</v>
      </c>
      <c r="AE522" s="146"/>
      <c r="AF522" s="146"/>
      <c r="AG522" s="146"/>
      <c r="AH522" s="147"/>
      <c r="AI522" s="145"/>
      <c r="AJ522" s="146"/>
      <c r="AK522" s="147"/>
      <c r="AM522"/>
    </row>
    <row r="523" spans="1:39" ht="17" customHeight="1" x14ac:dyDescent="0.2">
      <c r="A523" s="62"/>
      <c r="B523" s="145"/>
      <c r="C523" s="146"/>
      <c r="D523" s="147"/>
      <c r="E523" s="145"/>
      <c r="F523" s="146"/>
      <c r="G523" s="146"/>
      <c r="H523" s="146"/>
      <c r="I523" s="146"/>
      <c r="J523" s="146"/>
      <c r="K523" s="146"/>
      <c r="L523" s="146"/>
      <c r="M523" s="146"/>
      <c r="N523" s="146"/>
      <c r="O523" s="146"/>
      <c r="P523" s="146"/>
      <c r="Q523" s="146"/>
      <c r="R523" s="146"/>
      <c r="S523" s="147"/>
      <c r="T523" s="145" t="s">
        <v>291</v>
      </c>
      <c r="U523" s="146"/>
      <c r="V523" s="146"/>
      <c r="W523" s="146"/>
      <c r="X523" s="147"/>
      <c r="Y523" s="145" t="s">
        <v>292</v>
      </c>
      <c r="Z523" s="146"/>
      <c r="AA523" s="146"/>
      <c r="AB523" s="146"/>
      <c r="AC523" s="147"/>
      <c r="AD523" s="145" t="s">
        <v>292</v>
      </c>
      <c r="AE523" s="146"/>
      <c r="AF523" s="146"/>
      <c r="AG523" s="146"/>
      <c r="AH523" s="147"/>
      <c r="AI523" s="145"/>
      <c r="AJ523" s="146"/>
      <c r="AK523" s="147"/>
      <c r="AM523"/>
    </row>
    <row r="524" spans="1:39" ht="17" customHeight="1" x14ac:dyDescent="0.2">
      <c r="A524" s="62"/>
      <c r="B524" s="145"/>
      <c r="C524" s="146"/>
      <c r="D524" s="147"/>
      <c r="E524" s="145"/>
      <c r="F524" s="146"/>
      <c r="G524" s="146"/>
      <c r="H524" s="146"/>
      <c r="I524" s="146"/>
      <c r="J524" s="146"/>
      <c r="K524" s="146"/>
      <c r="L524" s="146"/>
      <c r="M524" s="146"/>
      <c r="N524" s="146"/>
      <c r="O524" s="146"/>
      <c r="P524" s="146"/>
      <c r="Q524" s="146"/>
      <c r="R524" s="146"/>
      <c r="S524" s="147"/>
      <c r="T524" s="145" t="s">
        <v>291</v>
      </c>
      <c r="U524" s="146"/>
      <c r="V524" s="146"/>
      <c r="W524" s="146"/>
      <c r="X524" s="147"/>
      <c r="Y524" s="145" t="s">
        <v>292</v>
      </c>
      <c r="Z524" s="146"/>
      <c r="AA524" s="146"/>
      <c r="AB524" s="146"/>
      <c r="AC524" s="147"/>
      <c r="AD524" s="145" t="s">
        <v>292</v>
      </c>
      <c r="AE524" s="146"/>
      <c r="AF524" s="146"/>
      <c r="AG524" s="146"/>
      <c r="AH524" s="147"/>
      <c r="AI524" s="145"/>
      <c r="AJ524" s="146"/>
      <c r="AK524" s="147"/>
      <c r="AM524"/>
    </row>
    <row r="525" spans="1:39" ht="17" customHeight="1" x14ac:dyDescent="0.2">
      <c r="A525" s="62"/>
      <c r="B525" s="145"/>
      <c r="C525" s="146"/>
      <c r="D525" s="147"/>
      <c r="E525" s="145"/>
      <c r="F525" s="146"/>
      <c r="G525" s="146"/>
      <c r="H525" s="146"/>
      <c r="I525" s="146"/>
      <c r="J525" s="146"/>
      <c r="K525" s="146"/>
      <c r="L525" s="146"/>
      <c r="M525" s="146"/>
      <c r="N525" s="146"/>
      <c r="O525" s="146"/>
      <c r="P525" s="146"/>
      <c r="Q525" s="146"/>
      <c r="R525" s="146"/>
      <c r="S525" s="147"/>
      <c r="T525" s="145" t="s">
        <v>291</v>
      </c>
      <c r="U525" s="146"/>
      <c r="V525" s="146"/>
      <c r="W525" s="146"/>
      <c r="X525" s="147"/>
      <c r="Y525" s="145" t="s">
        <v>292</v>
      </c>
      <c r="Z525" s="146"/>
      <c r="AA525" s="146"/>
      <c r="AB525" s="146"/>
      <c r="AC525" s="147"/>
      <c r="AD525" s="145" t="s">
        <v>292</v>
      </c>
      <c r="AE525" s="146"/>
      <c r="AF525" s="146"/>
      <c r="AG525" s="146"/>
      <c r="AH525" s="147"/>
      <c r="AI525" s="145"/>
      <c r="AJ525" s="146"/>
      <c r="AK525" s="147"/>
      <c r="AM525"/>
    </row>
    <row r="526" spans="1:39" ht="17" customHeight="1" x14ac:dyDescent="0.2">
      <c r="A526" s="62"/>
      <c r="B526" s="145"/>
      <c r="C526" s="146"/>
      <c r="D526" s="147"/>
      <c r="E526" s="145"/>
      <c r="F526" s="146"/>
      <c r="G526" s="146"/>
      <c r="H526" s="146"/>
      <c r="I526" s="146"/>
      <c r="J526" s="146"/>
      <c r="K526" s="146"/>
      <c r="L526" s="146"/>
      <c r="M526" s="146"/>
      <c r="N526" s="146"/>
      <c r="O526" s="146"/>
      <c r="P526" s="146"/>
      <c r="Q526" s="146"/>
      <c r="R526" s="146"/>
      <c r="S526" s="147"/>
      <c r="T526" s="145" t="s">
        <v>291</v>
      </c>
      <c r="U526" s="146"/>
      <c r="V526" s="146"/>
      <c r="W526" s="146"/>
      <c r="X526" s="147"/>
      <c r="Y526" s="145" t="s">
        <v>292</v>
      </c>
      <c r="Z526" s="146"/>
      <c r="AA526" s="146"/>
      <c r="AB526" s="146"/>
      <c r="AC526" s="147"/>
      <c r="AD526" s="145" t="s">
        <v>292</v>
      </c>
      <c r="AE526" s="146"/>
      <c r="AF526" s="146"/>
      <c r="AG526" s="146"/>
      <c r="AH526" s="147"/>
      <c r="AI526" s="145"/>
      <c r="AJ526" s="146"/>
      <c r="AK526" s="147"/>
      <c r="AM526"/>
    </row>
    <row r="527" spans="1:39" ht="17" customHeight="1" x14ac:dyDescent="0.2">
      <c r="A527" s="62"/>
      <c r="B527" s="145"/>
      <c r="C527" s="146"/>
      <c r="D527" s="147"/>
      <c r="E527" s="145"/>
      <c r="F527" s="146"/>
      <c r="G527" s="146"/>
      <c r="H527" s="146"/>
      <c r="I527" s="146"/>
      <c r="J527" s="146"/>
      <c r="K527" s="146"/>
      <c r="L527" s="146"/>
      <c r="M527" s="146"/>
      <c r="N527" s="146"/>
      <c r="O527" s="146"/>
      <c r="P527" s="146"/>
      <c r="Q527" s="146"/>
      <c r="R527" s="146"/>
      <c r="S527" s="147"/>
      <c r="T527" s="145" t="s">
        <v>291</v>
      </c>
      <c r="U527" s="146"/>
      <c r="V527" s="146"/>
      <c r="W527" s="146"/>
      <c r="X527" s="147"/>
      <c r="Y527" s="145" t="s">
        <v>292</v>
      </c>
      <c r="Z527" s="146"/>
      <c r="AA527" s="146"/>
      <c r="AB527" s="146"/>
      <c r="AC527" s="147"/>
      <c r="AD527" s="145" t="s">
        <v>292</v>
      </c>
      <c r="AE527" s="146"/>
      <c r="AF527" s="146"/>
      <c r="AG527" s="146"/>
      <c r="AH527" s="147"/>
      <c r="AI527" s="145"/>
      <c r="AJ527" s="146"/>
      <c r="AK527" s="147"/>
      <c r="AM527"/>
    </row>
    <row r="528" spans="1:39" ht="17" customHeight="1" x14ac:dyDescent="0.2">
      <c r="A528" s="62"/>
      <c r="B528" s="148"/>
      <c r="C528" s="149"/>
      <c r="D528" s="150"/>
      <c r="E528" s="148"/>
      <c r="F528" s="149"/>
      <c r="G528" s="149"/>
      <c r="H528" s="149"/>
      <c r="I528" s="149"/>
      <c r="J528" s="149"/>
      <c r="K528" s="149"/>
      <c r="L528" s="149"/>
      <c r="M528" s="149"/>
      <c r="N528" s="149"/>
      <c r="O528" s="149"/>
      <c r="P528" s="149"/>
      <c r="Q528" s="149"/>
      <c r="R528" s="149"/>
      <c r="S528" s="150"/>
      <c r="T528" s="148" t="s">
        <v>291</v>
      </c>
      <c r="U528" s="149"/>
      <c r="V528" s="149"/>
      <c r="W528" s="149"/>
      <c r="X528" s="150"/>
      <c r="Y528" s="148" t="s">
        <v>292</v>
      </c>
      <c r="Z528" s="149"/>
      <c r="AA528" s="149"/>
      <c r="AB528" s="149"/>
      <c r="AC528" s="150"/>
      <c r="AD528" s="148" t="s">
        <v>292</v>
      </c>
      <c r="AE528" s="149"/>
      <c r="AF528" s="149"/>
      <c r="AG528" s="149"/>
      <c r="AH528" s="150"/>
      <c r="AI528" s="148"/>
      <c r="AJ528" s="149"/>
      <c r="AK528" s="150"/>
      <c r="AM528"/>
    </row>
    <row r="529" spans="1:39" ht="7" customHeight="1" x14ac:dyDescent="0.2">
      <c r="A529" s="62"/>
      <c r="AM529"/>
    </row>
    <row r="530" spans="1:39" ht="7" customHeight="1" x14ac:dyDescent="0.2">
      <c r="A530" s="62"/>
      <c r="B530" s="28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6"/>
      <c r="AM530"/>
    </row>
    <row r="531" spans="1:39" s="30" customFormat="1" ht="15" customHeight="1" x14ac:dyDescent="0.15">
      <c r="A531" s="62"/>
      <c r="B531" s="166" t="s">
        <v>293</v>
      </c>
      <c r="C531" s="167"/>
      <c r="D531" s="167"/>
      <c r="E531" s="167"/>
      <c r="F531" s="167"/>
      <c r="G531" s="23"/>
      <c r="H531" s="69"/>
      <c r="I531" s="23" t="s">
        <v>294</v>
      </c>
      <c r="J531" s="23"/>
      <c r="K531" s="23"/>
      <c r="L531" s="23"/>
      <c r="M531" s="69"/>
      <c r="N531" s="23" t="s">
        <v>295</v>
      </c>
      <c r="O531" s="23"/>
      <c r="P531" s="23"/>
      <c r="Q531" s="23"/>
      <c r="R531" s="69"/>
      <c r="S531" s="23" t="s">
        <v>296</v>
      </c>
      <c r="T531" s="23"/>
      <c r="U531" s="23"/>
      <c r="V531" s="23"/>
      <c r="W531" s="23"/>
      <c r="X531" s="23"/>
      <c r="Y531" s="70"/>
      <c r="Z531" s="23" t="s">
        <v>297</v>
      </c>
      <c r="AA531" s="23"/>
      <c r="AB531" s="23"/>
      <c r="AC531" s="23"/>
      <c r="AD531" s="69"/>
      <c r="AE531" s="23" t="s">
        <v>298</v>
      </c>
      <c r="AF531" s="23"/>
      <c r="AG531" s="23"/>
      <c r="AH531" s="80"/>
      <c r="AI531" s="80"/>
      <c r="AJ531" s="80"/>
      <c r="AK531" s="84"/>
    </row>
    <row r="532" spans="1:39" s="30" customFormat="1" ht="10" customHeight="1" x14ac:dyDescent="0.15">
      <c r="A532" s="62"/>
      <c r="B532" s="166"/>
      <c r="C532" s="167"/>
      <c r="D532" s="167"/>
      <c r="E532" s="167"/>
      <c r="F532" s="167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80"/>
      <c r="AI532" s="80"/>
      <c r="AJ532" s="80"/>
      <c r="AK532" s="84"/>
    </row>
    <row r="533" spans="1:39" s="30" customFormat="1" ht="15" customHeight="1" x14ac:dyDescent="0.15">
      <c r="A533" s="62"/>
      <c r="B533" s="166"/>
      <c r="C533" s="167"/>
      <c r="D533" s="167"/>
      <c r="E533" s="167"/>
      <c r="F533" s="167"/>
      <c r="G533" s="23"/>
      <c r="H533" s="69"/>
      <c r="I533" s="23" t="s">
        <v>299</v>
      </c>
      <c r="J533" s="23"/>
      <c r="K533" s="23"/>
      <c r="L533" s="23"/>
      <c r="M533" s="69"/>
      <c r="N533" s="23" t="s">
        <v>300</v>
      </c>
      <c r="O533" s="72"/>
      <c r="P533" s="23"/>
      <c r="Q533" s="23"/>
      <c r="R533" s="69"/>
      <c r="S533" s="23" t="s">
        <v>301</v>
      </c>
      <c r="T533" s="23"/>
      <c r="U533" s="23"/>
      <c r="V533" s="23"/>
      <c r="W533" s="23"/>
      <c r="X533" s="23"/>
      <c r="Y533" s="69"/>
      <c r="Z533" s="23" t="s">
        <v>302</v>
      </c>
      <c r="AA533" s="23"/>
      <c r="AB533" s="71"/>
      <c r="AC533" s="71"/>
      <c r="AD533" s="71"/>
      <c r="AE533" s="71"/>
      <c r="AF533" s="71"/>
      <c r="AG533" s="71"/>
      <c r="AH533" s="71"/>
      <c r="AI533" s="71"/>
      <c r="AJ533" s="71"/>
      <c r="AK533" s="82"/>
    </row>
    <row r="534" spans="1:39" s="30" customFormat="1" ht="10" customHeight="1" x14ac:dyDescent="0.15">
      <c r="A534" s="62"/>
      <c r="B534" s="83"/>
      <c r="C534" s="29"/>
      <c r="D534" s="29"/>
      <c r="E534" s="29"/>
      <c r="F534" s="29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84"/>
    </row>
    <row r="535" spans="1:39" s="30" customFormat="1" ht="15" customHeight="1" x14ac:dyDescent="0.15">
      <c r="A535" s="62"/>
      <c r="B535" s="171" t="s">
        <v>303</v>
      </c>
      <c r="C535" s="172"/>
      <c r="D535" s="172"/>
      <c r="E535" s="172"/>
      <c r="F535" s="172"/>
      <c r="G535" s="23"/>
      <c r="H535" s="69"/>
      <c r="I535" s="23" t="s">
        <v>304</v>
      </c>
      <c r="J535" s="23"/>
      <c r="K535" s="23"/>
      <c r="L535" s="23"/>
      <c r="M535" s="23"/>
      <c r="N535" s="23"/>
      <c r="O535" s="72"/>
      <c r="P535" s="23"/>
      <c r="Q535" s="23"/>
      <c r="R535" s="69"/>
      <c r="S535" s="23" t="s">
        <v>305</v>
      </c>
      <c r="T535" s="23"/>
      <c r="U535" s="23"/>
      <c r="V535" s="23"/>
      <c r="W535" s="23"/>
      <c r="X535" s="23"/>
      <c r="Y535" s="69"/>
      <c r="Z535" s="23" t="s">
        <v>306</v>
      </c>
      <c r="AA535" s="23"/>
      <c r="AB535" s="23"/>
      <c r="AC535" s="23"/>
      <c r="AD535" s="23"/>
      <c r="AE535" s="23"/>
      <c r="AF535" s="73"/>
      <c r="AG535" s="23"/>
      <c r="AH535" s="23"/>
      <c r="AI535" s="23"/>
      <c r="AJ535" s="23"/>
      <c r="AK535" s="84"/>
    </row>
    <row r="536" spans="1:39" s="30" customFormat="1" ht="5" customHeight="1" x14ac:dyDescent="0.15">
      <c r="A536" s="62"/>
      <c r="B536" s="171"/>
      <c r="C536" s="172"/>
      <c r="D536" s="172"/>
      <c r="E536" s="172"/>
      <c r="F536" s="172"/>
      <c r="G536" s="23"/>
      <c r="H536" s="23"/>
      <c r="I536" s="23"/>
      <c r="J536" s="23"/>
      <c r="K536" s="23"/>
      <c r="L536" s="23"/>
      <c r="M536" s="23"/>
      <c r="N536" s="23"/>
      <c r="O536" s="72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73"/>
      <c r="AG536" s="23"/>
      <c r="AH536" s="23"/>
      <c r="AI536" s="23"/>
      <c r="AJ536" s="23"/>
      <c r="AK536" s="84"/>
    </row>
    <row r="537" spans="1:39" s="30" customFormat="1" ht="15" customHeight="1" x14ac:dyDescent="0.2">
      <c r="A537" s="63"/>
      <c r="B537" s="171"/>
      <c r="C537" s="172"/>
      <c r="D537" s="172"/>
      <c r="E537" s="172"/>
      <c r="F537" s="172"/>
      <c r="G537" s="23"/>
      <c r="H537" s="23"/>
      <c r="I537" s="23"/>
      <c r="J537" s="23"/>
      <c r="K537" s="23"/>
      <c r="L537" s="23"/>
      <c r="M537" s="23"/>
      <c r="N537" s="23"/>
      <c r="O537" s="74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84"/>
    </row>
    <row r="538" spans="1:39" s="30" customFormat="1" ht="10" customHeight="1" x14ac:dyDescent="0.2">
      <c r="A538" s="62"/>
      <c r="B538" s="83"/>
      <c r="C538" s="29"/>
      <c r="D538" s="29"/>
      <c r="E538" s="29"/>
      <c r="F538" s="29"/>
      <c r="G538" s="23"/>
      <c r="H538" s="23"/>
      <c r="I538" s="23"/>
      <c r="J538" s="23"/>
      <c r="K538" s="23"/>
      <c r="L538" s="23"/>
      <c r="M538" s="23"/>
      <c r="N538" s="23"/>
      <c r="O538" s="75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84"/>
    </row>
    <row r="539" spans="1:39" s="30" customFormat="1" ht="17" customHeight="1" x14ac:dyDescent="0.15">
      <c r="A539" s="62"/>
      <c r="B539" s="173" t="s">
        <v>307</v>
      </c>
      <c r="C539" s="174"/>
      <c r="D539" s="174"/>
      <c r="E539" s="174"/>
      <c r="F539" s="174"/>
      <c r="G539" s="23"/>
      <c r="H539" s="69"/>
      <c r="I539" s="76" t="s">
        <v>308</v>
      </c>
      <c r="J539" s="23"/>
      <c r="K539" s="23"/>
      <c r="L539" s="23"/>
      <c r="M539" s="69"/>
      <c r="N539" s="23" t="s">
        <v>309</v>
      </c>
      <c r="O539" s="72"/>
      <c r="P539" s="23"/>
      <c r="Q539" s="23"/>
      <c r="R539" s="69"/>
      <c r="S539" s="23" t="s">
        <v>310</v>
      </c>
      <c r="T539" s="23"/>
      <c r="U539" s="23"/>
      <c r="V539" s="23"/>
      <c r="W539" s="23"/>
      <c r="X539" s="23"/>
      <c r="Y539" s="69"/>
      <c r="Z539" s="23" t="s">
        <v>311</v>
      </c>
      <c r="AA539" s="23"/>
      <c r="AB539" s="23"/>
      <c r="AC539" s="69"/>
      <c r="AD539" s="76" t="s">
        <v>312</v>
      </c>
      <c r="AF539" s="23"/>
      <c r="AG539" s="23"/>
      <c r="AH539" s="23"/>
      <c r="AI539" s="23"/>
      <c r="AJ539" s="23"/>
      <c r="AK539" s="84"/>
    </row>
    <row r="540" spans="1:39" s="30" customFormat="1" ht="7" customHeight="1" x14ac:dyDescent="0.15">
      <c r="A540" s="62"/>
      <c r="B540" s="173"/>
      <c r="C540" s="174"/>
      <c r="D540" s="174"/>
      <c r="E540" s="174"/>
      <c r="F540" s="174"/>
      <c r="G540" s="23"/>
      <c r="H540" s="77"/>
      <c r="I540" s="23"/>
      <c r="J540" s="23"/>
      <c r="K540" s="23"/>
      <c r="L540" s="23"/>
      <c r="M540" s="23"/>
      <c r="N540" s="23"/>
      <c r="O540" s="72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84"/>
    </row>
    <row r="541" spans="1:39" ht="17" customHeight="1" x14ac:dyDescent="0.2">
      <c r="A541" s="62"/>
      <c r="B541" s="173"/>
      <c r="C541" s="174"/>
      <c r="D541" s="174"/>
      <c r="E541" s="174"/>
      <c r="F541" s="174"/>
      <c r="G541" s="75"/>
      <c r="H541" s="78"/>
      <c r="I541" s="75" t="s">
        <v>313</v>
      </c>
      <c r="J541" s="75"/>
      <c r="K541" s="75"/>
      <c r="L541" s="75"/>
      <c r="M541" s="75"/>
      <c r="N541" s="75"/>
      <c r="O541" s="75"/>
      <c r="P541" s="75"/>
      <c r="Q541" s="75"/>
      <c r="R541" s="78"/>
      <c r="S541" s="75" t="s">
        <v>314</v>
      </c>
      <c r="T541" s="75"/>
      <c r="U541" s="75"/>
      <c r="V541" s="75"/>
      <c r="W541" s="75"/>
      <c r="X541" s="75"/>
      <c r="Y541" s="78"/>
      <c r="Z541" s="75" t="s">
        <v>315</v>
      </c>
      <c r="AA541" s="75"/>
      <c r="AB541" s="79"/>
      <c r="AC541" s="79"/>
      <c r="AD541" s="79"/>
      <c r="AE541" s="79"/>
      <c r="AF541" s="79"/>
      <c r="AG541" s="79"/>
      <c r="AH541" s="79"/>
      <c r="AI541" s="79"/>
      <c r="AJ541" s="79"/>
      <c r="AK541" s="85"/>
      <c r="AM541"/>
    </row>
    <row r="542" spans="1:39" ht="10" customHeight="1" x14ac:dyDescent="0.2">
      <c r="A542" s="62"/>
      <c r="B542" s="86"/>
      <c r="C542" s="87"/>
      <c r="D542" s="87"/>
      <c r="E542" s="87"/>
      <c r="F542" s="87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  <c r="AA542" s="75"/>
      <c r="AB542" s="75"/>
      <c r="AC542" s="75"/>
      <c r="AD542" s="75"/>
      <c r="AE542" s="75"/>
      <c r="AF542" s="75"/>
      <c r="AG542" s="75"/>
      <c r="AH542" s="75"/>
      <c r="AI542" s="75"/>
      <c r="AJ542" s="75"/>
      <c r="AK542" s="88"/>
      <c r="AM542"/>
    </row>
    <row r="543" spans="1:39" s="23" customFormat="1" ht="15" customHeight="1" x14ac:dyDescent="0.15">
      <c r="A543" s="64"/>
      <c r="B543" s="173" t="s">
        <v>316</v>
      </c>
      <c r="C543" s="174"/>
      <c r="D543" s="174"/>
      <c r="E543" s="174"/>
      <c r="F543" s="174"/>
      <c r="G543" s="29"/>
      <c r="H543" s="70"/>
      <c r="I543" s="80" t="s">
        <v>35</v>
      </c>
      <c r="J543" s="80"/>
      <c r="K543" s="80"/>
      <c r="L543" s="80"/>
      <c r="M543" s="70"/>
      <c r="N543" s="80" t="s">
        <v>54</v>
      </c>
      <c r="Q543" s="80"/>
      <c r="R543" s="70"/>
      <c r="S543" s="80" t="s">
        <v>317</v>
      </c>
      <c r="V543" s="80"/>
      <c r="W543" s="80"/>
      <c r="Y543" s="70"/>
      <c r="Z543" s="80" t="s">
        <v>318</v>
      </c>
      <c r="AA543" s="80"/>
      <c r="AD543" s="80"/>
      <c r="AE543" s="80"/>
      <c r="AF543" s="80"/>
      <c r="AG543" s="80"/>
      <c r="AH543" s="80"/>
      <c r="AI543" s="80"/>
      <c r="AJ543" s="80"/>
      <c r="AK543" s="84"/>
    </row>
    <row r="544" spans="1:39" ht="17" customHeight="1" x14ac:dyDescent="0.2">
      <c r="A544" s="62"/>
      <c r="B544" s="173"/>
      <c r="C544" s="174"/>
      <c r="D544" s="174"/>
      <c r="E544" s="174"/>
      <c r="F544" s="174"/>
      <c r="G544" s="75"/>
      <c r="H544" s="75" t="s">
        <v>319</v>
      </c>
      <c r="I544" s="75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  <c r="AA544" s="79"/>
      <c r="AB544" s="79"/>
      <c r="AC544" s="79"/>
      <c r="AD544" s="79"/>
      <c r="AE544" s="79"/>
      <c r="AF544" s="79"/>
      <c r="AG544" s="79"/>
      <c r="AH544" s="79"/>
      <c r="AI544" s="79"/>
      <c r="AJ544" s="79"/>
      <c r="AK544" s="82"/>
      <c r="AM544"/>
    </row>
    <row r="545" spans="1:39" ht="5" customHeight="1" x14ac:dyDescent="0.2">
      <c r="A545" s="62"/>
      <c r="B545" s="89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81"/>
      <c r="AB545" s="81"/>
      <c r="AC545" s="81"/>
      <c r="AD545" s="81"/>
      <c r="AE545" s="81"/>
      <c r="AF545" s="81"/>
      <c r="AG545" s="81"/>
      <c r="AH545" s="81"/>
      <c r="AI545" s="81"/>
      <c r="AJ545" s="81"/>
      <c r="AK545" s="90"/>
      <c r="AM545"/>
    </row>
    <row r="546" spans="1:39" ht="7" customHeight="1" x14ac:dyDescent="0.2">
      <c r="A546" s="62"/>
      <c r="B546" s="175"/>
      <c r="C546" s="175"/>
      <c r="D546" s="175"/>
      <c r="E546" s="175"/>
      <c r="F546" s="176"/>
      <c r="G546" s="176"/>
      <c r="H546" s="176"/>
      <c r="I546" s="176"/>
      <c r="J546" s="176"/>
      <c r="K546" s="176"/>
      <c r="L546" s="176"/>
      <c r="M546" s="176"/>
      <c r="N546" s="176"/>
      <c r="O546" s="176"/>
      <c r="P546" s="176"/>
      <c r="Q546" s="176"/>
      <c r="R546" s="176"/>
      <c r="S546" s="176"/>
      <c r="T546" s="176"/>
      <c r="U546" s="176"/>
      <c r="V546" s="176"/>
      <c r="W546" s="176"/>
      <c r="X546" s="176"/>
      <c r="Y546" s="176"/>
      <c r="Z546" s="176"/>
      <c r="AA546" s="176"/>
      <c r="AB546" s="176"/>
      <c r="AC546" s="176"/>
      <c r="AD546" s="176"/>
      <c r="AE546" s="176"/>
      <c r="AF546" s="176"/>
      <c r="AG546" s="176"/>
      <c r="AH546" s="176"/>
      <c r="AI546" s="176"/>
      <c r="AJ546" s="176"/>
      <c r="AK546" s="176"/>
      <c r="AM546"/>
    </row>
    <row r="547" spans="1:39" ht="16" customHeight="1" x14ac:dyDescent="0.2">
      <c r="A547" s="62"/>
      <c r="B547" s="177" t="s">
        <v>320</v>
      </c>
      <c r="C547" s="178"/>
      <c r="D547" s="178"/>
      <c r="E547" s="178"/>
      <c r="F547" s="143"/>
      <c r="G547" s="143"/>
      <c r="H547" s="143"/>
      <c r="I547" s="143"/>
      <c r="J547" s="143"/>
      <c r="K547" s="143"/>
      <c r="L547" s="143"/>
      <c r="M547" s="143"/>
      <c r="N547" s="143"/>
      <c r="O547" s="143"/>
      <c r="P547" s="143"/>
      <c r="Q547" s="143"/>
      <c r="R547" s="143"/>
      <c r="S547" s="143"/>
      <c r="T547" s="143"/>
      <c r="U547" s="143"/>
      <c r="V547" s="143"/>
      <c r="W547" s="143"/>
      <c r="X547" s="143"/>
      <c r="Y547" s="143"/>
      <c r="Z547" s="143"/>
      <c r="AA547" s="143"/>
      <c r="AB547" s="143"/>
      <c r="AC547" s="143"/>
      <c r="AD547" s="143"/>
      <c r="AE547" s="143"/>
      <c r="AF547" s="143"/>
      <c r="AG547" s="143"/>
      <c r="AH547" s="143"/>
      <c r="AI547" s="143"/>
      <c r="AJ547" s="143"/>
      <c r="AK547" s="144"/>
      <c r="AM547"/>
    </row>
    <row r="548" spans="1:39" ht="16" customHeight="1" x14ac:dyDescent="0.2">
      <c r="A548" s="62"/>
      <c r="B548" s="145"/>
      <c r="C548" s="146"/>
      <c r="D548" s="146"/>
      <c r="E548" s="146"/>
      <c r="F548" s="146"/>
      <c r="G548" s="146"/>
      <c r="H548" s="146"/>
      <c r="I548" s="146"/>
      <c r="J548" s="146"/>
      <c r="K548" s="146"/>
      <c r="L548" s="146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6"/>
      <c r="X548" s="146"/>
      <c r="Y548" s="146"/>
      <c r="Z548" s="146"/>
      <c r="AA548" s="146"/>
      <c r="AB548" s="146"/>
      <c r="AC548" s="146"/>
      <c r="AD548" s="146"/>
      <c r="AE548" s="146"/>
      <c r="AF548" s="146"/>
      <c r="AG548" s="146"/>
      <c r="AH548" s="146"/>
      <c r="AI548" s="146"/>
      <c r="AJ548" s="146"/>
      <c r="AK548" s="147"/>
      <c r="AM548"/>
    </row>
    <row r="549" spans="1:39" ht="16" customHeight="1" x14ac:dyDescent="0.2">
      <c r="A549" s="62"/>
      <c r="B549" s="145"/>
      <c r="C549" s="146"/>
      <c r="D549" s="146"/>
      <c r="E549" s="146"/>
      <c r="F549" s="146"/>
      <c r="G549" s="146"/>
      <c r="H549" s="146"/>
      <c r="I549" s="146"/>
      <c r="J549" s="146"/>
      <c r="K549" s="146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46"/>
      <c r="Y549" s="146"/>
      <c r="Z549" s="146"/>
      <c r="AA549" s="146"/>
      <c r="AB549" s="146"/>
      <c r="AC549" s="146"/>
      <c r="AD549" s="146"/>
      <c r="AE549" s="146"/>
      <c r="AF549" s="146"/>
      <c r="AG549" s="146"/>
      <c r="AH549" s="146"/>
      <c r="AI549" s="146"/>
      <c r="AJ549" s="146"/>
      <c r="AK549" s="147"/>
      <c r="AM549"/>
    </row>
    <row r="550" spans="1:39" ht="16" customHeight="1" x14ac:dyDescent="0.2">
      <c r="A550" s="62"/>
      <c r="B550" s="145"/>
      <c r="C550" s="146"/>
      <c r="D550" s="146"/>
      <c r="E550" s="146"/>
      <c r="F550" s="146"/>
      <c r="G550" s="146"/>
      <c r="H550" s="146"/>
      <c r="I550" s="146"/>
      <c r="J550" s="146"/>
      <c r="K550" s="146"/>
      <c r="L550" s="146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6"/>
      <c r="X550" s="146"/>
      <c r="Y550" s="146"/>
      <c r="Z550" s="146"/>
      <c r="AA550" s="146"/>
      <c r="AB550" s="146"/>
      <c r="AC550" s="146"/>
      <c r="AD550" s="146"/>
      <c r="AE550" s="146"/>
      <c r="AF550" s="146"/>
      <c r="AG550" s="146"/>
      <c r="AH550" s="146"/>
      <c r="AI550" s="146"/>
      <c r="AJ550" s="146"/>
      <c r="AK550" s="147"/>
      <c r="AM550"/>
    </row>
    <row r="551" spans="1:39" ht="17" customHeight="1" x14ac:dyDescent="0.2">
      <c r="A551" s="62"/>
      <c r="B551" s="145"/>
      <c r="C551" s="146"/>
      <c r="D551" s="146"/>
      <c r="E551" s="146"/>
      <c r="F551" s="146"/>
      <c r="G551" s="146"/>
      <c r="H551" s="146"/>
      <c r="I551" s="146"/>
      <c r="J551" s="146"/>
      <c r="K551" s="146"/>
      <c r="L551" s="146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6"/>
      <c r="X551" s="146"/>
      <c r="Y551" s="146"/>
      <c r="Z551" s="146"/>
      <c r="AA551" s="146"/>
      <c r="AB551" s="146"/>
      <c r="AC551" s="146"/>
      <c r="AD551" s="146"/>
      <c r="AE551" s="146"/>
      <c r="AF551" s="146"/>
      <c r="AG551" s="146"/>
      <c r="AH551" s="146"/>
      <c r="AI551" s="146"/>
      <c r="AJ551" s="146"/>
      <c r="AK551" s="147"/>
      <c r="AM551"/>
    </row>
    <row r="552" spans="1:39" ht="17" customHeight="1" x14ac:dyDescent="0.2">
      <c r="A552" s="62"/>
      <c r="B552" s="145"/>
      <c r="C552" s="146"/>
      <c r="D552" s="146"/>
      <c r="E552" s="146"/>
      <c r="F552" s="146"/>
      <c r="G552" s="146"/>
      <c r="H552" s="146"/>
      <c r="I552" s="146"/>
      <c r="J552" s="146"/>
      <c r="K552" s="146"/>
      <c r="L552" s="146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6"/>
      <c r="X552" s="146"/>
      <c r="Y552" s="146"/>
      <c r="Z552" s="146"/>
      <c r="AA552" s="146"/>
      <c r="AB552" s="146"/>
      <c r="AC552" s="146"/>
      <c r="AD552" s="146"/>
      <c r="AE552" s="146"/>
      <c r="AF552" s="146"/>
      <c r="AG552" s="146"/>
      <c r="AH552" s="146"/>
      <c r="AI552" s="146"/>
      <c r="AJ552" s="146"/>
      <c r="AK552" s="147"/>
      <c r="AM552"/>
    </row>
    <row r="553" spans="1:39" ht="17" customHeight="1" x14ac:dyDescent="0.2">
      <c r="A553" s="62"/>
      <c r="B553" s="148"/>
      <c r="C553" s="149"/>
      <c r="D553" s="149"/>
      <c r="E553" s="149"/>
      <c r="F553" s="149"/>
      <c r="G553" s="149"/>
      <c r="H553" s="149"/>
      <c r="I553" s="149"/>
      <c r="J553" s="149"/>
      <c r="K553" s="149"/>
      <c r="L553" s="149"/>
      <c r="M553" s="149"/>
      <c r="N553" s="149"/>
      <c r="O553" s="149"/>
      <c r="P553" s="149"/>
      <c r="Q553" s="149"/>
      <c r="R553" s="149"/>
      <c r="S553" s="149"/>
      <c r="T553" s="149"/>
      <c r="U553" s="149"/>
      <c r="V553" s="149"/>
      <c r="W553" s="149"/>
      <c r="X553" s="149"/>
      <c r="Y553" s="149"/>
      <c r="Z553" s="149"/>
      <c r="AA553" s="149"/>
      <c r="AB553" s="149"/>
      <c r="AC553" s="149"/>
      <c r="AD553" s="149"/>
      <c r="AE553" s="149"/>
      <c r="AF553" s="149"/>
      <c r="AG553" s="149"/>
      <c r="AH553" s="149"/>
      <c r="AI553" s="149"/>
      <c r="AJ553" s="149"/>
      <c r="AK553" s="150"/>
      <c r="AM553"/>
    </row>
    <row r="554" spans="1:39" ht="7" customHeight="1" x14ac:dyDescent="0.2">
      <c r="A554" s="62"/>
      <c r="AM554"/>
    </row>
    <row r="555" spans="1:39" ht="12" customHeight="1" x14ac:dyDescent="0.2">
      <c r="A555" s="62"/>
      <c r="B555" s="169" t="s">
        <v>321</v>
      </c>
      <c r="C555" s="170"/>
      <c r="D555" s="170"/>
      <c r="E555" s="170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6"/>
      <c r="T555" s="169" t="s">
        <v>322</v>
      </c>
      <c r="U555" s="170"/>
      <c r="V555" s="170"/>
      <c r="W555" s="170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6"/>
      <c r="AM555"/>
    </row>
    <row r="556" spans="1:39" x14ac:dyDescent="0.2">
      <c r="A556" s="62"/>
      <c r="B556" s="36"/>
      <c r="C556" s="37"/>
      <c r="D556" s="38" t="s">
        <v>323</v>
      </c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S556" s="35"/>
      <c r="T556" s="36"/>
      <c r="U556" s="37"/>
      <c r="V556" s="38" t="s">
        <v>323</v>
      </c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8"/>
      <c r="AJ556" s="38"/>
      <c r="AK556" s="35"/>
      <c r="AM556"/>
    </row>
    <row r="557" spans="1:39" ht="7" customHeight="1" x14ac:dyDescent="0.2">
      <c r="A557" s="62"/>
      <c r="B557" s="34"/>
      <c r="S557" s="35"/>
      <c r="T557" s="34"/>
      <c r="AK557" s="35"/>
      <c r="AM557"/>
    </row>
    <row r="558" spans="1:39" ht="14.25" customHeight="1" x14ac:dyDescent="0.2">
      <c r="A558" s="62"/>
      <c r="B558" s="39"/>
      <c r="F558" s="38" t="s">
        <v>324</v>
      </c>
      <c r="H558" s="40"/>
      <c r="I558" s="40"/>
      <c r="J558" s="41" t="s">
        <v>325</v>
      </c>
      <c r="K558" s="40"/>
      <c r="L558" s="41" t="s">
        <v>326</v>
      </c>
      <c r="M558" s="40"/>
      <c r="N558" s="40"/>
      <c r="S558" s="35"/>
      <c r="T558" s="39"/>
      <c r="X558" s="38" t="s">
        <v>324</v>
      </c>
      <c r="Z558" s="40"/>
      <c r="AA558" s="40"/>
      <c r="AB558" s="41" t="s">
        <v>325</v>
      </c>
      <c r="AC558" s="40"/>
      <c r="AD558" s="41" t="s">
        <v>326</v>
      </c>
      <c r="AE558" s="40"/>
      <c r="AF558" s="40"/>
      <c r="AK558" s="35"/>
      <c r="AM558"/>
    </row>
    <row r="559" spans="1:39" ht="5" customHeight="1" x14ac:dyDescent="0.2">
      <c r="A559" s="62"/>
      <c r="B559" s="31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3"/>
      <c r="T559" s="31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3"/>
      <c r="AM559"/>
    </row>
    <row r="560" spans="1:39" x14ac:dyDescent="0.2">
      <c r="A560"/>
      <c r="AK560" s="95" t="s">
        <v>327</v>
      </c>
      <c r="AM560"/>
    </row>
    <row r="561" spans="1:44" ht="5" customHeight="1" x14ac:dyDescent="0.2">
      <c r="B561" s="16"/>
      <c r="C561" s="17"/>
      <c r="D561" s="18"/>
      <c r="E561" s="18"/>
      <c r="F561" s="18"/>
      <c r="G561" s="18"/>
      <c r="H561" s="18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</row>
    <row r="562" spans="1:44" ht="22" customHeight="1" x14ac:dyDescent="0.2">
      <c r="A562" t="str">
        <f>IF($AN$2="","",IF(A492&gt;=$AN$2,"",1+A492))</f>
        <v/>
      </c>
      <c r="B562" s="188"/>
      <c r="C562" s="189"/>
      <c r="D562" s="189"/>
      <c r="E562" s="189"/>
      <c r="F562" s="189"/>
      <c r="G562" s="189"/>
      <c r="H562" s="189"/>
      <c r="I562" s="190"/>
      <c r="J562" s="192" t="s">
        <v>277</v>
      </c>
      <c r="K562" s="193"/>
      <c r="L562" s="193"/>
      <c r="M562" s="193"/>
      <c r="N562" s="193"/>
      <c r="O562" s="193"/>
      <c r="P562" s="193"/>
      <c r="Q562" s="193"/>
      <c r="R562" s="193"/>
      <c r="S562" s="193"/>
      <c r="T562" s="193"/>
      <c r="U562" s="193"/>
      <c r="V562" s="193"/>
      <c r="W562" s="193"/>
      <c r="X562" s="196" t="str">
        <f>IF(A562="","",_xlfn.XLOOKUP(A562,Listagem[Item],Listagem[Número OS]))</f>
        <v/>
      </c>
      <c r="Y562" s="196"/>
      <c r="Z562" s="196"/>
      <c r="AA562" s="196"/>
      <c r="AB562" s="196"/>
      <c r="AC562" s="197"/>
      <c r="AD562" s="188"/>
      <c r="AE562" s="189"/>
      <c r="AF562" s="189"/>
      <c r="AG562" s="189"/>
      <c r="AH562" s="189"/>
      <c r="AI562" s="189"/>
      <c r="AJ562" s="189"/>
      <c r="AK562" s="190"/>
      <c r="AL562" s="13"/>
      <c r="AM562"/>
    </row>
    <row r="563" spans="1:44" ht="22" customHeight="1" x14ac:dyDescent="0.2">
      <c r="A563" s="14"/>
      <c r="B563" s="161"/>
      <c r="C563" s="162"/>
      <c r="D563" s="162"/>
      <c r="E563" s="162"/>
      <c r="F563" s="162"/>
      <c r="G563" s="162"/>
      <c r="H563" s="162"/>
      <c r="I563" s="191"/>
      <c r="J563" s="194"/>
      <c r="K563" s="195"/>
      <c r="L563" s="195"/>
      <c r="M563" s="195"/>
      <c r="N563" s="195"/>
      <c r="O563" s="195"/>
      <c r="P563" s="195"/>
      <c r="Q563" s="195"/>
      <c r="R563" s="195"/>
      <c r="S563" s="195"/>
      <c r="T563" s="195"/>
      <c r="U563" s="195"/>
      <c r="V563" s="195"/>
      <c r="W563" s="195"/>
      <c r="X563" s="198"/>
      <c r="Y563" s="198"/>
      <c r="Z563" s="198"/>
      <c r="AA563" s="198"/>
      <c r="AB563" s="198"/>
      <c r="AC563" s="199"/>
      <c r="AD563" s="161"/>
      <c r="AE563" s="162"/>
      <c r="AF563" s="162"/>
      <c r="AG563" s="162"/>
      <c r="AH563" s="162"/>
      <c r="AI563" s="162"/>
      <c r="AJ563" s="162"/>
      <c r="AK563" s="191"/>
      <c r="AM563"/>
    </row>
    <row r="564" spans="1:44" ht="7" customHeight="1" x14ac:dyDescent="0.2">
      <c r="A564"/>
      <c r="C564" s="15"/>
      <c r="D564" s="12"/>
      <c r="E564" s="12"/>
      <c r="F564" s="12"/>
      <c r="G564" s="12"/>
      <c r="H564" s="12"/>
      <c r="AM564"/>
    </row>
    <row r="565" spans="1:44" ht="18" customHeight="1" x14ac:dyDescent="0.2">
      <c r="A565" s="62"/>
      <c r="B565" s="200" t="s">
        <v>11</v>
      </c>
      <c r="C565" s="201"/>
      <c r="D565" s="201"/>
      <c r="E565" s="201"/>
      <c r="F565" s="201"/>
      <c r="G565" s="201"/>
      <c r="H565" s="201"/>
      <c r="I565" s="97" t="str">
        <f>IF($X562="","",_xlfn.XLOOKUP($X562,Sisteplant[Número OS],Sisteplant[Denominação Tipo de Solicitação Serviço]))</f>
        <v/>
      </c>
      <c r="J565" s="99"/>
      <c r="K565" s="99"/>
      <c r="L565" s="99"/>
      <c r="M565" s="99"/>
      <c r="N565" s="99"/>
      <c r="O565" s="200" t="s">
        <v>13</v>
      </c>
      <c r="P565" s="201"/>
      <c r="Q565" s="201"/>
      <c r="R565" s="98" t="str">
        <f>IF($X562="","",_xlfn.XLOOKUP($X562,Sisteplant[Número OS],Sisteplant[Denominação Oficina]))</f>
        <v/>
      </c>
      <c r="S565" s="98"/>
      <c r="T565" s="98"/>
      <c r="U565" s="98"/>
      <c r="V565" s="98"/>
      <c r="W565" s="98"/>
      <c r="X565" s="202" t="s">
        <v>15</v>
      </c>
      <c r="Y565" s="203"/>
      <c r="Z565" s="203"/>
      <c r="AA565" s="203"/>
      <c r="AB565" s="203"/>
      <c r="AC565" s="204" t="str">
        <f>IF($X562="","",_xlfn.XLOOKUP($X562,Sisteplant[Número OS],Sisteplant[Data Prevista]))</f>
        <v/>
      </c>
      <c r="AD565" s="204"/>
      <c r="AE565" s="204"/>
      <c r="AF565" s="204"/>
      <c r="AG565" s="204"/>
      <c r="AH565" s="204"/>
      <c r="AI565" s="204"/>
      <c r="AJ565" s="204"/>
      <c r="AK565" s="234"/>
      <c r="AM565"/>
      <c r="AN565" s="111"/>
      <c r="AO565" s="111"/>
      <c r="AP565" s="111"/>
      <c r="AQ565" s="111"/>
      <c r="AR565" s="111"/>
    </row>
    <row r="566" spans="1:44" ht="7" customHeight="1" x14ac:dyDescent="0.2">
      <c r="A566" s="62"/>
      <c r="B566" s="16"/>
      <c r="C566" s="17"/>
      <c r="D566" s="18"/>
      <c r="E566" s="18"/>
      <c r="F566" s="18"/>
      <c r="G566" s="18"/>
      <c r="H566" s="18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M566"/>
      <c r="AN566" s="111"/>
      <c r="AO566" s="111"/>
      <c r="AP566" s="111"/>
      <c r="AQ566" s="111"/>
      <c r="AR566" s="111"/>
    </row>
    <row r="567" spans="1:44" ht="15" customHeight="1" x14ac:dyDescent="0.2">
      <c r="A567" s="62"/>
      <c r="B567" s="91" t="s">
        <v>278</v>
      </c>
      <c r="C567" s="19"/>
      <c r="D567" s="20"/>
      <c r="E567" s="20"/>
      <c r="F567" s="20"/>
      <c r="G567" s="20"/>
      <c r="H567" s="20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2"/>
      <c r="AM567"/>
      <c r="AN567" s="111"/>
      <c r="AO567" s="111"/>
      <c r="AP567" s="111"/>
      <c r="AQ567" s="111"/>
      <c r="AR567" s="111"/>
    </row>
    <row r="568" spans="1:44" ht="16.75" customHeight="1" x14ac:dyDescent="0.2">
      <c r="A568" s="64"/>
      <c r="B568" s="208" t="str">
        <f>IF($X562="","",_xlfn.XLOOKUP($X562,Sisteplant[Número OS],Sisteplant[Descrição OS]))</f>
        <v/>
      </c>
      <c r="C568" s="209"/>
      <c r="D568" s="209"/>
      <c r="E568" s="209"/>
      <c r="F568" s="209"/>
      <c r="G568" s="209"/>
      <c r="H568" s="209"/>
      <c r="I568" s="209"/>
      <c r="J568" s="209"/>
      <c r="K568" s="209"/>
      <c r="L568" s="209"/>
      <c r="M568" s="209"/>
      <c r="N568" s="209"/>
      <c r="O568" s="209"/>
      <c r="P568" s="209"/>
      <c r="Q568" s="209"/>
      <c r="R568" s="209"/>
      <c r="S568" s="209"/>
      <c r="T568" s="209"/>
      <c r="U568" s="209"/>
      <c r="V568" s="209"/>
      <c r="W568" s="209"/>
      <c r="X568" s="209"/>
      <c r="Y568" s="209"/>
      <c r="Z568" s="209"/>
      <c r="AA568" s="209"/>
      <c r="AB568" s="209"/>
      <c r="AC568" s="209"/>
      <c r="AD568" s="209"/>
      <c r="AE568" s="209"/>
      <c r="AF568" s="209"/>
      <c r="AG568" s="209"/>
      <c r="AH568" s="209"/>
      <c r="AI568" s="209"/>
      <c r="AJ568" s="209"/>
      <c r="AK568" s="210"/>
      <c r="AM568"/>
    </row>
    <row r="569" spans="1:44" ht="16.75" customHeight="1" x14ac:dyDescent="0.2">
      <c r="A569" s="64"/>
      <c r="B569" s="208"/>
      <c r="C569" s="209"/>
      <c r="D569" s="209"/>
      <c r="E569" s="209"/>
      <c r="F569" s="209"/>
      <c r="G569" s="209"/>
      <c r="H569" s="209"/>
      <c r="I569" s="209"/>
      <c r="J569" s="209"/>
      <c r="K569" s="209"/>
      <c r="L569" s="209"/>
      <c r="M569" s="209"/>
      <c r="N569" s="209"/>
      <c r="O569" s="209"/>
      <c r="P569" s="209"/>
      <c r="Q569" s="209"/>
      <c r="R569" s="209"/>
      <c r="S569" s="209"/>
      <c r="T569" s="209"/>
      <c r="U569" s="209"/>
      <c r="V569" s="209"/>
      <c r="W569" s="209"/>
      <c r="X569" s="209"/>
      <c r="Y569" s="209"/>
      <c r="Z569" s="209"/>
      <c r="AA569" s="209"/>
      <c r="AB569" s="209"/>
      <c r="AC569" s="209"/>
      <c r="AD569" s="209"/>
      <c r="AE569" s="209"/>
      <c r="AF569" s="209"/>
      <c r="AG569" s="209"/>
      <c r="AH569" s="209"/>
      <c r="AI569" s="209"/>
      <c r="AJ569" s="209"/>
      <c r="AK569" s="210"/>
      <c r="AM569"/>
    </row>
    <row r="570" spans="1:44" ht="16.75" customHeight="1" x14ac:dyDescent="0.2">
      <c r="A570" s="62"/>
      <c r="B570" s="208"/>
      <c r="C570" s="209"/>
      <c r="D570" s="209"/>
      <c r="E570" s="209"/>
      <c r="F570" s="209"/>
      <c r="G570" s="209"/>
      <c r="H570" s="209"/>
      <c r="I570" s="209"/>
      <c r="J570" s="209"/>
      <c r="K570" s="209"/>
      <c r="L570" s="209"/>
      <c r="M570" s="209"/>
      <c r="N570" s="209"/>
      <c r="O570" s="209"/>
      <c r="P570" s="209"/>
      <c r="Q570" s="209"/>
      <c r="R570" s="209"/>
      <c r="S570" s="209"/>
      <c r="T570" s="209"/>
      <c r="U570" s="209"/>
      <c r="V570" s="209"/>
      <c r="W570" s="209"/>
      <c r="X570" s="209"/>
      <c r="Y570" s="209"/>
      <c r="Z570" s="209"/>
      <c r="AA570" s="209"/>
      <c r="AB570" s="209"/>
      <c r="AC570" s="209"/>
      <c r="AD570" s="209"/>
      <c r="AE570" s="209"/>
      <c r="AF570" s="209"/>
      <c r="AG570" s="209"/>
      <c r="AH570" s="209"/>
      <c r="AI570" s="209"/>
      <c r="AJ570" s="209"/>
      <c r="AK570" s="210"/>
      <c r="AM570"/>
    </row>
    <row r="571" spans="1:44" ht="16.75" customHeight="1" x14ac:dyDescent="0.2">
      <c r="A571" s="62"/>
      <c r="B571" s="211"/>
      <c r="C571" s="212"/>
      <c r="D571" s="212"/>
      <c r="E571" s="212"/>
      <c r="F571" s="212"/>
      <c r="G571" s="212"/>
      <c r="H571" s="212"/>
      <c r="I571" s="212"/>
      <c r="J571" s="212"/>
      <c r="K571" s="212"/>
      <c r="L571" s="212"/>
      <c r="M571" s="212"/>
      <c r="N571" s="212"/>
      <c r="O571" s="212"/>
      <c r="P571" s="212"/>
      <c r="Q571" s="212"/>
      <c r="R571" s="212"/>
      <c r="S571" s="212"/>
      <c r="T571" s="212"/>
      <c r="U571" s="212"/>
      <c r="V571" s="212"/>
      <c r="W571" s="212"/>
      <c r="X571" s="212"/>
      <c r="Y571" s="212"/>
      <c r="Z571" s="212"/>
      <c r="AA571" s="212"/>
      <c r="AB571" s="212"/>
      <c r="AC571" s="212"/>
      <c r="AD571" s="212"/>
      <c r="AE571" s="212"/>
      <c r="AF571" s="212"/>
      <c r="AG571" s="212"/>
      <c r="AH571" s="212"/>
      <c r="AI571" s="212"/>
      <c r="AJ571" s="212"/>
      <c r="AK571" s="213"/>
      <c r="AM571"/>
    </row>
    <row r="572" spans="1:44" ht="7" customHeight="1" x14ac:dyDescent="0.2">
      <c r="A572" s="62"/>
      <c r="B572" s="16"/>
      <c r="C572" s="17"/>
      <c r="D572" s="18"/>
      <c r="E572" s="18"/>
      <c r="F572" s="18"/>
      <c r="G572" s="18"/>
      <c r="H572" s="18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M572"/>
    </row>
    <row r="573" spans="1:44" ht="18" customHeight="1" x14ac:dyDescent="0.2">
      <c r="A573" s="62"/>
      <c r="B573" s="179" t="s">
        <v>279</v>
      </c>
      <c r="C573" s="180"/>
      <c r="D573" s="99" t="str">
        <f>IF($X562="","",_xlfn.XLOOKUP($X562,Sisteplant[Número OS],Sisteplant[Ativo]))</f>
        <v/>
      </c>
      <c r="E573" s="99"/>
      <c r="F573" s="99"/>
      <c r="G573" s="99"/>
      <c r="H573" s="99"/>
      <c r="I573" s="99"/>
      <c r="J573" s="99"/>
      <c r="K573" s="99"/>
      <c r="L573" s="179" t="s">
        <v>280</v>
      </c>
      <c r="M573" s="180"/>
      <c r="N573" s="180"/>
      <c r="O573" s="180"/>
      <c r="P573" s="99" t="str">
        <f>IF($X562="","",_xlfn.XLOOKUP($X562,Sisteplant[Número OS],Sisteplant[Denominação Ativo]))</f>
        <v/>
      </c>
      <c r="Q573" s="99"/>
      <c r="R573" s="99"/>
      <c r="S573" s="99"/>
      <c r="T573" s="99"/>
      <c r="U573" s="99"/>
      <c r="V573" s="99"/>
      <c r="W573" s="99"/>
      <c r="X573" s="99"/>
      <c r="Y573" s="99"/>
      <c r="Z573" s="99"/>
      <c r="AA573" s="99"/>
      <c r="AB573" s="99"/>
      <c r="AC573" s="99"/>
      <c r="AD573" s="99"/>
      <c r="AE573" s="185" t="str">
        <f t="array" ref="AE573">IFERROR(
IF(I565="","",
_xlfn.SWITCH(I565,
"PROJETO","PO",
"OBRAS","CC")),
"--")</f>
        <v/>
      </c>
      <c r="AF573" s="186"/>
      <c r="AG573" s="214" t="str">
        <f t="array" ref="AG573">IFERROR(
_xlfn.SWITCH(I565,
"","",
"PROJETO",VALUE(RIGHT(_xlfn.XLOOKUP(X562,Sisteplant[Número OS],Sisteplant[Observações do Serviço]),LEN(_xlfn.XLOOKUP(X562,Sisteplant[Número OS],Sisteplant[Observações do Serviço]))-3)),
"OBRAS",VALUE(LEFT(VLOOKUP($X562,Sisteplant[],20,FALSE),FIND("-",VLOOKUP($X562,Sisteplant[],20,FALSE))-1))),"--")</f>
        <v/>
      </c>
      <c r="AH573" s="214"/>
      <c r="AI573" s="214"/>
      <c r="AJ573" s="214"/>
      <c r="AK573" s="215"/>
      <c r="AM573"/>
    </row>
    <row r="574" spans="1:44" ht="7" customHeight="1" x14ac:dyDescent="0.2">
      <c r="A574" s="62"/>
      <c r="B574" s="18"/>
      <c r="C574" s="24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M574"/>
    </row>
    <row r="575" spans="1:44" ht="18" customHeight="1" x14ac:dyDescent="0.2">
      <c r="A575" s="62"/>
      <c r="B575" s="179" t="s">
        <v>9</v>
      </c>
      <c r="C575" s="180"/>
      <c r="D575" s="180"/>
      <c r="E575" s="180"/>
      <c r="F575" s="99" t="str">
        <f>IF($X562="","",_xlfn.XLOOKUP($X562,Sisteplant[Número OS],Sisteplant[Denominação do Solicitante]))</f>
        <v/>
      </c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181" t="s">
        <v>281</v>
      </c>
      <c r="T575" s="182"/>
      <c r="U575" s="182"/>
      <c r="V575" s="183" t="str">
        <f>IF($X562="","",_xlfn.XLOOKUP($X562,Sisteplant[Número OS],Sisteplant[Denominação Unidade Negócio]))</f>
        <v/>
      </c>
      <c r="W575" s="183"/>
      <c r="X575" s="183"/>
      <c r="Y575" s="183"/>
      <c r="Z575" s="183"/>
      <c r="AA575" s="184"/>
      <c r="AB575" s="185" t="s">
        <v>1</v>
      </c>
      <c r="AC575" s="186"/>
      <c r="AD575" s="186"/>
      <c r="AE575" s="186"/>
      <c r="AF575" s="99" t="str">
        <f>IF($X562="","",_xlfn.XLOOKUP($X562,Sisteplant[Número OS],Sisteplant[OS Cliente]))</f>
        <v/>
      </c>
      <c r="AG575" s="99"/>
      <c r="AH575" s="99"/>
      <c r="AI575" s="99"/>
      <c r="AJ575" s="99"/>
      <c r="AK575" s="100"/>
      <c r="AM575"/>
    </row>
    <row r="576" spans="1:44" ht="7" customHeight="1" x14ac:dyDescent="0.2">
      <c r="A576" s="62"/>
      <c r="B576" s="16"/>
      <c r="C576" s="17"/>
      <c r="D576" s="18"/>
      <c r="E576" s="18"/>
      <c r="F576" s="18"/>
      <c r="G576" s="18"/>
      <c r="H576" s="18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M576"/>
    </row>
    <row r="577" spans="1:39" ht="15" customHeight="1" x14ac:dyDescent="0.2">
      <c r="A577" s="62"/>
      <c r="B577" s="232" t="s">
        <v>282</v>
      </c>
      <c r="C577" s="152" t="s">
        <v>283</v>
      </c>
      <c r="D577" s="153"/>
      <c r="E577" s="153"/>
      <c r="F577" s="153"/>
      <c r="G577" s="153"/>
      <c r="H577" s="153"/>
      <c r="I577" s="153"/>
      <c r="J577" s="153"/>
      <c r="K577" s="153"/>
      <c r="L577" s="153"/>
      <c r="M577" s="153"/>
      <c r="N577" s="153"/>
      <c r="O577" s="153"/>
      <c r="P577" s="153"/>
      <c r="Q577" s="153"/>
      <c r="R577" s="153"/>
      <c r="S577" s="153"/>
      <c r="T577" s="153"/>
      <c r="U577" s="153"/>
      <c r="V577" s="153"/>
      <c r="W577" s="153"/>
      <c r="X577" s="153"/>
      <c r="Y577" s="153"/>
      <c r="Z577" s="153"/>
      <c r="AA577" s="153"/>
      <c r="AB577" s="153"/>
      <c r="AC577" s="153"/>
      <c r="AD577" s="153"/>
      <c r="AE577" s="154"/>
      <c r="AF577" s="136" t="s">
        <v>284</v>
      </c>
      <c r="AG577" s="137"/>
      <c r="AH577" s="138"/>
      <c r="AI577" s="136" t="s">
        <v>281</v>
      </c>
      <c r="AJ577" s="137"/>
      <c r="AK577" s="138"/>
      <c r="AM577"/>
    </row>
    <row r="578" spans="1:39" ht="16.75" customHeight="1" x14ac:dyDescent="0.2">
      <c r="A578" s="62"/>
      <c r="B578" s="233"/>
      <c r="C578" s="155"/>
      <c r="D578" s="156"/>
      <c r="E578" s="156"/>
      <c r="F578" s="156"/>
      <c r="G578" s="156"/>
      <c r="H578" s="156"/>
      <c r="I578" s="156"/>
      <c r="J578" s="156"/>
      <c r="K578" s="156"/>
      <c r="L578" s="156"/>
      <c r="M578" s="156"/>
      <c r="N578" s="156"/>
      <c r="O578" s="156"/>
      <c r="P578" s="156"/>
      <c r="Q578" s="156"/>
      <c r="R578" s="156"/>
      <c r="S578" s="156"/>
      <c r="T578" s="156"/>
      <c r="U578" s="156"/>
      <c r="V578" s="156"/>
      <c r="W578" s="156"/>
      <c r="X578" s="156"/>
      <c r="Y578" s="156"/>
      <c r="Z578" s="156"/>
      <c r="AA578" s="156"/>
      <c r="AB578" s="156"/>
      <c r="AC578" s="156"/>
      <c r="AD578" s="156"/>
      <c r="AE578" s="157"/>
      <c r="AF578" s="139"/>
      <c r="AG578" s="140"/>
      <c r="AH578" s="141"/>
      <c r="AI578" s="139"/>
      <c r="AJ578" s="140"/>
      <c r="AK578" s="141"/>
      <c r="AM578"/>
    </row>
    <row r="579" spans="1:39" ht="16.75" customHeight="1" x14ac:dyDescent="0.2">
      <c r="A579" s="62"/>
      <c r="B579" s="92">
        <v>1</v>
      </c>
      <c r="C579" s="142"/>
      <c r="D579" s="143"/>
      <c r="E579" s="143"/>
      <c r="F579" s="143"/>
      <c r="G579" s="143"/>
      <c r="H579" s="143"/>
      <c r="I579" s="143"/>
      <c r="J579" s="143"/>
      <c r="K579" s="143"/>
      <c r="L579" s="143"/>
      <c r="M579" s="143"/>
      <c r="N579" s="143"/>
      <c r="O579" s="143"/>
      <c r="P579" s="143"/>
      <c r="Q579" s="143"/>
      <c r="R579" s="143"/>
      <c r="S579" s="143"/>
      <c r="T579" s="143"/>
      <c r="U579" s="143"/>
      <c r="V579" s="143"/>
      <c r="W579" s="143"/>
      <c r="X579" s="143"/>
      <c r="Y579" s="143"/>
      <c r="Z579" s="143"/>
      <c r="AA579" s="143"/>
      <c r="AB579" s="143"/>
      <c r="AC579" s="143"/>
      <c r="AD579" s="143"/>
      <c r="AE579" s="144"/>
      <c r="AF579" s="142"/>
      <c r="AG579" s="143"/>
      <c r="AH579" s="144"/>
      <c r="AI579" s="142"/>
      <c r="AJ579" s="143"/>
      <c r="AK579" s="144"/>
      <c r="AM579"/>
    </row>
    <row r="580" spans="1:39" ht="16.75" customHeight="1" x14ac:dyDescent="0.2">
      <c r="A580" s="62"/>
      <c r="B580" s="93">
        <v>2</v>
      </c>
      <c r="C580" s="145"/>
      <c r="D580" s="146"/>
      <c r="E580" s="146"/>
      <c r="F580" s="146"/>
      <c r="G580" s="146"/>
      <c r="H580" s="146"/>
      <c r="I580" s="146"/>
      <c r="J580" s="146"/>
      <c r="K580" s="146"/>
      <c r="L580" s="146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6"/>
      <c r="X580" s="146"/>
      <c r="Y580" s="146"/>
      <c r="Z580" s="146"/>
      <c r="AA580" s="146"/>
      <c r="AB580" s="146"/>
      <c r="AC580" s="146"/>
      <c r="AD580" s="146"/>
      <c r="AE580" s="147"/>
      <c r="AF580" s="145"/>
      <c r="AG580" s="146"/>
      <c r="AH580" s="147"/>
      <c r="AI580" s="145"/>
      <c r="AJ580" s="146"/>
      <c r="AK580" s="147"/>
      <c r="AM580"/>
    </row>
    <row r="581" spans="1:39" ht="16.75" customHeight="1" x14ac:dyDescent="0.2">
      <c r="A581" s="62"/>
      <c r="B581" s="93">
        <v>3</v>
      </c>
      <c r="C581" s="145"/>
      <c r="D581" s="146"/>
      <c r="E581" s="146"/>
      <c r="F581" s="146"/>
      <c r="G581" s="146"/>
      <c r="H581" s="146"/>
      <c r="I581" s="146"/>
      <c r="J581" s="146"/>
      <c r="K581" s="146"/>
      <c r="L581" s="146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6"/>
      <c r="X581" s="146"/>
      <c r="Y581" s="146"/>
      <c r="Z581" s="146"/>
      <c r="AA581" s="146"/>
      <c r="AB581" s="146"/>
      <c r="AC581" s="146"/>
      <c r="AD581" s="146"/>
      <c r="AE581" s="147"/>
      <c r="AF581" s="145"/>
      <c r="AG581" s="146"/>
      <c r="AH581" s="147"/>
      <c r="AI581" s="145"/>
      <c r="AJ581" s="146"/>
      <c r="AK581" s="147"/>
      <c r="AM581"/>
    </row>
    <row r="582" spans="1:39" s="27" customFormat="1" ht="17" customHeight="1" x14ac:dyDescent="0.2">
      <c r="A582" s="64"/>
      <c r="B582" s="93">
        <v>4</v>
      </c>
      <c r="C582" s="145"/>
      <c r="D582" s="146"/>
      <c r="E582" s="146"/>
      <c r="F582" s="146"/>
      <c r="G582" s="146"/>
      <c r="H582" s="146"/>
      <c r="I582" s="146"/>
      <c r="J582" s="146"/>
      <c r="K582" s="146"/>
      <c r="L582" s="146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6"/>
      <c r="X582" s="146"/>
      <c r="Y582" s="146"/>
      <c r="Z582" s="146"/>
      <c r="AA582" s="146"/>
      <c r="AB582" s="146"/>
      <c r="AC582" s="146"/>
      <c r="AD582" s="146"/>
      <c r="AE582" s="147"/>
      <c r="AF582" s="145"/>
      <c r="AG582" s="146"/>
      <c r="AH582" s="147"/>
      <c r="AI582" s="145"/>
      <c r="AJ582" s="146"/>
      <c r="AK582" s="147"/>
    </row>
    <row r="583" spans="1:39" ht="17" customHeight="1" x14ac:dyDescent="0.2">
      <c r="A583" s="62"/>
      <c r="B583" s="93">
        <v>5</v>
      </c>
      <c r="C583" s="145"/>
      <c r="D583" s="146"/>
      <c r="E583" s="146"/>
      <c r="F583" s="146"/>
      <c r="G583" s="146"/>
      <c r="H583" s="146"/>
      <c r="I583" s="146"/>
      <c r="J583" s="146"/>
      <c r="K583" s="146"/>
      <c r="L583" s="146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6"/>
      <c r="X583" s="146"/>
      <c r="Y583" s="146"/>
      <c r="Z583" s="146"/>
      <c r="AA583" s="146"/>
      <c r="AB583" s="146"/>
      <c r="AC583" s="146"/>
      <c r="AD583" s="146"/>
      <c r="AE583" s="147"/>
      <c r="AF583" s="145"/>
      <c r="AG583" s="146"/>
      <c r="AH583" s="147"/>
      <c r="AI583" s="145"/>
      <c r="AJ583" s="146"/>
      <c r="AK583" s="147"/>
      <c r="AM583"/>
    </row>
    <row r="584" spans="1:39" ht="17" customHeight="1" x14ac:dyDescent="0.2">
      <c r="A584" s="62"/>
      <c r="B584" s="93">
        <v>6</v>
      </c>
      <c r="C584" s="145"/>
      <c r="D584" s="146"/>
      <c r="E584" s="146"/>
      <c r="F584" s="146"/>
      <c r="G584" s="146"/>
      <c r="H584" s="146"/>
      <c r="I584" s="146"/>
      <c r="J584" s="146"/>
      <c r="K584" s="146"/>
      <c r="L584" s="146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6"/>
      <c r="X584" s="146"/>
      <c r="Y584" s="146"/>
      <c r="Z584" s="146"/>
      <c r="AA584" s="146"/>
      <c r="AB584" s="146"/>
      <c r="AC584" s="146"/>
      <c r="AD584" s="146"/>
      <c r="AE584" s="147"/>
      <c r="AF584" s="145"/>
      <c r="AG584" s="146"/>
      <c r="AH584" s="147"/>
      <c r="AI584" s="145"/>
      <c r="AJ584" s="146"/>
      <c r="AK584" s="147"/>
      <c r="AM584"/>
    </row>
    <row r="585" spans="1:39" ht="17" customHeight="1" x14ac:dyDescent="0.2">
      <c r="A585" s="62"/>
      <c r="B585" s="94">
        <v>7</v>
      </c>
      <c r="C585" s="148"/>
      <c r="D585" s="149"/>
      <c r="E585" s="149"/>
      <c r="F585" s="149"/>
      <c r="G585" s="149"/>
      <c r="H585" s="149"/>
      <c r="I585" s="149"/>
      <c r="J585" s="149"/>
      <c r="K585" s="149"/>
      <c r="L585" s="149"/>
      <c r="M585" s="149"/>
      <c r="N585" s="149"/>
      <c r="O585" s="149"/>
      <c r="P585" s="149"/>
      <c r="Q585" s="149"/>
      <c r="R585" s="149"/>
      <c r="S585" s="149"/>
      <c r="T585" s="149"/>
      <c r="U585" s="149"/>
      <c r="V585" s="149"/>
      <c r="W585" s="149"/>
      <c r="X585" s="149"/>
      <c r="Y585" s="149"/>
      <c r="Z585" s="149"/>
      <c r="AA585" s="149"/>
      <c r="AB585" s="149"/>
      <c r="AC585" s="149"/>
      <c r="AD585" s="149"/>
      <c r="AE585" s="150"/>
      <c r="AF585" s="148"/>
      <c r="AG585" s="149"/>
      <c r="AH585" s="150"/>
      <c r="AI585" s="148"/>
      <c r="AJ585" s="149"/>
      <c r="AK585" s="150"/>
      <c r="AM585"/>
    </row>
    <row r="586" spans="1:39" ht="7" customHeight="1" x14ac:dyDescent="0.2">
      <c r="A586" s="62"/>
      <c r="B586" s="16"/>
      <c r="C586" s="17"/>
      <c r="D586" s="18"/>
      <c r="E586" s="18"/>
      <c r="F586" s="18"/>
      <c r="G586" s="18"/>
      <c r="H586" s="18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M586"/>
    </row>
    <row r="587" spans="1:39" ht="17" customHeight="1" x14ac:dyDescent="0.2">
      <c r="A587" s="62"/>
      <c r="B587" s="163" t="s">
        <v>285</v>
      </c>
      <c r="C587" s="164"/>
      <c r="D587" s="165"/>
      <c r="E587" s="163" t="s">
        <v>286</v>
      </c>
      <c r="F587" s="164"/>
      <c r="G587" s="164"/>
      <c r="H587" s="164"/>
      <c r="I587" s="164"/>
      <c r="J587" s="164"/>
      <c r="K587" s="164"/>
      <c r="L587" s="164"/>
      <c r="M587" s="164"/>
      <c r="N587" s="164"/>
      <c r="O587" s="164"/>
      <c r="P587" s="164"/>
      <c r="Q587" s="164"/>
      <c r="R587" s="164"/>
      <c r="S587" s="165"/>
      <c r="T587" s="163" t="s">
        <v>287</v>
      </c>
      <c r="U587" s="164"/>
      <c r="V587" s="164"/>
      <c r="W587" s="164"/>
      <c r="X587" s="165"/>
      <c r="Y587" s="163" t="s">
        <v>288</v>
      </c>
      <c r="Z587" s="164"/>
      <c r="AA587" s="164"/>
      <c r="AB587" s="164"/>
      <c r="AC587" s="165"/>
      <c r="AD587" s="163" t="s">
        <v>289</v>
      </c>
      <c r="AE587" s="164"/>
      <c r="AF587" s="164"/>
      <c r="AG587" s="164"/>
      <c r="AH587" s="165"/>
      <c r="AI587" s="163" t="s">
        <v>290</v>
      </c>
      <c r="AJ587" s="164"/>
      <c r="AK587" s="165"/>
      <c r="AM587"/>
    </row>
    <row r="588" spans="1:39" ht="17" customHeight="1" x14ac:dyDescent="0.2">
      <c r="A588" s="62"/>
      <c r="B588" s="142"/>
      <c r="C588" s="143"/>
      <c r="D588" s="144"/>
      <c r="E588" s="142"/>
      <c r="F588" s="143"/>
      <c r="G588" s="143"/>
      <c r="H588" s="143"/>
      <c r="I588" s="143"/>
      <c r="J588" s="143"/>
      <c r="K588" s="143"/>
      <c r="L588" s="143"/>
      <c r="M588" s="143"/>
      <c r="N588" s="143"/>
      <c r="O588" s="143"/>
      <c r="P588" s="143"/>
      <c r="Q588" s="143"/>
      <c r="R588" s="143"/>
      <c r="S588" s="144"/>
      <c r="T588" s="142" t="s">
        <v>291</v>
      </c>
      <c r="U588" s="143"/>
      <c r="V588" s="143"/>
      <c r="W588" s="143"/>
      <c r="X588" s="144"/>
      <c r="Y588" s="142" t="s">
        <v>292</v>
      </c>
      <c r="Z588" s="143"/>
      <c r="AA588" s="143"/>
      <c r="AB588" s="143"/>
      <c r="AC588" s="144"/>
      <c r="AD588" s="142" t="s">
        <v>292</v>
      </c>
      <c r="AE588" s="143"/>
      <c r="AF588" s="143"/>
      <c r="AG588" s="143"/>
      <c r="AH588" s="144"/>
      <c r="AI588" s="142"/>
      <c r="AJ588" s="143"/>
      <c r="AK588" s="144"/>
      <c r="AM588"/>
    </row>
    <row r="589" spans="1:39" ht="17" customHeight="1" x14ac:dyDescent="0.2">
      <c r="A589" s="62"/>
      <c r="B589" s="145"/>
      <c r="C589" s="146"/>
      <c r="D589" s="147"/>
      <c r="E589" s="145"/>
      <c r="F589" s="146"/>
      <c r="G589" s="146"/>
      <c r="H589" s="146"/>
      <c r="I589" s="146"/>
      <c r="J589" s="146"/>
      <c r="K589" s="146"/>
      <c r="L589" s="146"/>
      <c r="M589" s="146"/>
      <c r="N589" s="146"/>
      <c r="O589" s="146"/>
      <c r="P589" s="146"/>
      <c r="Q589" s="146"/>
      <c r="R589" s="146"/>
      <c r="S589" s="147"/>
      <c r="T589" s="145" t="s">
        <v>291</v>
      </c>
      <c r="U589" s="146"/>
      <c r="V589" s="146"/>
      <c r="W589" s="146"/>
      <c r="X589" s="147"/>
      <c r="Y589" s="145" t="s">
        <v>292</v>
      </c>
      <c r="Z589" s="146"/>
      <c r="AA589" s="146"/>
      <c r="AB589" s="146"/>
      <c r="AC589" s="147"/>
      <c r="AD589" s="145" t="s">
        <v>292</v>
      </c>
      <c r="AE589" s="146"/>
      <c r="AF589" s="146"/>
      <c r="AG589" s="146"/>
      <c r="AH589" s="147"/>
      <c r="AI589" s="145"/>
      <c r="AJ589" s="146"/>
      <c r="AK589" s="147"/>
      <c r="AM589"/>
    </row>
    <row r="590" spans="1:39" ht="17" customHeight="1" x14ac:dyDescent="0.2">
      <c r="A590" s="62"/>
      <c r="B590" s="145"/>
      <c r="C590" s="146"/>
      <c r="D590" s="147"/>
      <c r="E590" s="145"/>
      <c r="F590" s="146"/>
      <c r="G590" s="146"/>
      <c r="H590" s="146"/>
      <c r="I590" s="146"/>
      <c r="J590" s="146"/>
      <c r="K590" s="146"/>
      <c r="L590" s="146"/>
      <c r="M590" s="146"/>
      <c r="N590" s="146"/>
      <c r="O590" s="146"/>
      <c r="P590" s="146"/>
      <c r="Q590" s="146"/>
      <c r="R590" s="146"/>
      <c r="S590" s="147"/>
      <c r="T590" s="145" t="s">
        <v>291</v>
      </c>
      <c r="U590" s="146"/>
      <c r="V590" s="146"/>
      <c r="W590" s="146"/>
      <c r="X590" s="147"/>
      <c r="Y590" s="145" t="s">
        <v>292</v>
      </c>
      <c r="Z590" s="146"/>
      <c r="AA590" s="146"/>
      <c r="AB590" s="146"/>
      <c r="AC590" s="147"/>
      <c r="AD590" s="145" t="s">
        <v>292</v>
      </c>
      <c r="AE590" s="146"/>
      <c r="AF590" s="146"/>
      <c r="AG590" s="146"/>
      <c r="AH590" s="147"/>
      <c r="AI590" s="145"/>
      <c r="AJ590" s="146"/>
      <c r="AK590" s="147"/>
      <c r="AM590"/>
    </row>
    <row r="591" spans="1:39" ht="17" customHeight="1" x14ac:dyDescent="0.2">
      <c r="A591" s="62"/>
      <c r="B591" s="145"/>
      <c r="C591" s="146"/>
      <c r="D591" s="147"/>
      <c r="E591" s="145"/>
      <c r="F591" s="146"/>
      <c r="G591" s="146"/>
      <c r="H591" s="146"/>
      <c r="I591" s="146"/>
      <c r="J591" s="146"/>
      <c r="K591" s="146"/>
      <c r="L591" s="146"/>
      <c r="M591" s="146"/>
      <c r="N591" s="146"/>
      <c r="O591" s="146"/>
      <c r="P591" s="146"/>
      <c r="Q591" s="146"/>
      <c r="R591" s="146"/>
      <c r="S591" s="147"/>
      <c r="T591" s="145" t="s">
        <v>291</v>
      </c>
      <c r="U591" s="146"/>
      <c r="V591" s="146"/>
      <c r="W591" s="146"/>
      <c r="X591" s="147"/>
      <c r="Y591" s="145" t="s">
        <v>292</v>
      </c>
      <c r="Z591" s="146"/>
      <c r="AA591" s="146"/>
      <c r="AB591" s="146"/>
      <c r="AC591" s="147"/>
      <c r="AD591" s="145" t="s">
        <v>292</v>
      </c>
      <c r="AE591" s="146"/>
      <c r="AF591" s="146"/>
      <c r="AG591" s="146"/>
      <c r="AH591" s="147"/>
      <c r="AI591" s="145"/>
      <c r="AJ591" s="146"/>
      <c r="AK591" s="147"/>
      <c r="AM591"/>
    </row>
    <row r="592" spans="1:39" ht="17" customHeight="1" x14ac:dyDescent="0.2">
      <c r="A592" s="62"/>
      <c r="B592" s="145"/>
      <c r="C592" s="146"/>
      <c r="D592" s="147"/>
      <c r="E592" s="145"/>
      <c r="F592" s="146"/>
      <c r="G592" s="146"/>
      <c r="H592" s="146"/>
      <c r="I592" s="146"/>
      <c r="J592" s="146"/>
      <c r="K592" s="146"/>
      <c r="L592" s="146"/>
      <c r="M592" s="146"/>
      <c r="N592" s="146"/>
      <c r="O592" s="146"/>
      <c r="P592" s="146"/>
      <c r="Q592" s="146"/>
      <c r="R592" s="146"/>
      <c r="S592" s="147"/>
      <c r="T592" s="145" t="s">
        <v>291</v>
      </c>
      <c r="U592" s="146"/>
      <c r="V592" s="146"/>
      <c r="W592" s="146"/>
      <c r="X592" s="147"/>
      <c r="Y592" s="145" t="s">
        <v>292</v>
      </c>
      <c r="Z592" s="146"/>
      <c r="AA592" s="146"/>
      <c r="AB592" s="146"/>
      <c r="AC592" s="147"/>
      <c r="AD592" s="145" t="s">
        <v>292</v>
      </c>
      <c r="AE592" s="146"/>
      <c r="AF592" s="146"/>
      <c r="AG592" s="146"/>
      <c r="AH592" s="147"/>
      <c r="AI592" s="145"/>
      <c r="AJ592" s="146"/>
      <c r="AK592" s="147"/>
      <c r="AM592"/>
    </row>
    <row r="593" spans="1:39" ht="17" customHeight="1" x14ac:dyDescent="0.2">
      <c r="A593" s="62"/>
      <c r="B593" s="145"/>
      <c r="C593" s="146"/>
      <c r="D593" s="147"/>
      <c r="E593" s="145"/>
      <c r="F593" s="146"/>
      <c r="G593" s="146"/>
      <c r="H593" s="146"/>
      <c r="I593" s="146"/>
      <c r="J593" s="146"/>
      <c r="K593" s="146"/>
      <c r="L593" s="146"/>
      <c r="M593" s="146"/>
      <c r="N593" s="146"/>
      <c r="O593" s="146"/>
      <c r="P593" s="146"/>
      <c r="Q593" s="146"/>
      <c r="R593" s="146"/>
      <c r="S593" s="147"/>
      <c r="T593" s="145" t="s">
        <v>291</v>
      </c>
      <c r="U593" s="146"/>
      <c r="V593" s="146"/>
      <c r="W593" s="146"/>
      <c r="X593" s="147"/>
      <c r="Y593" s="145" t="s">
        <v>292</v>
      </c>
      <c r="Z593" s="146"/>
      <c r="AA593" s="146"/>
      <c r="AB593" s="146"/>
      <c r="AC593" s="147"/>
      <c r="AD593" s="145" t="s">
        <v>292</v>
      </c>
      <c r="AE593" s="146"/>
      <c r="AF593" s="146"/>
      <c r="AG593" s="146"/>
      <c r="AH593" s="147"/>
      <c r="AI593" s="145"/>
      <c r="AJ593" s="146"/>
      <c r="AK593" s="147"/>
      <c r="AM593"/>
    </row>
    <row r="594" spans="1:39" ht="17" customHeight="1" x14ac:dyDescent="0.2">
      <c r="A594" s="62"/>
      <c r="B594" s="145"/>
      <c r="C594" s="146"/>
      <c r="D594" s="147"/>
      <c r="E594" s="145"/>
      <c r="F594" s="146"/>
      <c r="G594" s="146"/>
      <c r="H594" s="146"/>
      <c r="I594" s="146"/>
      <c r="J594" s="146"/>
      <c r="K594" s="146"/>
      <c r="L594" s="146"/>
      <c r="M594" s="146"/>
      <c r="N594" s="146"/>
      <c r="O594" s="146"/>
      <c r="P594" s="146"/>
      <c r="Q594" s="146"/>
      <c r="R594" s="146"/>
      <c r="S594" s="147"/>
      <c r="T594" s="145" t="s">
        <v>291</v>
      </c>
      <c r="U594" s="146"/>
      <c r="V594" s="146"/>
      <c r="W594" s="146"/>
      <c r="X594" s="147"/>
      <c r="Y594" s="145" t="s">
        <v>292</v>
      </c>
      <c r="Z594" s="146"/>
      <c r="AA594" s="146"/>
      <c r="AB594" s="146"/>
      <c r="AC594" s="147"/>
      <c r="AD594" s="145" t="s">
        <v>292</v>
      </c>
      <c r="AE594" s="146"/>
      <c r="AF594" s="146"/>
      <c r="AG594" s="146"/>
      <c r="AH594" s="147"/>
      <c r="AI594" s="145"/>
      <c r="AJ594" s="146"/>
      <c r="AK594" s="147"/>
      <c r="AM594"/>
    </row>
    <row r="595" spans="1:39" ht="17" customHeight="1" x14ac:dyDescent="0.2">
      <c r="A595" s="62"/>
      <c r="B595" s="145"/>
      <c r="C595" s="146"/>
      <c r="D595" s="147"/>
      <c r="E595" s="145"/>
      <c r="F595" s="146"/>
      <c r="G595" s="146"/>
      <c r="H595" s="146"/>
      <c r="I595" s="146"/>
      <c r="J595" s="146"/>
      <c r="K595" s="146"/>
      <c r="L595" s="146"/>
      <c r="M595" s="146"/>
      <c r="N595" s="146"/>
      <c r="O595" s="146"/>
      <c r="P595" s="146"/>
      <c r="Q595" s="146"/>
      <c r="R595" s="146"/>
      <c r="S595" s="147"/>
      <c r="T595" s="145" t="s">
        <v>291</v>
      </c>
      <c r="U595" s="146"/>
      <c r="V595" s="146"/>
      <c r="W595" s="146"/>
      <c r="X595" s="147"/>
      <c r="Y595" s="145" t="s">
        <v>292</v>
      </c>
      <c r="Z595" s="146"/>
      <c r="AA595" s="146"/>
      <c r="AB595" s="146"/>
      <c r="AC595" s="147"/>
      <c r="AD595" s="145" t="s">
        <v>292</v>
      </c>
      <c r="AE595" s="146"/>
      <c r="AF595" s="146"/>
      <c r="AG595" s="146"/>
      <c r="AH595" s="147"/>
      <c r="AI595" s="145"/>
      <c r="AJ595" s="146"/>
      <c r="AK595" s="147"/>
      <c r="AM595"/>
    </row>
    <row r="596" spans="1:39" ht="17" customHeight="1" x14ac:dyDescent="0.2">
      <c r="A596" s="62"/>
      <c r="B596" s="145"/>
      <c r="C596" s="146"/>
      <c r="D596" s="147"/>
      <c r="E596" s="145"/>
      <c r="F596" s="146"/>
      <c r="G596" s="146"/>
      <c r="H596" s="146"/>
      <c r="I596" s="146"/>
      <c r="J596" s="146"/>
      <c r="K596" s="146"/>
      <c r="L596" s="146"/>
      <c r="M596" s="146"/>
      <c r="N596" s="146"/>
      <c r="O596" s="146"/>
      <c r="P596" s="146"/>
      <c r="Q596" s="146"/>
      <c r="R596" s="146"/>
      <c r="S596" s="147"/>
      <c r="T596" s="145" t="s">
        <v>291</v>
      </c>
      <c r="U596" s="146"/>
      <c r="V596" s="146"/>
      <c r="W596" s="146"/>
      <c r="X596" s="147"/>
      <c r="Y596" s="145" t="s">
        <v>292</v>
      </c>
      <c r="Z596" s="146"/>
      <c r="AA596" s="146"/>
      <c r="AB596" s="146"/>
      <c r="AC596" s="147"/>
      <c r="AD596" s="145" t="s">
        <v>292</v>
      </c>
      <c r="AE596" s="146"/>
      <c r="AF596" s="146"/>
      <c r="AG596" s="146"/>
      <c r="AH596" s="147"/>
      <c r="AI596" s="145"/>
      <c r="AJ596" s="146"/>
      <c r="AK596" s="147"/>
      <c r="AM596"/>
    </row>
    <row r="597" spans="1:39" ht="17" customHeight="1" x14ac:dyDescent="0.2">
      <c r="A597" s="62"/>
      <c r="B597" s="145"/>
      <c r="C597" s="146"/>
      <c r="D597" s="147"/>
      <c r="E597" s="145"/>
      <c r="F597" s="146"/>
      <c r="G597" s="146"/>
      <c r="H597" s="146"/>
      <c r="I597" s="146"/>
      <c r="J597" s="146"/>
      <c r="K597" s="146"/>
      <c r="L597" s="146"/>
      <c r="M597" s="146"/>
      <c r="N597" s="146"/>
      <c r="O597" s="146"/>
      <c r="P597" s="146"/>
      <c r="Q597" s="146"/>
      <c r="R597" s="146"/>
      <c r="S597" s="147"/>
      <c r="T597" s="145" t="s">
        <v>291</v>
      </c>
      <c r="U597" s="146"/>
      <c r="V597" s="146"/>
      <c r="W597" s="146"/>
      <c r="X597" s="147"/>
      <c r="Y597" s="145" t="s">
        <v>292</v>
      </c>
      <c r="Z597" s="146"/>
      <c r="AA597" s="146"/>
      <c r="AB597" s="146"/>
      <c r="AC597" s="147"/>
      <c r="AD597" s="145" t="s">
        <v>292</v>
      </c>
      <c r="AE597" s="146"/>
      <c r="AF597" s="146"/>
      <c r="AG597" s="146"/>
      <c r="AH597" s="147"/>
      <c r="AI597" s="145"/>
      <c r="AJ597" s="146"/>
      <c r="AK597" s="147"/>
      <c r="AM597"/>
    </row>
    <row r="598" spans="1:39" ht="17" customHeight="1" x14ac:dyDescent="0.2">
      <c r="A598" s="62"/>
      <c r="B598" s="148"/>
      <c r="C598" s="149"/>
      <c r="D598" s="150"/>
      <c r="E598" s="148"/>
      <c r="F598" s="149"/>
      <c r="G598" s="149"/>
      <c r="H598" s="149"/>
      <c r="I598" s="149"/>
      <c r="J598" s="149"/>
      <c r="K598" s="149"/>
      <c r="L598" s="149"/>
      <c r="M598" s="149"/>
      <c r="N598" s="149"/>
      <c r="O598" s="149"/>
      <c r="P598" s="149"/>
      <c r="Q598" s="149"/>
      <c r="R598" s="149"/>
      <c r="S598" s="150"/>
      <c r="T598" s="148" t="s">
        <v>291</v>
      </c>
      <c r="U598" s="149"/>
      <c r="V598" s="149"/>
      <c r="W598" s="149"/>
      <c r="X598" s="150"/>
      <c r="Y598" s="148" t="s">
        <v>292</v>
      </c>
      <c r="Z598" s="149"/>
      <c r="AA598" s="149"/>
      <c r="AB598" s="149"/>
      <c r="AC598" s="150"/>
      <c r="AD598" s="148" t="s">
        <v>292</v>
      </c>
      <c r="AE598" s="149"/>
      <c r="AF598" s="149"/>
      <c r="AG598" s="149"/>
      <c r="AH598" s="150"/>
      <c r="AI598" s="148"/>
      <c r="AJ598" s="149"/>
      <c r="AK598" s="150"/>
      <c r="AM598"/>
    </row>
    <row r="599" spans="1:39" ht="7" customHeight="1" x14ac:dyDescent="0.2">
      <c r="A599" s="62"/>
      <c r="AM599"/>
    </row>
    <row r="600" spans="1:39" ht="7" customHeight="1" x14ac:dyDescent="0.2">
      <c r="A600" s="62"/>
      <c r="B600" s="28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6"/>
      <c r="AM600"/>
    </row>
    <row r="601" spans="1:39" s="30" customFormat="1" ht="15" customHeight="1" x14ac:dyDescent="0.15">
      <c r="A601" s="62"/>
      <c r="B601" s="166" t="s">
        <v>293</v>
      </c>
      <c r="C601" s="167"/>
      <c r="D601" s="167"/>
      <c r="E601" s="167"/>
      <c r="F601" s="167"/>
      <c r="G601" s="23"/>
      <c r="H601" s="69"/>
      <c r="I601" s="23" t="s">
        <v>294</v>
      </c>
      <c r="J601" s="23"/>
      <c r="K601" s="23"/>
      <c r="L601" s="23"/>
      <c r="M601" s="69"/>
      <c r="N601" s="23" t="s">
        <v>295</v>
      </c>
      <c r="O601" s="23"/>
      <c r="P601" s="23"/>
      <c r="Q601" s="23"/>
      <c r="R601" s="69"/>
      <c r="S601" s="23" t="s">
        <v>296</v>
      </c>
      <c r="T601" s="23"/>
      <c r="U601" s="23"/>
      <c r="V601" s="23"/>
      <c r="W601" s="23"/>
      <c r="X601" s="23"/>
      <c r="Y601" s="70"/>
      <c r="Z601" s="23" t="s">
        <v>297</v>
      </c>
      <c r="AA601" s="23"/>
      <c r="AB601" s="23"/>
      <c r="AC601" s="23"/>
      <c r="AD601" s="69"/>
      <c r="AE601" s="23" t="s">
        <v>298</v>
      </c>
      <c r="AF601" s="23"/>
      <c r="AG601" s="23"/>
      <c r="AH601" s="80"/>
      <c r="AI601" s="80"/>
      <c r="AJ601" s="80"/>
      <c r="AK601" s="84"/>
    </row>
    <row r="602" spans="1:39" s="30" customFormat="1" ht="10" customHeight="1" x14ac:dyDescent="0.15">
      <c r="A602" s="62"/>
      <c r="B602" s="166"/>
      <c r="C602" s="167"/>
      <c r="D602" s="167"/>
      <c r="E602" s="167"/>
      <c r="F602" s="167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80"/>
      <c r="AI602" s="80"/>
      <c r="AJ602" s="80"/>
      <c r="AK602" s="84"/>
    </row>
    <row r="603" spans="1:39" s="30" customFormat="1" ht="15" customHeight="1" x14ac:dyDescent="0.15">
      <c r="A603" s="62"/>
      <c r="B603" s="166"/>
      <c r="C603" s="167"/>
      <c r="D603" s="167"/>
      <c r="E603" s="167"/>
      <c r="F603" s="167"/>
      <c r="G603" s="23"/>
      <c r="H603" s="69"/>
      <c r="I603" s="23" t="s">
        <v>299</v>
      </c>
      <c r="J603" s="23"/>
      <c r="K603" s="23"/>
      <c r="L603" s="23"/>
      <c r="M603" s="69"/>
      <c r="N603" s="23" t="s">
        <v>300</v>
      </c>
      <c r="O603" s="72"/>
      <c r="P603" s="23"/>
      <c r="Q603" s="23"/>
      <c r="R603" s="69"/>
      <c r="S603" s="23" t="s">
        <v>301</v>
      </c>
      <c r="T603" s="23"/>
      <c r="U603" s="23"/>
      <c r="V603" s="23"/>
      <c r="W603" s="23"/>
      <c r="X603" s="23"/>
      <c r="Y603" s="69"/>
      <c r="Z603" s="23" t="s">
        <v>302</v>
      </c>
      <c r="AA603" s="23"/>
      <c r="AB603" s="71"/>
      <c r="AC603" s="71"/>
      <c r="AD603" s="71"/>
      <c r="AE603" s="71"/>
      <c r="AF603" s="71"/>
      <c r="AG603" s="71"/>
      <c r="AH603" s="71"/>
      <c r="AI603" s="71"/>
      <c r="AJ603" s="71"/>
      <c r="AK603" s="82"/>
    </row>
    <row r="604" spans="1:39" s="30" customFormat="1" ht="10" customHeight="1" x14ac:dyDescent="0.15">
      <c r="A604" s="62"/>
      <c r="B604" s="83"/>
      <c r="C604" s="29"/>
      <c r="D604" s="29"/>
      <c r="E604" s="29"/>
      <c r="F604" s="29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84"/>
    </row>
    <row r="605" spans="1:39" s="30" customFormat="1" ht="15" customHeight="1" x14ac:dyDescent="0.15">
      <c r="A605" s="62"/>
      <c r="B605" s="171" t="s">
        <v>303</v>
      </c>
      <c r="C605" s="172"/>
      <c r="D605" s="172"/>
      <c r="E605" s="172"/>
      <c r="F605" s="172"/>
      <c r="G605" s="23"/>
      <c r="H605" s="69"/>
      <c r="I605" s="23" t="s">
        <v>304</v>
      </c>
      <c r="J605" s="23"/>
      <c r="K605" s="23"/>
      <c r="L605" s="23"/>
      <c r="M605" s="23"/>
      <c r="N605" s="23"/>
      <c r="O605" s="72"/>
      <c r="P605" s="23"/>
      <c r="Q605" s="23"/>
      <c r="R605" s="69"/>
      <c r="S605" s="23" t="s">
        <v>305</v>
      </c>
      <c r="T605" s="23"/>
      <c r="U605" s="23"/>
      <c r="V605" s="23"/>
      <c r="W605" s="23"/>
      <c r="X605" s="23"/>
      <c r="Y605" s="69"/>
      <c r="Z605" s="23" t="s">
        <v>306</v>
      </c>
      <c r="AA605" s="23"/>
      <c r="AB605" s="23"/>
      <c r="AC605" s="23"/>
      <c r="AD605" s="23"/>
      <c r="AE605" s="23"/>
      <c r="AF605" s="73"/>
      <c r="AG605" s="23"/>
      <c r="AH605" s="23"/>
      <c r="AI605" s="23"/>
      <c r="AJ605" s="23"/>
      <c r="AK605" s="84"/>
    </row>
    <row r="606" spans="1:39" s="30" customFormat="1" ht="5" customHeight="1" x14ac:dyDescent="0.15">
      <c r="A606" s="62"/>
      <c r="B606" s="171"/>
      <c r="C606" s="172"/>
      <c r="D606" s="172"/>
      <c r="E606" s="172"/>
      <c r="F606" s="172"/>
      <c r="G606" s="23"/>
      <c r="H606" s="23"/>
      <c r="I606" s="23"/>
      <c r="J606" s="23"/>
      <c r="K606" s="23"/>
      <c r="L606" s="23"/>
      <c r="M606" s="23"/>
      <c r="N606" s="23"/>
      <c r="O606" s="72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73"/>
      <c r="AG606" s="23"/>
      <c r="AH606" s="23"/>
      <c r="AI606" s="23"/>
      <c r="AJ606" s="23"/>
      <c r="AK606" s="84"/>
    </row>
    <row r="607" spans="1:39" s="30" customFormat="1" ht="15" customHeight="1" x14ac:dyDescent="0.2">
      <c r="A607" s="63"/>
      <c r="B607" s="171"/>
      <c r="C607" s="172"/>
      <c r="D607" s="172"/>
      <c r="E607" s="172"/>
      <c r="F607" s="172"/>
      <c r="G607" s="23"/>
      <c r="H607" s="23"/>
      <c r="I607" s="23"/>
      <c r="J607" s="23"/>
      <c r="K607" s="23"/>
      <c r="L607" s="23"/>
      <c r="M607" s="23"/>
      <c r="N607" s="23"/>
      <c r="O607" s="74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84"/>
    </row>
    <row r="608" spans="1:39" s="30" customFormat="1" ht="10" customHeight="1" x14ac:dyDescent="0.2">
      <c r="A608" s="62"/>
      <c r="B608" s="83"/>
      <c r="C608" s="29"/>
      <c r="D608" s="29"/>
      <c r="E608" s="29"/>
      <c r="F608" s="29"/>
      <c r="G608" s="23"/>
      <c r="H608" s="23"/>
      <c r="I608" s="23"/>
      <c r="J608" s="23"/>
      <c r="K608" s="23"/>
      <c r="L608" s="23"/>
      <c r="M608" s="23"/>
      <c r="N608" s="23"/>
      <c r="O608" s="75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84"/>
    </row>
    <row r="609" spans="1:39" s="30" customFormat="1" ht="17" customHeight="1" x14ac:dyDescent="0.15">
      <c r="A609" s="62"/>
      <c r="B609" s="173" t="s">
        <v>307</v>
      </c>
      <c r="C609" s="174"/>
      <c r="D609" s="174"/>
      <c r="E609" s="174"/>
      <c r="F609" s="174"/>
      <c r="G609" s="23"/>
      <c r="H609" s="69"/>
      <c r="I609" s="76" t="s">
        <v>308</v>
      </c>
      <c r="J609" s="23"/>
      <c r="K609" s="23"/>
      <c r="L609" s="23"/>
      <c r="M609" s="69"/>
      <c r="N609" s="23" t="s">
        <v>309</v>
      </c>
      <c r="O609" s="72"/>
      <c r="P609" s="23"/>
      <c r="Q609" s="23"/>
      <c r="R609" s="69"/>
      <c r="S609" s="23" t="s">
        <v>310</v>
      </c>
      <c r="T609" s="23"/>
      <c r="U609" s="23"/>
      <c r="V609" s="23"/>
      <c r="W609" s="23"/>
      <c r="X609" s="23"/>
      <c r="Y609" s="69"/>
      <c r="Z609" s="23" t="s">
        <v>311</v>
      </c>
      <c r="AA609" s="23"/>
      <c r="AB609" s="23"/>
      <c r="AC609" s="69"/>
      <c r="AD609" s="76" t="s">
        <v>312</v>
      </c>
      <c r="AF609" s="23"/>
      <c r="AG609" s="23"/>
      <c r="AH609" s="23"/>
      <c r="AI609" s="23"/>
      <c r="AJ609" s="23"/>
      <c r="AK609" s="84"/>
    </row>
    <row r="610" spans="1:39" s="30" customFormat="1" ht="7" customHeight="1" x14ac:dyDescent="0.15">
      <c r="A610" s="62"/>
      <c r="B610" s="173"/>
      <c r="C610" s="174"/>
      <c r="D610" s="174"/>
      <c r="E610" s="174"/>
      <c r="F610" s="174"/>
      <c r="G610" s="23"/>
      <c r="H610" s="77"/>
      <c r="I610" s="23"/>
      <c r="J610" s="23"/>
      <c r="K610" s="23"/>
      <c r="L610" s="23"/>
      <c r="M610" s="23"/>
      <c r="N610" s="23"/>
      <c r="O610" s="72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84"/>
    </row>
    <row r="611" spans="1:39" ht="17" customHeight="1" x14ac:dyDescent="0.2">
      <c r="A611" s="62"/>
      <c r="B611" s="173"/>
      <c r="C611" s="174"/>
      <c r="D611" s="174"/>
      <c r="E611" s="174"/>
      <c r="F611" s="174"/>
      <c r="G611" s="75"/>
      <c r="H611" s="78"/>
      <c r="I611" s="75" t="s">
        <v>313</v>
      </c>
      <c r="J611" s="75"/>
      <c r="K611" s="75"/>
      <c r="L611" s="75"/>
      <c r="M611" s="75"/>
      <c r="N611" s="75"/>
      <c r="O611" s="75"/>
      <c r="P611" s="75"/>
      <c r="Q611" s="75"/>
      <c r="R611" s="78"/>
      <c r="S611" s="75" t="s">
        <v>314</v>
      </c>
      <c r="T611" s="75"/>
      <c r="U611" s="75"/>
      <c r="V611" s="75"/>
      <c r="W611" s="75"/>
      <c r="X611" s="75"/>
      <c r="Y611" s="78"/>
      <c r="Z611" s="75" t="s">
        <v>315</v>
      </c>
      <c r="AA611" s="75"/>
      <c r="AB611" s="79"/>
      <c r="AC611" s="79"/>
      <c r="AD611" s="79"/>
      <c r="AE611" s="79"/>
      <c r="AF611" s="79"/>
      <c r="AG611" s="79"/>
      <c r="AH611" s="79"/>
      <c r="AI611" s="79"/>
      <c r="AJ611" s="79"/>
      <c r="AK611" s="85"/>
      <c r="AM611"/>
    </row>
    <row r="612" spans="1:39" ht="10" customHeight="1" x14ac:dyDescent="0.2">
      <c r="A612" s="62"/>
      <c r="B612" s="86"/>
      <c r="C612" s="87"/>
      <c r="D612" s="87"/>
      <c r="E612" s="87"/>
      <c r="F612" s="87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  <c r="AA612" s="75"/>
      <c r="AB612" s="75"/>
      <c r="AC612" s="75"/>
      <c r="AD612" s="75"/>
      <c r="AE612" s="75"/>
      <c r="AF612" s="75"/>
      <c r="AG612" s="75"/>
      <c r="AH612" s="75"/>
      <c r="AI612" s="75"/>
      <c r="AJ612" s="75"/>
      <c r="AK612" s="88"/>
      <c r="AM612"/>
    </row>
    <row r="613" spans="1:39" s="23" customFormat="1" ht="15" customHeight="1" x14ac:dyDescent="0.15">
      <c r="A613" s="64"/>
      <c r="B613" s="173" t="s">
        <v>316</v>
      </c>
      <c r="C613" s="174"/>
      <c r="D613" s="174"/>
      <c r="E613" s="174"/>
      <c r="F613" s="174"/>
      <c r="G613" s="29"/>
      <c r="H613" s="70"/>
      <c r="I613" s="80" t="s">
        <v>35</v>
      </c>
      <c r="J613" s="80"/>
      <c r="K613" s="80"/>
      <c r="L613" s="80"/>
      <c r="M613" s="70"/>
      <c r="N613" s="80" t="s">
        <v>54</v>
      </c>
      <c r="Q613" s="80"/>
      <c r="R613" s="70"/>
      <c r="S613" s="80" t="s">
        <v>317</v>
      </c>
      <c r="V613" s="80"/>
      <c r="W613" s="80"/>
      <c r="Y613" s="70"/>
      <c r="Z613" s="80" t="s">
        <v>318</v>
      </c>
      <c r="AA613" s="80"/>
      <c r="AD613" s="80"/>
      <c r="AE613" s="80"/>
      <c r="AF613" s="80"/>
      <c r="AG613" s="80"/>
      <c r="AH613" s="80"/>
      <c r="AI613" s="80"/>
      <c r="AJ613" s="80"/>
      <c r="AK613" s="84"/>
    </row>
    <row r="614" spans="1:39" ht="17" customHeight="1" x14ac:dyDescent="0.2">
      <c r="A614" s="62"/>
      <c r="B614" s="173"/>
      <c r="C614" s="174"/>
      <c r="D614" s="174"/>
      <c r="E614" s="174"/>
      <c r="F614" s="174"/>
      <c r="G614" s="75"/>
      <c r="H614" s="75" t="s">
        <v>319</v>
      </c>
      <c r="I614" s="75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  <c r="AA614" s="79"/>
      <c r="AB614" s="79"/>
      <c r="AC614" s="79"/>
      <c r="AD614" s="79"/>
      <c r="AE614" s="79"/>
      <c r="AF614" s="79"/>
      <c r="AG614" s="79"/>
      <c r="AH614" s="79"/>
      <c r="AI614" s="79"/>
      <c r="AJ614" s="79"/>
      <c r="AK614" s="82"/>
      <c r="AM614"/>
    </row>
    <row r="615" spans="1:39" ht="5" customHeight="1" x14ac:dyDescent="0.2">
      <c r="A615" s="62"/>
      <c r="B615" s="89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  <c r="AA615" s="81"/>
      <c r="AB615" s="81"/>
      <c r="AC615" s="81"/>
      <c r="AD615" s="81"/>
      <c r="AE615" s="81"/>
      <c r="AF615" s="81"/>
      <c r="AG615" s="81"/>
      <c r="AH615" s="81"/>
      <c r="AI615" s="81"/>
      <c r="AJ615" s="81"/>
      <c r="AK615" s="90"/>
      <c r="AM615"/>
    </row>
    <row r="616" spans="1:39" ht="7" customHeight="1" x14ac:dyDescent="0.2">
      <c r="A616" s="62"/>
      <c r="B616" s="175"/>
      <c r="C616" s="175"/>
      <c r="D616" s="175"/>
      <c r="E616" s="175"/>
      <c r="F616" s="176"/>
      <c r="G616" s="176"/>
      <c r="H616" s="176"/>
      <c r="I616" s="176"/>
      <c r="J616" s="176"/>
      <c r="K616" s="176"/>
      <c r="L616" s="176"/>
      <c r="M616" s="176"/>
      <c r="N616" s="176"/>
      <c r="O616" s="176"/>
      <c r="P616" s="176"/>
      <c r="Q616" s="176"/>
      <c r="R616" s="176"/>
      <c r="S616" s="176"/>
      <c r="T616" s="176"/>
      <c r="U616" s="176"/>
      <c r="V616" s="176"/>
      <c r="W616" s="176"/>
      <c r="X616" s="176"/>
      <c r="Y616" s="176"/>
      <c r="Z616" s="176"/>
      <c r="AA616" s="176"/>
      <c r="AB616" s="176"/>
      <c r="AC616" s="176"/>
      <c r="AD616" s="176"/>
      <c r="AE616" s="176"/>
      <c r="AF616" s="176"/>
      <c r="AG616" s="176"/>
      <c r="AH616" s="176"/>
      <c r="AI616" s="176"/>
      <c r="AJ616" s="176"/>
      <c r="AK616" s="176"/>
      <c r="AM616"/>
    </row>
    <row r="617" spans="1:39" ht="16" customHeight="1" x14ac:dyDescent="0.2">
      <c r="A617" s="62"/>
      <c r="B617" s="177" t="s">
        <v>320</v>
      </c>
      <c r="C617" s="178"/>
      <c r="D617" s="178"/>
      <c r="E617" s="178"/>
      <c r="F617" s="143"/>
      <c r="G617" s="143"/>
      <c r="H617" s="143"/>
      <c r="I617" s="143"/>
      <c r="J617" s="143"/>
      <c r="K617" s="143"/>
      <c r="L617" s="143"/>
      <c r="M617" s="143"/>
      <c r="N617" s="143"/>
      <c r="O617" s="143"/>
      <c r="P617" s="143"/>
      <c r="Q617" s="143"/>
      <c r="R617" s="143"/>
      <c r="S617" s="143"/>
      <c r="T617" s="143"/>
      <c r="U617" s="143"/>
      <c r="V617" s="143"/>
      <c r="W617" s="143"/>
      <c r="X617" s="143"/>
      <c r="Y617" s="143"/>
      <c r="Z617" s="143"/>
      <c r="AA617" s="143"/>
      <c r="AB617" s="143"/>
      <c r="AC617" s="143"/>
      <c r="AD617" s="143"/>
      <c r="AE617" s="143"/>
      <c r="AF617" s="143"/>
      <c r="AG617" s="143"/>
      <c r="AH617" s="143"/>
      <c r="AI617" s="143"/>
      <c r="AJ617" s="143"/>
      <c r="AK617" s="144"/>
      <c r="AM617"/>
    </row>
    <row r="618" spans="1:39" ht="16" customHeight="1" x14ac:dyDescent="0.2">
      <c r="A618" s="62"/>
      <c r="B618" s="145"/>
      <c r="C618" s="146"/>
      <c r="D618" s="146"/>
      <c r="E618" s="146"/>
      <c r="F618" s="146"/>
      <c r="G618" s="146"/>
      <c r="H618" s="146"/>
      <c r="I618" s="146"/>
      <c r="J618" s="146"/>
      <c r="K618" s="146"/>
      <c r="L618" s="146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6"/>
      <c r="X618" s="146"/>
      <c r="Y618" s="146"/>
      <c r="Z618" s="146"/>
      <c r="AA618" s="146"/>
      <c r="AB618" s="146"/>
      <c r="AC618" s="146"/>
      <c r="AD618" s="146"/>
      <c r="AE618" s="146"/>
      <c r="AF618" s="146"/>
      <c r="AG618" s="146"/>
      <c r="AH618" s="146"/>
      <c r="AI618" s="146"/>
      <c r="AJ618" s="146"/>
      <c r="AK618" s="147"/>
      <c r="AM618"/>
    </row>
    <row r="619" spans="1:39" ht="16" customHeight="1" x14ac:dyDescent="0.2">
      <c r="A619" s="62"/>
      <c r="B619" s="145"/>
      <c r="C619" s="146"/>
      <c r="D619" s="146"/>
      <c r="E619" s="146"/>
      <c r="F619" s="146"/>
      <c r="G619" s="146"/>
      <c r="H619" s="146"/>
      <c r="I619" s="146"/>
      <c r="J619" s="146"/>
      <c r="K619" s="146"/>
      <c r="L619" s="146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6"/>
      <c r="X619" s="146"/>
      <c r="Y619" s="146"/>
      <c r="Z619" s="146"/>
      <c r="AA619" s="146"/>
      <c r="AB619" s="146"/>
      <c r="AC619" s="146"/>
      <c r="AD619" s="146"/>
      <c r="AE619" s="146"/>
      <c r="AF619" s="146"/>
      <c r="AG619" s="146"/>
      <c r="AH619" s="146"/>
      <c r="AI619" s="146"/>
      <c r="AJ619" s="146"/>
      <c r="AK619" s="147"/>
      <c r="AM619"/>
    </row>
    <row r="620" spans="1:39" ht="16" customHeight="1" x14ac:dyDescent="0.2">
      <c r="A620" s="62"/>
      <c r="B620" s="145"/>
      <c r="C620" s="146"/>
      <c r="D620" s="146"/>
      <c r="E620" s="146"/>
      <c r="F620" s="146"/>
      <c r="G620" s="146"/>
      <c r="H620" s="146"/>
      <c r="I620" s="146"/>
      <c r="J620" s="146"/>
      <c r="K620" s="146"/>
      <c r="L620" s="146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6"/>
      <c r="X620" s="146"/>
      <c r="Y620" s="146"/>
      <c r="Z620" s="146"/>
      <c r="AA620" s="146"/>
      <c r="AB620" s="146"/>
      <c r="AC620" s="146"/>
      <c r="AD620" s="146"/>
      <c r="AE620" s="146"/>
      <c r="AF620" s="146"/>
      <c r="AG620" s="146"/>
      <c r="AH620" s="146"/>
      <c r="AI620" s="146"/>
      <c r="AJ620" s="146"/>
      <c r="AK620" s="147"/>
      <c r="AM620"/>
    </row>
    <row r="621" spans="1:39" ht="17" customHeight="1" x14ac:dyDescent="0.2">
      <c r="A621" s="62"/>
      <c r="B621" s="145"/>
      <c r="C621" s="146"/>
      <c r="D621" s="146"/>
      <c r="E621" s="146"/>
      <c r="F621" s="146"/>
      <c r="G621" s="146"/>
      <c r="H621" s="146"/>
      <c r="I621" s="146"/>
      <c r="J621" s="146"/>
      <c r="K621" s="146"/>
      <c r="L621" s="146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6"/>
      <c r="X621" s="146"/>
      <c r="Y621" s="146"/>
      <c r="Z621" s="146"/>
      <c r="AA621" s="146"/>
      <c r="AB621" s="146"/>
      <c r="AC621" s="146"/>
      <c r="AD621" s="146"/>
      <c r="AE621" s="146"/>
      <c r="AF621" s="146"/>
      <c r="AG621" s="146"/>
      <c r="AH621" s="146"/>
      <c r="AI621" s="146"/>
      <c r="AJ621" s="146"/>
      <c r="AK621" s="147"/>
      <c r="AM621"/>
    </row>
    <row r="622" spans="1:39" ht="17" customHeight="1" x14ac:dyDescent="0.2">
      <c r="A622" s="62"/>
      <c r="B622" s="145"/>
      <c r="C622" s="146"/>
      <c r="D622" s="146"/>
      <c r="E622" s="146"/>
      <c r="F622" s="146"/>
      <c r="G622" s="146"/>
      <c r="H622" s="146"/>
      <c r="I622" s="146"/>
      <c r="J622" s="146"/>
      <c r="K622" s="146"/>
      <c r="L622" s="146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6"/>
      <c r="X622" s="146"/>
      <c r="Y622" s="146"/>
      <c r="Z622" s="146"/>
      <c r="AA622" s="146"/>
      <c r="AB622" s="146"/>
      <c r="AC622" s="146"/>
      <c r="AD622" s="146"/>
      <c r="AE622" s="146"/>
      <c r="AF622" s="146"/>
      <c r="AG622" s="146"/>
      <c r="AH622" s="146"/>
      <c r="AI622" s="146"/>
      <c r="AJ622" s="146"/>
      <c r="AK622" s="147"/>
      <c r="AM622"/>
    </row>
    <row r="623" spans="1:39" ht="17" customHeight="1" x14ac:dyDescent="0.2">
      <c r="A623" s="62"/>
      <c r="B623" s="148"/>
      <c r="C623" s="149"/>
      <c r="D623" s="149"/>
      <c r="E623" s="149"/>
      <c r="F623" s="149"/>
      <c r="G623" s="149"/>
      <c r="H623" s="149"/>
      <c r="I623" s="149"/>
      <c r="J623" s="149"/>
      <c r="K623" s="149"/>
      <c r="L623" s="149"/>
      <c r="M623" s="149"/>
      <c r="N623" s="149"/>
      <c r="O623" s="149"/>
      <c r="P623" s="149"/>
      <c r="Q623" s="149"/>
      <c r="R623" s="149"/>
      <c r="S623" s="149"/>
      <c r="T623" s="149"/>
      <c r="U623" s="149"/>
      <c r="V623" s="149"/>
      <c r="W623" s="149"/>
      <c r="X623" s="149"/>
      <c r="Y623" s="149"/>
      <c r="Z623" s="149"/>
      <c r="AA623" s="149"/>
      <c r="AB623" s="149"/>
      <c r="AC623" s="149"/>
      <c r="AD623" s="149"/>
      <c r="AE623" s="149"/>
      <c r="AF623" s="149"/>
      <c r="AG623" s="149"/>
      <c r="AH623" s="149"/>
      <c r="AI623" s="149"/>
      <c r="AJ623" s="149"/>
      <c r="AK623" s="150"/>
      <c r="AM623"/>
    </row>
    <row r="624" spans="1:39" ht="7" customHeight="1" x14ac:dyDescent="0.2">
      <c r="A624" s="62"/>
      <c r="AM624"/>
    </row>
    <row r="625" spans="1:44" ht="12" customHeight="1" x14ac:dyDescent="0.2">
      <c r="A625" s="62"/>
      <c r="B625" s="169" t="s">
        <v>321</v>
      </c>
      <c r="C625" s="170"/>
      <c r="D625" s="170"/>
      <c r="E625" s="170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6"/>
      <c r="T625" s="169" t="s">
        <v>322</v>
      </c>
      <c r="U625" s="170"/>
      <c r="V625" s="170"/>
      <c r="W625" s="170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6"/>
      <c r="AM625"/>
    </row>
    <row r="626" spans="1:44" x14ac:dyDescent="0.2">
      <c r="A626" s="62"/>
      <c r="B626" s="36"/>
      <c r="C626" s="37"/>
      <c r="D626" s="38" t="s">
        <v>323</v>
      </c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S626" s="35"/>
      <c r="T626" s="36"/>
      <c r="U626" s="37"/>
      <c r="V626" s="38" t="s">
        <v>323</v>
      </c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8"/>
      <c r="AJ626" s="38"/>
      <c r="AK626" s="35"/>
      <c r="AM626"/>
    </row>
    <row r="627" spans="1:44" ht="7" customHeight="1" x14ac:dyDescent="0.2">
      <c r="A627" s="62"/>
      <c r="B627" s="34"/>
      <c r="S627" s="35"/>
      <c r="T627" s="34"/>
      <c r="AK627" s="35"/>
      <c r="AM627"/>
    </row>
    <row r="628" spans="1:44" ht="14.25" customHeight="1" x14ac:dyDescent="0.2">
      <c r="A628" s="62"/>
      <c r="B628" s="39"/>
      <c r="F628" s="38" t="s">
        <v>324</v>
      </c>
      <c r="H628" s="40"/>
      <c r="I628" s="40"/>
      <c r="J628" s="41" t="s">
        <v>325</v>
      </c>
      <c r="K628" s="40"/>
      <c r="L628" s="41" t="s">
        <v>326</v>
      </c>
      <c r="M628" s="40"/>
      <c r="N628" s="40"/>
      <c r="S628" s="35"/>
      <c r="T628" s="39"/>
      <c r="X628" s="38" t="s">
        <v>324</v>
      </c>
      <c r="Z628" s="40"/>
      <c r="AA628" s="40"/>
      <c r="AB628" s="41" t="s">
        <v>325</v>
      </c>
      <c r="AC628" s="40"/>
      <c r="AD628" s="41" t="s">
        <v>326</v>
      </c>
      <c r="AE628" s="40"/>
      <c r="AF628" s="40"/>
      <c r="AK628" s="35"/>
      <c r="AM628"/>
    </row>
    <row r="629" spans="1:44" ht="5" customHeight="1" x14ac:dyDescent="0.2">
      <c r="A629" s="62"/>
      <c r="B629" s="31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3"/>
      <c r="T629" s="31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3"/>
      <c r="AM629"/>
    </row>
    <row r="630" spans="1:44" x14ac:dyDescent="0.2">
      <c r="A630"/>
      <c r="AK630" s="95" t="s">
        <v>327</v>
      </c>
      <c r="AM630"/>
    </row>
    <row r="631" spans="1:44" ht="5" customHeight="1" x14ac:dyDescent="0.2">
      <c r="B631" s="16"/>
      <c r="C631" s="17"/>
      <c r="D631" s="18"/>
      <c r="E631" s="18"/>
      <c r="F631" s="18"/>
      <c r="G631" s="18"/>
      <c r="H631" s="18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</row>
    <row r="632" spans="1:44" ht="22" customHeight="1" x14ac:dyDescent="0.2">
      <c r="A632" t="str">
        <f>IF($AN$2="","",IF(A562&gt;=$AN$2,"",1+A562))</f>
        <v/>
      </c>
      <c r="B632" s="188"/>
      <c r="C632" s="189"/>
      <c r="D632" s="189"/>
      <c r="E632" s="189"/>
      <c r="F632" s="189"/>
      <c r="G632" s="189"/>
      <c r="H632" s="189"/>
      <c r="I632" s="190"/>
      <c r="J632" s="192" t="s">
        <v>277</v>
      </c>
      <c r="K632" s="193"/>
      <c r="L632" s="193"/>
      <c r="M632" s="193"/>
      <c r="N632" s="193"/>
      <c r="O632" s="193"/>
      <c r="P632" s="193"/>
      <c r="Q632" s="193"/>
      <c r="R632" s="193"/>
      <c r="S632" s="193"/>
      <c r="T632" s="193"/>
      <c r="U632" s="193"/>
      <c r="V632" s="193"/>
      <c r="W632" s="193"/>
      <c r="X632" s="196" t="str">
        <f>IF(A632="","",_xlfn.XLOOKUP(A632,Listagem[Item],Listagem[Número OS]))</f>
        <v/>
      </c>
      <c r="Y632" s="196"/>
      <c r="Z632" s="196"/>
      <c r="AA632" s="196"/>
      <c r="AB632" s="196"/>
      <c r="AC632" s="197"/>
      <c r="AD632" s="188"/>
      <c r="AE632" s="189"/>
      <c r="AF632" s="189"/>
      <c r="AG632" s="189"/>
      <c r="AH632" s="189"/>
      <c r="AI632" s="189"/>
      <c r="AJ632" s="189"/>
      <c r="AK632" s="190"/>
      <c r="AL632" s="13"/>
      <c r="AM632"/>
    </row>
    <row r="633" spans="1:44" ht="22" customHeight="1" x14ac:dyDescent="0.2">
      <c r="A633" s="14"/>
      <c r="B633" s="161"/>
      <c r="C633" s="162"/>
      <c r="D633" s="162"/>
      <c r="E633" s="162"/>
      <c r="F633" s="162"/>
      <c r="G633" s="162"/>
      <c r="H633" s="162"/>
      <c r="I633" s="191"/>
      <c r="J633" s="194"/>
      <c r="K633" s="195"/>
      <c r="L633" s="195"/>
      <c r="M633" s="195"/>
      <c r="N633" s="195"/>
      <c r="O633" s="195"/>
      <c r="P633" s="195"/>
      <c r="Q633" s="195"/>
      <c r="R633" s="195"/>
      <c r="S633" s="195"/>
      <c r="T633" s="195"/>
      <c r="U633" s="195"/>
      <c r="V633" s="195"/>
      <c r="W633" s="195"/>
      <c r="X633" s="198"/>
      <c r="Y633" s="198"/>
      <c r="Z633" s="198"/>
      <c r="AA633" s="198"/>
      <c r="AB633" s="198"/>
      <c r="AC633" s="199"/>
      <c r="AD633" s="161"/>
      <c r="AE633" s="162"/>
      <c r="AF633" s="162"/>
      <c r="AG633" s="162"/>
      <c r="AH633" s="162"/>
      <c r="AI633" s="162"/>
      <c r="AJ633" s="162"/>
      <c r="AK633" s="191"/>
      <c r="AM633"/>
    </row>
    <row r="634" spans="1:44" ht="7" customHeight="1" x14ac:dyDescent="0.2">
      <c r="A634"/>
      <c r="C634" s="15"/>
      <c r="D634" s="12"/>
      <c r="E634" s="12"/>
      <c r="F634" s="12"/>
      <c r="G634" s="12"/>
      <c r="H634" s="12"/>
      <c r="AM634"/>
    </row>
    <row r="635" spans="1:44" ht="18" customHeight="1" x14ac:dyDescent="0.2">
      <c r="A635" s="62"/>
      <c r="B635" s="200" t="s">
        <v>11</v>
      </c>
      <c r="C635" s="201"/>
      <c r="D635" s="201"/>
      <c r="E635" s="201"/>
      <c r="F635" s="201"/>
      <c r="G635" s="201"/>
      <c r="H635" s="201"/>
      <c r="I635" s="97" t="str">
        <f>IF($X632="","",_xlfn.XLOOKUP($X632,Sisteplant[Número OS],Sisteplant[Denominação Tipo de Solicitação Serviço]))</f>
        <v/>
      </c>
      <c r="J635" s="99"/>
      <c r="K635" s="99"/>
      <c r="L635" s="99"/>
      <c r="M635" s="99"/>
      <c r="N635" s="99"/>
      <c r="O635" s="200" t="s">
        <v>13</v>
      </c>
      <c r="P635" s="201"/>
      <c r="Q635" s="201"/>
      <c r="R635" s="98" t="str">
        <f>IF($X632="","",_xlfn.XLOOKUP($X632,Sisteplant[Número OS],Sisteplant[Denominação Oficina]))</f>
        <v/>
      </c>
      <c r="S635" s="98"/>
      <c r="T635" s="98"/>
      <c r="U635" s="98"/>
      <c r="V635" s="98"/>
      <c r="W635" s="98"/>
      <c r="X635" s="202" t="s">
        <v>15</v>
      </c>
      <c r="Y635" s="203"/>
      <c r="Z635" s="203"/>
      <c r="AA635" s="203"/>
      <c r="AB635" s="203"/>
      <c r="AC635" s="204" t="str">
        <f>IF($X632="","",_xlfn.XLOOKUP($X632,Sisteplant[Número OS],Sisteplant[Data Prevista]))</f>
        <v/>
      </c>
      <c r="AD635" s="204"/>
      <c r="AE635" s="204"/>
      <c r="AF635" s="204"/>
      <c r="AG635" s="204"/>
      <c r="AH635" s="204"/>
      <c r="AI635" s="204"/>
      <c r="AJ635" s="204"/>
      <c r="AK635" s="234"/>
      <c r="AM635"/>
      <c r="AN635" s="111"/>
      <c r="AO635" s="111"/>
      <c r="AP635" s="111"/>
      <c r="AQ635" s="111"/>
      <c r="AR635" s="111"/>
    </row>
    <row r="636" spans="1:44" ht="7" customHeight="1" x14ac:dyDescent="0.2">
      <c r="A636" s="62"/>
      <c r="B636" s="16"/>
      <c r="C636" s="17"/>
      <c r="D636" s="18"/>
      <c r="E636" s="18"/>
      <c r="F636" s="18"/>
      <c r="G636" s="18"/>
      <c r="H636" s="18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M636"/>
      <c r="AN636" s="111"/>
      <c r="AO636" s="111"/>
      <c r="AP636" s="111"/>
      <c r="AQ636" s="111"/>
      <c r="AR636" s="111"/>
    </row>
    <row r="637" spans="1:44" ht="15" customHeight="1" x14ac:dyDescent="0.2">
      <c r="A637" s="62"/>
      <c r="B637" s="91" t="s">
        <v>278</v>
      </c>
      <c r="C637" s="19"/>
      <c r="D637" s="20"/>
      <c r="E637" s="20"/>
      <c r="F637" s="20"/>
      <c r="G637" s="20"/>
      <c r="H637" s="20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2"/>
      <c r="AM637"/>
      <c r="AN637" s="111"/>
      <c r="AO637" s="111"/>
      <c r="AP637" s="111"/>
      <c r="AQ637" s="111"/>
      <c r="AR637" s="111"/>
    </row>
    <row r="638" spans="1:44" ht="16.75" customHeight="1" x14ac:dyDescent="0.2">
      <c r="A638" s="64"/>
      <c r="B638" s="208" t="str">
        <f>IF($X632="","",_xlfn.XLOOKUP($X632,Sisteplant[Número OS],Sisteplant[Descrição OS]))</f>
        <v/>
      </c>
      <c r="C638" s="209"/>
      <c r="D638" s="209"/>
      <c r="E638" s="209"/>
      <c r="F638" s="209"/>
      <c r="G638" s="209"/>
      <c r="H638" s="209"/>
      <c r="I638" s="209"/>
      <c r="J638" s="209"/>
      <c r="K638" s="209"/>
      <c r="L638" s="209"/>
      <c r="M638" s="209"/>
      <c r="N638" s="209"/>
      <c r="O638" s="209"/>
      <c r="P638" s="209"/>
      <c r="Q638" s="209"/>
      <c r="R638" s="209"/>
      <c r="S638" s="209"/>
      <c r="T638" s="209"/>
      <c r="U638" s="209"/>
      <c r="V638" s="209"/>
      <c r="W638" s="209"/>
      <c r="X638" s="209"/>
      <c r="Y638" s="209"/>
      <c r="Z638" s="209"/>
      <c r="AA638" s="209"/>
      <c r="AB638" s="209"/>
      <c r="AC638" s="209"/>
      <c r="AD638" s="209"/>
      <c r="AE638" s="209"/>
      <c r="AF638" s="209"/>
      <c r="AG638" s="209"/>
      <c r="AH638" s="209"/>
      <c r="AI638" s="209"/>
      <c r="AJ638" s="209"/>
      <c r="AK638" s="210"/>
      <c r="AM638"/>
    </row>
    <row r="639" spans="1:44" ht="16.75" customHeight="1" x14ac:dyDescent="0.2">
      <c r="A639" s="64"/>
      <c r="B639" s="208"/>
      <c r="C639" s="209"/>
      <c r="D639" s="209"/>
      <c r="E639" s="209"/>
      <c r="F639" s="209"/>
      <c r="G639" s="209"/>
      <c r="H639" s="209"/>
      <c r="I639" s="209"/>
      <c r="J639" s="209"/>
      <c r="K639" s="209"/>
      <c r="L639" s="209"/>
      <c r="M639" s="209"/>
      <c r="N639" s="209"/>
      <c r="O639" s="209"/>
      <c r="P639" s="209"/>
      <c r="Q639" s="209"/>
      <c r="R639" s="209"/>
      <c r="S639" s="209"/>
      <c r="T639" s="209"/>
      <c r="U639" s="209"/>
      <c r="V639" s="209"/>
      <c r="W639" s="209"/>
      <c r="X639" s="209"/>
      <c r="Y639" s="209"/>
      <c r="Z639" s="209"/>
      <c r="AA639" s="209"/>
      <c r="AB639" s="209"/>
      <c r="AC639" s="209"/>
      <c r="AD639" s="209"/>
      <c r="AE639" s="209"/>
      <c r="AF639" s="209"/>
      <c r="AG639" s="209"/>
      <c r="AH639" s="209"/>
      <c r="AI639" s="209"/>
      <c r="AJ639" s="209"/>
      <c r="AK639" s="210"/>
      <c r="AM639"/>
    </row>
    <row r="640" spans="1:44" ht="16.75" customHeight="1" x14ac:dyDescent="0.2">
      <c r="A640" s="62"/>
      <c r="B640" s="208"/>
      <c r="C640" s="209"/>
      <c r="D640" s="209"/>
      <c r="E640" s="209"/>
      <c r="F640" s="209"/>
      <c r="G640" s="209"/>
      <c r="H640" s="209"/>
      <c r="I640" s="209"/>
      <c r="J640" s="209"/>
      <c r="K640" s="209"/>
      <c r="L640" s="209"/>
      <c r="M640" s="209"/>
      <c r="N640" s="209"/>
      <c r="O640" s="209"/>
      <c r="P640" s="209"/>
      <c r="Q640" s="209"/>
      <c r="R640" s="209"/>
      <c r="S640" s="209"/>
      <c r="T640" s="209"/>
      <c r="U640" s="209"/>
      <c r="V640" s="209"/>
      <c r="W640" s="209"/>
      <c r="X640" s="209"/>
      <c r="Y640" s="209"/>
      <c r="Z640" s="209"/>
      <c r="AA640" s="209"/>
      <c r="AB640" s="209"/>
      <c r="AC640" s="209"/>
      <c r="AD640" s="209"/>
      <c r="AE640" s="209"/>
      <c r="AF640" s="209"/>
      <c r="AG640" s="209"/>
      <c r="AH640" s="209"/>
      <c r="AI640" s="209"/>
      <c r="AJ640" s="209"/>
      <c r="AK640" s="210"/>
      <c r="AM640"/>
    </row>
    <row r="641" spans="1:39" ht="16.75" customHeight="1" x14ac:dyDescent="0.2">
      <c r="A641" s="62"/>
      <c r="B641" s="211"/>
      <c r="C641" s="212"/>
      <c r="D641" s="212"/>
      <c r="E641" s="212"/>
      <c r="F641" s="212"/>
      <c r="G641" s="212"/>
      <c r="H641" s="212"/>
      <c r="I641" s="212"/>
      <c r="J641" s="212"/>
      <c r="K641" s="212"/>
      <c r="L641" s="212"/>
      <c r="M641" s="212"/>
      <c r="N641" s="212"/>
      <c r="O641" s="212"/>
      <c r="P641" s="212"/>
      <c r="Q641" s="212"/>
      <c r="R641" s="212"/>
      <c r="S641" s="212"/>
      <c r="T641" s="212"/>
      <c r="U641" s="212"/>
      <c r="V641" s="212"/>
      <c r="W641" s="212"/>
      <c r="X641" s="212"/>
      <c r="Y641" s="212"/>
      <c r="Z641" s="212"/>
      <c r="AA641" s="212"/>
      <c r="AB641" s="212"/>
      <c r="AC641" s="212"/>
      <c r="AD641" s="212"/>
      <c r="AE641" s="212"/>
      <c r="AF641" s="212"/>
      <c r="AG641" s="212"/>
      <c r="AH641" s="212"/>
      <c r="AI641" s="212"/>
      <c r="AJ641" s="212"/>
      <c r="AK641" s="213"/>
      <c r="AM641"/>
    </row>
    <row r="642" spans="1:39" ht="7" customHeight="1" x14ac:dyDescent="0.2">
      <c r="A642" s="62"/>
      <c r="B642" s="16"/>
      <c r="C642" s="17"/>
      <c r="D642" s="18"/>
      <c r="E642" s="18"/>
      <c r="F642" s="18"/>
      <c r="G642" s="18"/>
      <c r="H642" s="18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M642"/>
    </row>
    <row r="643" spans="1:39" ht="18" customHeight="1" x14ac:dyDescent="0.2">
      <c r="A643" s="62"/>
      <c r="B643" s="179" t="s">
        <v>279</v>
      </c>
      <c r="C643" s="180"/>
      <c r="D643" s="99" t="str">
        <f>IF($X632="","",_xlfn.XLOOKUP($X632,Sisteplant[Número OS],Sisteplant[Ativo]))</f>
        <v/>
      </c>
      <c r="E643" s="99"/>
      <c r="F643" s="99"/>
      <c r="G643" s="99"/>
      <c r="H643" s="99"/>
      <c r="I643" s="99"/>
      <c r="J643" s="99"/>
      <c r="K643" s="99"/>
      <c r="L643" s="179" t="s">
        <v>280</v>
      </c>
      <c r="M643" s="180"/>
      <c r="N643" s="180"/>
      <c r="O643" s="180"/>
      <c r="P643" s="99" t="str">
        <f>IF($X632="","",_xlfn.XLOOKUP($X632,Sisteplant[Número OS],Sisteplant[Denominação Ativo]))</f>
        <v/>
      </c>
      <c r="Q643" s="99"/>
      <c r="R643" s="99"/>
      <c r="S643" s="99"/>
      <c r="T643" s="99"/>
      <c r="U643" s="99"/>
      <c r="V643" s="99"/>
      <c r="W643" s="99"/>
      <c r="X643" s="99"/>
      <c r="Y643" s="99"/>
      <c r="Z643" s="99"/>
      <c r="AA643" s="99"/>
      <c r="AB643" s="99"/>
      <c r="AC643" s="99"/>
      <c r="AD643" s="99"/>
      <c r="AE643" s="185" t="str">
        <f t="array" ref="AE643">IFERROR(
IF(I635="","",
_xlfn.SWITCH(I635,
"PROJETO","PO",
"OBRAS","CC")),
"--")</f>
        <v/>
      </c>
      <c r="AF643" s="186"/>
      <c r="AG643" s="214" t="str">
        <f t="array" ref="AG643">IFERROR(
_xlfn.SWITCH(I635,
"","",
"PROJETO",VALUE(RIGHT(_xlfn.XLOOKUP(X632,Sisteplant[Número OS],Sisteplant[Observações do Serviço]),LEN(_xlfn.XLOOKUP(X632,Sisteplant[Número OS],Sisteplant[Observações do Serviço]))-3)),
"OBRAS",VALUE(LEFT(VLOOKUP($X632,Sisteplant[],20,FALSE),FIND("-",VLOOKUP($X632,Sisteplant[],20,FALSE))-1))),"--")</f>
        <v/>
      </c>
      <c r="AH643" s="214"/>
      <c r="AI643" s="214"/>
      <c r="AJ643" s="214"/>
      <c r="AK643" s="215"/>
      <c r="AM643"/>
    </row>
    <row r="644" spans="1:39" ht="7" customHeight="1" x14ac:dyDescent="0.2">
      <c r="A644" s="62"/>
      <c r="B644" s="18"/>
      <c r="C644" s="24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M644"/>
    </row>
    <row r="645" spans="1:39" ht="18" customHeight="1" x14ac:dyDescent="0.2">
      <c r="A645" s="62"/>
      <c r="B645" s="179" t="s">
        <v>9</v>
      </c>
      <c r="C645" s="180"/>
      <c r="D645" s="180"/>
      <c r="E645" s="180"/>
      <c r="F645" s="99" t="str">
        <f>IF($X632="","",_xlfn.XLOOKUP($X632,Sisteplant[Número OS],Sisteplant[Denominação do Solicitante]))</f>
        <v/>
      </c>
      <c r="G645" s="99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181" t="s">
        <v>281</v>
      </c>
      <c r="T645" s="182"/>
      <c r="U645" s="182"/>
      <c r="V645" s="183" t="str">
        <f>IF($X632="","",_xlfn.XLOOKUP($X632,Sisteplant[Número OS],Sisteplant[Denominação Unidade Negócio]))</f>
        <v/>
      </c>
      <c r="W645" s="183"/>
      <c r="X645" s="183"/>
      <c r="Y645" s="183"/>
      <c r="Z645" s="183"/>
      <c r="AA645" s="184"/>
      <c r="AB645" s="185" t="s">
        <v>1</v>
      </c>
      <c r="AC645" s="186"/>
      <c r="AD645" s="186"/>
      <c r="AE645" s="186"/>
      <c r="AF645" s="99" t="str">
        <f>IF($X632="","",_xlfn.XLOOKUP($X632,Sisteplant[Número OS],Sisteplant[OS Cliente]))</f>
        <v/>
      </c>
      <c r="AG645" s="99"/>
      <c r="AH645" s="99"/>
      <c r="AI645" s="99"/>
      <c r="AJ645" s="99"/>
      <c r="AK645" s="100"/>
      <c r="AM645"/>
    </row>
    <row r="646" spans="1:39" ht="7" customHeight="1" x14ac:dyDescent="0.2">
      <c r="A646" s="62"/>
      <c r="B646" s="16"/>
      <c r="C646" s="17"/>
      <c r="D646" s="18"/>
      <c r="E646" s="18"/>
      <c r="F646" s="18"/>
      <c r="G646" s="18"/>
      <c r="H646" s="18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M646"/>
    </row>
    <row r="647" spans="1:39" ht="15" customHeight="1" x14ac:dyDescent="0.2">
      <c r="A647" s="62"/>
      <c r="B647" s="232" t="s">
        <v>282</v>
      </c>
      <c r="C647" s="152" t="s">
        <v>283</v>
      </c>
      <c r="D647" s="153"/>
      <c r="E647" s="153"/>
      <c r="F647" s="153"/>
      <c r="G647" s="153"/>
      <c r="H647" s="153"/>
      <c r="I647" s="153"/>
      <c r="J647" s="153"/>
      <c r="K647" s="153"/>
      <c r="L647" s="153"/>
      <c r="M647" s="153"/>
      <c r="N647" s="153"/>
      <c r="O647" s="153"/>
      <c r="P647" s="153"/>
      <c r="Q647" s="153"/>
      <c r="R647" s="153"/>
      <c r="S647" s="153"/>
      <c r="T647" s="153"/>
      <c r="U647" s="153"/>
      <c r="V647" s="153"/>
      <c r="W647" s="153"/>
      <c r="X647" s="153"/>
      <c r="Y647" s="153"/>
      <c r="Z647" s="153"/>
      <c r="AA647" s="153"/>
      <c r="AB647" s="153"/>
      <c r="AC647" s="153"/>
      <c r="AD647" s="153"/>
      <c r="AE647" s="154"/>
      <c r="AF647" s="136" t="s">
        <v>284</v>
      </c>
      <c r="AG647" s="137"/>
      <c r="AH647" s="138"/>
      <c r="AI647" s="136" t="s">
        <v>281</v>
      </c>
      <c r="AJ647" s="137"/>
      <c r="AK647" s="138"/>
      <c r="AM647"/>
    </row>
    <row r="648" spans="1:39" ht="16.75" customHeight="1" x14ac:dyDescent="0.2">
      <c r="A648" s="62"/>
      <c r="B648" s="233"/>
      <c r="C648" s="155"/>
      <c r="D648" s="156"/>
      <c r="E648" s="156"/>
      <c r="F648" s="156"/>
      <c r="G648" s="156"/>
      <c r="H648" s="156"/>
      <c r="I648" s="156"/>
      <c r="J648" s="156"/>
      <c r="K648" s="156"/>
      <c r="L648" s="156"/>
      <c r="M648" s="156"/>
      <c r="N648" s="156"/>
      <c r="O648" s="156"/>
      <c r="P648" s="156"/>
      <c r="Q648" s="156"/>
      <c r="R648" s="156"/>
      <c r="S648" s="156"/>
      <c r="T648" s="156"/>
      <c r="U648" s="156"/>
      <c r="V648" s="156"/>
      <c r="W648" s="156"/>
      <c r="X648" s="156"/>
      <c r="Y648" s="156"/>
      <c r="Z648" s="156"/>
      <c r="AA648" s="156"/>
      <c r="AB648" s="156"/>
      <c r="AC648" s="156"/>
      <c r="AD648" s="156"/>
      <c r="AE648" s="157"/>
      <c r="AF648" s="139"/>
      <c r="AG648" s="140"/>
      <c r="AH648" s="141"/>
      <c r="AI648" s="139"/>
      <c r="AJ648" s="140"/>
      <c r="AK648" s="141"/>
      <c r="AM648"/>
    </row>
    <row r="649" spans="1:39" ht="16.75" customHeight="1" x14ac:dyDescent="0.2">
      <c r="A649" s="62"/>
      <c r="B649" s="92">
        <v>1</v>
      </c>
      <c r="C649" s="142"/>
      <c r="D649" s="143"/>
      <c r="E649" s="143"/>
      <c r="F649" s="143"/>
      <c r="G649" s="143"/>
      <c r="H649" s="143"/>
      <c r="I649" s="143"/>
      <c r="J649" s="143"/>
      <c r="K649" s="143"/>
      <c r="L649" s="143"/>
      <c r="M649" s="143"/>
      <c r="N649" s="143"/>
      <c r="O649" s="143"/>
      <c r="P649" s="143"/>
      <c r="Q649" s="143"/>
      <c r="R649" s="143"/>
      <c r="S649" s="143"/>
      <c r="T649" s="143"/>
      <c r="U649" s="143"/>
      <c r="V649" s="143"/>
      <c r="W649" s="143"/>
      <c r="X649" s="143"/>
      <c r="Y649" s="143"/>
      <c r="Z649" s="143"/>
      <c r="AA649" s="143"/>
      <c r="AB649" s="143"/>
      <c r="AC649" s="143"/>
      <c r="AD649" s="143"/>
      <c r="AE649" s="144"/>
      <c r="AF649" s="142"/>
      <c r="AG649" s="143"/>
      <c r="AH649" s="144"/>
      <c r="AI649" s="142"/>
      <c r="AJ649" s="143"/>
      <c r="AK649" s="144"/>
      <c r="AM649"/>
    </row>
    <row r="650" spans="1:39" ht="16.75" customHeight="1" x14ac:dyDescent="0.2">
      <c r="A650" s="62"/>
      <c r="B650" s="93">
        <v>2</v>
      </c>
      <c r="C650" s="145"/>
      <c r="D650" s="146"/>
      <c r="E650" s="146"/>
      <c r="F650" s="146"/>
      <c r="G650" s="146"/>
      <c r="H650" s="146"/>
      <c r="I650" s="146"/>
      <c r="J650" s="146"/>
      <c r="K650" s="146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46"/>
      <c r="Y650" s="146"/>
      <c r="Z650" s="146"/>
      <c r="AA650" s="146"/>
      <c r="AB650" s="146"/>
      <c r="AC650" s="146"/>
      <c r="AD650" s="146"/>
      <c r="AE650" s="147"/>
      <c r="AF650" s="145"/>
      <c r="AG650" s="146"/>
      <c r="AH650" s="147"/>
      <c r="AI650" s="145"/>
      <c r="AJ650" s="146"/>
      <c r="AK650" s="147"/>
      <c r="AM650"/>
    </row>
    <row r="651" spans="1:39" ht="16.75" customHeight="1" x14ac:dyDescent="0.2">
      <c r="A651" s="62"/>
      <c r="B651" s="93">
        <v>3</v>
      </c>
      <c r="C651" s="145"/>
      <c r="D651" s="146"/>
      <c r="E651" s="146"/>
      <c r="F651" s="146"/>
      <c r="G651" s="146"/>
      <c r="H651" s="146"/>
      <c r="I651" s="146"/>
      <c r="J651" s="146"/>
      <c r="K651" s="146"/>
      <c r="L651" s="146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6"/>
      <c r="X651" s="146"/>
      <c r="Y651" s="146"/>
      <c r="Z651" s="146"/>
      <c r="AA651" s="146"/>
      <c r="AB651" s="146"/>
      <c r="AC651" s="146"/>
      <c r="AD651" s="146"/>
      <c r="AE651" s="147"/>
      <c r="AF651" s="145"/>
      <c r="AG651" s="146"/>
      <c r="AH651" s="147"/>
      <c r="AI651" s="145"/>
      <c r="AJ651" s="146"/>
      <c r="AK651" s="147"/>
      <c r="AM651"/>
    </row>
    <row r="652" spans="1:39" s="27" customFormat="1" ht="17" customHeight="1" x14ac:dyDescent="0.2">
      <c r="A652" s="64"/>
      <c r="B652" s="93">
        <v>4</v>
      </c>
      <c r="C652" s="145"/>
      <c r="D652" s="146"/>
      <c r="E652" s="146"/>
      <c r="F652" s="146"/>
      <c r="G652" s="146"/>
      <c r="H652" s="146"/>
      <c r="I652" s="146"/>
      <c r="J652" s="146"/>
      <c r="K652" s="146"/>
      <c r="L652" s="146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6"/>
      <c r="X652" s="146"/>
      <c r="Y652" s="146"/>
      <c r="Z652" s="146"/>
      <c r="AA652" s="146"/>
      <c r="AB652" s="146"/>
      <c r="AC652" s="146"/>
      <c r="AD652" s="146"/>
      <c r="AE652" s="147"/>
      <c r="AF652" s="145"/>
      <c r="AG652" s="146"/>
      <c r="AH652" s="147"/>
      <c r="AI652" s="145"/>
      <c r="AJ652" s="146"/>
      <c r="AK652" s="147"/>
    </row>
    <row r="653" spans="1:39" ht="17" customHeight="1" x14ac:dyDescent="0.2">
      <c r="A653" s="62"/>
      <c r="B653" s="93">
        <v>5</v>
      </c>
      <c r="C653" s="145"/>
      <c r="D653" s="146"/>
      <c r="E653" s="146"/>
      <c r="F653" s="146"/>
      <c r="G653" s="146"/>
      <c r="H653" s="146"/>
      <c r="I653" s="146"/>
      <c r="J653" s="146"/>
      <c r="K653" s="146"/>
      <c r="L653" s="146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6"/>
      <c r="X653" s="146"/>
      <c r="Y653" s="146"/>
      <c r="Z653" s="146"/>
      <c r="AA653" s="146"/>
      <c r="AB653" s="146"/>
      <c r="AC653" s="146"/>
      <c r="AD653" s="146"/>
      <c r="AE653" s="147"/>
      <c r="AF653" s="145"/>
      <c r="AG653" s="146"/>
      <c r="AH653" s="147"/>
      <c r="AI653" s="145"/>
      <c r="AJ653" s="146"/>
      <c r="AK653" s="147"/>
      <c r="AM653"/>
    </row>
    <row r="654" spans="1:39" ht="17" customHeight="1" x14ac:dyDescent="0.2">
      <c r="A654" s="62"/>
      <c r="B654" s="93">
        <v>6</v>
      </c>
      <c r="C654" s="145"/>
      <c r="D654" s="146"/>
      <c r="E654" s="146"/>
      <c r="F654" s="146"/>
      <c r="G654" s="146"/>
      <c r="H654" s="146"/>
      <c r="I654" s="146"/>
      <c r="J654" s="146"/>
      <c r="K654" s="146"/>
      <c r="L654" s="146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6"/>
      <c r="X654" s="146"/>
      <c r="Y654" s="146"/>
      <c r="Z654" s="146"/>
      <c r="AA654" s="146"/>
      <c r="AB654" s="146"/>
      <c r="AC654" s="146"/>
      <c r="AD654" s="146"/>
      <c r="AE654" s="147"/>
      <c r="AF654" s="145"/>
      <c r="AG654" s="146"/>
      <c r="AH654" s="147"/>
      <c r="AI654" s="145"/>
      <c r="AJ654" s="146"/>
      <c r="AK654" s="147"/>
      <c r="AM654"/>
    </row>
    <row r="655" spans="1:39" ht="17" customHeight="1" x14ac:dyDescent="0.2">
      <c r="A655" s="62"/>
      <c r="B655" s="94">
        <v>7</v>
      </c>
      <c r="C655" s="148"/>
      <c r="D655" s="149"/>
      <c r="E655" s="149"/>
      <c r="F655" s="149"/>
      <c r="G655" s="149"/>
      <c r="H655" s="149"/>
      <c r="I655" s="149"/>
      <c r="J655" s="149"/>
      <c r="K655" s="149"/>
      <c r="L655" s="149"/>
      <c r="M655" s="149"/>
      <c r="N655" s="149"/>
      <c r="O655" s="149"/>
      <c r="P655" s="149"/>
      <c r="Q655" s="149"/>
      <c r="R655" s="149"/>
      <c r="S655" s="149"/>
      <c r="T655" s="149"/>
      <c r="U655" s="149"/>
      <c r="V655" s="149"/>
      <c r="W655" s="149"/>
      <c r="X655" s="149"/>
      <c r="Y655" s="149"/>
      <c r="Z655" s="149"/>
      <c r="AA655" s="149"/>
      <c r="AB655" s="149"/>
      <c r="AC655" s="149"/>
      <c r="AD655" s="149"/>
      <c r="AE655" s="150"/>
      <c r="AF655" s="148"/>
      <c r="AG655" s="149"/>
      <c r="AH655" s="150"/>
      <c r="AI655" s="148"/>
      <c r="AJ655" s="149"/>
      <c r="AK655" s="150"/>
      <c r="AM655"/>
    </row>
    <row r="656" spans="1:39" ht="7" customHeight="1" x14ac:dyDescent="0.2">
      <c r="A656" s="62"/>
      <c r="B656" s="16"/>
      <c r="C656" s="17"/>
      <c r="D656" s="18"/>
      <c r="E656" s="18"/>
      <c r="F656" s="18"/>
      <c r="G656" s="18"/>
      <c r="H656" s="18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M656"/>
    </row>
    <row r="657" spans="1:39" ht="17" customHeight="1" x14ac:dyDescent="0.2">
      <c r="A657" s="62"/>
      <c r="B657" s="163" t="s">
        <v>285</v>
      </c>
      <c r="C657" s="164"/>
      <c r="D657" s="165"/>
      <c r="E657" s="163" t="s">
        <v>286</v>
      </c>
      <c r="F657" s="164"/>
      <c r="G657" s="164"/>
      <c r="H657" s="164"/>
      <c r="I657" s="164"/>
      <c r="J657" s="164"/>
      <c r="K657" s="164"/>
      <c r="L657" s="164"/>
      <c r="M657" s="164"/>
      <c r="N657" s="164"/>
      <c r="O657" s="164"/>
      <c r="P657" s="164"/>
      <c r="Q657" s="164"/>
      <c r="R657" s="164"/>
      <c r="S657" s="165"/>
      <c r="T657" s="163" t="s">
        <v>287</v>
      </c>
      <c r="U657" s="164"/>
      <c r="V657" s="164"/>
      <c r="W657" s="164"/>
      <c r="X657" s="165"/>
      <c r="Y657" s="163" t="s">
        <v>288</v>
      </c>
      <c r="Z657" s="164"/>
      <c r="AA657" s="164"/>
      <c r="AB657" s="164"/>
      <c r="AC657" s="165"/>
      <c r="AD657" s="163" t="s">
        <v>289</v>
      </c>
      <c r="AE657" s="164"/>
      <c r="AF657" s="164"/>
      <c r="AG657" s="164"/>
      <c r="AH657" s="165"/>
      <c r="AI657" s="163" t="s">
        <v>290</v>
      </c>
      <c r="AJ657" s="164"/>
      <c r="AK657" s="165"/>
      <c r="AM657"/>
    </row>
    <row r="658" spans="1:39" ht="17" customHeight="1" x14ac:dyDescent="0.2">
      <c r="A658" s="62"/>
      <c r="B658" s="142"/>
      <c r="C658" s="143"/>
      <c r="D658" s="144"/>
      <c r="E658" s="142"/>
      <c r="F658" s="143"/>
      <c r="G658" s="143"/>
      <c r="H658" s="143"/>
      <c r="I658" s="143"/>
      <c r="J658" s="143"/>
      <c r="K658" s="143"/>
      <c r="L658" s="143"/>
      <c r="M658" s="143"/>
      <c r="N658" s="143"/>
      <c r="O658" s="143"/>
      <c r="P658" s="143"/>
      <c r="Q658" s="143"/>
      <c r="R658" s="143"/>
      <c r="S658" s="144"/>
      <c r="T658" s="142" t="s">
        <v>291</v>
      </c>
      <c r="U658" s="143"/>
      <c r="V658" s="143"/>
      <c r="W658" s="143"/>
      <c r="X658" s="144"/>
      <c r="Y658" s="142" t="s">
        <v>292</v>
      </c>
      <c r="Z658" s="143"/>
      <c r="AA658" s="143"/>
      <c r="AB658" s="143"/>
      <c r="AC658" s="144"/>
      <c r="AD658" s="142" t="s">
        <v>292</v>
      </c>
      <c r="AE658" s="143"/>
      <c r="AF658" s="143"/>
      <c r="AG658" s="143"/>
      <c r="AH658" s="144"/>
      <c r="AI658" s="142"/>
      <c r="AJ658" s="143"/>
      <c r="AK658" s="144"/>
      <c r="AM658"/>
    </row>
    <row r="659" spans="1:39" ht="17" customHeight="1" x14ac:dyDescent="0.2">
      <c r="A659" s="62"/>
      <c r="B659" s="145"/>
      <c r="C659" s="146"/>
      <c r="D659" s="147"/>
      <c r="E659" s="145"/>
      <c r="F659" s="146"/>
      <c r="G659" s="146"/>
      <c r="H659" s="146"/>
      <c r="I659" s="146"/>
      <c r="J659" s="146"/>
      <c r="K659" s="146"/>
      <c r="L659" s="146"/>
      <c r="M659" s="146"/>
      <c r="N659" s="146"/>
      <c r="O659" s="146"/>
      <c r="P659" s="146"/>
      <c r="Q659" s="146"/>
      <c r="R659" s="146"/>
      <c r="S659" s="147"/>
      <c r="T659" s="145" t="s">
        <v>291</v>
      </c>
      <c r="U659" s="146"/>
      <c r="V659" s="146"/>
      <c r="W659" s="146"/>
      <c r="X659" s="147"/>
      <c r="Y659" s="145" t="s">
        <v>292</v>
      </c>
      <c r="Z659" s="146"/>
      <c r="AA659" s="146"/>
      <c r="AB659" s="146"/>
      <c r="AC659" s="147"/>
      <c r="AD659" s="145" t="s">
        <v>292</v>
      </c>
      <c r="AE659" s="146"/>
      <c r="AF659" s="146"/>
      <c r="AG659" s="146"/>
      <c r="AH659" s="147"/>
      <c r="AI659" s="145"/>
      <c r="AJ659" s="146"/>
      <c r="AK659" s="147"/>
      <c r="AM659"/>
    </row>
    <row r="660" spans="1:39" ht="17" customHeight="1" x14ac:dyDescent="0.2">
      <c r="A660" s="62"/>
      <c r="B660" s="145"/>
      <c r="C660" s="146"/>
      <c r="D660" s="147"/>
      <c r="E660" s="145"/>
      <c r="F660" s="146"/>
      <c r="G660" s="146"/>
      <c r="H660" s="146"/>
      <c r="I660" s="146"/>
      <c r="J660" s="146"/>
      <c r="K660" s="146"/>
      <c r="L660" s="146"/>
      <c r="M660" s="146"/>
      <c r="N660" s="146"/>
      <c r="O660" s="146"/>
      <c r="P660" s="146"/>
      <c r="Q660" s="146"/>
      <c r="R660" s="146"/>
      <c r="S660" s="147"/>
      <c r="T660" s="145" t="s">
        <v>291</v>
      </c>
      <c r="U660" s="146"/>
      <c r="V660" s="146"/>
      <c r="W660" s="146"/>
      <c r="X660" s="147"/>
      <c r="Y660" s="145" t="s">
        <v>292</v>
      </c>
      <c r="Z660" s="146"/>
      <c r="AA660" s="146"/>
      <c r="AB660" s="146"/>
      <c r="AC660" s="147"/>
      <c r="AD660" s="145" t="s">
        <v>292</v>
      </c>
      <c r="AE660" s="146"/>
      <c r="AF660" s="146"/>
      <c r="AG660" s="146"/>
      <c r="AH660" s="147"/>
      <c r="AI660" s="145"/>
      <c r="AJ660" s="146"/>
      <c r="AK660" s="147"/>
      <c r="AM660"/>
    </row>
    <row r="661" spans="1:39" ht="17" customHeight="1" x14ac:dyDescent="0.2">
      <c r="A661" s="62"/>
      <c r="B661" s="145"/>
      <c r="C661" s="146"/>
      <c r="D661" s="147"/>
      <c r="E661" s="145"/>
      <c r="F661" s="146"/>
      <c r="G661" s="146"/>
      <c r="H661" s="146"/>
      <c r="I661" s="146"/>
      <c r="J661" s="146"/>
      <c r="K661" s="146"/>
      <c r="L661" s="146"/>
      <c r="M661" s="146"/>
      <c r="N661" s="146"/>
      <c r="O661" s="146"/>
      <c r="P661" s="146"/>
      <c r="Q661" s="146"/>
      <c r="R661" s="146"/>
      <c r="S661" s="147"/>
      <c r="T661" s="145" t="s">
        <v>291</v>
      </c>
      <c r="U661" s="146"/>
      <c r="V661" s="146"/>
      <c r="W661" s="146"/>
      <c r="X661" s="147"/>
      <c r="Y661" s="145" t="s">
        <v>292</v>
      </c>
      <c r="Z661" s="146"/>
      <c r="AA661" s="146"/>
      <c r="AB661" s="146"/>
      <c r="AC661" s="147"/>
      <c r="AD661" s="145" t="s">
        <v>292</v>
      </c>
      <c r="AE661" s="146"/>
      <c r="AF661" s="146"/>
      <c r="AG661" s="146"/>
      <c r="AH661" s="147"/>
      <c r="AI661" s="145"/>
      <c r="AJ661" s="146"/>
      <c r="AK661" s="147"/>
      <c r="AM661"/>
    </row>
    <row r="662" spans="1:39" ht="17" customHeight="1" x14ac:dyDescent="0.2">
      <c r="A662" s="62"/>
      <c r="B662" s="145"/>
      <c r="C662" s="146"/>
      <c r="D662" s="147"/>
      <c r="E662" s="145"/>
      <c r="F662" s="146"/>
      <c r="G662" s="146"/>
      <c r="H662" s="146"/>
      <c r="I662" s="146"/>
      <c r="J662" s="146"/>
      <c r="K662" s="146"/>
      <c r="L662" s="146"/>
      <c r="M662" s="146"/>
      <c r="N662" s="146"/>
      <c r="O662" s="146"/>
      <c r="P662" s="146"/>
      <c r="Q662" s="146"/>
      <c r="R662" s="146"/>
      <c r="S662" s="147"/>
      <c r="T662" s="145" t="s">
        <v>291</v>
      </c>
      <c r="U662" s="146"/>
      <c r="V662" s="146"/>
      <c r="W662" s="146"/>
      <c r="X662" s="147"/>
      <c r="Y662" s="145" t="s">
        <v>292</v>
      </c>
      <c r="Z662" s="146"/>
      <c r="AA662" s="146"/>
      <c r="AB662" s="146"/>
      <c r="AC662" s="147"/>
      <c r="AD662" s="145" t="s">
        <v>292</v>
      </c>
      <c r="AE662" s="146"/>
      <c r="AF662" s="146"/>
      <c r="AG662" s="146"/>
      <c r="AH662" s="147"/>
      <c r="AI662" s="145"/>
      <c r="AJ662" s="146"/>
      <c r="AK662" s="147"/>
      <c r="AM662"/>
    </row>
    <row r="663" spans="1:39" ht="17" customHeight="1" x14ac:dyDescent="0.2">
      <c r="A663" s="62"/>
      <c r="B663" s="145"/>
      <c r="C663" s="146"/>
      <c r="D663" s="147"/>
      <c r="E663" s="145"/>
      <c r="F663" s="146"/>
      <c r="G663" s="146"/>
      <c r="H663" s="146"/>
      <c r="I663" s="146"/>
      <c r="J663" s="146"/>
      <c r="K663" s="146"/>
      <c r="L663" s="146"/>
      <c r="M663" s="146"/>
      <c r="N663" s="146"/>
      <c r="O663" s="146"/>
      <c r="P663" s="146"/>
      <c r="Q663" s="146"/>
      <c r="R663" s="146"/>
      <c r="S663" s="147"/>
      <c r="T663" s="145" t="s">
        <v>291</v>
      </c>
      <c r="U663" s="146"/>
      <c r="V663" s="146"/>
      <c r="W663" s="146"/>
      <c r="X663" s="147"/>
      <c r="Y663" s="145" t="s">
        <v>292</v>
      </c>
      <c r="Z663" s="146"/>
      <c r="AA663" s="146"/>
      <c r="AB663" s="146"/>
      <c r="AC663" s="147"/>
      <c r="AD663" s="145" t="s">
        <v>292</v>
      </c>
      <c r="AE663" s="146"/>
      <c r="AF663" s="146"/>
      <c r="AG663" s="146"/>
      <c r="AH663" s="147"/>
      <c r="AI663" s="145"/>
      <c r="AJ663" s="146"/>
      <c r="AK663" s="147"/>
      <c r="AM663"/>
    </row>
    <row r="664" spans="1:39" ht="17" customHeight="1" x14ac:dyDescent="0.2">
      <c r="A664" s="62"/>
      <c r="B664" s="145"/>
      <c r="C664" s="146"/>
      <c r="D664" s="147"/>
      <c r="E664" s="145"/>
      <c r="F664" s="146"/>
      <c r="G664" s="146"/>
      <c r="H664" s="146"/>
      <c r="I664" s="146"/>
      <c r="J664" s="146"/>
      <c r="K664" s="146"/>
      <c r="L664" s="146"/>
      <c r="M664" s="146"/>
      <c r="N664" s="146"/>
      <c r="O664" s="146"/>
      <c r="P664" s="146"/>
      <c r="Q664" s="146"/>
      <c r="R664" s="146"/>
      <c r="S664" s="147"/>
      <c r="T664" s="145" t="s">
        <v>291</v>
      </c>
      <c r="U664" s="146"/>
      <c r="V664" s="146"/>
      <c r="W664" s="146"/>
      <c r="X664" s="147"/>
      <c r="Y664" s="145" t="s">
        <v>292</v>
      </c>
      <c r="Z664" s="146"/>
      <c r="AA664" s="146"/>
      <c r="AB664" s="146"/>
      <c r="AC664" s="147"/>
      <c r="AD664" s="145" t="s">
        <v>292</v>
      </c>
      <c r="AE664" s="146"/>
      <c r="AF664" s="146"/>
      <c r="AG664" s="146"/>
      <c r="AH664" s="147"/>
      <c r="AI664" s="145"/>
      <c r="AJ664" s="146"/>
      <c r="AK664" s="147"/>
      <c r="AM664"/>
    </row>
    <row r="665" spans="1:39" ht="17" customHeight="1" x14ac:dyDescent="0.2">
      <c r="A665" s="62"/>
      <c r="B665" s="145"/>
      <c r="C665" s="146"/>
      <c r="D665" s="147"/>
      <c r="E665" s="145"/>
      <c r="F665" s="146"/>
      <c r="G665" s="146"/>
      <c r="H665" s="146"/>
      <c r="I665" s="146"/>
      <c r="J665" s="146"/>
      <c r="K665" s="146"/>
      <c r="L665" s="146"/>
      <c r="M665" s="146"/>
      <c r="N665" s="146"/>
      <c r="O665" s="146"/>
      <c r="P665" s="146"/>
      <c r="Q665" s="146"/>
      <c r="R665" s="146"/>
      <c r="S665" s="147"/>
      <c r="T665" s="145" t="s">
        <v>291</v>
      </c>
      <c r="U665" s="146"/>
      <c r="V665" s="146"/>
      <c r="W665" s="146"/>
      <c r="X665" s="147"/>
      <c r="Y665" s="145" t="s">
        <v>292</v>
      </c>
      <c r="Z665" s="146"/>
      <c r="AA665" s="146"/>
      <c r="AB665" s="146"/>
      <c r="AC665" s="147"/>
      <c r="AD665" s="145" t="s">
        <v>292</v>
      </c>
      <c r="AE665" s="146"/>
      <c r="AF665" s="146"/>
      <c r="AG665" s="146"/>
      <c r="AH665" s="147"/>
      <c r="AI665" s="145"/>
      <c r="AJ665" s="146"/>
      <c r="AK665" s="147"/>
      <c r="AM665"/>
    </row>
    <row r="666" spans="1:39" ht="17" customHeight="1" x14ac:dyDescent="0.2">
      <c r="A666" s="62"/>
      <c r="B666" s="145"/>
      <c r="C666" s="146"/>
      <c r="D666" s="147"/>
      <c r="E666" s="145"/>
      <c r="F666" s="146"/>
      <c r="G666" s="146"/>
      <c r="H666" s="146"/>
      <c r="I666" s="146"/>
      <c r="J666" s="146"/>
      <c r="K666" s="146"/>
      <c r="L666" s="146"/>
      <c r="M666" s="146"/>
      <c r="N666" s="146"/>
      <c r="O666" s="146"/>
      <c r="P666" s="146"/>
      <c r="Q666" s="146"/>
      <c r="R666" s="146"/>
      <c r="S666" s="147"/>
      <c r="T666" s="145" t="s">
        <v>291</v>
      </c>
      <c r="U666" s="146"/>
      <c r="V666" s="146"/>
      <c r="W666" s="146"/>
      <c r="X666" s="147"/>
      <c r="Y666" s="145" t="s">
        <v>292</v>
      </c>
      <c r="Z666" s="146"/>
      <c r="AA666" s="146"/>
      <c r="AB666" s="146"/>
      <c r="AC666" s="147"/>
      <c r="AD666" s="145" t="s">
        <v>292</v>
      </c>
      <c r="AE666" s="146"/>
      <c r="AF666" s="146"/>
      <c r="AG666" s="146"/>
      <c r="AH666" s="147"/>
      <c r="AI666" s="145"/>
      <c r="AJ666" s="146"/>
      <c r="AK666" s="147"/>
      <c r="AM666"/>
    </row>
    <row r="667" spans="1:39" ht="17" customHeight="1" x14ac:dyDescent="0.2">
      <c r="A667" s="62"/>
      <c r="B667" s="145"/>
      <c r="C667" s="146"/>
      <c r="D667" s="147"/>
      <c r="E667" s="145"/>
      <c r="F667" s="146"/>
      <c r="G667" s="146"/>
      <c r="H667" s="146"/>
      <c r="I667" s="146"/>
      <c r="J667" s="146"/>
      <c r="K667" s="146"/>
      <c r="L667" s="146"/>
      <c r="M667" s="146"/>
      <c r="N667" s="146"/>
      <c r="O667" s="146"/>
      <c r="P667" s="146"/>
      <c r="Q667" s="146"/>
      <c r="R667" s="146"/>
      <c r="S667" s="147"/>
      <c r="T667" s="145" t="s">
        <v>291</v>
      </c>
      <c r="U667" s="146"/>
      <c r="V667" s="146"/>
      <c r="W667" s="146"/>
      <c r="X667" s="147"/>
      <c r="Y667" s="145" t="s">
        <v>292</v>
      </c>
      <c r="Z667" s="146"/>
      <c r="AA667" s="146"/>
      <c r="AB667" s="146"/>
      <c r="AC667" s="147"/>
      <c r="AD667" s="145" t="s">
        <v>292</v>
      </c>
      <c r="AE667" s="146"/>
      <c r="AF667" s="146"/>
      <c r="AG667" s="146"/>
      <c r="AH667" s="147"/>
      <c r="AI667" s="145"/>
      <c r="AJ667" s="146"/>
      <c r="AK667" s="147"/>
      <c r="AM667"/>
    </row>
    <row r="668" spans="1:39" ht="17" customHeight="1" x14ac:dyDescent="0.2">
      <c r="A668" s="62"/>
      <c r="B668" s="148"/>
      <c r="C668" s="149"/>
      <c r="D668" s="150"/>
      <c r="E668" s="148"/>
      <c r="F668" s="149"/>
      <c r="G668" s="149"/>
      <c r="H668" s="149"/>
      <c r="I668" s="149"/>
      <c r="J668" s="149"/>
      <c r="K668" s="149"/>
      <c r="L668" s="149"/>
      <c r="M668" s="149"/>
      <c r="N668" s="149"/>
      <c r="O668" s="149"/>
      <c r="P668" s="149"/>
      <c r="Q668" s="149"/>
      <c r="R668" s="149"/>
      <c r="S668" s="150"/>
      <c r="T668" s="148" t="s">
        <v>291</v>
      </c>
      <c r="U668" s="149"/>
      <c r="V668" s="149"/>
      <c r="W668" s="149"/>
      <c r="X668" s="150"/>
      <c r="Y668" s="148" t="s">
        <v>292</v>
      </c>
      <c r="Z668" s="149"/>
      <c r="AA668" s="149"/>
      <c r="AB668" s="149"/>
      <c r="AC668" s="150"/>
      <c r="AD668" s="148" t="s">
        <v>292</v>
      </c>
      <c r="AE668" s="149"/>
      <c r="AF668" s="149"/>
      <c r="AG668" s="149"/>
      <c r="AH668" s="150"/>
      <c r="AI668" s="148"/>
      <c r="AJ668" s="149"/>
      <c r="AK668" s="150"/>
      <c r="AM668"/>
    </row>
    <row r="669" spans="1:39" ht="7" customHeight="1" x14ac:dyDescent="0.2">
      <c r="A669" s="62"/>
      <c r="AM669"/>
    </row>
    <row r="670" spans="1:39" ht="7" customHeight="1" x14ac:dyDescent="0.2">
      <c r="A670" s="62"/>
      <c r="B670" s="28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6"/>
      <c r="AM670"/>
    </row>
    <row r="671" spans="1:39" s="30" customFormat="1" ht="15" customHeight="1" x14ac:dyDescent="0.15">
      <c r="A671" s="62"/>
      <c r="B671" s="166" t="s">
        <v>293</v>
      </c>
      <c r="C671" s="167"/>
      <c r="D671" s="167"/>
      <c r="E671" s="167"/>
      <c r="F671" s="167"/>
      <c r="G671" s="23"/>
      <c r="H671" s="69"/>
      <c r="I671" s="23" t="s">
        <v>294</v>
      </c>
      <c r="J671" s="23"/>
      <c r="K671" s="23"/>
      <c r="L671" s="23"/>
      <c r="M671" s="69"/>
      <c r="N671" s="23" t="s">
        <v>295</v>
      </c>
      <c r="O671" s="23"/>
      <c r="P671" s="23"/>
      <c r="Q671" s="23"/>
      <c r="R671" s="69"/>
      <c r="S671" s="23" t="s">
        <v>296</v>
      </c>
      <c r="T671" s="23"/>
      <c r="U671" s="23"/>
      <c r="V671" s="23"/>
      <c r="W671" s="23"/>
      <c r="X671" s="23"/>
      <c r="Y671" s="70"/>
      <c r="Z671" s="23" t="s">
        <v>297</v>
      </c>
      <c r="AA671" s="23"/>
      <c r="AB671" s="23"/>
      <c r="AC671" s="23"/>
      <c r="AD671" s="69"/>
      <c r="AE671" s="23" t="s">
        <v>298</v>
      </c>
      <c r="AF671" s="23"/>
      <c r="AG671" s="23"/>
      <c r="AH671" s="80"/>
      <c r="AI671" s="80"/>
      <c r="AJ671" s="80"/>
      <c r="AK671" s="84"/>
    </row>
    <row r="672" spans="1:39" s="30" customFormat="1" ht="10" customHeight="1" x14ac:dyDescent="0.15">
      <c r="A672" s="62"/>
      <c r="B672" s="166"/>
      <c r="C672" s="167"/>
      <c r="D672" s="167"/>
      <c r="E672" s="167"/>
      <c r="F672" s="167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80"/>
      <c r="AI672" s="80"/>
      <c r="AJ672" s="80"/>
      <c r="AK672" s="84"/>
    </row>
    <row r="673" spans="1:39" s="30" customFormat="1" ht="15" customHeight="1" x14ac:dyDescent="0.15">
      <c r="A673" s="62"/>
      <c r="B673" s="166"/>
      <c r="C673" s="167"/>
      <c r="D673" s="167"/>
      <c r="E673" s="167"/>
      <c r="F673" s="167"/>
      <c r="G673" s="23"/>
      <c r="H673" s="69"/>
      <c r="I673" s="23" t="s">
        <v>299</v>
      </c>
      <c r="J673" s="23"/>
      <c r="K673" s="23"/>
      <c r="L673" s="23"/>
      <c r="M673" s="69"/>
      <c r="N673" s="23" t="s">
        <v>300</v>
      </c>
      <c r="O673" s="72"/>
      <c r="P673" s="23"/>
      <c r="Q673" s="23"/>
      <c r="R673" s="69"/>
      <c r="S673" s="23" t="s">
        <v>301</v>
      </c>
      <c r="T673" s="23"/>
      <c r="U673" s="23"/>
      <c r="V673" s="23"/>
      <c r="W673" s="23"/>
      <c r="X673" s="23"/>
      <c r="Y673" s="69"/>
      <c r="Z673" s="23" t="s">
        <v>302</v>
      </c>
      <c r="AA673" s="23"/>
      <c r="AB673" s="71"/>
      <c r="AC673" s="71"/>
      <c r="AD673" s="71"/>
      <c r="AE673" s="71"/>
      <c r="AF673" s="71"/>
      <c r="AG673" s="71"/>
      <c r="AH673" s="71"/>
      <c r="AI673" s="71"/>
      <c r="AJ673" s="71"/>
      <c r="AK673" s="82"/>
    </row>
    <row r="674" spans="1:39" s="30" customFormat="1" ht="10" customHeight="1" x14ac:dyDescent="0.15">
      <c r="A674" s="62"/>
      <c r="B674" s="83"/>
      <c r="C674" s="29"/>
      <c r="D674" s="29"/>
      <c r="E674" s="29"/>
      <c r="F674" s="29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84"/>
    </row>
    <row r="675" spans="1:39" s="30" customFormat="1" ht="15" customHeight="1" x14ac:dyDescent="0.15">
      <c r="A675" s="62"/>
      <c r="B675" s="171" t="s">
        <v>303</v>
      </c>
      <c r="C675" s="172"/>
      <c r="D675" s="172"/>
      <c r="E675" s="172"/>
      <c r="F675" s="172"/>
      <c r="G675" s="23"/>
      <c r="H675" s="69"/>
      <c r="I675" s="23" t="s">
        <v>304</v>
      </c>
      <c r="J675" s="23"/>
      <c r="K675" s="23"/>
      <c r="L675" s="23"/>
      <c r="M675" s="23"/>
      <c r="N675" s="23"/>
      <c r="O675" s="72"/>
      <c r="P675" s="23"/>
      <c r="Q675" s="23"/>
      <c r="R675" s="69"/>
      <c r="S675" s="23" t="s">
        <v>305</v>
      </c>
      <c r="T675" s="23"/>
      <c r="U675" s="23"/>
      <c r="V675" s="23"/>
      <c r="W675" s="23"/>
      <c r="X675" s="23"/>
      <c r="Y675" s="69"/>
      <c r="Z675" s="23" t="s">
        <v>306</v>
      </c>
      <c r="AA675" s="23"/>
      <c r="AB675" s="23"/>
      <c r="AC675" s="23"/>
      <c r="AD675" s="23"/>
      <c r="AE675" s="23"/>
      <c r="AF675" s="73"/>
      <c r="AG675" s="23"/>
      <c r="AH675" s="23"/>
      <c r="AI675" s="23"/>
      <c r="AJ675" s="23"/>
      <c r="AK675" s="84"/>
    </row>
    <row r="676" spans="1:39" s="30" customFormat="1" ht="5" customHeight="1" x14ac:dyDescent="0.15">
      <c r="A676" s="62"/>
      <c r="B676" s="171"/>
      <c r="C676" s="172"/>
      <c r="D676" s="172"/>
      <c r="E676" s="172"/>
      <c r="F676" s="172"/>
      <c r="G676" s="23"/>
      <c r="H676" s="23"/>
      <c r="I676" s="23"/>
      <c r="J676" s="23"/>
      <c r="K676" s="23"/>
      <c r="L676" s="23"/>
      <c r="M676" s="23"/>
      <c r="N676" s="23"/>
      <c r="O676" s="72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73"/>
      <c r="AG676" s="23"/>
      <c r="AH676" s="23"/>
      <c r="AI676" s="23"/>
      <c r="AJ676" s="23"/>
      <c r="AK676" s="84"/>
    </row>
    <row r="677" spans="1:39" s="30" customFormat="1" ht="15" customHeight="1" x14ac:dyDescent="0.2">
      <c r="A677" s="63"/>
      <c r="B677" s="171"/>
      <c r="C677" s="172"/>
      <c r="D677" s="172"/>
      <c r="E677" s="172"/>
      <c r="F677" s="172"/>
      <c r="G677" s="23"/>
      <c r="H677" s="23"/>
      <c r="I677" s="23"/>
      <c r="J677" s="23"/>
      <c r="K677" s="23"/>
      <c r="L677" s="23"/>
      <c r="M677" s="23"/>
      <c r="N677" s="23"/>
      <c r="O677" s="74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84"/>
    </row>
    <row r="678" spans="1:39" s="30" customFormat="1" ht="10" customHeight="1" x14ac:dyDescent="0.2">
      <c r="A678" s="62"/>
      <c r="B678" s="83"/>
      <c r="C678" s="29"/>
      <c r="D678" s="29"/>
      <c r="E678" s="29"/>
      <c r="F678" s="29"/>
      <c r="G678" s="23"/>
      <c r="H678" s="23"/>
      <c r="I678" s="23"/>
      <c r="J678" s="23"/>
      <c r="K678" s="23"/>
      <c r="L678" s="23"/>
      <c r="M678" s="23"/>
      <c r="N678" s="23"/>
      <c r="O678" s="75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84"/>
    </row>
    <row r="679" spans="1:39" s="30" customFormat="1" ht="17" customHeight="1" x14ac:dyDescent="0.15">
      <c r="A679" s="62"/>
      <c r="B679" s="173" t="s">
        <v>307</v>
      </c>
      <c r="C679" s="174"/>
      <c r="D679" s="174"/>
      <c r="E679" s="174"/>
      <c r="F679" s="174"/>
      <c r="G679" s="23"/>
      <c r="H679" s="69"/>
      <c r="I679" s="76" t="s">
        <v>308</v>
      </c>
      <c r="J679" s="23"/>
      <c r="K679" s="23"/>
      <c r="L679" s="23"/>
      <c r="M679" s="69"/>
      <c r="N679" s="23" t="s">
        <v>309</v>
      </c>
      <c r="O679" s="72"/>
      <c r="P679" s="23"/>
      <c r="Q679" s="23"/>
      <c r="R679" s="69"/>
      <c r="S679" s="23" t="s">
        <v>310</v>
      </c>
      <c r="T679" s="23"/>
      <c r="U679" s="23"/>
      <c r="V679" s="23"/>
      <c r="W679" s="23"/>
      <c r="X679" s="23"/>
      <c r="Y679" s="69"/>
      <c r="Z679" s="23" t="s">
        <v>311</v>
      </c>
      <c r="AA679" s="23"/>
      <c r="AB679" s="23"/>
      <c r="AC679" s="69"/>
      <c r="AD679" s="76" t="s">
        <v>312</v>
      </c>
      <c r="AF679" s="23"/>
      <c r="AG679" s="23"/>
      <c r="AH679" s="23"/>
      <c r="AI679" s="23"/>
      <c r="AJ679" s="23"/>
      <c r="AK679" s="84"/>
    </row>
    <row r="680" spans="1:39" s="30" customFormat="1" ht="7" customHeight="1" x14ac:dyDescent="0.15">
      <c r="A680" s="62"/>
      <c r="B680" s="173"/>
      <c r="C680" s="174"/>
      <c r="D680" s="174"/>
      <c r="E680" s="174"/>
      <c r="F680" s="174"/>
      <c r="G680" s="23"/>
      <c r="H680" s="77"/>
      <c r="I680" s="23"/>
      <c r="J680" s="23"/>
      <c r="K680" s="23"/>
      <c r="L680" s="23"/>
      <c r="M680" s="23"/>
      <c r="N680" s="23"/>
      <c r="O680" s="72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84"/>
    </row>
    <row r="681" spans="1:39" ht="17" customHeight="1" x14ac:dyDescent="0.2">
      <c r="A681" s="62"/>
      <c r="B681" s="173"/>
      <c r="C681" s="174"/>
      <c r="D681" s="174"/>
      <c r="E681" s="174"/>
      <c r="F681" s="174"/>
      <c r="G681" s="75"/>
      <c r="H681" s="78"/>
      <c r="I681" s="75" t="s">
        <v>313</v>
      </c>
      <c r="J681" s="75"/>
      <c r="K681" s="75"/>
      <c r="L681" s="75"/>
      <c r="M681" s="75"/>
      <c r="N681" s="75"/>
      <c r="O681" s="75"/>
      <c r="P681" s="75"/>
      <c r="Q681" s="75"/>
      <c r="R681" s="78"/>
      <c r="S681" s="75" t="s">
        <v>314</v>
      </c>
      <c r="T681" s="75"/>
      <c r="U681" s="75"/>
      <c r="V681" s="75"/>
      <c r="W681" s="75"/>
      <c r="X681" s="75"/>
      <c r="Y681" s="78"/>
      <c r="Z681" s="75" t="s">
        <v>315</v>
      </c>
      <c r="AA681" s="75"/>
      <c r="AB681" s="79"/>
      <c r="AC681" s="79"/>
      <c r="AD681" s="79"/>
      <c r="AE681" s="79"/>
      <c r="AF681" s="79"/>
      <c r="AG681" s="79"/>
      <c r="AH681" s="79"/>
      <c r="AI681" s="79"/>
      <c r="AJ681" s="79"/>
      <c r="AK681" s="85"/>
      <c r="AM681"/>
    </row>
    <row r="682" spans="1:39" ht="10" customHeight="1" x14ac:dyDescent="0.2">
      <c r="A682" s="62"/>
      <c r="B682" s="86"/>
      <c r="C682" s="87"/>
      <c r="D682" s="87"/>
      <c r="E682" s="87"/>
      <c r="F682" s="87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  <c r="AA682" s="75"/>
      <c r="AB682" s="75"/>
      <c r="AC682" s="75"/>
      <c r="AD682" s="75"/>
      <c r="AE682" s="75"/>
      <c r="AF682" s="75"/>
      <c r="AG682" s="75"/>
      <c r="AH682" s="75"/>
      <c r="AI682" s="75"/>
      <c r="AJ682" s="75"/>
      <c r="AK682" s="88"/>
      <c r="AM682"/>
    </row>
    <row r="683" spans="1:39" s="23" customFormat="1" ht="15" customHeight="1" x14ac:dyDescent="0.15">
      <c r="A683" s="64"/>
      <c r="B683" s="173" t="s">
        <v>316</v>
      </c>
      <c r="C683" s="174"/>
      <c r="D683" s="174"/>
      <c r="E683" s="174"/>
      <c r="F683" s="174"/>
      <c r="G683" s="29"/>
      <c r="H683" s="70"/>
      <c r="I683" s="80" t="s">
        <v>35</v>
      </c>
      <c r="J683" s="80"/>
      <c r="K683" s="80"/>
      <c r="L683" s="80"/>
      <c r="M683" s="70"/>
      <c r="N683" s="80" t="s">
        <v>54</v>
      </c>
      <c r="Q683" s="80"/>
      <c r="R683" s="70"/>
      <c r="S683" s="80" t="s">
        <v>317</v>
      </c>
      <c r="V683" s="80"/>
      <c r="W683" s="80"/>
      <c r="Y683" s="70"/>
      <c r="Z683" s="80" t="s">
        <v>318</v>
      </c>
      <c r="AA683" s="80"/>
      <c r="AD683" s="80"/>
      <c r="AE683" s="80"/>
      <c r="AF683" s="80"/>
      <c r="AG683" s="80"/>
      <c r="AH683" s="80"/>
      <c r="AI683" s="80"/>
      <c r="AJ683" s="80"/>
      <c r="AK683" s="84"/>
    </row>
    <row r="684" spans="1:39" ht="17" customHeight="1" x14ac:dyDescent="0.2">
      <c r="A684" s="62"/>
      <c r="B684" s="173"/>
      <c r="C684" s="174"/>
      <c r="D684" s="174"/>
      <c r="E684" s="174"/>
      <c r="F684" s="174"/>
      <c r="G684" s="75"/>
      <c r="H684" s="75" t="s">
        <v>319</v>
      </c>
      <c r="I684" s="75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  <c r="AA684" s="79"/>
      <c r="AB684" s="79"/>
      <c r="AC684" s="79"/>
      <c r="AD684" s="79"/>
      <c r="AE684" s="79"/>
      <c r="AF684" s="79"/>
      <c r="AG684" s="79"/>
      <c r="AH684" s="79"/>
      <c r="AI684" s="79"/>
      <c r="AJ684" s="79"/>
      <c r="AK684" s="82"/>
      <c r="AM684"/>
    </row>
    <row r="685" spans="1:39" ht="5" customHeight="1" x14ac:dyDescent="0.2">
      <c r="A685" s="62"/>
      <c r="B685" s="89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  <c r="AA685" s="81"/>
      <c r="AB685" s="81"/>
      <c r="AC685" s="81"/>
      <c r="AD685" s="81"/>
      <c r="AE685" s="81"/>
      <c r="AF685" s="81"/>
      <c r="AG685" s="81"/>
      <c r="AH685" s="81"/>
      <c r="AI685" s="81"/>
      <c r="AJ685" s="81"/>
      <c r="AK685" s="90"/>
      <c r="AM685"/>
    </row>
    <row r="686" spans="1:39" ht="7" customHeight="1" x14ac:dyDescent="0.2">
      <c r="A686" s="62"/>
      <c r="B686" s="175"/>
      <c r="C686" s="175"/>
      <c r="D686" s="175"/>
      <c r="E686" s="175"/>
      <c r="F686" s="176"/>
      <c r="G686" s="176"/>
      <c r="H686" s="176"/>
      <c r="I686" s="176"/>
      <c r="J686" s="176"/>
      <c r="K686" s="176"/>
      <c r="L686" s="176"/>
      <c r="M686" s="176"/>
      <c r="N686" s="176"/>
      <c r="O686" s="176"/>
      <c r="P686" s="176"/>
      <c r="Q686" s="176"/>
      <c r="R686" s="176"/>
      <c r="S686" s="176"/>
      <c r="T686" s="176"/>
      <c r="U686" s="176"/>
      <c r="V686" s="176"/>
      <c r="W686" s="176"/>
      <c r="X686" s="176"/>
      <c r="Y686" s="176"/>
      <c r="Z686" s="176"/>
      <c r="AA686" s="176"/>
      <c r="AB686" s="176"/>
      <c r="AC686" s="176"/>
      <c r="AD686" s="176"/>
      <c r="AE686" s="176"/>
      <c r="AF686" s="176"/>
      <c r="AG686" s="176"/>
      <c r="AH686" s="176"/>
      <c r="AI686" s="176"/>
      <c r="AJ686" s="176"/>
      <c r="AK686" s="176"/>
      <c r="AM686"/>
    </row>
    <row r="687" spans="1:39" ht="16" customHeight="1" x14ac:dyDescent="0.2">
      <c r="A687" s="62"/>
      <c r="B687" s="177" t="s">
        <v>320</v>
      </c>
      <c r="C687" s="178"/>
      <c r="D687" s="178"/>
      <c r="E687" s="178"/>
      <c r="F687" s="143"/>
      <c r="G687" s="143"/>
      <c r="H687" s="143"/>
      <c r="I687" s="143"/>
      <c r="J687" s="143"/>
      <c r="K687" s="143"/>
      <c r="L687" s="143"/>
      <c r="M687" s="143"/>
      <c r="N687" s="143"/>
      <c r="O687" s="143"/>
      <c r="P687" s="143"/>
      <c r="Q687" s="143"/>
      <c r="R687" s="143"/>
      <c r="S687" s="143"/>
      <c r="T687" s="143"/>
      <c r="U687" s="143"/>
      <c r="V687" s="143"/>
      <c r="W687" s="143"/>
      <c r="X687" s="143"/>
      <c r="Y687" s="143"/>
      <c r="Z687" s="143"/>
      <c r="AA687" s="143"/>
      <c r="AB687" s="143"/>
      <c r="AC687" s="143"/>
      <c r="AD687" s="143"/>
      <c r="AE687" s="143"/>
      <c r="AF687" s="143"/>
      <c r="AG687" s="143"/>
      <c r="AH687" s="143"/>
      <c r="AI687" s="143"/>
      <c r="AJ687" s="143"/>
      <c r="AK687" s="144"/>
      <c r="AM687"/>
    </row>
    <row r="688" spans="1:39" ht="16" customHeight="1" x14ac:dyDescent="0.2">
      <c r="A688" s="62"/>
      <c r="B688" s="145"/>
      <c r="C688" s="146"/>
      <c r="D688" s="146"/>
      <c r="E688" s="146"/>
      <c r="F688" s="146"/>
      <c r="G688" s="146"/>
      <c r="H688" s="146"/>
      <c r="I688" s="146"/>
      <c r="J688" s="146"/>
      <c r="K688" s="146"/>
      <c r="L688" s="146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6"/>
      <c r="X688" s="146"/>
      <c r="Y688" s="146"/>
      <c r="Z688" s="146"/>
      <c r="AA688" s="146"/>
      <c r="AB688" s="146"/>
      <c r="AC688" s="146"/>
      <c r="AD688" s="146"/>
      <c r="AE688" s="146"/>
      <c r="AF688" s="146"/>
      <c r="AG688" s="146"/>
      <c r="AH688" s="146"/>
      <c r="AI688" s="146"/>
      <c r="AJ688" s="146"/>
      <c r="AK688" s="147"/>
      <c r="AM688"/>
    </row>
    <row r="689" spans="1:39" ht="16" customHeight="1" x14ac:dyDescent="0.2">
      <c r="A689" s="62"/>
      <c r="B689" s="145"/>
      <c r="C689" s="146"/>
      <c r="D689" s="146"/>
      <c r="E689" s="146"/>
      <c r="F689" s="146"/>
      <c r="G689" s="146"/>
      <c r="H689" s="146"/>
      <c r="I689" s="146"/>
      <c r="J689" s="146"/>
      <c r="K689" s="146"/>
      <c r="L689" s="146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6"/>
      <c r="X689" s="146"/>
      <c r="Y689" s="146"/>
      <c r="Z689" s="146"/>
      <c r="AA689" s="146"/>
      <c r="AB689" s="146"/>
      <c r="AC689" s="146"/>
      <c r="AD689" s="146"/>
      <c r="AE689" s="146"/>
      <c r="AF689" s="146"/>
      <c r="AG689" s="146"/>
      <c r="AH689" s="146"/>
      <c r="AI689" s="146"/>
      <c r="AJ689" s="146"/>
      <c r="AK689" s="147"/>
      <c r="AM689"/>
    </row>
    <row r="690" spans="1:39" ht="16" customHeight="1" x14ac:dyDescent="0.2">
      <c r="A690" s="62"/>
      <c r="B690" s="145"/>
      <c r="C690" s="146"/>
      <c r="D690" s="146"/>
      <c r="E690" s="146"/>
      <c r="F690" s="146"/>
      <c r="G690" s="146"/>
      <c r="H690" s="146"/>
      <c r="I690" s="146"/>
      <c r="J690" s="146"/>
      <c r="K690" s="146"/>
      <c r="L690" s="146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6"/>
      <c r="X690" s="146"/>
      <c r="Y690" s="146"/>
      <c r="Z690" s="146"/>
      <c r="AA690" s="146"/>
      <c r="AB690" s="146"/>
      <c r="AC690" s="146"/>
      <c r="AD690" s="146"/>
      <c r="AE690" s="146"/>
      <c r="AF690" s="146"/>
      <c r="AG690" s="146"/>
      <c r="AH690" s="146"/>
      <c r="AI690" s="146"/>
      <c r="AJ690" s="146"/>
      <c r="AK690" s="147"/>
      <c r="AM690"/>
    </row>
    <row r="691" spans="1:39" ht="17" customHeight="1" x14ac:dyDescent="0.2">
      <c r="A691" s="62"/>
      <c r="B691" s="145"/>
      <c r="C691" s="146"/>
      <c r="D691" s="146"/>
      <c r="E691" s="146"/>
      <c r="F691" s="146"/>
      <c r="G691" s="146"/>
      <c r="H691" s="146"/>
      <c r="I691" s="146"/>
      <c r="J691" s="146"/>
      <c r="K691" s="146"/>
      <c r="L691" s="146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6"/>
      <c r="X691" s="146"/>
      <c r="Y691" s="146"/>
      <c r="Z691" s="146"/>
      <c r="AA691" s="146"/>
      <c r="AB691" s="146"/>
      <c r="AC691" s="146"/>
      <c r="AD691" s="146"/>
      <c r="AE691" s="146"/>
      <c r="AF691" s="146"/>
      <c r="AG691" s="146"/>
      <c r="AH691" s="146"/>
      <c r="AI691" s="146"/>
      <c r="AJ691" s="146"/>
      <c r="AK691" s="147"/>
      <c r="AM691"/>
    </row>
    <row r="692" spans="1:39" ht="17" customHeight="1" x14ac:dyDescent="0.2">
      <c r="A692" s="62"/>
      <c r="B692" s="145"/>
      <c r="C692" s="146"/>
      <c r="D692" s="146"/>
      <c r="E692" s="146"/>
      <c r="F692" s="146"/>
      <c r="G692" s="146"/>
      <c r="H692" s="146"/>
      <c r="I692" s="146"/>
      <c r="J692" s="146"/>
      <c r="K692" s="146"/>
      <c r="L692" s="146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6"/>
      <c r="X692" s="146"/>
      <c r="Y692" s="146"/>
      <c r="Z692" s="146"/>
      <c r="AA692" s="146"/>
      <c r="AB692" s="146"/>
      <c r="AC692" s="146"/>
      <c r="AD692" s="146"/>
      <c r="AE692" s="146"/>
      <c r="AF692" s="146"/>
      <c r="AG692" s="146"/>
      <c r="AH692" s="146"/>
      <c r="AI692" s="146"/>
      <c r="AJ692" s="146"/>
      <c r="AK692" s="147"/>
      <c r="AM692"/>
    </row>
    <row r="693" spans="1:39" ht="17" customHeight="1" x14ac:dyDescent="0.2">
      <c r="A693" s="62"/>
      <c r="B693" s="148"/>
      <c r="C693" s="149"/>
      <c r="D693" s="149"/>
      <c r="E693" s="149"/>
      <c r="F693" s="149"/>
      <c r="G693" s="149"/>
      <c r="H693" s="149"/>
      <c r="I693" s="149"/>
      <c r="J693" s="149"/>
      <c r="K693" s="149"/>
      <c r="L693" s="149"/>
      <c r="M693" s="149"/>
      <c r="N693" s="149"/>
      <c r="O693" s="149"/>
      <c r="P693" s="149"/>
      <c r="Q693" s="149"/>
      <c r="R693" s="149"/>
      <c r="S693" s="149"/>
      <c r="T693" s="149"/>
      <c r="U693" s="149"/>
      <c r="V693" s="149"/>
      <c r="W693" s="149"/>
      <c r="X693" s="149"/>
      <c r="Y693" s="149"/>
      <c r="Z693" s="149"/>
      <c r="AA693" s="149"/>
      <c r="AB693" s="149"/>
      <c r="AC693" s="149"/>
      <c r="AD693" s="149"/>
      <c r="AE693" s="149"/>
      <c r="AF693" s="149"/>
      <c r="AG693" s="149"/>
      <c r="AH693" s="149"/>
      <c r="AI693" s="149"/>
      <c r="AJ693" s="149"/>
      <c r="AK693" s="150"/>
      <c r="AM693"/>
    </row>
    <row r="694" spans="1:39" ht="7" customHeight="1" x14ac:dyDescent="0.2">
      <c r="A694" s="62"/>
      <c r="AM694"/>
    </row>
    <row r="695" spans="1:39" ht="12" customHeight="1" x14ac:dyDescent="0.2">
      <c r="A695" s="62"/>
      <c r="B695" s="169" t="s">
        <v>321</v>
      </c>
      <c r="C695" s="170"/>
      <c r="D695" s="170"/>
      <c r="E695" s="170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6"/>
      <c r="T695" s="169" t="s">
        <v>322</v>
      </c>
      <c r="U695" s="170"/>
      <c r="V695" s="170"/>
      <c r="W695" s="170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6"/>
      <c r="AM695"/>
    </row>
    <row r="696" spans="1:39" x14ac:dyDescent="0.2">
      <c r="A696" s="62"/>
      <c r="B696" s="36"/>
      <c r="C696" s="37"/>
      <c r="D696" s="38" t="s">
        <v>323</v>
      </c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S696" s="35"/>
      <c r="T696" s="36"/>
      <c r="U696" s="37"/>
      <c r="V696" s="38" t="s">
        <v>323</v>
      </c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8"/>
      <c r="AJ696" s="38"/>
      <c r="AK696" s="35"/>
      <c r="AM696"/>
    </row>
    <row r="697" spans="1:39" ht="7" customHeight="1" x14ac:dyDescent="0.2">
      <c r="A697" s="62"/>
      <c r="B697" s="34"/>
      <c r="S697" s="35"/>
      <c r="T697" s="34"/>
      <c r="AK697" s="35"/>
      <c r="AM697"/>
    </row>
    <row r="698" spans="1:39" ht="14.25" customHeight="1" x14ac:dyDescent="0.2">
      <c r="A698" s="62"/>
      <c r="B698" s="39"/>
      <c r="F698" s="38" t="s">
        <v>324</v>
      </c>
      <c r="H698" s="40"/>
      <c r="I698" s="40"/>
      <c r="J698" s="41" t="s">
        <v>325</v>
      </c>
      <c r="K698" s="40"/>
      <c r="L698" s="41" t="s">
        <v>326</v>
      </c>
      <c r="M698" s="40"/>
      <c r="N698" s="40"/>
      <c r="S698" s="35"/>
      <c r="T698" s="39"/>
      <c r="X698" s="38" t="s">
        <v>324</v>
      </c>
      <c r="Z698" s="40"/>
      <c r="AA698" s="40"/>
      <c r="AB698" s="41" t="s">
        <v>325</v>
      </c>
      <c r="AC698" s="40"/>
      <c r="AD698" s="41" t="s">
        <v>326</v>
      </c>
      <c r="AE698" s="40"/>
      <c r="AF698" s="40"/>
      <c r="AK698" s="35"/>
      <c r="AM698"/>
    </row>
    <row r="699" spans="1:39" ht="5" customHeight="1" x14ac:dyDescent="0.2">
      <c r="A699" s="62"/>
      <c r="B699" s="31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3"/>
      <c r="T699" s="31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3"/>
      <c r="AM699"/>
    </row>
    <row r="700" spans="1:39" x14ac:dyDescent="0.2">
      <c r="A700"/>
      <c r="AK700" s="95" t="s">
        <v>327</v>
      </c>
      <c r="AM700"/>
    </row>
    <row r="701" spans="1:39" ht="5" customHeight="1" x14ac:dyDescent="0.2">
      <c r="B701" s="16"/>
      <c r="C701" s="17"/>
      <c r="D701" s="18"/>
      <c r="E701" s="18"/>
      <c r="F701" s="18"/>
      <c r="G701" s="18"/>
      <c r="H701" s="18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</row>
    <row r="702" spans="1:39" ht="22" customHeight="1" x14ac:dyDescent="0.2">
      <c r="A702" t="str">
        <f>IF($AN$2="","",IF(A632&gt;=$AN$2,"",1+A632))</f>
        <v/>
      </c>
      <c r="B702" s="188"/>
      <c r="C702" s="189"/>
      <c r="D702" s="189"/>
      <c r="E702" s="189"/>
      <c r="F702" s="189"/>
      <c r="G702" s="189"/>
      <c r="H702" s="189"/>
      <c r="I702" s="190"/>
      <c r="J702" s="192" t="s">
        <v>277</v>
      </c>
      <c r="K702" s="193"/>
      <c r="L702" s="193"/>
      <c r="M702" s="193"/>
      <c r="N702" s="193"/>
      <c r="O702" s="193"/>
      <c r="P702" s="193"/>
      <c r="Q702" s="193"/>
      <c r="R702" s="193"/>
      <c r="S702" s="193"/>
      <c r="T702" s="193"/>
      <c r="U702" s="193"/>
      <c r="V702" s="193"/>
      <c r="W702" s="193"/>
      <c r="X702" s="196" t="str">
        <f>IF(A702="","",_xlfn.XLOOKUP(A702,Listagem[Item],Listagem[Número OS]))</f>
        <v/>
      </c>
      <c r="Y702" s="196"/>
      <c r="Z702" s="196"/>
      <c r="AA702" s="196"/>
      <c r="AB702" s="196"/>
      <c r="AC702" s="197"/>
      <c r="AD702" s="188"/>
      <c r="AE702" s="189"/>
      <c r="AF702" s="189"/>
      <c r="AG702" s="189"/>
      <c r="AH702" s="189"/>
      <c r="AI702" s="189"/>
      <c r="AJ702" s="189"/>
      <c r="AK702" s="190"/>
      <c r="AL702" s="13"/>
      <c r="AM702"/>
    </row>
    <row r="703" spans="1:39" ht="22" customHeight="1" x14ac:dyDescent="0.2">
      <c r="A703" s="14"/>
      <c r="B703" s="161"/>
      <c r="C703" s="162"/>
      <c r="D703" s="162"/>
      <c r="E703" s="162"/>
      <c r="F703" s="162"/>
      <c r="G703" s="162"/>
      <c r="H703" s="162"/>
      <c r="I703" s="191"/>
      <c r="J703" s="194"/>
      <c r="K703" s="195"/>
      <c r="L703" s="195"/>
      <c r="M703" s="195"/>
      <c r="N703" s="195"/>
      <c r="O703" s="195"/>
      <c r="P703" s="195"/>
      <c r="Q703" s="195"/>
      <c r="R703" s="195"/>
      <c r="S703" s="195"/>
      <c r="T703" s="195"/>
      <c r="U703" s="195"/>
      <c r="V703" s="195"/>
      <c r="W703" s="195"/>
      <c r="X703" s="198"/>
      <c r="Y703" s="198"/>
      <c r="Z703" s="198"/>
      <c r="AA703" s="198"/>
      <c r="AB703" s="198"/>
      <c r="AC703" s="199"/>
      <c r="AD703" s="161"/>
      <c r="AE703" s="162"/>
      <c r="AF703" s="162"/>
      <c r="AG703" s="162"/>
      <c r="AH703" s="162"/>
      <c r="AI703" s="162"/>
      <c r="AJ703" s="162"/>
      <c r="AK703" s="191"/>
      <c r="AM703"/>
    </row>
    <row r="704" spans="1:39" ht="7" customHeight="1" x14ac:dyDescent="0.2">
      <c r="A704"/>
      <c r="C704" s="15"/>
      <c r="D704" s="12"/>
      <c r="E704" s="12"/>
      <c r="F704" s="12"/>
      <c r="G704" s="12"/>
      <c r="H704" s="12"/>
      <c r="AM704"/>
    </row>
    <row r="705" spans="1:44" ht="18" customHeight="1" x14ac:dyDescent="0.2">
      <c r="A705" s="62"/>
      <c r="B705" s="200" t="s">
        <v>11</v>
      </c>
      <c r="C705" s="201"/>
      <c r="D705" s="201"/>
      <c r="E705" s="201"/>
      <c r="F705" s="201"/>
      <c r="G705" s="201"/>
      <c r="H705" s="201"/>
      <c r="I705" s="97" t="str">
        <f>IF($X702="","",_xlfn.XLOOKUP($X702,Sisteplant[Número OS],Sisteplant[Denominação Tipo de Solicitação Serviço]))</f>
        <v/>
      </c>
      <c r="J705" s="99"/>
      <c r="K705" s="99"/>
      <c r="L705" s="99"/>
      <c r="M705" s="99"/>
      <c r="N705" s="99"/>
      <c r="O705" s="200" t="s">
        <v>13</v>
      </c>
      <c r="P705" s="201"/>
      <c r="Q705" s="201"/>
      <c r="R705" s="98" t="str">
        <f>IF($X702="","",_xlfn.XLOOKUP($X702,Sisteplant[Número OS],Sisteplant[Denominação Oficina]))</f>
        <v/>
      </c>
      <c r="S705" s="98"/>
      <c r="T705" s="98"/>
      <c r="U705" s="98"/>
      <c r="V705" s="98"/>
      <c r="W705" s="98"/>
      <c r="X705" s="202" t="s">
        <v>15</v>
      </c>
      <c r="Y705" s="203"/>
      <c r="Z705" s="203"/>
      <c r="AA705" s="203"/>
      <c r="AB705" s="203"/>
      <c r="AC705" s="204" t="str">
        <f>IF($X702="","",_xlfn.XLOOKUP($X702,Sisteplant[Número OS],Sisteplant[Data Prevista]))</f>
        <v/>
      </c>
      <c r="AD705" s="204"/>
      <c r="AE705" s="204"/>
      <c r="AF705" s="204"/>
      <c r="AG705" s="204"/>
      <c r="AH705" s="204"/>
      <c r="AI705" s="204"/>
      <c r="AJ705" s="204"/>
      <c r="AK705" s="234"/>
      <c r="AM705"/>
      <c r="AN705" s="111"/>
      <c r="AO705" s="111"/>
      <c r="AP705" s="111"/>
      <c r="AQ705" s="111"/>
      <c r="AR705" s="111"/>
    </row>
    <row r="706" spans="1:44" ht="7" customHeight="1" x14ac:dyDescent="0.2">
      <c r="A706" s="62"/>
      <c r="B706" s="16"/>
      <c r="C706" s="17"/>
      <c r="D706" s="18"/>
      <c r="E706" s="18"/>
      <c r="F706" s="18"/>
      <c r="G706" s="18"/>
      <c r="H706" s="18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M706"/>
      <c r="AN706" s="111"/>
      <c r="AO706" s="111"/>
      <c r="AP706" s="111"/>
      <c r="AQ706" s="111"/>
      <c r="AR706" s="111"/>
    </row>
    <row r="707" spans="1:44" ht="15" customHeight="1" x14ac:dyDescent="0.2">
      <c r="A707" s="62"/>
      <c r="B707" s="91" t="s">
        <v>278</v>
      </c>
      <c r="C707" s="19"/>
      <c r="D707" s="20"/>
      <c r="E707" s="20"/>
      <c r="F707" s="20"/>
      <c r="G707" s="20"/>
      <c r="H707" s="20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2"/>
      <c r="AM707"/>
      <c r="AN707" s="111"/>
      <c r="AO707" s="111"/>
      <c r="AP707" s="111"/>
      <c r="AQ707" s="111"/>
      <c r="AR707" s="111"/>
    </row>
    <row r="708" spans="1:44" ht="16.75" customHeight="1" x14ac:dyDescent="0.2">
      <c r="A708" s="64"/>
      <c r="B708" s="208" t="str">
        <f>IF($X702="","",_xlfn.XLOOKUP($X702,Sisteplant[Número OS],Sisteplant[Descrição OS]))</f>
        <v/>
      </c>
      <c r="C708" s="209"/>
      <c r="D708" s="209"/>
      <c r="E708" s="209"/>
      <c r="F708" s="209"/>
      <c r="G708" s="209"/>
      <c r="H708" s="209"/>
      <c r="I708" s="209"/>
      <c r="J708" s="209"/>
      <c r="K708" s="209"/>
      <c r="L708" s="209"/>
      <c r="M708" s="209"/>
      <c r="N708" s="209"/>
      <c r="O708" s="209"/>
      <c r="P708" s="209"/>
      <c r="Q708" s="209"/>
      <c r="R708" s="209"/>
      <c r="S708" s="209"/>
      <c r="T708" s="209"/>
      <c r="U708" s="209"/>
      <c r="V708" s="209"/>
      <c r="W708" s="209"/>
      <c r="X708" s="209"/>
      <c r="Y708" s="209"/>
      <c r="Z708" s="209"/>
      <c r="AA708" s="209"/>
      <c r="AB708" s="209"/>
      <c r="AC708" s="209"/>
      <c r="AD708" s="209"/>
      <c r="AE708" s="209"/>
      <c r="AF708" s="209"/>
      <c r="AG708" s="209"/>
      <c r="AH708" s="209"/>
      <c r="AI708" s="209"/>
      <c r="AJ708" s="209"/>
      <c r="AK708" s="210"/>
      <c r="AM708"/>
    </row>
    <row r="709" spans="1:44" ht="16.75" customHeight="1" x14ac:dyDescent="0.2">
      <c r="A709" s="64"/>
      <c r="B709" s="208"/>
      <c r="C709" s="209"/>
      <c r="D709" s="209"/>
      <c r="E709" s="209"/>
      <c r="F709" s="209"/>
      <c r="G709" s="209"/>
      <c r="H709" s="209"/>
      <c r="I709" s="209"/>
      <c r="J709" s="209"/>
      <c r="K709" s="209"/>
      <c r="L709" s="209"/>
      <c r="M709" s="209"/>
      <c r="N709" s="209"/>
      <c r="O709" s="209"/>
      <c r="P709" s="209"/>
      <c r="Q709" s="209"/>
      <c r="R709" s="209"/>
      <c r="S709" s="209"/>
      <c r="T709" s="209"/>
      <c r="U709" s="209"/>
      <c r="V709" s="209"/>
      <c r="W709" s="209"/>
      <c r="X709" s="209"/>
      <c r="Y709" s="209"/>
      <c r="Z709" s="209"/>
      <c r="AA709" s="209"/>
      <c r="AB709" s="209"/>
      <c r="AC709" s="209"/>
      <c r="AD709" s="209"/>
      <c r="AE709" s="209"/>
      <c r="AF709" s="209"/>
      <c r="AG709" s="209"/>
      <c r="AH709" s="209"/>
      <c r="AI709" s="209"/>
      <c r="AJ709" s="209"/>
      <c r="AK709" s="210"/>
      <c r="AM709"/>
    </row>
    <row r="710" spans="1:44" ht="16.75" customHeight="1" x14ac:dyDescent="0.2">
      <c r="A710" s="62"/>
      <c r="B710" s="208"/>
      <c r="C710" s="209"/>
      <c r="D710" s="209"/>
      <c r="E710" s="209"/>
      <c r="F710" s="209"/>
      <c r="G710" s="209"/>
      <c r="H710" s="209"/>
      <c r="I710" s="209"/>
      <c r="J710" s="209"/>
      <c r="K710" s="209"/>
      <c r="L710" s="209"/>
      <c r="M710" s="209"/>
      <c r="N710" s="209"/>
      <c r="O710" s="209"/>
      <c r="P710" s="209"/>
      <c r="Q710" s="209"/>
      <c r="R710" s="209"/>
      <c r="S710" s="209"/>
      <c r="T710" s="209"/>
      <c r="U710" s="209"/>
      <c r="V710" s="209"/>
      <c r="W710" s="209"/>
      <c r="X710" s="209"/>
      <c r="Y710" s="209"/>
      <c r="Z710" s="209"/>
      <c r="AA710" s="209"/>
      <c r="AB710" s="209"/>
      <c r="AC710" s="209"/>
      <c r="AD710" s="209"/>
      <c r="AE710" s="209"/>
      <c r="AF710" s="209"/>
      <c r="AG710" s="209"/>
      <c r="AH710" s="209"/>
      <c r="AI710" s="209"/>
      <c r="AJ710" s="209"/>
      <c r="AK710" s="210"/>
      <c r="AM710"/>
    </row>
    <row r="711" spans="1:44" ht="16.75" customHeight="1" x14ac:dyDescent="0.2">
      <c r="A711" s="62"/>
      <c r="B711" s="211"/>
      <c r="C711" s="212"/>
      <c r="D711" s="212"/>
      <c r="E711" s="212"/>
      <c r="F711" s="212"/>
      <c r="G711" s="212"/>
      <c r="H711" s="212"/>
      <c r="I711" s="212"/>
      <c r="J711" s="212"/>
      <c r="K711" s="212"/>
      <c r="L711" s="212"/>
      <c r="M711" s="212"/>
      <c r="N711" s="212"/>
      <c r="O711" s="212"/>
      <c r="P711" s="212"/>
      <c r="Q711" s="212"/>
      <c r="R711" s="212"/>
      <c r="S711" s="212"/>
      <c r="T711" s="212"/>
      <c r="U711" s="212"/>
      <c r="V711" s="212"/>
      <c r="W711" s="212"/>
      <c r="X711" s="212"/>
      <c r="Y711" s="212"/>
      <c r="Z711" s="212"/>
      <c r="AA711" s="212"/>
      <c r="AB711" s="212"/>
      <c r="AC711" s="212"/>
      <c r="AD711" s="212"/>
      <c r="AE711" s="212"/>
      <c r="AF711" s="212"/>
      <c r="AG711" s="212"/>
      <c r="AH711" s="212"/>
      <c r="AI711" s="212"/>
      <c r="AJ711" s="212"/>
      <c r="AK711" s="213"/>
      <c r="AM711"/>
    </row>
    <row r="712" spans="1:44" ht="7" customHeight="1" x14ac:dyDescent="0.2">
      <c r="A712" s="62"/>
      <c r="B712" s="16"/>
      <c r="C712" s="17"/>
      <c r="D712" s="18"/>
      <c r="E712" s="18"/>
      <c r="F712" s="18"/>
      <c r="G712" s="18"/>
      <c r="H712" s="18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M712"/>
    </row>
    <row r="713" spans="1:44" ht="18" customHeight="1" x14ac:dyDescent="0.2">
      <c r="A713" s="62"/>
      <c r="B713" s="179" t="s">
        <v>279</v>
      </c>
      <c r="C713" s="180"/>
      <c r="D713" s="99" t="str">
        <f>IF($X702="","",_xlfn.XLOOKUP($X702,Sisteplant[Número OS],Sisteplant[Ativo]))</f>
        <v/>
      </c>
      <c r="E713" s="99"/>
      <c r="F713" s="99"/>
      <c r="G713" s="99"/>
      <c r="H713" s="99"/>
      <c r="I713" s="99"/>
      <c r="J713" s="99"/>
      <c r="K713" s="99"/>
      <c r="L713" s="179" t="s">
        <v>280</v>
      </c>
      <c r="M713" s="180"/>
      <c r="N713" s="180"/>
      <c r="O713" s="180"/>
      <c r="P713" s="99" t="str">
        <f>IF($X702="","",_xlfn.XLOOKUP($X702,Sisteplant[Número OS],Sisteplant[Denominação Ativo]))</f>
        <v/>
      </c>
      <c r="Q713" s="99"/>
      <c r="R713" s="99"/>
      <c r="S713" s="99"/>
      <c r="T713" s="99"/>
      <c r="U713" s="99"/>
      <c r="V713" s="99"/>
      <c r="W713" s="99"/>
      <c r="X713" s="99"/>
      <c r="Y713" s="99"/>
      <c r="Z713" s="99"/>
      <c r="AA713" s="99"/>
      <c r="AB713" s="99"/>
      <c r="AC713" s="99"/>
      <c r="AD713" s="99"/>
      <c r="AE713" s="185" t="str">
        <f t="array" ref="AE713">IFERROR(
IF(I705="","",
_xlfn.SWITCH(I705,
"PROJETO","PO",
"OBRAS","CC")),
"--")</f>
        <v/>
      </c>
      <c r="AF713" s="186"/>
      <c r="AG713" s="214" t="str">
        <f t="array" ref="AG713">IFERROR(
_xlfn.SWITCH(I705,
"","",
"PROJETO",VALUE(RIGHT(_xlfn.XLOOKUP(X702,Sisteplant[Número OS],Sisteplant[Observações do Serviço]),LEN(_xlfn.XLOOKUP(X702,Sisteplant[Número OS],Sisteplant[Observações do Serviço]))-3)),
"OBRAS",VALUE(LEFT(VLOOKUP($X702,Sisteplant[],20,FALSE),FIND("-",VLOOKUP($X702,Sisteplant[],20,FALSE))-1))),"--")</f>
        <v/>
      </c>
      <c r="AH713" s="214"/>
      <c r="AI713" s="214"/>
      <c r="AJ713" s="214"/>
      <c r="AK713" s="215"/>
      <c r="AM713"/>
    </row>
    <row r="714" spans="1:44" ht="7" customHeight="1" x14ac:dyDescent="0.2">
      <c r="A714" s="62"/>
      <c r="B714" s="18"/>
      <c r="C714" s="24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M714"/>
    </row>
    <row r="715" spans="1:44" ht="18" customHeight="1" x14ac:dyDescent="0.2">
      <c r="A715" s="62"/>
      <c r="B715" s="179" t="s">
        <v>9</v>
      </c>
      <c r="C715" s="180"/>
      <c r="D715" s="180"/>
      <c r="E715" s="180"/>
      <c r="F715" s="99" t="str">
        <f>IF($X702="","",_xlfn.XLOOKUP($X702,Sisteplant[Número OS],Sisteplant[Denominação do Solicitante]))</f>
        <v/>
      </c>
      <c r="G715" s="99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181" t="s">
        <v>281</v>
      </c>
      <c r="T715" s="182"/>
      <c r="U715" s="182"/>
      <c r="V715" s="183" t="str">
        <f>IF($X702="","",_xlfn.XLOOKUP($X702,Sisteplant[Número OS],Sisteplant[Denominação Unidade Negócio]))</f>
        <v/>
      </c>
      <c r="W715" s="183"/>
      <c r="X715" s="183"/>
      <c r="Y715" s="183"/>
      <c r="Z715" s="183"/>
      <c r="AA715" s="184"/>
      <c r="AB715" s="185" t="s">
        <v>1</v>
      </c>
      <c r="AC715" s="186"/>
      <c r="AD715" s="186"/>
      <c r="AE715" s="186"/>
      <c r="AF715" s="99" t="str">
        <f>IF($X702="","",_xlfn.XLOOKUP($X702,Sisteplant[Número OS],Sisteplant[OS Cliente]))</f>
        <v/>
      </c>
      <c r="AG715" s="99"/>
      <c r="AH715" s="99"/>
      <c r="AI715" s="99"/>
      <c r="AJ715" s="99"/>
      <c r="AK715" s="100"/>
      <c r="AM715"/>
    </row>
    <row r="716" spans="1:44" ht="7" customHeight="1" x14ac:dyDescent="0.2">
      <c r="A716" s="62"/>
      <c r="B716" s="16"/>
      <c r="C716" s="17"/>
      <c r="D716" s="18"/>
      <c r="E716" s="18"/>
      <c r="F716" s="18"/>
      <c r="G716" s="18"/>
      <c r="H716" s="18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M716"/>
    </row>
    <row r="717" spans="1:44" ht="15" customHeight="1" x14ac:dyDescent="0.2">
      <c r="A717" s="62"/>
      <c r="B717" s="232" t="s">
        <v>282</v>
      </c>
      <c r="C717" s="152" t="s">
        <v>283</v>
      </c>
      <c r="D717" s="153"/>
      <c r="E717" s="153"/>
      <c r="F717" s="153"/>
      <c r="G717" s="153"/>
      <c r="H717" s="153"/>
      <c r="I717" s="153"/>
      <c r="J717" s="153"/>
      <c r="K717" s="153"/>
      <c r="L717" s="153"/>
      <c r="M717" s="153"/>
      <c r="N717" s="153"/>
      <c r="O717" s="153"/>
      <c r="P717" s="153"/>
      <c r="Q717" s="153"/>
      <c r="R717" s="153"/>
      <c r="S717" s="153"/>
      <c r="T717" s="153"/>
      <c r="U717" s="153"/>
      <c r="V717" s="153"/>
      <c r="W717" s="153"/>
      <c r="X717" s="153"/>
      <c r="Y717" s="153"/>
      <c r="Z717" s="153"/>
      <c r="AA717" s="153"/>
      <c r="AB717" s="153"/>
      <c r="AC717" s="153"/>
      <c r="AD717" s="153"/>
      <c r="AE717" s="154"/>
      <c r="AF717" s="136" t="s">
        <v>284</v>
      </c>
      <c r="AG717" s="137"/>
      <c r="AH717" s="138"/>
      <c r="AI717" s="136" t="s">
        <v>281</v>
      </c>
      <c r="AJ717" s="137"/>
      <c r="AK717" s="138"/>
      <c r="AM717"/>
    </row>
    <row r="718" spans="1:44" ht="16.75" customHeight="1" x14ac:dyDescent="0.2">
      <c r="A718" s="62"/>
      <c r="B718" s="233"/>
      <c r="C718" s="155"/>
      <c r="D718" s="156"/>
      <c r="E718" s="156"/>
      <c r="F718" s="156"/>
      <c r="G718" s="156"/>
      <c r="H718" s="156"/>
      <c r="I718" s="156"/>
      <c r="J718" s="156"/>
      <c r="K718" s="156"/>
      <c r="L718" s="156"/>
      <c r="M718" s="156"/>
      <c r="N718" s="156"/>
      <c r="O718" s="156"/>
      <c r="P718" s="156"/>
      <c r="Q718" s="156"/>
      <c r="R718" s="156"/>
      <c r="S718" s="156"/>
      <c r="T718" s="156"/>
      <c r="U718" s="156"/>
      <c r="V718" s="156"/>
      <c r="W718" s="156"/>
      <c r="X718" s="156"/>
      <c r="Y718" s="156"/>
      <c r="Z718" s="156"/>
      <c r="AA718" s="156"/>
      <c r="AB718" s="156"/>
      <c r="AC718" s="156"/>
      <c r="AD718" s="156"/>
      <c r="AE718" s="157"/>
      <c r="AF718" s="139"/>
      <c r="AG718" s="140"/>
      <c r="AH718" s="141"/>
      <c r="AI718" s="139"/>
      <c r="AJ718" s="140"/>
      <c r="AK718" s="141"/>
      <c r="AM718"/>
    </row>
    <row r="719" spans="1:44" ht="16.75" customHeight="1" x14ac:dyDescent="0.2">
      <c r="A719" s="62"/>
      <c r="B719" s="92">
        <v>1</v>
      </c>
      <c r="C719" s="142"/>
      <c r="D719" s="143"/>
      <c r="E719" s="143"/>
      <c r="F719" s="143"/>
      <c r="G719" s="143"/>
      <c r="H719" s="143"/>
      <c r="I719" s="143"/>
      <c r="J719" s="143"/>
      <c r="K719" s="143"/>
      <c r="L719" s="143"/>
      <c r="M719" s="143"/>
      <c r="N719" s="143"/>
      <c r="O719" s="143"/>
      <c r="P719" s="143"/>
      <c r="Q719" s="143"/>
      <c r="R719" s="143"/>
      <c r="S719" s="143"/>
      <c r="T719" s="143"/>
      <c r="U719" s="143"/>
      <c r="V719" s="143"/>
      <c r="W719" s="143"/>
      <c r="X719" s="143"/>
      <c r="Y719" s="143"/>
      <c r="Z719" s="143"/>
      <c r="AA719" s="143"/>
      <c r="AB719" s="143"/>
      <c r="AC719" s="143"/>
      <c r="AD719" s="143"/>
      <c r="AE719" s="144"/>
      <c r="AF719" s="142"/>
      <c r="AG719" s="143"/>
      <c r="AH719" s="144"/>
      <c r="AI719" s="142"/>
      <c r="AJ719" s="143"/>
      <c r="AK719" s="144"/>
      <c r="AM719"/>
    </row>
    <row r="720" spans="1:44" ht="16.75" customHeight="1" x14ac:dyDescent="0.2">
      <c r="A720" s="62"/>
      <c r="B720" s="93">
        <v>2</v>
      </c>
      <c r="C720" s="145"/>
      <c r="D720" s="146"/>
      <c r="E720" s="146"/>
      <c r="F720" s="146"/>
      <c r="G720" s="146"/>
      <c r="H720" s="146"/>
      <c r="I720" s="146"/>
      <c r="J720" s="146"/>
      <c r="K720" s="146"/>
      <c r="L720" s="146"/>
      <c r="M720" s="146"/>
      <c r="N720" s="146"/>
      <c r="O720" s="146"/>
      <c r="P720" s="146"/>
      <c r="Q720" s="146"/>
      <c r="R720" s="146"/>
      <c r="S720" s="146"/>
      <c r="T720" s="146"/>
      <c r="U720" s="146"/>
      <c r="V720" s="146"/>
      <c r="W720" s="146"/>
      <c r="X720" s="146"/>
      <c r="Y720" s="146"/>
      <c r="Z720" s="146"/>
      <c r="AA720" s="146"/>
      <c r="AB720" s="146"/>
      <c r="AC720" s="146"/>
      <c r="AD720" s="146"/>
      <c r="AE720" s="147"/>
      <c r="AF720" s="145"/>
      <c r="AG720" s="146"/>
      <c r="AH720" s="147"/>
      <c r="AI720" s="145"/>
      <c r="AJ720" s="146"/>
      <c r="AK720" s="147"/>
      <c r="AM720"/>
    </row>
    <row r="721" spans="1:39" ht="16.75" customHeight="1" x14ac:dyDescent="0.2">
      <c r="A721" s="62"/>
      <c r="B721" s="93">
        <v>3</v>
      </c>
      <c r="C721" s="145"/>
      <c r="D721" s="146"/>
      <c r="E721" s="146"/>
      <c r="F721" s="146"/>
      <c r="G721" s="146"/>
      <c r="H721" s="146"/>
      <c r="I721" s="146"/>
      <c r="J721" s="146"/>
      <c r="K721" s="146"/>
      <c r="L721" s="146"/>
      <c r="M721" s="146"/>
      <c r="N721" s="146"/>
      <c r="O721" s="146"/>
      <c r="P721" s="146"/>
      <c r="Q721" s="146"/>
      <c r="R721" s="146"/>
      <c r="S721" s="146"/>
      <c r="T721" s="146"/>
      <c r="U721" s="146"/>
      <c r="V721" s="146"/>
      <c r="W721" s="146"/>
      <c r="X721" s="146"/>
      <c r="Y721" s="146"/>
      <c r="Z721" s="146"/>
      <c r="AA721" s="146"/>
      <c r="AB721" s="146"/>
      <c r="AC721" s="146"/>
      <c r="AD721" s="146"/>
      <c r="AE721" s="147"/>
      <c r="AF721" s="145"/>
      <c r="AG721" s="146"/>
      <c r="AH721" s="147"/>
      <c r="AI721" s="145"/>
      <c r="AJ721" s="146"/>
      <c r="AK721" s="147"/>
      <c r="AM721"/>
    </row>
    <row r="722" spans="1:39" s="27" customFormat="1" ht="17" customHeight="1" x14ac:dyDescent="0.2">
      <c r="A722" s="64"/>
      <c r="B722" s="93">
        <v>4</v>
      </c>
      <c r="C722" s="145"/>
      <c r="D722" s="146"/>
      <c r="E722" s="146"/>
      <c r="F722" s="146"/>
      <c r="G722" s="146"/>
      <c r="H722" s="146"/>
      <c r="I722" s="146"/>
      <c r="J722" s="146"/>
      <c r="K722" s="146"/>
      <c r="L722" s="146"/>
      <c r="M722" s="146"/>
      <c r="N722" s="146"/>
      <c r="O722" s="146"/>
      <c r="P722" s="146"/>
      <c r="Q722" s="146"/>
      <c r="R722" s="146"/>
      <c r="S722" s="146"/>
      <c r="T722" s="146"/>
      <c r="U722" s="146"/>
      <c r="V722" s="146"/>
      <c r="W722" s="146"/>
      <c r="X722" s="146"/>
      <c r="Y722" s="146"/>
      <c r="Z722" s="146"/>
      <c r="AA722" s="146"/>
      <c r="AB722" s="146"/>
      <c r="AC722" s="146"/>
      <c r="AD722" s="146"/>
      <c r="AE722" s="147"/>
      <c r="AF722" s="145"/>
      <c r="AG722" s="146"/>
      <c r="AH722" s="147"/>
      <c r="AI722" s="145"/>
      <c r="AJ722" s="146"/>
      <c r="AK722" s="147"/>
    </row>
    <row r="723" spans="1:39" ht="17" customHeight="1" x14ac:dyDescent="0.2">
      <c r="A723" s="62"/>
      <c r="B723" s="93">
        <v>5</v>
      </c>
      <c r="C723" s="145"/>
      <c r="D723" s="146"/>
      <c r="E723" s="146"/>
      <c r="F723" s="146"/>
      <c r="G723" s="146"/>
      <c r="H723" s="146"/>
      <c r="I723" s="146"/>
      <c r="J723" s="146"/>
      <c r="K723" s="146"/>
      <c r="L723" s="146"/>
      <c r="M723" s="146"/>
      <c r="N723" s="146"/>
      <c r="O723" s="146"/>
      <c r="P723" s="146"/>
      <c r="Q723" s="146"/>
      <c r="R723" s="146"/>
      <c r="S723" s="146"/>
      <c r="T723" s="146"/>
      <c r="U723" s="146"/>
      <c r="V723" s="146"/>
      <c r="W723" s="146"/>
      <c r="X723" s="146"/>
      <c r="Y723" s="146"/>
      <c r="Z723" s="146"/>
      <c r="AA723" s="146"/>
      <c r="AB723" s="146"/>
      <c r="AC723" s="146"/>
      <c r="AD723" s="146"/>
      <c r="AE723" s="147"/>
      <c r="AF723" s="145"/>
      <c r="AG723" s="146"/>
      <c r="AH723" s="147"/>
      <c r="AI723" s="145"/>
      <c r="AJ723" s="146"/>
      <c r="AK723" s="147"/>
      <c r="AM723"/>
    </row>
    <row r="724" spans="1:39" ht="17" customHeight="1" x14ac:dyDescent="0.2">
      <c r="A724" s="62"/>
      <c r="B724" s="93">
        <v>6</v>
      </c>
      <c r="C724" s="145"/>
      <c r="D724" s="146"/>
      <c r="E724" s="146"/>
      <c r="F724" s="146"/>
      <c r="G724" s="146"/>
      <c r="H724" s="146"/>
      <c r="I724" s="146"/>
      <c r="J724" s="146"/>
      <c r="K724" s="146"/>
      <c r="L724" s="146"/>
      <c r="M724" s="146"/>
      <c r="N724" s="146"/>
      <c r="O724" s="146"/>
      <c r="P724" s="146"/>
      <c r="Q724" s="146"/>
      <c r="R724" s="146"/>
      <c r="S724" s="146"/>
      <c r="T724" s="146"/>
      <c r="U724" s="146"/>
      <c r="V724" s="146"/>
      <c r="W724" s="146"/>
      <c r="X724" s="146"/>
      <c r="Y724" s="146"/>
      <c r="Z724" s="146"/>
      <c r="AA724" s="146"/>
      <c r="AB724" s="146"/>
      <c r="AC724" s="146"/>
      <c r="AD724" s="146"/>
      <c r="AE724" s="147"/>
      <c r="AF724" s="145"/>
      <c r="AG724" s="146"/>
      <c r="AH724" s="147"/>
      <c r="AI724" s="145"/>
      <c r="AJ724" s="146"/>
      <c r="AK724" s="147"/>
      <c r="AM724"/>
    </row>
    <row r="725" spans="1:39" ht="17" customHeight="1" x14ac:dyDescent="0.2">
      <c r="A725" s="62"/>
      <c r="B725" s="94">
        <v>7</v>
      </c>
      <c r="C725" s="148"/>
      <c r="D725" s="149"/>
      <c r="E725" s="149"/>
      <c r="F725" s="149"/>
      <c r="G725" s="149"/>
      <c r="H725" s="149"/>
      <c r="I725" s="149"/>
      <c r="J725" s="149"/>
      <c r="K725" s="149"/>
      <c r="L725" s="149"/>
      <c r="M725" s="149"/>
      <c r="N725" s="149"/>
      <c r="O725" s="149"/>
      <c r="P725" s="149"/>
      <c r="Q725" s="149"/>
      <c r="R725" s="149"/>
      <c r="S725" s="149"/>
      <c r="T725" s="149"/>
      <c r="U725" s="149"/>
      <c r="V725" s="149"/>
      <c r="W725" s="149"/>
      <c r="X725" s="149"/>
      <c r="Y725" s="149"/>
      <c r="Z725" s="149"/>
      <c r="AA725" s="149"/>
      <c r="AB725" s="149"/>
      <c r="AC725" s="149"/>
      <c r="AD725" s="149"/>
      <c r="AE725" s="150"/>
      <c r="AF725" s="148"/>
      <c r="AG725" s="149"/>
      <c r="AH725" s="150"/>
      <c r="AI725" s="148"/>
      <c r="AJ725" s="149"/>
      <c r="AK725" s="150"/>
      <c r="AM725"/>
    </row>
    <row r="726" spans="1:39" ht="7" customHeight="1" x14ac:dyDescent="0.2">
      <c r="A726" s="62"/>
      <c r="B726" s="16"/>
      <c r="C726" s="17"/>
      <c r="D726" s="18"/>
      <c r="E726" s="18"/>
      <c r="F726" s="18"/>
      <c r="G726" s="18"/>
      <c r="H726" s="18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M726"/>
    </row>
    <row r="727" spans="1:39" ht="17" customHeight="1" x14ac:dyDescent="0.2">
      <c r="A727" s="62"/>
      <c r="B727" s="163" t="s">
        <v>285</v>
      </c>
      <c r="C727" s="164"/>
      <c r="D727" s="165"/>
      <c r="E727" s="163" t="s">
        <v>286</v>
      </c>
      <c r="F727" s="164"/>
      <c r="G727" s="164"/>
      <c r="H727" s="164"/>
      <c r="I727" s="164"/>
      <c r="J727" s="164"/>
      <c r="K727" s="164"/>
      <c r="L727" s="164"/>
      <c r="M727" s="164"/>
      <c r="N727" s="164"/>
      <c r="O727" s="164"/>
      <c r="P727" s="164"/>
      <c r="Q727" s="164"/>
      <c r="R727" s="164"/>
      <c r="S727" s="165"/>
      <c r="T727" s="163" t="s">
        <v>287</v>
      </c>
      <c r="U727" s="164"/>
      <c r="V727" s="164"/>
      <c r="W727" s="164"/>
      <c r="X727" s="165"/>
      <c r="Y727" s="163" t="s">
        <v>288</v>
      </c>
      <c r="Z727" s="164"/>
      <c r="AA727" s="164"/>
      <c r="AB727" s="164"/>
      <c r="AC727" s="165"/>
      <c r="AD727" s="163" t="s">
        <v>289</v>
      </c>
      <c r="AE727" s="164"/>
      <c r="AF727" s="164"/>
      <c r="AG727" s="164"/>
      <c r="AH727" s="165"/>
      <c r="AI727" s="163" t="s">
        <v>290</v>
      </c>
      <c r="AJ727" s="164"/>
      <c r="AK727" s="165"/>
      <c r="AM727"/>
    </row>
    <row r="728" spans="1:39" ht="17" customHeight="1" x14ac:dyDescent="0.2">
      <c r="A728" s="62"/>
      <c r="B728" s="142"/>
      <c r="C728" s="143"/>
      <c r="D728" s="144"/>
      <c r="E728" s="142"/>
      <c r="F728" s="143"/>
      <c r="G728" s="143"/>
      <c r="H728" s="143"/>
      <c r="I728" s="143"/>
      <c r="J728" s="143"/>
      <c r="K728" s="143"/>
      <c r="L728" s="143"/>
      <c r="M728" s="143"/>
      <c r="N728" s="143"/>
      <c r="O728" s="143"/>
      <c r="P728" s="143"/>
      <c r="Q728" s="143"/>
      <c r="R728" s="143"/>
      <c r="S728" s="144"/>
      <c r="T728" s="142" t="s">
        <v>291</v>
      </c>
      <c r="U728" s="143"/>
      <c r="V728" s="143"/>
      <c r="W728" s="143"/>
      <c r="X728" s="144"/>
      <c r="Y728" s="142" t="s">
        <v>292</v>
      </c>
      <c r="Z728" s="143"/>
      <c r="AA728" s="143"/>
      <c r="AB728" s="143"/>
      <c r="AC728" s="144"/>
      <c r="AD728" s="142" t="s">
        <v>292</v>
      </c>
      <c r="AE728" s="143"/>
      <c r="AF728" s="143"/>
      <c r="AG728" s="143"/>
      <c r="AH728" s="144"/>
      <c r="AI728" s="142"/>
      <c r="AJ728" s="143"/>
      <c r="AK728" s="144"/>
      <c r="AM728"/>
    </row>
    <row r="729" spans="1:39" ht="17" customHeight="1" x14ac:dyDescent="0.2">
      <c r="A729" s="62"/>
      <c r="B729" s="145"/>
      <c r="C729" s="146"/>
      <c r="D729" s="147"/>
      <c r="E729" s="145"/>
      <c r="F729" s="146"/>
      <c r="G729" s="146"/>
      <c r="H729" s="146"/>
      <c r="I729" s="146"/>
      <c r="J729" s="146"/>
      <c r="K729" s="146"/>
      <c r="L729" s="146"/>
      <c r="M729" s="146"/>
      <c r="N729" s="146"/>
      <c r="O729" s="146"/>
      <c r="P729" s="146"/>
      <c r="Q729" s="146"/>
      <c r="R729" s="146"/>
      <c r="S729" s="147"/>
      <c r="T729" s="145" t="s">
        <v>291</v>
      </c>
      <c r="U729" s="146"/>
      <c r="V729" s="146"/>
      <c r="W729" s="146"/>
      <c r="X729" s="147"/>
      <c r="Y729" s="145" t="s">
        <v>292</v>
      </c>
      <c r="Z729" s="146"/>
      <c r="AA729" s="146"/>
      <c r="AB729" s="146"/>
      <c r="AC729" s="147"/>
      <c r="AD729" s="145" t="s">
        <v>292</v>
      </c>
      <c r="AE729" s="146"/>
      <c r="AF729" s="146"/>
      <c r="AG729" s="146"/>
      <c r="AH729" s="147"/>
      <c r="AI729" s="145"/>
      <c r="AJ729" s="146"/>
      <c r="AK729" s="147"/>
      <c r="AM729"/>
    </row>
    <row r="730" spans="1:39" ht="17" customHeight="1" x14ac:dyDescent="0.2">
      <c r="A730" s="62"/>
      <c r="B730" s="145"/>
      <c r="C730" s="146"/>
      <c r="D730" s="147"/>
      <c r="E730" s="145"/>
      <c r="F730" s="146"/>
      <c r="G730" s="146"/>
      <c r="H730" s="146"/>
      <c r="I730" s="146"/>
      <c r="J730" s="146"/>
      <c r="K730" s="146"/>
      <c r="L730" s="146"/>
      <c r="M730" s="146"/>
      <c r="N730" s="146"/>
      <c r="O730" s="146"/>
      <c r="P730" s="146"/>
      <c r="Q730" s="146"/>
      <c r="R730" s="146"/>
      <c r="S730" s="147"/>
      <c r="T730" s="145" t="s">
        <v>291</v>
      </c>
      <c r="U730" s="146"/>
      <c r="V730" s="146"/>
      <c r="W730" s="146"/>
      <c r="X730" s="147"/>
      <c r="Y730" s="145" t="s">
        <v>292</v>
      </c>
      <c r="Z730" s="146"/>
      <c r="AA730" s="146"/>
      <c r="AB730" s="146"/>
      <c r="AC730" s="147"/>
      <c r="AD730" s="145" t="s">
        <v>292</v>
      </c>
      <c r="AE730" s="146"/>
      <c r="AF730" s="146"/>
      <c r="AG730" s="146"/>
      <c r="AH730" s="147"/>
      <c r="AI730" s="145"/>
      <c r="AJ730" s="146"/>
      <c r="AK730" s="147"/>
      <c r="AM730"/>
    </row>
    <row r="731" spans="1:39" ht="17" customHeight="1" x14ac:dyDescent="0.2">
      <c r="A731" s="62"/>
      <c r="B731" s="145"/>
      <c r="C731" s="146"/>
      <c r="D731" s="147"/>
      <c r="E731" s="145"/>
      <c r="F731" s="146"/>
      <c r="G731" s="146"/>
      <c r="H731" s="146"/>
      <c r="I731" s="146"/>
      <c r="J731" s="146"/>
      <c r="K731" s="146"/>
      <c r="L731" s="146"/>
      <c r="M731" s="146"/>
      <c r="N731" s="146"/>
      <c r="O731" s="146"/>
      <c r="P731" s="146"/>
      <c r="Q731" s="146"/>
      <c r="R731" s="146"/>
      <c r="S731" s="147"/>
      <c r="T731" s="145" t="s">
        <v>291</v>
      </c>
      <c r="U731" s="146"/>
      <c r="V731" s="146"/>
      <c r="W731" s="146"/>
      <c r="X731" s="147"/>
      <c r="Y731" s="145" t="s">
        <v>292</v>
      </c>
      <c r="Z731" s="146"/>
      <c r="AA731" s="146"/>
      <c r="AB731" s="146"/>
      <c r="AC731" s="147"/>
      <c r="AD731" s="145" t="s">
        <v>292</v>
      </c>
      <c r="AE731" s="146"/>
      <c r="AF731" s="146"/>
      <c r="AG731" s="146"/>
      <c r="AH731" s="147"/>
      <c r="AI731" s="145"/>
      <c r="AJ731" s="146"/>
      <c r="AK731" s="147"/>
      <c r="AM731"/>
    </row>
    <row r="732" spans="1:39" ht="17" customHeight="1" x14ac:dyDescent="0.2">
      <c r="A732" s="62"/>
      <c r="B732" s="145"/>
      <c r="C732" s="146"/>
      <c r="D732" s="147"/>
      <c r="E732" s="145"/>
      <c r="F732" s="146"/>
      <c r="G732" s="146"/>
      <c r="H732" s="146"/>
      <c r="I732" s="146"/>
      <c r="J732" s="146"/>
      <c r="K732" s="146"/>
      <c r="L732" s="146"/>
      <c r="M732" s="146"/>
      <c r="N732" s="146"/>
      <c r="O732" s="146"/>
      <c r="P732" s="146"/>
      <c r="Q732" s="146"/>
      <c r="R732" s="146"/>
      <c r="S732" s="147"/>
      <c r="T732" s="145" t="s">
        <v>291</v>
      </c>
      <c r="U732" s="146"/>
      <c r="V732" s="146"/>
      <c r="W732" s="146"/>
      <c r="X732" s="147"/>
      <c r="Y732" s="145" t="s">
        <v>292</v>
      </c>
      <c r="Z732" s="146"/>
      <c r="AA732" s="146"/>
      <c r="AB732" s="146"/>
      <c r="AC732" s="147"/>
      <c r="AD732" s="145" t="s">
        <v>292</v>
      </c>
      <c r="AE732" s="146"/>
      <c r="AF732" s="146"/>
      <c r="AG732" s="146"/>
      <c r="AH732" s="147"/>
      <c r="AI732" s="145"/>
      <c r="AJ732" s="146"/>
      <c r="AK732" s="147"/>
      <c r="AM732"/>
    </row>
    <row r="733" spans="1:39" ht="17" customHeight="1" x14ac:dyDescent="0.2">
      <c r="A733" s="62"/>
      <c r="B733" s="145"/>
      <c r="C733" s="146"/>
      <c r="D733" s="147"/>
      <c r="E733" s="145"/>
      <c r="F733" s="146"/>
      <c r="G733" s="146"/>
      <c r="H733" s="146"/>
      <c r="I733" s="146"/>
      <c r="J733" s="146"/>
      <c r="K733" s="146"/>
      <c r="L733" s="146"/>
      <c r="M733" s="146"/>
      <c r="N733" s="146"/>
      <c r="O733" s="146"/>
      <c r="P733" s="146"/>
      <c r="Q733" s="146"/>
      <c r="R733" s="146"/>
      <c r="S733" s="147"/>
      <c r="T733" s="145" t="s">
        <v>291</v>
      </c>
      <c r="U733" s="146"/>
      <c r="V733" s="146"/>
      <c r="W733" s="146"/>
      <c r="X733" s="147"/>
      <c r="Y733" s="145" t="s">
        <v>292</v>
      </c>
      <c r="Z733" s="146"/>
      <c r="AA733" s="146"/>
      <c r="AB733" s="146"/>
      <c r="AC733" s="147"/>
      <c r="AD733" s="145" t="s">
        <v>292</v>
      </c>
      <c r="AE733" s="146"/>
      <c r="AF733" s="146"/>
      <c r="AG733" s="146"/>
      <c r="AH733" s="147"/>
      <c r="AI733" s="145"/>
      <c r="AJ733" s="146"/>
      <c r="AK733" s="147"/>
      <c r="AM733"/>
    </row>
    <row r="734" spans="1:39" ht="17" customHeight="1" x14ac:dyDescent="0.2">
      <c r="A734" s="62"/>
      <c r="B734" s="145"/>
      <c r="C734" s="146"/>
      <c r="D734" s="147"/>
      <c r="E734" s="145"/>
      <c r="F734" s="146"/>
      <c r="G734" s="146"/>
      <c r="H734" s="146"/>
      <c r="I734" s="146"/>
      <c r="J734" s="146"/>
      <c r="K734" s="146"/>
      <c r="L734" s="146"/>
      <c r="M734" s="146"/>
      <c r="N734" s="146"/>
      <c r="O734" s="146"/>
      <c r="P734" s="146"/>
      <c r="Q734" s="146"/>
      <c r="R734" s="146"/>
      <c r="S734" s="147"/>
      <c r="T734" s="145" t="s">
        <v>291</v>
      </c>
      <c r="U734" s="146"/>
      <c r="V734" s="146"/>
      <c r="W734" s="146"/>
      <c r="X734" s="147"/>
      <c r="Y734" s="145" t="s">
        <v>292</v>
      </c>
      <c r="Z734" s="146"/>
      <c r="AA734" s="146"/>
      <c r="AB734" s="146"/>
      <c r="AC734" s="147"/>
      <c r="AD734" s="145" t="s">
        <v>292</v>
      </c>
      <c r="AE734" s="146"/>
      <c r="AF734" s="146"/>
      <c r="AG734" s="146"/>
      <c r="AH734" s="147"/>
      <c r="AI734" s="145"/>
      <c r="AJ734" s="146"/>
      <c r="AK734" s="147"/>
      <c r="AM734"/>
    </row>
    <row r="735" spans="1:39" ht="17" customHeight="1" x14ac:dyDescent="0.2">
      <c r="A735" s="62"/>
      <c r="B735" s="145"/>
      <c r="C735" s="146"/>
      <c r="D735" s="147"/>
      <c r="E735" s="145"/>
      <c r="F735" s="146"/>
      <c r="G735" s="146"/>
      <c r="H735" s="146"/>
      <c r="I735" s="146"/>
      <c r="J735" s="146"/>
      <c r="K735" s="146"/>
      <c r="L735" s="146"/>
      <c r="M735" s="146"/>
      <c r="N735" s="146"/>
      <c r="O735" s="146"/>
      <c r="P735" s="146"/>
      <c r="Q735" s="146"/>
      <c r="R735" s="146"/>
      <c r="S735" s="147"/>
      <c r="T735" s="145" t="s">
        <v>291</v>
      </c>
      <c r="U735" s="146"/>
      <c r="V735" s="146"/>
      <c r="W735" s="146"/>
      <c r="X735" s="147"/>
      <c r="Y735" s="145" t="s">
        <v>292</v>
      </c>
      <c r="Z735" s="146"/>
      <c r="AA735" s="146"/>
      <c r="AB735" s="146"/>
      <c r="AC735" s="147"/>
      <c r="AD735" s="145" t="s">
        <v>292</v>
      </c>
      <c r="AE735" s="146"/>
      <c r="AF735" s="146"/>
      <c r="AG735" s="146"/>
      <c r="AH735" s="147"/>
      <c r="AI735" s="145"/>
      <c r="AJ735" s="146"/>
      <c r="AK735" s="147"/>
      <c r="AM735"/>
    </row>
    <row r="736" spans="1:39" ht="17" customHeight="1" x14ac:dyDescent="0.2">
      <c r="A736" s="62"/>
      <c r="B736" s="145"/>
      <c r="C736" s="146"/>
      <c r="D736" s="147"/>
      <c r="E736" s="145"/>
      <c r="F736" s="146"/>
      <c r="G736" s="146"/>
      <c r="H736" s="146"/>
      <c r="I736" s="146"/>
      <c r="J736" s="146"/>
      <c r="K736" s="146"/>
      <c r="L736" s="146"/>
      <c r="M736" s="146"/>
      <c r="N736" s="146"/>
      <c r="O736" s="146"/>
      <c r="P736" s="146"/>
      <c r="Q736" s="146"/>
      <c r="R736" s="146"/>
      <c r="S736" s="147"/>
      <c r="T736" s="145" t="s">
        <v>291</v>
      </c>
      <c r="U736" s="146"/>
      <c r="V736" s="146"/>
      <c r="W736" s="146"/>
      <c r="X736" s="147"/>
      <c r="Y736" s="145" t="s">
        <v>292</v>
      </c>
      <c r="Z736" s="146"/>
      <c r="AA736" s="146"/>
      <c r="AB736" s="146"/>
      <c r="AC736" s="147"/>
      <c r="AD736" s="145" t="s">
        <v>292</v>
      </c>
      <c r="AE736" s="146"/>
      <c r="AF736" s="146"/>
      <c r="AG736" s="146"/>
      <c r="AH736" s="147"/>
      <c r="AI736" s="145"/>
      <c r="AJ736" s="146"/>
      <c r="AK736" s="147"/>
      <c r="AM736"/>
    </row>
    <row r="737" spans="1:39" ht="17" customHeight="1" x14ac:dyDescent="0.2">
      <c r="A737" s="62"/>
      <c r="B737" s="145"/>
      <c r="C737" s="146"/>
      <c r="D737" s="147"/>
      <c r="E737" s="145"/>
      <c r="F737" s="146"/>
      <c r="G737" s="146"/>
      <c r="H737" s="146"/>
      <c r="I737" s="146"/>
      <c r="J737" s="146"/>
      <c r="K737" s="146"/>
      <c r="L737" s="146"/>
      <c r="M737" s="146"/>
      <c r="N737" s="146"/>
      <c r="O737" s="146"/>
      <c r="P737" s="146"/>
      <c r="Q737" s="146"/>
      <c r="R737" s="146"/>
      <c r="S737" s="147"/>
      <c r="T737" s="145" t="s">
        <v>291</v>
      </c>
      <c r="U737" s="146"/>
      <c r="V737" s="146"/>
      <c r="W737" s="146"/>
      <c r="X737" s="147"/>
      <c r="Y737" s="145" t="s">
        <v>292</v>
      </c>
      <c r="Z737" s="146"/>
      <c r="AA737" s="146"/>
      <c r="AB737" s="146"/>
      <c r="AC737" s="147"/>
      <c r="AD737" s="145" t="s">
        <v>292</v>
      </c>
      <c r="AE737" s="146"/>
      <c r="AF737" s="146"/>
      <c r="AG737" s="146"/>
      <c r="AH737" s="147"/>
      <c r="AI737" s="145"/>
      <c r="AJ737" s="146"/>
      <c r="AK737" s="147"/>
      <c r="AM737"/>
    </row>
    <row r="738" spans="1:39" ht="17" customHeight="1" x14ac:dyDescent="0.2">
      <c r="A738" s="62"/>
      <c r="B738" s="148"/>
      <c r="C738" s="149"/>
      <c r="D738" s="150"/>
      <c r="E738" s="148"/>
      <c r="F738" s="149"/>
      <c r="G738" s="149"/>
      <c r="H738" s="149"/>
      <c r="I738" s="149"/>
      <c r="J738" s="149"/>
      <c r="K738" s="149"/>
      <c r="L738" s="149"/>
      <c r="M738" s="149"/>
      <c r="N738" s="149"/>
      <c r="O738" s="149"/>
      <c r="P738" s="149"/>
      <c r="Q738" s="149"/>
      <c r="R738" s="149"/>
      <c r="S738" s="150"/>
      <c r="T738" s="148" t="s">
        <v>291</v>
      </c>
      <c r="U738" s="149"/>
      <c r="V738" s="149"/>
      <c r="W738" s="149"/>
      <c r="X738" s="150"/>
      <c r="Y738" s="148" t="s">
        <v>292</v>
      </c>
      <c r="Z738" s="149"/>
      <c r="AA738" s="149"/>
      <c r="AB738" s="149"/>
      <c r="AC738" s="150"/>
      <c r="AD738" s="148" t="s">
        <v>292</v>
      </c>
      <c r="AE738" s="149"/>
      <c r="AF738" s="149"/>
      <c r="AG738" s="149"/>
      <c r="AH738" s="150"/>
      <c r="AI738" s="148"/>
      <c r="AJ738" s="149"/>
      <c r="AK738" s="150"/>
      <c r="AM738"/>
    </row>
    <row r="739" spans="1:39" ht="7" customHeight="1" x14ac:dyDescent="0.2">
      <c r="A739" s="62"/>
      <c r="AM739"/>
    </row>
    <row r="740" spans="1:39" ht="7" customHeight="1" x14ac:dyDescent="0.2">
      <c r="A740" s="62"/>
      <c r="B740" s="28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6"/>
      <c r="AM740"/>
    </row>
    <row r="741" spans="1:39" s="30" customFormat="1" ht="15" customHeight="1" x14ac:dyDescent="0.15">
      <c r="A741" s="62"/>
      <c r="B741" s="166" t="s">
        <v>293</v>
      </c>
      <c r="C741" s="167"/>
      <c r="D741" s="167"/>
      <c r="E741" s="167"/>
      <c r="F741" s="167"/>
      <c r="G741" s="23"/>
      <c r="H741" s="69"/>
      <c r="I741" s="23" t="s">
        <v>294</v>
      </c>
      <c r="J741" s="23"/>
      <c r="K741" s="23"/>
      <c r="L741" s="23"/>
      <c r="M741" s="69"/>
      <c r="N741" s="23" t="s">
        <v>295</v>
      </c>
      <c r="O741" s="23"/>
      <c r="P741" s="23"/>
      <c r="Q741" s="23"/>
      <c r="R741" s="69"/>
      <c r="S741" s="23" t="s">
        <v>296</v>
      </c>
      <c r="T741" s="23"/>
      <c r="U741" s="23"/>
      <c r="V741" s="23"/>
      <c r="W741" s="23"/>
      <c r="X741" s="23"/>
      <c r="Y741" s="70"/>
      <c r="Z741" s="23" t="s">
        <v>297</v>
      </c>
      <c r="AA741" s="23"/>
      <c r="AB741" s="23"/>
      <c r="AC741" s="23"/>
      <c r="AD741" s="69"/>
      <c r="AE741" s="23" t="s">
        <v>298</v>
      </c>
      <c r="AF741" s="23"/>
      <c r="AG741" s="23"/>
      <c r="AH741" s="80"/>
      <c r="AI741" s="80"/>
      <c r="AJ741" s="80"/>
      <c r="AK741" s="84"/>
    </row>
    <row r="742" spans="1:39" s="30" customFormat="1" ht="10" customHeight="1" x14ac:dyDescent="0.15">
      <c r="A742" s="62"/>
      <c r="B742" s="166"/>
      <c r="C742" s="167"/>
      <c r="D742" s="167"/>
      <c r="E742" s="167"/>
      <c r="F742" s="167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80"/>
      <c r="AI742" s="80"/>
      <c r="AJ742" s="80"/>
      <c r="AK742" s="84"/>
    </row>
    <row r="743" spans="1:39" s="30" customFormat="1" ht="15" customHeight="1" x14ac:dyDescent="0.15">
      <c r="A743" s="62"/>
      <c r="B743" s="166"/>
      <c r="C743" s="167"/>
      <c r="D743" s="167"/>
      <c r="E743" s="167"/>
      <c r="F743" s="167"/>
      <c r="G743" s="23"/>
      <c r="H743" s="69"/>
      <c r="I743" s="23" t="s">
        <v>299</v>
      </c>
      <c r="J743" s="23"/>
      <c r="K743" s="23"/>
      <c r="L743" s="23"/>
      <c r="M743" s="69"/>
      <c r="N743" s="23" t="s">
        <v>300</v>
      </c>
      <c r="O743" s="72"/>
      <c r="P743" s="23"/>
      <c r="Q743" s="23"/>
      <c r="R743" s="69"/>
      <c r="S743" s="23" t="s">
        <v>301</v>
      </c>
      <c r="T743" s="23"/>
      <c r="U743" s="23"/>
      <c r="V743" s="23"/>
      <c r="W743" s="23"/>
      <c r="X743" s="23"/>
      <c r="Y743" s="69"/>
      <c r="Z743" s="23" t="s">
        <v>302</v>
      </c>
      <c r="AA743" s="23"/>
      <c r="AB743" s="71"/>
      <c r="AC743" s="71"/>
      <c r="AD743" s="71"/>
      <c r="AE743" s="71"/>
      <c r="AF743" s="71"/>
      <c r="AG743" s="71"/>
      <c r="AH743" s="71"/>
      <c r="AI743" s="71"/>
      <c r="AJ743" s="71"/>
      <c r="AK743" s="82"/>
    </row>
    <row r="744" spans="1:39" s="30" customFormat="1" ht="10" customHeight="1" x14ac:dyDescent="0.15">
      <c r="A744" s="62"/>
      <c r="B744" s="83"/>
      <c r="C744" s="29"/>
      <c r="D744" s="29"/>
      <c r="E744" s="29"/>
      <c r="F744" s="29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84"/>
    </row>
    <row r="745" spans="1:39" s="30" customFormat="1" ht="15" customHeight="1" x14ac:dyDescent="0.15">
      <c r="A745" s="62"/>
      <c r="B745" s="171" t="s">
        <v>303</v>
      </c>
      <c r="C745" s="172"/>
      <c r="D745" s="172"/>
      <c r="E745" s="172"/>
      <c r="F745" s="172"/>
      <c r="G745" s="23"/>
      <c r="H745" s="69"/>
      <c r="I745" s="23" t="s">
        <v>304</v>
      </c>
      <c r="J745" s="23"/>
      <c r="K745" s="23"/>
      <c r="L745" s="23"/>
      <c r="M745" s="23"/>
      <c r="N745" s="23"/>
      <c r="O745" s="72"/>
      <c r="P745" s="23"/>
      <c r="Q745" s="23"/>
      <c r="R745" s="69"/>
      <c r="S745" s="23" t="s">
        <v>305</v>
      </c>
      <c r="T745" s="23"/>
      <c r="U745" s="23"/>
      <c r="V745" s="23"/>
      <c r="W745" s="23"/>
      <c r="X745" s="23"/>
      <c r="Y745" s="69"/>
      <c r="Z745" s="23" t="s">
        <v>306</v>
      </c>
      <c r="AA745" s="23"/>
      <c r="AB745" s="23"/>
      <c r="AC745" s="23"/>
      <c r="AD745" s="23"/>
      <c r="AE745" s="23"/>
      <c r="AF745" s="73"/>
      <c r="AG745" s="23"/>
      <c r="AH745" s="23"/>
      <c r="AI745" s="23"/>
      <c r="AJ745" s="23"/>
      <c r="AK745" s="84"/>
    </row>
    <row r="746" spans="1:39" s="30" customFormat="1" ht="5" customHeight="1" x14ac:dyDescent="0.15">
      <c r="A746" s="62"/>
      <c r="B746" s="171"/>
      <c r="C746" s="172"/>
      <c r="D746" s="172"/>
      <c r="E746" s="172"/>
      <c r="F746" s="172"/>
      <c r="G746" s="23"/>
      <c r="H746" s="23"/>
      <c r="I746" s="23"/>
      <c r="J746" s="23"/>
      <c r="K746" s="23"/>
      <c r="L746" s="23"/>
      <c r="M746" s="23"/>
      <c r="N746" s="23"/>
      <c r="O746" s="72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73"/>
      <c r="AG746" s="23"/>
      <c r="AH746" s="23"/>
      <c r="AI746" s="23"/>
      <c r="AJ746" s="23"/>
      <c r="AK746" s="84"/>
    </row>
    <row r="747" spans="1:39" s="30" customFormat="1" ht="15" customHeight="1" x14ac:dyDescent="0.2">
      <c r="A747" s="63"/>
      <c r="B747" s="171"/>
      <c r="C747" s="172"/>
      <c r="D747" s="172"/>
      <c r="E747" s="172"/>
      <c r="F747" s="172"/>
      <c r="G747" s="23"/>
      <c r="H747" s="23"/>
      <c r="I747" s="23"/>
      <c r="J747" s="23"/>
      <c r="K747" s="23"/>
      <c r="L747" s="23"/>
      <c r="M747" s="23"/>
      <c r="N747" s="23"/>
      <c r="O747" s="74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84"/>
    </row>
    <row r="748" spans="1:39" s="30" customFormat="1" ht="10" customHeight="1" x14ac:dyDescent="0.2">
      <c r="A748" s="62"/>
      <c r="B748" s="83"/>
      <c r="C748" s="29"/>
      <c r="D748" s="29"/>
      <c r="E748" s="29"/>
      <c r="F748" s="29"/>
      <c r="G748" s="23"/>
      <c r="H748" s="23"/>
      <c r="I748" s="23"/>
      <c r="J748" s="23"/>
      <c r="K748" s="23"/>
      <c r="L748" s="23"/>
      <c r="M748" s="23"/>
      <c r="N748" s="23"/>
      <c r="O748" s="75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84"/>
    </row>
    <row r="749" spans="1:39" s="30" customFormat="1" ht="17" customHeight="1" x14ac:dyDescent="0.15">
      <c r="A749" s="62"/>
      <c r="B749" s="173" t="s">
        <v>307</v>
      </c>
      <c r="C749" s="174"/>
      <c r="D749" s="174"/>
      <c r="E749" s="174"/>
      <c r="F749" s="174"/>
      <c r="G749" s="23"/>
      <c r="H749" s="69"/>
      <c r="I749" s="76" t="s">
        <v>308</v>
      </c>
      <c r="J749" s="23"/>
      <c r="K749" s="23"/>
      <c r="L749" s="23"/>
      <c r="M749" s="69"/>
      <c r="N749" s="23" t="s">
        <v>309</v>
      </c>
      <c r="O749" s="72"/>
      <c r="P749" s="23"/>
      <c r="Q749" s="23"/>
      <c r="R749" s="69"/>
      <c r="S749" s="23" t="s">
        <v>310</v>
      </c>
      <c r="T749" s="23"/>
      <c r="U749" s="23"/>
      <c r="V749" s="23"/>
      <c r="W749" s="23"/>
      <c r="X749" s="23"/>
      <c r="Y749" s="69"/>
      <c r="Z749" s="23" t="s">
        <v>311</v>
      </c>
      <c r="AA749" s="23"/>
      <c r="AB749" s="23"/>
      <c r="AC749" s="69"/>
      <c r="AD749" s="76" t="s">
        <v>312</v>
      </c>
      <c r="AF749" s="23"/>
      <c r="AG749" s="23"/>
      <c r="AH749" s="23"/>
      <c r="AI749" s="23"/>
      <c r="AJ749" s="23"/>
      <c r="AK749" s="84"/>
    </row>
    <row r="750" spans="1:39" s="30" customFormat="1" ht="7" customHeight="1" x14ac:dyDescent="0.15">
      <c r="A750" s="62"/>
      <c r="B750" s="173"/>
      <c r="C750" s="174"/>
      <c r="D750" s="174"/>
      <c r="E750" s="174"/>
      <c r="F750" s="174"/>
      <c r="G750" s="23"/>
      <c r="H750" s="77"/>
      <c r="I750" s="23"/>
      <c r="J750" s="23"/>
      <c r="K750" s="23"/>
      <c r="L750" s="23"/>
      <c r="M750" s="23"/>
      <c r="N750" s="23"/>
      <c r="O750" s="72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84"/>
    </row>
    <row r="751" spans="1:39" ht="17" customHeight="1" x14ac:dyDescent="0.2">
      <c r="A751" s="62"/>
      <c r="B751" s="173"/>
      <c r="C751" s="174"/>
      <c r="D751" s="174"/>
      <c r="E751" s="174"/>
      <c r="F751" s="174"/>
      <c r="G751" s="75"/>
      <c r="H751" s="78"/>
      <c r="I751" s="75" t="s">
        <v>313</v>
      </c>
      <c r="J751" s="75"/>
      <c r="K751" s="75"/>
      <c r="L751" s="75"/>
      <c r="M751" s="75"/>
      <c r="N751" s="75"/>
      <c r="O751" s="75"/>
      <c r="P751" s="75"/>
      <c r="Q751" s="75"/>
      <c r="R751" s="78"/>
      <c r="S751" s="75" t="s">
        <v>314</v>
      </c>
      <c r="T751" s="75"/>
      <c r="U751" s="75"/>
      <c r="V751" s="75"/>
      <c r="W751" s="75"/>
      <c r="X751" s="75"/>
      <c r="Y751" s="78"/>
      <c r="Z751" s="75" t="s">
        <v>315</v>
      </c>
      <c r="AA751" s="75"/>
      <c r="AB751" s="79"/>
      <c r="AC751" s="79"/>
      <c r="AD751" s="79"/>
      <c r="AE751" s="79"/>
      <c r="AF751" s="79"/>
      <c r="AG751" s="79"/>
      <c r="AH751" s="79"/>
      <c r="AI751" s="79"/>
      <c r="AJ751" s="79"/>
      <c r="AK751" s="85"/>
      <c r="AM751"/>
    </row>
    <row r="752" spans="1:39" ht="10" customHeight="1" x14ac:dyDescent="0.2">
      <c r="A752" s="62"/>
      <c r="B752" s="86"/>
      <c r="C752" s="87"/>
      <c r="D752" s="87"/>
      <c r="E752" s="87"/>
      <c r="F752" s="87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  <c r="AA752" s="75"/>
      <c r="AB752" s="75"/>
      <c r="AC752" s="75"/>
      <c r="AD752" s="75"/>
      <c r="AE752" s="75"/>
      <c r="AF752" s="75"/>
      <c r="AG752" s="75"/>
      <c r="AH752" s="75"/>
      <c r="AI752" s="75"/>
      <c r="AJ752" s="75"/>
      <c r="AK752" s="88"/>
      <c r="AM752"/>
    </row>
    <row r="753" spans="1:39" s="23" customFormat="1" ht="15" customHeight="1" x14ac:dyDescent="0.15">
      <c r="A753" s="64"/>
      <c r="B753" s="173" t="s">
        <v>316</v>
      </c>
      <c r="C753" s="174"/>
      <c r="D753" s="174"/>
      <c r="E753" s="174"/>
      <c r="F753" s="174"/>
      <c r="G753" s="29"/>
      <c r="H753" s="70"/>
      <c r="I753" s="80" t="s">
        <v>35</v>
      </c>
      <c r="J753" s="80"/>
      <c r="K753" s="80"/>
      <c r="L753" s="80"/>
      <c r="M753" s="70"/>
      <c r="N753" s="80" t="s">
        <v>54</v>
      </c>
      <c r="Q753" s="80"/>
      <c r="R753" s="70"/>
      <c r="S753" s="80" t="s">
        <v>317</v>
      </c>
      <c r="V753" s="80"/>
      <c r="W753" s="80"/>
      <c r="Y753" s="70"/>
      <c r="Z753" s="80" t="s">
        <v>318</v>
      </c>
      <c r="AA753" s="80"/>
      <c r="AD753" s="80"/>
      <c r="AE753" s="80"/>
      <c r="AF753" s="80"/>
      <c r="AG753" s="80"/>
      <c r="AH753" s="80"/>
      <c r="AI753" s="80"/>
      <c r="AJ753" s="80"/>
      <c r="AK753" s="84"/>
    </row>
    <row r="754" spans="1:39" ht="17" customHeight="1" x14ac:dyDescent="0.2">
      <c r="A754" s="62"/>
      <c r="B754" s="173"/>
      <c r="C754" s="174"/>
      <c r="D754" s="174"/>
      <c r="E754" s="174"/>
      <c r="F754" s="174"/>
      <c r="G754" s="75"/>
      <c r="H754" s="75" t="s">
        <v>319</v>
      </c>
      <c r="I754" s="75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  <c r="AA754" s="79"/>
      <c r="AB754" s="79"/>
      <c r="AC754" s="79"/>
      <c r="AD754" s="79"/>
      <c r="AE754" s="79"/>
      <c r="AF754" s="79"/>
      <c r="AG754" s="79"/>
      <c r="AH754" s="79"/>
      <c r="AI754" s="79"/>
      <c r="AJ754" s="79"/>
      <c r="AK754" s="82"/>
      <c r="AM754"/>
    </row>
    <row r="755" spans="1:39" ht="5" customHeight="1" x14ac:dyDescent="0.2">
      <c r="A755" s="62"/>
      <c r="B755" s="89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  <c r="AA755" s="81"/>
      <c r="AB755" s="81"/>
      <c r="AC755" s="81"/>
      <c r="AD755" s="81"/>
      <c r="AE755" s="81"/>
      <c r="AF755" s="81"/>
      <c r="AG755" s="81"/>
      <c r="AH755" s="81"/>
      <c r="AI755" s="81"/>
      <c r="AJ755" s="81"/>
      <c r="AK755" s="90"/>
      <c r="AM755"/>
    </row>
    <row r="756" spans="1:39" ht="7" customHeight="1" x14ac:dyDescent="0.2">
      <c r="A756" s="62"/>
      <c r="B756" s="175"/>
      <c r="C756" s="175"/>
      <c r="D756" s="175"/>
      <c r="E756" s="175"/>
      <c r="F756" s="176"/>
      <c r="G756" s="176"/>
      <c r="H756" s="176"/>
      <c r="I756" s="176"/>
      <c r="J756" s="176"/>
      <c r="K756" s="176"/>
      <c r="L756" s="176"/>
      <c r="M756" s="176"/>
      <c r="N756" s="176"/>
      <c r="O756" s="176"/>
      <c r="P756" s="176"/>
      <c r="Q756" s="176"/>
      <c r="R756" s="176"/>
      <c r="S756" s="176"/>
      <c r="T756" s="176"/>
      <c r="U756" s="176"/>
      <c r="V756" s="176"/>
      <c r="W756" s="176"/>
      <c r="X756" s="176"/>
      <c r="Y756" s="176"/>
      <c r="Z756" s="176"/>
      <c r="AA756" s="176"/>
      <c r="AB756" s="176"/>
      <c r="AC756" s="176"/>
      <c r="AD756" s="176"/>
      <c r="AE756" s="176"/>
      <c r="AF756" s="176"/>
      <c r="AG756" s="176"/>
      <c r="AH756" s="176"/>
      <c r="AI756" s="176"/>
      <c r="AJ756" s="176"/>
      <c r="AK756" s="176"/>
      <c r="AM756"/>
    </row>
    <row r="757" spans="1:39" ht="16" customHeight="1" x14ac:dyDescent="0.2">
      <c r="A757" s="62"/>
      <c r="B757" s="177" t="s">
        <v>320</v>
      </c>
      <c r="C757" s="178"/>
      <c r="D757" s="178"/>
      <c r="E757" s="178"/>
      <c r="F757" s="143"/>
      <c r="G757" s="143"/>
      <c r="H757" s="143"/>
      <c r="I757" s="143"/>
      <c r="J757" s="143"/>
      <c r="K757" s="143"/>
      <c r="L757" s="143"/>
      <c r="M757" s="143"/>
      <c r="N757" s="143"/>
      <c r="O757" s="143"/>
      <c r="P757" s="143"/>
      <c r="Q757" s="143"/>
      <c r="R757" s="143"/>
      <c r="S757" s="143"/>
      <c r="T757" s="143"/>
      <c r="U757" s="143"/>
      <c r="V757" s="143"/>
      <c r="W757" s="143"/>
      <c r="X757" s="143"/>
      <c r="Y757" s="143"/>
      <c r="Z757" s="143"/>
      <c r="AA757" s="143"/>
      <c r="AB757" s="143"/>
      <c r="AC757" s="143"/>
      <c r="AD757" s="143"/>
      <c r="AE757" s="143"/>
      <c r="AF757" s="143"/>
      <c r="AG757" s="143"/>
      <c r="AH757" s="143"/>
      <c r="AI757" s="143"/>
      <c r="AJ757" s="143"/>
      <c r="AK757" s="144"/>
      <c r="AM757"/>
    </row>
    <row r="758" spans="1:39" ht="16" customHeight="1" x14ac:dyDescent="0.2">
      <c r="A758" s="62"/>
      <c r="B758" s="145"/>
      <c r="C758" s="146"/>
      <c r="D758" s="146"/>
      <c r="E758" s="146"/>
      <c r="F758" s="146"/>
      <c r="G758" s="146"/>
      <c r="H758" s="146"/>
      <c r="I758" s="146"/>
      <c r="J758" s="146"/>
      <c r="K758" s="146"/>
      <c r="L758" s="146"/>
      <c r="M758" s="146"/>
      <c r="N758" s="146"/>
      <c r="O758" s="146"/>
      <c r="P758" s="146"/>
      <c r="Q758" s="146"/>
      <c r="R758" s="146"/>
      <c r="S758" s="146"/>
      <c r="T758" s="146"/>
      <c r="U758" s="146"/>
      <c r="V758" s="146"/>
      <c r="W758" s="146"/>
      <c r="X758" s="146"/>
      <c r="Y758" s="146"/>
      <c r="Z758" s="146"/>
      <c r="AA758" s="146"/>
      <c r="AB758" s="146"/>
      <c r="AC758" s="146"/>
      <c r="AD758" s="146"/>
      <c r="AE758" s="146"/>
      <c r="AF758" s="146"/>
      <c r="AG758" s="146"/>
      <c r="AH758" s="146"/>
      <c r="AI758" s="146"/>
      <c r="AJ758" s="146"/>
      <c r="AK758" s="147"/>
      <c r="AM758"/>
    </row>
    <row r="759" spans="1:39" ht="16" customHeight="1" x14ac:dyDescent="0.2">
      <c r="A759" s="62"/>
      <c r="B759" s="145"/>
      <c r="C759" s="146"/>
      <c r="D759" s="146"/>
      <c r="E759" s="146"/>
      <c r="F759" s="146"/>
      <c r="G759" s="146"/>
      <c r="H759" s="146"/>
      <c r="I759" s="146"/>
      <c r="J759" s="146"/>
      <c r="K759" s="146"/>
      <c r="L759" s="146"/>
      <c r="M759" s="146"/>
      <c r="N759" s="146"/>
      <c r="O759" s="146"/>
      <c r="P759" s="146"/>
      <c r="Q759" s="146"/>
      <c r="R759" s="146"/>
      <c r="S759" s="146"/>
      <c r="T759" s="146"/>
      <c r="U759" s="146"/>
      <c r="V759" s="146"/>
      <c r="W759" s="146"/>
      <c r="X759" s="146"/>
      <c r="Y759" s="146"/>
      <c r="Z759" s="146"/>
      <c r="AA759" s="146"/>
      <c r="AB759" s="146"/>
      <c r="AC759" s="146"/>
      <c r="AD759" s="146"/>
      <c r="AE759" s="146"/>
      <c r="AF759" s="146"/>
      <c r="AG759" s="146"/>
      <c r="AH759" s="146"/>
      <c r="AI759" s="146"/>
      <c r="AJ759" s="146"/>
      <c r="AK759" s="147"/>
      <c r="AM759"/>
    </row>
    <row r="760" spans="1:39" ht="16" customHeight="1" x14ac:dyDescent="0.2">
      <c r="A760" s="62"/>
      <c r="B760" s="145"/>
      <c r="C760" s="146"/>
      <c r="D760" s="146"/>
      <c r="E760" s="146"/>
      <c r="F760" s="146"/>
      <c r="G760" s="146"/>
      <c r="H760" s="146"/>
      <c r="I760" s="146"/>
      <c r="J760" s="146"/>
      <c r="K760" s="146"/>
      <c r="L760" s="146"/>
      <c r="M760" s="146"/>
      <c r="N760" s="146"/>
      <c r="O760" s="146"/>
      <c r="P760" s="146"/>
      <c r="Q760" s="146"/>
      <c r="R760" s="146"/>
      <c r="S760" s="146"/>
      <c r="T760" s="146"/>
      <c r="U760" s="146"/>
      <c r="V760" s="146"/>
      <c r="W760" s="146"/>
      <c r="X760" s="146"/>
      <c r="Y760" s="146"/>
      <c r="Z760" s="146"/>
      <c r="AA760" s="146"/>
      <c r="AB760" s="146"/>
      <c r="AC760" s="146"/>
      <c r="AD760" s="146"/>
      <c r="AE760" s="146"/>
      <c r="AF760" s="146"/>
      <c r="AG760" s="146"/>
      <c r="AH760" s="146"/>
      <c r="AI760" s="146"/>
      <c r="AJ760" s="146"/>
      <c r="AK760" s="147"/>
      <c r="AM760"/>
    </row>
    <row r="761" spans="1:39" ht="17" customHeight="1" x14ac:dyDescent="0.2">
      <c r="A761" s="62"/>
      <c r="B761" s="145"/>
      <c r="C761" s="146"/>
      <c r="D761" s="146"/>
      <c r="E761" s="146"/>
      <c r="F761" s="146"/>
      <c r="G761" s="146"/>
      <c r="H761" s="146"/>
      <c r="I761" s="146"/>
      <c r="J761" s="146"/>
      <c r="K761" s="146"/>
      <c r="L761" s="146"/>
      <c r="M761" s="146"/>
      <c r="N761" s="146"/>
      <c r="O761" s="146"/>
      <c r="P761" s="146"/>
      <c r="Q761" s="146"/>
      <c r="R761" s="146"/>
      <c r="S761" s="146"/>
      <c r="T761" s="146"/>
      <c r="U761" s="146"/>
      <c r="V761" s="146"/>
      <c r="W761" s="146"/>
      <c r="X761" s="146"/>
      <c r="Y761" s="146"/>
      <c r="Z761" s="146"/>
      <c r="AA761" s="146"/>
      <c r="AB761" s="146"/>
      <c r="AC761" s="146"/>
      <c r="AD761" s="146"/>
      <c r="AE761" s="146"/>
      <c r="AF761" s="146"/>
      <c r="AG761" s="146"/>
      <c r="AH761" s="146"/>
      <c r="AI761" s="146"/>
      <c r="AJ761" s="146"/>
      <c r="AK761" s="147"/>
      <c r="AM761"/>
    </row>
    <row r="762" spans="1:39" ht="17" customHeight="1" x14ac:dyDescent="0.2">
      <c r="A762" s="62"/>
      <c r="B762" s="145"/>
      <c r="C762" s="146"/>
      <c r="D762" s="146"/>
      <c r="E762" s="146"/>
      <c r="F762" s="146"/>
      <c r="G762" s="146"/>
      <c r="H762" s="146"/>
      <c r="I762" s="146"/>
      <c r="J762" s="146"/>
      <c r="K762" s="146"/>
      <c r="L762" s="146"/>
      <c r="M762" s="146"/>
      <c r="N762" s="146"/>
      <c r="O762" s="146"/>
      <c r="P762" s="146"/>
      <c r="Q762" s="146"/>
      <c r="R762" s="146"/>
      <c r="S762" s="146"/>
      <c r="T762" s="146"/>
      <c r="U762" s="146"/>
      <c r="V762" s="146"/>
      <c r="W762" s="146"/>
      <c r="X762" s="146"/>
      <c r="Y762" s="146"/>
      <c r="Z762" s="146"/>
      <c r="AA762" s="146"/>
      <c r="AB762" s="146"/>
      <c r="AC762" s="146"/>
      <c r="AD762" s="146"/>
      <c r="AE762" s="146"/>
      <c r="AF762" s="146"/>
      <c r="AG762" s="146"/>
      <c r="AH762" s="146"/>
      <c r="AI762" s="146"/>
      <c r="AJ762" s="146"/>
      <c r="AK762" s="147"/>
      <c r="AM762"/>
    </row>
    <row r="763" spans="1:39" ht="17" customHeight="1" x14ac:dyDescent="0.2">
      <c r="A763" s="62"/>
      <c r="B763" s="148"/>
      <c r="C763" s="149"/>
      <c r="D763" s="149"/>
      <c r="E763" s="149"/>
      <c r="F763" s="149"/>
      <c r="G763" s="149"/>
      <c r="H763" s="149"/>
      <c r="I763" s="149"/>
      <c r="J763" s="149"/>
      <c r="K763" s="149"/>
      <c r="L763" s="149"/>
      <c r="M763" s="149"/>
      <c r="N763" s="149"/>
      <c r="O763" s="149"/>
      <c r="P763" s="149"/>
      <c r="Q763" s="149"/>
      <c r="R763" s="149"/>
      <c r="S763" s="149"/>
      <c r="T763" s="149"/>
      <c r="U763" s="149"/>
      <c r="V763" s="149"/>
      <c r="W763" s="149"/>
      <c r="X763" s="149"/>
      <c r="Y763" s="149"/>
      <c r="Z763" s="149"/>
      <c r="AA763" s="149"/>
      <c r="AB763" s="149"/>
      <c r="AC763" s="149"/>
      <c r="AD763" s="149"/>
      <c r="AE763" s="149"/>
      <c r="AF763" s="149"/>
      <c r="AG763" s="149"/>
      <c r="AH763" s="149"/>
      <c r="AI763" s="149"/>
      <c r="AJ763" s="149"/>
      <c r="AK763" s="150"/>
      <c r="AM763"/>
    </row>
    <row r="764" spans="1:39" ht="7" customHeight="1" x14ac:dyDescent="0.2">
      <c r="A764" s="62"/>
      <c r="AM764"/>
    </row>
    <row r="765" spans="1:39" ht="12" customHeight="1" x14ac:dyDescent="0.2">
      <c r="A765" s="62"/>
      <c r="B765" s="169" t="s">
        <v>321</v>
      </c>
      <c r="C765" s="170"/>
      <c r="D765" s="170"/>
      <c r="E765" s="170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6"/>
      <c r="T765" s="169" t="s">
        <v>322</v>
      </c>
      <c r="U765" s="170"/>
      <c r="V765" s="170"/>
      <c r="W765" s="170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6"/>
      <c r="AM765"/>
    </row>
    <row r="766" spans="1:39" x14ac:dyDescent="0.2">
      <c r="A766" s="62"/>
      <c r="B766" s="36"/>
      <c r="C766" s="37"/>
      <c r="D766" s="38" t="s">
        <v>323</v>
      </c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S766" s="35"/>
      <c r="T766" s="36"/>
      <c r="U766" s="37"/>
      <c r="V766" s="38" t="s">
        <v>323</v>
      </c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8"/>
      <c r="AJ766" s="38"/>
      <c r="AK766" s="35"/>
      <c r="AM766"/>
    </row>
    <row r="767" spans="1:39" ht="7" customHeight="1" x14ac:dyDescent="0.2">
      <c r="A767" s="62"/>
      <c r="B767" s="34"/>
      <c r="S767" s="35"/>
      <c r="T767" s="34"/>
      <c r="AK767" s="35"/>
      <c r="AM767"/>
    </row>
    <row r="768" spans="1:39" ht="14.25" customHeight="1" x14ac:dyDescent="0.2">
      <c r="A768" s="62"/>
      <c r="B768" s="39"/>
      <c r="F768" s="38" t="s">
        <v>324</v>
      </c>
      <c r="H768" s="40"/>
      <c r="I768" s="40"/>
      <c r="J768" s="41" t="s">
        <v>325</v>
      </c>
      <c r="K768" s="40"/>
      <c r="L768" s="41" t="s">
        <v>326</v>
      </c>
      <c r="M768" s="40"/>
      <c r="N768" s="40"/>
      <c r="S768" s="35"/>
      <c r="T768" s="39"/>
      <c r="X768" s="38" t="s">
        <v>324</v>
      </c>
      <c r="Z768" s="40"/>
      <c r="AA768" s="40"/>
      <c r="AB768" s="41" t="s">
        <v>325</v>
      </c>
      <c r="AC768" s="40"/>
      <c r="AD768" s="41" t="s">
        <v>326</v>
      </c>
      <c r="AE768" s="40"/>
      <c r="AF768" s="40"/>
      <c r="AK768" s="35"/>
      <c r="AM768"/>
    </row>
    <row r="769" spans="1:44" ht="5" customHeight="1" x14ac:dyDescent="0.2">
      <c r="A769" s="62"/>
      <c r="B769" s="31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3"/>
      <c r="T769" s="31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3"/>
      <c r="AM769"/>
    </row>
    <row r="770" spans="1:44" x14ac:dyDescent="0.2">
      <c r="A770"/>
      <c r="AK770" s="95" t="s">
        <v>327</v>
      </c>
      <c r="AM770"/>
    </row>
    <row r="771" spans="1:44" ht="5" customHeight="1" x14ac:dyDescent="0.2">
      <c r="B771" s="16"/>
      <c r="C771" s="17"/>
      <c r="D771" s="18"/>
      <c r="E771" s="18"/>
      <c r="F771" s="18"/>
      <c r="G771" s="18"/>
      <c r="H771" s="18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</row>
    <row r="772" spans="1:44" ht="22" customHeight="1" x14ac:dyDescent="0.2">
      <c r="A772" t="str">
        <f>IF($AN$2="","",IF(A702&gt;=$AN$2,"",1+A702))</f>
        <v/>
      </c>
      <c r="B772" s="188"/>
      <c r="C772" s="189"/>
      <c r="D772" s="189"/>
      <c r="E772" s="189"/>
      <c r="F772" s="189"/>
      <c r="G772" s="189"/>
      <c r="H772" s="189"/>
      <c r="I772" s="190"/>
      <c r="J772" s="192" t="s">
        <v>277</v>
      </c>
      <c r="K772" s="193"/>
      <c r="L772" s="193"/>
      <c r="M772" s="193"/>
      <c r="N772" s="193"/>
      <c r="O772" s="193"/>
      <c r="P772" s="193"/>
      <c r="Q772" s="193"/>
      <c r="R772" s="193"/>
      <c r="S772" s="193"/>
      <c r="T772" s="193"/>
      <c r="U772" s="193"/>
      <c r="V772" s="193"/>
      <c r="W772" s="193"/>
      <c r="X772" s="196" t="str">
        <f>IF(A772="","",_xlfn.XLOOKUP(A772,Listagem[Item],Listagem[Número OS]))</f>
        <v/>
      </c>
      <c r="Y772" s="196"/>
      <c r="Z772" s="196"/>
      <c r="AA772" s="196"/>
      <c r="AB772" s="196"/>
      <c r="AC772" s="197"/>
      <c r="AD772" s="188"/>
      <c r="AE772" s="189"/>
      <c r="AF772" s="189"/>
      <c r="AG772" s="189"/>
      <c r="AH772" s="189"/>
      <c r="AI772" s="189"/>
      <c r="AJ772" s="189"/>
      <c r="AK772" s="190"/>
      <c r="AL772" s="13"/>
      <c r="AM772"/>
    </row>
    <row r="773" spans="1:44" ht="22" customHeight="1" x14ac:dyDescent="0.2">
      <c r="A773" s="14"/>
      <c r="B773" s="161"/>
      <c r="C773" s="162"/>
      <c r="D773" s="162"/>
      <c r="E773" s="162"/>
      <c r="F773" s="162"/>
      <c r="G773" s="162"/>
      <c r="H773" s="162"/>
      <c r="I773" s="191"/>
      <c r="J773" s="194"/>
      <c r="K773" s="195"/>
      <c r="L773" s="195"/>
      <c r="M773" s="195"/>
      <c r="N773" s="195"/>
      <c r="O773" s="195"/>
      <c r="P773" s="195"/>
      <c r="Q773" s="195"/>
      <c r="R773" s="195"/>
      <c r="S773" s="195"/>
      <c r="T773" s="195"/>
      <c r="U773" s="195"/>
      <c r="V773" s="195"/>
      <c r="W773" s="195"/>
      <c r="X773" s="198"/>
      <c r="Y773" s="198"/>
      <c r="Z773" s="198"/>
      <c r="AA773" s="198"/>
      <c r="AB773" s="198"/>
      <c r="AC773" s="199"/>
      <c r="AD773" s="161"/>
      <c r="AE773" s="162"/>
      <c r="AF773" s="162"/>
      <c r="AG773" s="162"/>
      <c r="AH773" s="162"/>
      <c r="AI773" s="162"/>
      <c r="AJ773" s="162"/>
      <c r="AK773" s="191"/>
      <c r="AM773"/>
    </row>
    <row r="774" spans="1:44" ht="7" customHeight="1" x14ac:dyDescent="0.2">
      <c r="A774"/>
      <c r="C774" s="15"/>
      <c r="D774" s="12"/>
      <c r="E774" s="12"/>
      <c r="F774" s="12"/>
      <c r="G774" s="12"/>
      <c r="H774" s="12"/>
      <c r="AM774"/>
    </row>
    <row r="775" spans="1:44" ht="18" customHeight="1" x14ac:dyDescent="0.2">
      <c r="A775" s="62"/>
      <c r="B775" s="200" t="s">
        <v>11</v>
      </c>
      <c r="C775" s="201"/>
      <c r="D775" s="201"/>
      <c r="E775" s="201"/>
      <c r="F775" s="201"/>
      <c r="G775" s="201"/>
      <c r="H775" s="201"/>
      <c r="I775" s="97" t="str">
        <f>IF($X772="","",_xlfn.XLOOKUP($X772,Sisteplant[Número OS],Sisteplant[Denominação Tipo de Solicitação Serviço]))</f>
        <v/>
      </c>
      <c r="J775" s="99"/>
      <c r="K775" s="99"/>
      <c r="L775" s="99"/>
      <c r="M775" s="99"/>
      <c r="N775" s="99"/>
      <c r="O775" s="200" t="s">
        <v>13</v>
      </c>
      <c r="P775" s="201"/>
      <c r="Q775" s="201"/>
      <c r="R775" s="98" t="str">
        <f>IF($X772="","",_xlfn.XLOOKUP($X772,Sisteplant[Número OS],Sisteplant[Denominação Oficina]))</f>
        <v/>
      </c>
      <c r="S775" s="98"/>
      <c r="T775" s="98"/>
      <c r="U775" s="98"/>
      <c r="V775" s="98"/>
      <c r="W775" s="98"/>
      <c r="X775" s="202" t="s">
        <v>15</v>
      </c>
      <c r="Y775" s="203"/>
      <c r="Z775" s="203"/>
      <c r="AA775" s="203"/>
      <c r="AB775" s="203"/>
      <c r="AC775" s="204" t="str">
        <f>IF($X772="","",_xlfn.XLOOKUP($X772,Sisteplant[Número OS],Sisteplant[Data Prevista]))</f>
        <v/>
      </c>
      <c r="AD775" s="204"/>
      <c r="AE775" s="204"/>
      <c r="AF775" s="204"/>
      <c r="AG775" s="204"/>
      <c r="AH775" s="204"/>
      <c r="AI775" s="204"/>
      <c r="AJ775" s="204"/>
      <c r="AK775" s="234"/>
      <c r="AM775"/>
      <c r="AN775" s="111"/>
      <c r="AO775" s="111"/>
      <c r="AP775" s="111"/>
      <c r="AQ775" s="111"/>
      <c r="AR775" s="111"/>
    </row>
    <row r="776" spans="1:44" ht="7" customHeight="1" x14ac:dyDescent="0.2">
      <c r="A776" s="62"/>
      <c r="B776" s="16"/>
      <c r="C776" s="17"/>
      <c r="D776" s="18"/>
      <c r="E776" s="18"/>
      <c r="F776" s="18"/>
      <c r="G776" s="18"/>
      <c r="H776" s="18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M776"/>
      <c r="AN776" s="111"/>
      <c r="AO776" s="111"/>
      <c r="AP776" s="111"/>
      <c r="AQ776" s="111"/>
      <c r="AR776" s="111"/>
    </row>
    <row r="777" spans="1:44" ht="15" customHeight="1" x14ac:dyDescent="0.2">
      <c r="A777" s="62"/>
      <c r="B777" s="91" t="s">
        <v>278</v>
      </c>
      <c r="C777" s="19"/>
      <c r="D777" s="20"/>
      <c r="E777" s="20"/>
      <c r="F777" s="20"/>
      <c r="G777" s="20"/>
      <c r="H777" s="20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2"/>
      <c r="AM777"/>
      <c r="AN777" s="111"/>
      <c r="AO777" s="111"/>
      <c r="AP777" s="111"/>
      <c r="AQ777" s="111"/>
      <c r="AR777" s="111"/>
    </row>
    <row r="778" spans="1:44" ht="16.75" customHeight="1" x14ac:dyDescent="0.2">
      <c r="A778" s="64"/>
      <c r="B778" s="208" t="str">
        <f>IF($X772="","",_xlfn.XLOOKUP($X772,Sisteplant[Número OS],Sisteplant[Descrição OS]))</f>
        <v/>
      </c>
      <c r="C778" s="209"/>
      <c r="D778" s="209"/>
      <c r="E778" s="209"/>
      <c r="F778" s="209"/>
      <c r="G778" s="209"/>
      <c r="H778" s="209"/>
      <c r="I778" s="209"/>
      <c r="J778" s="209"/>
      <c r="K778" s="209"/>
      <c r="L778" s="209"/>
      <c r="M778" s="209"/>
      <c r="N778" s="209"/>
      <c r="O778" s="209"/>
      <c r="P778" s="209"/>
      <c r="Q778" s="209"/>
      <c r="R778" s="209"/>
      <c r="S778" s="209"/>
      <c r="T778" s="209"/>
      <c r="U778" s="209"/>
      <c r="V778" s="209"/>
      <c r="W778" s="209"/>
      <c r="X778" s="209"/>
      <c r="Y778" s="209"/>
      <c r="Z778" s="209"/>
      <c r="AA778" s="209"/>
      <c r="AB778" s="209"/>
      <c r="AC778" s="209"/>
      <c r="AD778" s="209"/>
      <c r="AE778" s="209"/>
      <c r="AF778" s="209"/>
      <c r="AG778" s="209"/>
      <c r="AH778" s="209"/>
      <c r="AI778" s="209"/>
      <c r="AJ778" s="209"/>
      <c r="AK778" s="210"/>
      <c r="AM778"/>
    </row>
    <row r="779" spans="1:44" ht="16.75" customHeight="1" x14ac:dyDescent="0.2">
      <c r="A779" s="64"/>
      <c r="B779" s="208"/>
      <c r="C779" s="209"/>
      <c r="D779" s="209"/>
      <c r="E779" s="209"/>
      <c r="F779" s="209"/>
      <c r="G779" s="209"/>
      <c r="H779" s="209"/>
      <c r="I779" s="209"/>
      <c r="J779" s="209"/>
      <c r="K779" s="209"/>
      <c r="L779" s="209"/>
      <c r="M779" s="209"/>
      <c r="N779" s="209"/>
      <c r="O779" s="209"/>
      <c r="P779" s="209"/>
      <c r="Q779" s="209"/>
      <c r="R779" s="209"/>
      <c r="S779" s="209"/>
      <c r="T779" s="209"/>
      <c r="U779" s="209"/>
      <c r="V779" s="209"/>
      <c r="W779" s="209"/>
      <c r="X779" s="209"/>
      <c r="Y779" s="209"/>
      <c r="Z779" s="209"/>
      <c r="AA779" s="209"/>
      <c r="AB779" s="209"/>
      <c r="AC779" s="209"/>
      <c r="AD779" s="209"/>
      <c r="AE779" s="209"/>
      <c r="AF779" s="209"/>
      <c r="AG779" s="209"/>
      <c r="AH779" s="209"/>
      <c r="AI779" s="209"/>
      <c r="AJ779" s="209"/>
      <c r="AK779" s="210"/>
      <c r="AM779"/>
    </row>
    <row r="780" spans="1:44" ht="16.75" customHeight="1" x14ac:dyDescent="0.2">
      <c r="A780" s="62"/>
      <c r="B780" s="208"/>
      <c r="C780" s="209"/>
      <c r="D780" s="209"/>
      <c r="E780" s="209"/>
      <c r="F780" s="209"/>
      <c r="G780" s="209"/>
      <c r="H780" s="209"/>
      <c r="I780" s="209"/>
      <c r="J780" s="209"/>
      <c r="K780" s="209"/>
      <c r="L780" s="209"/>
      <c r="M780" s="209"/>
      <c r="N780" s="209"/>
      <c r="O780" s="209"/>
      <c r="P780" s="209"/>
      <c r="Q780" s="209"/>
      <c r="R780" s="209"/>
      <c r="S780" s="209"/>
      <c r="T780" s="209"/>
      <c r="U780" s="209"/>
      <c r="V780" s="209"/>
      <c r="W780" s="209"/>
      <c r="X780" s="209"/>
      <c r="Y780" s="209"/>
      <c r="Z780" s="209"/>
      <c r="AA780" s="209"/>
      <c r="AB780" s="209"/>
      <c r="AC780" s="209"/>
      <c r="AD780" s="209"/>
      <c r="AE780" s="209"/>
      <c r="AF780" s="209"/>
      <c r="AG780" s="209"/>
      <c r="AH780" s="209"/>
      <c r="AI780" s="209"/>
      <c r="AJ780" s="209"/>
      <c r="AK780" s="210"/>
      <c r="AM780"/>
    </row>
    <row r="781" spans="1:44" ht="16.75" customHeight="1" x14ac:dyDescent="0.2">
      <c r="A781" s="62"/>
      <c r="B781" s="211"/>
      <c r="C781" s="212"/>
      <c r="D781" s="212"/>
      <c r="E781" s="212"/>
      <c r="F781" s="212"/>
      <c r="G781" s="212"/>
      <c r="H781" s="212"/>
      <c r="I781" s="212"/>
      <c r="J781" s="212"/>
      <c r="K781" s="212"/>
      <c r="L781" s="212"/>
      <c r="M781" s="212"/>
      <c r="N781" s="212"/>
      <c r="O781" s="212"/>
      <c r="P781" s="212"/>
      <c r="Q781" s="212"/>
      <c r="R781" s="212"/>
      <c r="S781" s="212"/>
      <c r="T781" s="212"/>
      <c r="U781" s="212"/>
      <c r="V781" s="212"/>
      <c r="W781" s="212"/>
      <c r="X781" s="212"/>
      <c r="Y781" s="212"/>
      <c r="Z781" s="212"/>
      <c r="AA781" s="212"/>
      <c r="AB781" s="212"/>
      <c r="AC781" s="212"/>
      <c r="AD781" s="212"/>
      <c r="AE781" s="212"/>
      <c r="AF781" s="212"/>
      <c r="AG781" s="212"/>
      <c r="AH781" s="212"/>
      <c r="AI781" s="212"/>
      <c r="AJ781" s="212"/>
      <c r="AK781" s="213"/>
      <c r="AM781"/>
    </row>
    <row r="782" spans="1:44" ht="7" customHeight="1" x14ac:dyDescent="0.2">
      <c r="A782" s="62"/>
      <c r="B782" s="16"/>
      <c r="C782" s="17"/>
      <c r="D782" s="18"/>
      <c r="E782" s="18"/>
      <c r="F782" s="18"/>
      <c r="G782" s="18"/>
      <c r="H782" s="18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M782"/>
    </row>
    <row r="783" spans="1:44" ht="18" customHeight="1" x14ac:dyDescent="0.2">
      <c r="A783" s="62"/>
      <c r="B783" s="179" t="s">
        <v>279</v>
      </c>
      <c r="C783" s="180"/>
      <c r="D783" s="99" t="str">
        <f>IF($X772="","",_xlfn.XLOOKUP($X772,Sisteplant[Número OS],Sisteplant[Ativo]))</f>
        <v/>
      </c>
      <c r="E783" s="99"/>
      <c r="F783" s="99"/>
      <c r="G783" s="99"/>
      <c r="H783" s="99"/>
      <c r="I783" s="99"/>
      <c r="J783" s="99"/>
      <c r="K783" s="99"/>
      <c r="L783" s="179" t="s">
        <v>280</v>
      </c>
      <c r="M783" s="180"/>
      <c r="N783" s="180"/>
      <c r="O783" s="180"/>
      <c r="P783" s="99" t="str">
        <f>IF($X772="","",_xlfn.XLOOKUP($X772,Sisteplant[Número OS],Sisteplant[Denominação Ativo]))</f>
        <v/>
      </c>
      <c r="Q783" s="99"/>
      <c r="R783" s="99"/>
      <c r="S783" s="99"/>
      <c r="T783" s="99"/>
      <c r="U783" s="99"/>
      <c r="V783" s="99"/>
      <c r="W783" s="99"/>
      <c r="X783" s="99"/>
      <c r="Y783" s="99"/>
      <c r="Z783" s="99"/>
      <c r="AA783" s="99"/>
      <c r="AB783" s="99"/>
      <c r="AC783" s="99"/>
      <c r="AD783" s="99"/>
      <c r="AE783" s="185" t="str">
        <f t="array" ref="AE783">IFERROR(
IF(I775="","",
_xlfn.SWITCH(I775,
"PROJETO","PO",
"OBRAS","CC")),
"--")</f>
        <v/>
      </c>
      <c r="AF783" s="186"/>
      <c r="AG783" s="214" t="str">
        <f t="array" ref="AG783">IFERROR(
_xlfn.SWITCH(I775,
"","",
"PROJETO",VALUE(RIGHT(_xlfn.XLOOKUP(X772,Sisteplant[Número OS],Sisteplant[Observações do Serviço]),LEN(_xlfn.XLOOKUP(X772,Sisteplant[Número OS],Sisteplant[Observações do Serviço]))-3)),
"OBRAS",VALUE(LEFT(VLOOKUP($X772,Sisteplant[],20,FALSE),FIND("-",VLOOKUP($X772,Sisteplant[],20,FALSE))-1))),"--")</f>
        <v/>
      </c>
      <c r="AH783" s="214"/>
      <c r="AI783" s="214"/>
      <c r="AJ783" s="214"/>
      <c r="AK783" s="215"/>
      <c r="AM783"/>
    </row>
    <row r="784" spans="1:44" ht="7" customHeight="1" x14ac:dyDescent="0.2">
      <c r="A784" s="62"/>
      <c r="B784" s="18"/>
      <c r="C784" s="24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M784"/>
    </row>
    <row r="785" spans="1:39" ht="18" customHeight="1" x14ac:dyDescent="0.2">
      <c r="A785" s="62"/>
      <c r="B785" s="179" t="s">
        <v>9</v>
      </c>
      <c r="C785" s="180"/>
      <c r="D785" s="180"/>
      <c r="E785" s="180"/>
      <c r="F785" s="99" t="str">
        <f>IF($X772="","",_xlfn.XLOOKUP($X772,Sisteplant[Número OS],Sisteplant[Denominação do Solicitante]))</f>
        <v/>
      </c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181" t="s">
        <v>281</v>
      </c>
      <c r="T785" s="182"/>
      <c r="U785" s="182"/>
      <c r="V785" s="183" t="str">
        <f>IF($X772="","",_xlfn.XLOOKUP($X772,Sisteplant[Número OS],Sisteplant[Denominação Unidade Negócio]))</f>
        <v/>
      </c>
      <c r="W785" s="183"/>
      <c r="X785" s="183"/>
      <c r="Y785" s="183"/>
      <c r="Z785" s="183"/>
      <c r="AA785" s="184"/>
      <c r="AB785" s="185" t="s">
        <v>1</v>
      </c>
      <c r="AC785" s="186"/>
      <c r="AD785" s="186"/>
      <c r="AE785" s="186"/>
      <c r="AF785" s="99" t="str">
        <f>IF($X772="","",_xlfn.XLOOKUP($X772,Sisteplant[Número OS],Sisteplant[OS Cliente]))</f>
        <v/>
      </c>
      <c r="AG785" s="99"/>
      <c r="AH785" s="99"/>
      <c r="AI785" s="99"/>
      <c r="AJ785" s="99"/>
      <c r="AK785" s="100"/>
      <c r="AM785"/>
    </row>
    <row r="786" spans="1:39" ht="7" customHeight="1" x14ac:dyDescent="0.2">
      <c r="A786" s="62"/>
      <c r="B786" s="16"/>
      <c r="C786" s="17"/>
      <c r="D786" s="18"/>
      <c r="E786" s="18"/>
      <c r="F786" s="18"/>
      <c r="G786" s="18"/>
      <c r="H786" s="18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M786"/>
    </row>
    <row r="787" spans="1:39" ht="15" customHeight="1" x14ac:dyDescent="0.2">
      <c r="A787" s="62"/>
      <c r="B787" s="232" t="s">
        <v>282</v>
      </c>
      <c r="C787" s="152" t="s">
        <v>283</v>
      </c>
      <c r="D787" s="153"/>
      <c r="E787" s="153"/>
      <c r="F787" s="153"/>
      <c r="G787" s="153"/>
      <c r="H787" s="153"/>
      <c r="I787" s="153"/>
      <c r="J787" s="153"/>
      <c r="K787" s="153"/>
      <c r="L787" s="153"/>
      <c r="M787" s="153"/>
      <c r="N787" s="153"/>
      <c r="O787" s="153"/>
      <c r="P787" s="153"/>
      <c r="Q787" s="153"/>
      <c r="R787" s="153"/>
      <c r="S787" s="153"/>
      <c r="T787" s="153"/>
      <c r="U787" s="153"/>
      <c r="V787" s="153"/>
      <c r="W787" s="153"/>
      <c r="X787" s="153"/>
      <c r="Y787" s="153"/>
      <c r="Z787" s="153"/>
      <c r="AA787" s="153"/>
      <c r="AB787" s="153"/>
      <c r="AC787" s="153"/>
      <c r="AD787" s="153"/>
      <c r="AE787" s="154"/>
      <c r="AF787" s="136" t="s">
        <v>284</v>
      </c>
      <c r="AG787" s="137"/>
      <c r="AH787" s="138"/>
      <c r="AI787" s="136" t="s">
        <v>281</v>
      </c>
      <c r="AJ787" s="137"/>
      <c r="AK787" s="138"/>
      <c r="AM787"/>
    </row>
    <row r="788" spans="1:39" ht="16.75" customHeight="1" x14ac:dyDescent="0.2">
      <c r="A788" s="62"/>
      <c r="B788" s="233"/>
      <c r="C788" s="155"/>
      <c r="D788" s="156"/>
      <c r="E788" s="156"/>
      <c r="F788" s="156"/>
      <c r="G788" s="156"/>
      <c r="H788" s="156"/>
      <c r="I788" s="156"/>
      <c r="J788" s="156"/>
      <c r="K788" s="156"/>
      <c r="L788" s="156"/>
      <c r="M788" s="156"/>
      <c r="N788" s="156"/>
      <c r="O788" s="156"/>
      <c r="P788" s="156"/>
      <c r="Q788" s="156"/>
      <c r="R788" s="156"/>
      <c r="S788" s="156"/>
      <c r="T788" s="156"/>
      <c r="U788" s="156"/>
      <c r="V788" s="156"/>
      <c r="W788" s="156"/>
      <c r="X788" s="156"/>
      <c r="Y788" s="156"/>
      <c r="Z788" s="156"/>
      <c r="AA788" s="156"/>
      <c r="AB788" s="156"/>
      <c r="AC788" s="156"/>
      <c r="AD788" s="156"/>
      <c r="AE788" s="157"/>
      <c r="AF788" s="139"/>
      <c r="AG788" s="140"/>
      <c r="AH788" s="141"/>
      <c r="AI788" s="139"/>
      <c r="AJ788" s="140"/>
      <c r="AK788" s="141"/>
      <c r="AM788"/>
    </row>
    <row r="789" spans="1:39" ht="16.75" customHeight="1" x14ac:dyDescent="0.2">
      <c r="A789" s="62"/>
      <c r="B789" s="92">
        <v>1</v>
      </c>
      <c r="C789" s="142"/>
      <c r="D789" s="143"/>
      <c r="E789" s="143"/>
      <c r="F789" s="143"/>
      <c r="G789" s="143"/>
      <c r="H789" s="143"/>
      <c r="I789" s="143"/>
      <c r="J789" s="143"/>
      <c r="K789" s="143"/>
      <c r="L789" s="143"/>
      <c r="M789" s="143"/>
      <c r="N789" s="143"/>
      <c r="O789" s="143"/>
      <c r="P789" s="143"/>
      <c r="Q789" s="143"/>
      <c r="R789" s="143"/>
      <c r="S789" s="143"/>
      <c r="T789" s="143"/>
      <c r="U789" s="143"/>
      <c r="V789" s="143"/>
      <c r="W789" s="143"/>
      <c r="X789" s="143"/>
      <c r="Y789" s="143"/>
      <c r="Z789" s="143"/>
      <c r="AA789" s="143"/>
      <c r="AB789" s="143"/>
      <c r="AC789" s="143"/>
      <c r="AD789" s="143"/>
      <c r="AE789" s="144"/>
      <c r="AF789" s="142"/>
      <c r="AG789" s="143"/>
      <c r="AH789" s="144"/>
      <c r="AI789" s="142"/>
      <c r="AJ789" s="143"/>
      <c r="AK789" s="144"/>
      <c r="AM789"/>
    </row>
    <row r="790" spans="1:39" ht="16.75" customHeight="1" x14ac:dyDescent="0.2">
      <c r="A790" s="62"/>
      <c r="B790" s="93">
        <v>2</v>
      </c>
      <c r="C790" s="145"/>
      <c r="D790" s="146"/>
      <c r="E790" s="146"/>
      <c r="F790" s="146"/>
      <c r="G790" s="146"/>
      <c r="H790" s="146"/>
      <c r="I790" s="146"/>
      <c r="J790" s="146"/>
      <c r="K790" s="146"/>
      <c r="L790" s="146"/>
      <c r="M790" s="146"/>
      <c r="N790" s="146"/>
      <c r="O790" s="146"/>
      <c r="P790" s="146"/>
      <c r="Q790" s="146"/>
      <c r="R790" s="146"/>
      <c r="S790" s="146"/>
      <c r="T790" s="146"/>
      <c r="U790" s="146"/>
      <c r="V790" s="146"/>
      <c r="W790" s="146"/>
      <c r="X790" s="146"/>
      <c r="Y790" s="146"/>
      <c r="Z790" s="146"/>
      <c r="AA790" s="146"/>
      <c r="AB790" s="146"/>
      <c r="AC790" s="146"/>
      <c r="AD790" s="146"/>
      <c r="AE790" s="147"/>
      <c r="AF790" s="145"/>
      <c r="AG790" s="146"/>
      <c r="AH790" s="147"/>
      <c r="AI790" s="145"/>
      <c r="AJ790" s="146"/>
      <c r="AK790" s="147"/>
      <c r="AM790"/>
    </row>
    <row r="791" spans="1:39" ht="16.75" customHeight="1" x14ac:dyDescent="0.2">
      <c r="A791" s="62"/>
      <c r="B791" s="93">
        <v>3</v>
      </c>
      <c r="C791" s="145"/>
      <c r="D791" s="146"/>
      <c r="E791" s="146"/>
      <c r="F791" s="146"/>
      <c r="G791" s="146"/>
      <c r="H791" s="146"/>
      <c r="I791" s="146"/>
      <c r="J791" s="146"/>
      <c r="K791" s="146"/>
      <c r="L791" s="146"/>
      <c r="M791" s="146"/>
      <c r="N791" s="146"/>
      <c r="O791" s="146"/>
      <c r="P791" s="146"/>
      <c r="Q791" s="146"/>
      <c r="R791" s="146"/>
      <c r="S791" s="146"/>
      <c r="T791" s="146"/>
      <c r="U791" s="146"/>
      <c r="V791" s="146"/>
      <c r="W791" s="146"/>
      <c r="X791" s="146"/>
      <c r="Y791" s="146"/>
      <c r="Z791" s="146"/>
      <c r="AA791" s="146"/>
      <c r="AB791" s="146"/>
      <c r="AC791" s="146"/>
      <c r="AD791" s="146"/>
      <c r="AE791" s="147"/>
      <c r="AF791" s="145"/>
      <c r="AG791" s="146"/>
      <c r="AH791" s="147"/>
      <c r="AI791" s="145"/>
      <c r="AJ791" s="146"/>
      <c r="AK791" s="147"/>
      <c r="AM791"/>
    </row>
    <row r="792" spans="1:39" s="27" customFormat="1" ht="17" customHeight="1" x14ac:dyDescent="0.2">
      <c r="A792" s="64"/>
      <c r="B792" s="93">
        <v>4</v>
      </c>
      <c r="C792" s="145"/>
      <c r="D792" s="146"/>
      <c r="E792" s="146"/>
      <c r="F792" s="146"/>
      <c r="G792" s="146"/>
      <c r="H792" s="146"/>
      <c r="I792" s="146"/>
      <c r="J792" s="146"/>
      <c r="K792" s="146"/>
      <c r="L792" s="146"/>
      <c r="M792" s="146"/>
      <c r="N792" s="146"/>
      <c r="O792" s="146"/>
      <c r="P792" s="146"/>
      <c r="Q792" s="146"/>
      <c r="R792" s="146"/>
      <c r="S792" s="146"/>
      <c r="T792" s="146"/>
      <c r="U792" s="146"/>
      <c r="V792" s="146"/>
      <c r="W792" s="146"/>
      <c r="X792" s="146"/>
      <c r="Y792" s="146"/>
      <c r="Z792" s="146"/>
      <c r="AA792" s="146"/>
      <c r="AB792" s="146"/>
      <c r="AC792" s="146"/>
      <c r="AD792" s="146"/>
      <c r="AE792" s="147"/>
      <c r="AF792" s="145"/>
      <c r="AG792" s="146"/>
      <c r="AH792" s="147"/>
      <c r="AI792" s="145"/>
      <c r="AJ792" s="146"/>
      <c r="AK792" s="147"/>
    </row>
    <row r="793" spans="1:39" ht="17" customHeight="1" x14ac:dyDescent="0.2">
      <c r="A793" s="62"/>
      <c r="B793" s="93">
        <v>5</v>
      </c>
      <c r="C793" s="145"/>
      <c r="D793" s="146"/>
      <c r="E793" s="146"/>
      <c r="F793" s="146"/>
      <c r="G793" s="146"/>
      <c r="H793" s="146"/>
      <c r="I793" s="146"/>
      <c r="J793" s="146"/>
      <c r="K793" s="146"/>
      <c r="L793" s="146"/>
      <c r="M793" s="146"/>
      <c r="N793" s="146"/>
      <c r="O793" s="146"/>
      <c r="P793" s="146"/>
      <c r="Q793" s="146"/>
      <c r="R793" s="146"/>
      <c r="S793" s="146"/>
      <c r="T793" s="146"/>
      <c r="U793" s="146"/>
      <c r="V793" s="146"/>
      <c r="W793" s="146"/>
      <c r="X793" s="146"/>
      <c r="Y793" s="146"/>
      <c r="Z793" s="146"/>
      <c r="AA793" s="146"/>
      <c r="AB793" s="146"/>
      <c r="AC793" s="146"/>
      <c r="AD793" s="146"/>
      <c r="AE793" s="147"/>
      <c r="AF793" s="145"/>
      <c r="AG793" s="146"/>
      <c r="AH793" s="147"/>
      <c r="AI793" s="145"/>
      <c r="AJ793" s="146"/>
      <c r="AK793" s="147"/>
      <c r="AM793"/>
    </row>
    <row r="794" spans="1:39" ht="17" customHeight="1" x14ac:dyDescent="0.2">
      <c r="A794" s="62"/>
      <c r="B794" s="93">
        <v>6</v>
      </c>
      <c r="C794" s="145"/>
      <c r="D794" s="146"/>
      <c r="E794" s="146"/>
      <c r="F794" s="146"/>
      <c r="G794" s="146"/>
      <c r="H794" s="146"/>
      <c r="I794" s="146"/>
      <c r="J794" s="146"/>
      <c r="K794" s="146"/>
      <c r="L794" s="146"/>
      <c r="M794" s="146"/>
      <c r="N794" s="146"/>
      <c r="O794" s="146"/>
      <c r="P794" s="146"/>
      <c r="Q794" s="146"/>
      <c r="R794" s="146"/>
      <c r="S794" s="146"/>
      <c r="T794" s="146"/>
      <c r="U794" s="146"/>
      <c r="V794" s="146"/>
      <c r="W794" s="146"/>
      <c r="X794" s="146"/>
      <c r="Y794" s="146"/>
      <c r="Z794" s="146"/>
      <c r="AA794" s="146"/>
      <c r="AB794" s="146"/>
      <c r="AC794" s="146"/>
      <c r="AD794" s="146"/>
      <c r="AE794" s="147"/>
      <c r="AF794" s="145"/>
      <c r="AG794" s="146"/>
      <c r="AH794" s="147"/>
      <c r="AI794" s="145"/>
      <c r="AJ794" s="146"/>
      <c r="AK794" s="147"/>
      <c r="AM794"/>
    </row>
    <row r="795" spans="1:39" ht="17" customHeight="1" x14ac:dyDescent="0.2">
      <c r="A795" s="62"/>
      <c r="B795" s="94">
        <v>7</v>
      </c>
      <c r="C795" s="148"/>
      <c r="D795" s="149"/>
      <c r="E795" s="149"/>
      <c r="F795" s="149"/>
      <c r="G795" s="149"/>
      <c r="H795" s="149"/>
      <c r="I795" s="149"/>
      <c r="J795" s="149"/>
      <c r="K795" s="149"/>
      <c r="L795" s="149"/>
      <c r="M795" s="149"/>
      <c r="N795" s="149"/>
      <c r="O795" s="149"/>
      <c r="P795" s="149"/>
      <c r="Q795" s="149"/>
      <c r="R795" s="149"/>
      <c r="S795" s="149"/>
      <c r="T795" s="149"/>
      <c r="U795" s="149"/>
      <c r="V795" s="149"/>
      <c r="W795" s="149"/>
      <c r="X795" s="149"/>
      <c r="Y795" s="149"/>
      <c r="Z795" s="149"/>
      <c r="AA795" s="149"/>
      <c r="AB795" s="149"/>
      <c r="AC795" s="149"/>
      <c r="AD795" s="149"/>
      <c r="AE795" s="150"/>
      <c r="AF795" s="148"/>
      <c r="AG795" s="149"/>
      <c r="AH795" s="150"/>
      <c r="AI795" s="148"/>
      <c r="AJ795" s="149"/>
      <c r="AK795" s="150"/>
      <c r="AM795"/>
    </row>
    <row r="796" spans="1:39" ht="7" customHeight="1" x14ac:dyDescent="0.2">
      <c r="A796" s="62"/>
      <c r="B796" s="16"/>
      <c r="C796" s="17"/>
      <c r="D796" s="18"/>
      <c r="E796" s="18"/>
      <c r="F796" s="18"/>
      <c r="G796" s="18"/>
      <c r="H796" s="18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M796"/>
    </row>
    <row r="797" spans="1:39" ht="17" customHeight="1" x14ac:dyDescent="0.2">
      <c r="A797" s="62"/>
      <c r="B797" s="163" t="s">
        <v>285</v>
      </c>
      <c r="C797" s="164"/>
      <c r="D797" s="165"/>
      <c r="E797" s="163" t="s">
        <v>286</v>
      </c>
      <c r="F797" s="164"/>
      <c r="G797" s="164"/>
      <c r="H797" s="164"/>
      <c r="I797" s="164"/>
      <c r="J797" s="164"/>
      <c r="K797" s="164"/>
      <c r="L797" s="164"/>
      <c r="M797" s="164"/>
      <c r="N797" s="164"/>
      <c r="O797" s="164"/>
      <c r="P797" s="164"/>
      <c r="Q797" s="164"/>
      <c r="R797" s="164"/>
      <c r="S797" s="165"/>
      <c r="T797" s="163" t="s">
        <v>287</v>
      </c>
      <c r="U797" s="164"/>
      <c r="V797" s="164"/>
      <c r="W797" s="164"/>
      <c r="X797" s="165"/>
      <c r="Y797" s="163" t="s">
        <v>288</v>
      </c>
      <c r="Z797" s="164"/>
      <c r="AA797" s="164"/>
      <c r="AB797" s="164"/>
      <c r="AC797" s="165"/>
      <c r="AD797" s="163" t="s">
        <v>289</v>
      </c>
      <c r="AE797" s="164"/>
      <c r="AF797" s="164"/>
      <c r="AG797" s="164"/>
      <c r="AH797" s="165"/>
      <c r="AI797" s="163" t="s">
        <v>290</v>
      </c>
      <c r="AJ797" s="164"/>
      <c r="AK797" s="165"/>
      <c r="AM797"/>
    </row>
    <row r="798" spans="1:39" ht="17" customHeight="1" x14ac:dyDescent="0.2">
      <c r="A798" s="62"/>
      <c r="B798" s="142"/>
      <c r="C798" s="143"/>
      <c r="D798" s="144"/>
      <c r="E798" s="142"/>
      <c r="F798" s="143"/>
      <c r="G798" s="143"/>
      <c r="H798" s="143"/>
      <c r="I798" s="143"/>
      <c r="J798" s="143"/>
      <c r="K798" s="143"/>
      <c r="L798" s="143"/>
      <c r="M798" s="143"/>
      <c r="N798" s="143"/>
      <c r="O798" s="143"/>
      <c r="P798" s="143"/>
      <c r="Q798" s="143"/>
      <c r="R798" s="143"/>
      <c r="S798" s="144"/>
      <c r="T798" s="142" t="s">
        <v>291</v>
      </c>
      <c r="U798" s="143"/>
      <c r="V798" s="143"/>
      <c r="W798" s="143"/>
      <c r="X798" s="144"/>
      <c r="Y798" s="142" t="s">
        <v>292</v>
      </c>
      <c r="Z798" s="143"/>
      <c r="AA798" s="143"/>
      <c r="AB798" s="143"/>
      <c r="AC798" s="144"/>
      <c r="AD798" s="142" t="s">
        <v>292</v>
      </c>
      <c r="AE798" s="143"/>
      <c r="AF798" s="143"/>
      <c r="AG798" s="143"/>
      <c r="AH798" s="144"/>
      <c r="AI798" s="142"/>
      <c r="AJ798" s="143"/>
      <c r="AK798" s="144"/>
      <c r="AM798"/>
    </row>
    <row r="799" spans="1:39" ht="17" customHeight="1" x14ac:dyDescent="0.2">
      <c r="A799" s="62"/>
      <c r="B799" s="145"/>
      <c r="C799" s="146"/>
      <c r="D799" s="147"/>
      <c r="E799" s="145"/>
      <c r="F799" s="146"/>
      <c r="G799" s="146"/>
      <c r="H799" s="146"/>
      <c r="I799" s="146"/>
      <c r="J799" s="146"/>
      <c r="K799" s="146"/>
      <c r="L799" s="146"/>
      <c r="M799" s="146"/>
      <c r="N799" s="146"/>
      <c r="O799" s="146"/>
      <c r="P799" s="146"/>
      <c r="Q799" s="146"/>
      <c r="R799" s="146"/>
      <c r="S799" s="147"/>
      <c r="T799" s="145" t="s">
        <v>291</v>
      </c>
      <c r="U799" s="146"/>
      <c r="V799" s="146"/>
      <c r="W799" s="146"/>
      <c r="X799" s="147"/>
      <c r="Y799" s="145" t="s">
        <v>292</v>
      </c>
      <c r="Z799" s="146"/>
      <c r="AA799" s="146"/>
      <c r="AB799" s="146"/>
      <c r="AC799" s="147"/>
      <c r="AD799" s="145" t="s">
        <v>292</v>
      </c>
      <c r="AE799" s="146"/>
      <c r="AF799" s="146"/>
      <c r="AG799" s="146"/>
      <c r="AH799" s="147"/>
      <c r="AI799" s="145"/>
      <c r="AJ799" s="146"/>
      <c r="AK799" s="147"/>
      <c r="AM799"/>
    </row>
    <row r="800" spans="1:39" ht="17" customHeight="1" x14ac:dyDescent="0.2">
      <c r="A800" s="62"/>
      <c r="B800" s="145"/>
      <c r="C800" s="146"/>
      <c r="D800" s="147"/>
      <c r="E800" s="145"/>
      <c r="F800" s="146"/>
      <c r="G800" s="146"/>
      <c r="H800" s="146"/>
      <c r="I800" s="146"/>
      <c r="J800" s="146"/>
      <c r="K800" s="146"/>
      <c r="L800" s="146"/>
      <c r="M800" s="146"/>
      <c r="N800" s="146"/>
      <c r="O800" s="146"/>
      <c r="P800" s="146"/>
      <c r="Q800" s="146"/>
      <c r="R800" s="146"/>
      <c r="S800" s="147"/>
      <c r="T800" s="145" t="s">
        <v>291</v>
      </c>
      <c r="U800" s="146"/>
      <c r="V800" s="146"/>
      <c r="W800" s="146"/>
      <c r="X800" s="147"/>
      <c r="Y800" s="145" t="s">
        <v>292</v>
      </c>
      <c r="Z800" s="146"/>
      <c r="AA800" s="146"/>
      <c r="AB800" s="146"/>
      <c r="AC800" s="147"/>
      <c r="AD800" s="145" t="s">
        <v>292</v>
      </c>
      <c r="AE800" s="146"/>
      <c r="AF800" s="146"/>
      <c r="AG800" s="146"/>
      <c r="AH800" s="147"/>
      <c r="AI800" s="145"/>
      <c r="AJ800" s="146"/>
      <c r="AK800" s="147"/>
      <c r="AM800"/>
    </row>
    <row r="801" spans="1:39" ht="17" customHeight="1" x14ac:dyDescent="0.2">
      <c r="A801" s="62"/>
      <c r="B801" s="145"/>
      <c r="C801" s="146"/>
      <c r="D801" s="147"/>
      <c r="E801" s="145"/>
      <c r="F801" s="146"/>
      <c r="G801" s="146"/>
      <c r="H801" s="146"/>
      <c r="I801" s="146"/>
      <c r="J801" s="146"/>
      <c r="K801" s="146"/>
      <c r="L801" s="146"/>
      <c r="M801" s="146"/>
      <c r="N801" s="146"/>
      <c r="O801" s="146"/>
      <c r="P801" s="146"/>
      <c r="Q801" s="146"/>
      <c r="R801" s="146"/>
      <c r="S801" s="147"/>
      <c r="T801" s="145" t="s">
        <v>291</v>
      </c>
      <c r="U801" s="146"/>
      <c r="V801" s="146"/>
      <c r="W801" s="146"/>
      <c r="X801" s="147"/>
      <c r="Y801" s="145" t="s">
        <v>292</v>
      </c>
      <c r="Z801" s="146"/>
      <c r="AA801" s="146"/>
      <c r="AB801" s="146"/>
      <c r="AC801" s="147"/>
      <c r="AD801" s="145" t="s">
        <v>292</v>
      </c>
      <c r="AE801" s="146"/>
      <c r="AF801" s="146"/>
      <c r="AG801" s="146"/>
      <c r="AH801" s="147"/>
      <c r="AI801" s="145"/>
      <c r="AJ801" s="146"/>
      <c r="AK801" s="147"/>
      <c r="AM801"/>
    </row>
    <row r="802" spans="1:39" ht="17" customHeight="1" x14ac:dyDescent="0.2">
      <c r="A802" s="62"/>
      <c r="B802" s="145"/>
      <c r="C802" s="146"/>
      <c r="D802" s="147"/>
      <c r="E802" s="145"/>
      <c r="F802" s="146"/>
      <c r="G802" s="146"/>
      <c r="H802" s="146"/>
      <c r="I802" s="146"/>
      <c r="J802" s="146"/>
      <c r="K802" s="146"/>
      <c r="L802" s="146"/>
      <c r="M802" s="146"/>
      <c r="N802" s="146"/>
      <c r="O802" s="146"/>
      <c r="P802" s="146"/>
      <c r="Q802" s="146"/>
      <c r="R802" s="146"/>
      <c r="S802" s="147"/>
      <c r="T802" s="145" t="s">
        <v>291</v>
      </c>
      <c r="U802" s="146"/>
      <c r="V802" s="146"/>
      <c r="W802" s="146"/>
      <c r="X802" s="147"/>
      <c r="Y802" s="145" t="s">
        <v>292</v>
      </c>
      <c r="Z802" s="146"/>
      <c r="AA802" s="146"/>
      <c r="AB802" s="146"/>
      <c r="AC802" s="147"/>
      <c r="AD802" s="145" t="s">
        <v>292</v>
      </c>
      <c r="AE802" s="146"/>
      <c r="AF802" s="146"/>
      <c r="AG802" s="146"/>
      <c r="AH802" s="147"/>
      <c r="AI802" s="145"/>
      <c r="AJ802" s="146"/>
      <c r="AK802" s="147"/>
      <c r="AM802"/>
    </row>
    <row r="803" spans="1:39" ht="17" customHeight="1" x14ac:dyDescent="0.2">
      <c r="A803" s="62"/>
      <c r="B803" s="145"/>
      <c r="C803" s="146"/>
      <c r="D803" s="147"/>
      <c r="E803" s="145"/>
      <c r="F803" s="146"/>
      <c r="G803" s="146"/>
      <c r="H803" s="146"/>
      <c r="I803" s="146"/>
      <c r="J803" s="146"/>
      <c r="K803" s="146"/>
      <c r="L803" s="146"/>
      <c r="M803" s="146"/>
      <c r="N803" s="146"/>
      <c r="O803" s="146"/>
      <c r="P803" s="146"/>
      <c r="Q803" s="146"/>
      <c r="R803" s="146"/>
      <c r="S803" s="147"/>
      <c r="T803" s="145" t="s">
        <v>291</v>
      </c>
      <c r="U803" s="146"/>
      <c r="V803" s="146"/>
      <c r="W803" s="146"/>
      <c r="X803" s="147"/>
      <c r="Y803" s="145" t="s">
        <v>292</v>
      </c>
      <c r="Z803" s="146"/>
      <c r="AA803" s="146"/>
      <c r="AB803" s="146"/>
      <c r="AC803" s="147"/>
      <c r="AD803" s="145" t="s">
        <v>292</v>
      </c>
      <c r="AE803" s="146"/>
      <c r="AF803" s="146"/>
      <c r="AG803" s="146"/>
      <c r="AH803" s="147"/>
      <c r="AI803" s="145"/>
      <c r="AJ803" s="146"/>
      <c r="AK803" s="147"/>
      <c r="AM803"/>
    </row>
    <row r="804" spans="1:39" ht="17" customHeight="1" x14ac:dyDescent="0.2">
      <c r="A804" s="62"/>
      <c r="B804" s="145"/>
      <c r="C804" s="146"/>
      <c r="D804" s="147"/>
      <c r="E804" s="145"/>
      <c r="F804" s="146"/>
      <c r="G804" s="146"/>
      <c r="H804" s="146"/>
      <c r="I804" s="146"/>
      <c r="J804" s="146"/>
      <c r="K804" s="146"/>
      <c r="L804" s="146"/>
      <c r="M804" s="146"/>
      <c r="N804" s="146"/>
      <c r="O804" s="146"/>
      <c r="P804" s="146"/>
      <c r="Q804" s="146"/>
      <c r="R804" s="146"/>
      <c r="S804" s="147"/>
      <c r="T804" s="145" t="s">
        <v>291</v>
      </c>
      <c r="U804" s="146"/>
      <c r="V804" s="146"/>
      <c r="W804" s="146"/>
      <c r="X804" s="147"/>
      <c r="Y804" s="145" t="s">
        <v>292</v>
      </c>
      <c r="Z804" s="146"/>
      <c r="AA804" s="146"/>
      <c r="AB804" s="146"/>
      <c r="AC804" s="147"/>
      <c r="AD804" s="145" t="s">
        <v>292</v>
      </c>
      <c r="AE804" s="146"/>
      <c r="AF804" s="146"/>
      <c r="AG804" s="146"/>
      <c r="AH804" s="147"/>
      <c r="AI804" s="145"/>
      <c r="AJ804" s="146"/>
      <c r="AK804" s="147"/>
      <c r="AM804"/>
    </row>
    <row r="805" spans="1:39" ht="17" customHeight="1" x14ac:dyDescent="0.2">
      <c r="A805" s="62"/>
      <c r="B805" s="145"/>
      <c r="C805" s="146"/>
      <c r="D805" s="147"/>
      <c r="E805" s="145"/>
      <c r="F805" s="146"/>
      <c r="G805" s="146"/>
      <c r="H805" s="146"/>
      <c r="I805" s="146"/>
      <c r="J805" s="146"/>
      <c r="K805" s="146"/>
      <c r="L805" s="146"/>
      <c r="M805" s="146"/>
      <c r="N805" s="146"/>
      <c r="O805" s="146"/>
      <c r="P805" s="146"/>
      <c r="Q805" s="146"/>
      <c r="R805" s="146"/>
      <c r="S805" s="147"/>
      <c r="T805" s="145" t="s">
        <v>291</v>
      </c>
      <c r="U805" s="146"/>
      <c r="V805" s="146"/>
      <c r="W805" s="146"/>
      <c r="X805" s="147"/>
      <c r="Y805" s="145" t="s">
        <v>292</v>
      </c>
      <c r="Z805" s="146"/>
      <c r="AA805" s="146"/>
      <c r="AB805" s="146"/>
      <c r="AC805" s="147"/>
      <c r="AD805" s="145" t="s">
        <v>292</v>
      </c>
      <c r="AE805" s="146"/>
      <c r="AF805" s="146"/>
      <c r="AG805" s="146"/>
      <c r="AH805" s="147"/>
      <c r="AI805" s="145"/>
      <c r="AJ805" s="146"/>
      <c r="AK805" s="147"/>
      <c r="AM805"/>
    </row>
    <row r="806" spans="1:39" ht="17" customHeight="1" x14ac:dyDescent="0.2">
      <c r="A806" s="62"/>
      <c r="B806" s="145"/>
      <c r="C806" s="146"/>
      <c r="D806" s="147"/>
      <c r="E806" s="145"/>
      <c r="F806" s="146"/>
      <c r="G806" s="146"/>
      <c r="H806" s="146"/>
      <c r="I806" s="146"/>
      <c r="J806" s="146"/>
      <c r="K806" s="146"/>
      <c r="L806" s="146"/>
      <c r="M806" s="146"/>
      <c r="N806" s="146"/>
      <c r="O806" s="146"/>
      <c r="P806" s="146"/>
      <c r="Q806" s="146"/>
      <c r="R806" s="146"/>
      <c r="S806" s="147"/>
      <c r="T806" s="145" t="s">
        <v>291</v>
      </c>
      <c r="U806" s="146"/>
      <c r="V806" s="146"/>
      <c r="W806" s="146"/>
      <c r="X806" s="147"/>
      <c r="Y806" s="145" t="s">
        <v>292</v>
      </c>
      <c r="Z806" s="146"/>
      <c r="AA806" s="146"/>
      <c r="AB806" s="146"/>
      <c r="AC806" s="147"/>
      <c r="AD806" s="145" t="s">
        <v>292</v>
      </c>
      <c r="AE806" s="146"/>
      <c r="AF806" s="146"/>
      <c r="AG806" s="146"/>
      <c r="AH806" s="147"/>
      <c r="AI806" s="145"/>
      <c r="AJ806" s="146"/>
      <c r="AK806" s="147"/>
      <c r="AM806"/>
    </row>
    <row r="807" spans="1:39" ht="17" customHeight="1" x14ac:dyDescent="0.2">
      <c r="A807" s="62"/>
      <c r="B807" s="145"/>
      <c r="C807" s="146"/>
      <c r="D807" s="147"/>
      <c r="E807" s="145"/>
      <c r="F807" s="146"/>
      <c r="G807" s="146"/>
      <c r="H807" s="146"/>
      <c r="I807" s="146"/>
      <c r="J807" s="146"/>
      <c r="K807" s="146"/>
      <c r="L807" s="146"/>
      <c r="M807" s="146"/>
      <c r="N807" s="146"/>
      <c r="O807" s="146"/>
      <c r="P807" s="146"/>
      <c r="Q807" s="146"/>
      <c r="R807" s="146"/>
      <c r="S807" s="147"/>
      <c r="T807" s="145" t="s">
        <v>291</v>
      </c>
      <c r="U807" s="146"/>
      <c r="V807" s="146"/>
      <c r="W807" s="146"/>
      <c r="X807" s="147"/>
      <c r="Y807" s="145" t="s">
        <v>292</v>
      </c>
      <c r="Z807" s="146"/>
      <c r="AA807" s="146"/>
      <c r="AB807" s="146"/>
      <c r="AC807" s="147"/>
      <c r="AD807" s="145" t="s">
        <v>292</v>
      </c>
      <c r="AE807" s="146"/>
      <c r="AF807" s="146"/>
      <c r="AG807" s="146"/>
      <c r="AH807" s="147"/>
      <c r="AI807" s="145"/>
      <c r="AJ807" s="146"/>
      <c r="AK807" s="147"/>
      <c r="AM807"/>
    </row>
    <row r="808" spans="1:39" ht="17" customHeight="1" x14ac:dyDescent="0.2">
      <c r="A808" s="62"/>
      <c r="B808" s="148"/>
      <c r="C808" s="149"/>
      <c r="D808" s="150"/>
      <c r="E808" s="148"/>
      <c r="F808" s="149"/>
      <c r="G808" s="149"/>
      <c r="H808" s="149"/>
      <c r="I808" s="149"/>
      <c r="J808" s="149"/>
      <c r="K808" s="149"/>
      <c r="L808" s="149"/>
      <c r="M808" s="149"/>
      <c r="N808" s="149"/>
      <c r="O808" s="149"/>
      <c r="P808" s="149"/>
      <c r="Q808" s="149"/>
      <c r="R808" s="149"/>
      <c r="S808" s="150"/>
      <c r="T808" s="148" t="s">
        <v>291</v>
      </c>
      <c r="U808" s="149"/>
      <c r="V808" s="149"/>
      <c r="W808" s="149"/>
      <c r="X808" s="150"/>
      <c r="Y808" s="148" t="s">
        <v>292</v>
      </c>
      <c r="Z808" s="149"/>
      <c r="AA808" s="149"/>
      <c r="AB808" s="149"/>
      <c r="AC808" s="150"/>
      <c r="AD808" s="148" t="s">
        <v>292</v>
      </c>
      <c r="AE808" s="149"/>
      <c r="AF808" s="149"/>
      <c r="AG808" s="149"/>
      <c r="AH808" s="150"/>
      <c r="AI808" s="148"/>
      <c r="AJ808" s="149"/>
      <c r="AK808" s="150"/>
      <c r="AM808"/>
    </row>
    <row r="809" spans="1:39" ht="7" customHeight="1" x14ac:dyDescent="0.2">
      <c r="A809" s="62"/>
      <c r="AM809"/>
    </row>
    <row r="810" spans="1:39" ht="7" customHeight="1" x14ac:dyDescent="0.2">
      <c r="A810" s="62"/>
      <c r="B810" s="28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6"/>
      <c r="AM810"/>
    </row>
    <row r="811" spans="1:39" s="30" customFormat="1" ht="15" customHeight="1" x14ac:dyDescent="0.15">
      <c r="A811" s="62"/>
      <c r="B811" s="166" t="s">
        <v>293</v>
      </c>
      <c r="C811" s="167"/>
      <c r="D811" s="167"/>
      <c r="E811" s="167"/>
      <c r="F811" s="167"/>
      <c r="G811" s="23"/>
      <c r="H811" s="69"/>
      <c r="I811" s="23" t="s">
        <v>294</v>
      </c>
      <c r="J811" s="23"/>
      <c r="K811" s="23"/>
      <c r="L811" s="23"/>
      <c r="M811" s="69"/>
      <c r="N811" s="23" t="s">
        <v>295</v>
      </c>
      <c r="O811" s="23"/>
      <c r="P811" s="23"/>
      <c r="Q811" s="23"/>
      <c r="R811" s="69"/>
      <c r="S811" s="23" t="s">
        <v>296</v>
      </c>
      <c r="T811" s="23"/>
      <c r="U811" s="23"/>
      <c r="V811" s="23"/>
      <c r="W811" s="23"/>
      <c r="X811" s="23"/>
      <c r="Y811" s="70"/>
      <c r="Z811" s="23" t="s">
        <v>297</v>
      </c>
      <c r="AA811" s="23"/>
      <c r="AB811" s="23"/>
      <c r="AC811" s="23"/>
      <c r="AD811" s="69"/>
      <c r="AE811" s="23" t="s">
        <v>298</v>
      </c>
      <c r="AF811" s="23"/>
      <c r="AG811" s="23"/>
      <c r="AH811" s="80"/>
      <c r="AI811" s="80"/>
      <c r="AJ811" s="80"/>
      <c r="AK811" s="84"/>
    </row>
    <row r="812" spans="1:39" s="30" customFormat="1" ht="10" customHeight="1" x14ac:dyDescent="0.15">
      <c r="A812" s="62"/>
      <c r="B812" s="166"/>
      <c r="C812" s="167"/>
      <c r="D812" s="167"/>
      <c r="E812" s="167"/>
      <c r="F812" s="167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80"/>
      <c r="AI812" s="80"/>
      <c r="AJ812" s="80"/>
      <c r="AK812" s="84"/>
    </row>
    <row r="813" spans="1:39" s="30" customFormat="1" ht="15" customHeight="1" x14ac:dyDescent="0.15">
      <c r="A813" s="62"/>
      <c r="B813" s="166"/>
      <c r="C813" s="167"/>
      <c r="D813" s="167"/>
      <c r="E813" s="167"/>
      <c r="F813" s="167"/>
      <c r="G813" s="23"/>
      <c r="H813" s="69"/>
      <c r="I813" s="23" t="s">
        <v>299</v>
      </c>
      <c r="J813" s="23"/>
      <c r="K813" s="23"/>
      <c r="L813" s="23"/>
      <c r="M813" s="69"/>
      <c r="N813" s="23" t="s">
        <v>300</v>
      </c>
      <c r="O813" s="72"/>
      <c r="P813" s="23"/>
      <c r="Q813" s="23"/>
      <c r="R813" s="69"/>
      <c r="S813" s="23" t="s">
        <v>301</v>
      </c>
      <c r="T813" s="23"/>
      <c r="U813" s="23"/>
      <c r="V813" s="23"/>
      <c r="W813" s="23"/>
      <c r="X813" s="23"/>
      <c r="Y813" s="69"/>
      <c r="Z813" s="23" t="s">
        <v>302</v>
      </c>
      <c r="AA813" s="23"/>
      <c r="AB813" s="71"/>
      <c r="AC813" s="71"/>
      <c r="AD813" s="71"/>
      <c r="AE813" s="71"/>
      <c r="AF813" s="71"/>
      <c r="AG813" s="71"/>
      <c r="AH813" s="71"/>
      <c r="AI813" s="71"/>
      <c r="AJ813" s="71"/>
      <c r="AK813" s="82"/>
    </row>
    <row r="814" spans="1:39" s="30" customFormat="1" ht="10" customHeight="1" x14ac:dyDescent="0.15">
      <c r="A814" s="62"/>
      <c r="B814" s="83"/>
      <c r="C814" s="29"/>
      <c r="D814" s="29"/>
      <c r="E814" s="29"/>
      <c r="F814" s="29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84"/>
    </row>
    <row r="815" spans="1:39" s="30" customFormat="1" ht="15" customHeight="1" x14ac:dyDescent="0.15">
      <c r="A815" s="62"/>
      <c r="B815" s="171" t="s">
        <v>303</v>
      </c>
      <c r="C815" s="172"/>
      <c r="D815" s="172"/>
      <c r="E815" s="172"/>
      <c r="F815" s="172"/>
      <c r="G815" s="23"/>
      <c r="H815" s="69"/>
      <c r="I815" s="23" t="s">
        <v>304</v>
      </c>
      <c r="J815" s="23"/>
      <c r="K815" s="23"/>
      <c r="L815" s="23"/>
      <c r="M815" s="23"/>
      <c r="N815" s="23"/>
      <c r="O815" s="72"/>
      <c r="P815" s="23"/>
      <c r="Q815" s="23"/>
      <c r="R815" s="69"/>
      <c r="S815" s="23" t="s">
        <v>305</v>
      </c>
      <c r="T815" s="23"/>
      <c r="U815" s="23"/>
      <c r="V815" s="23"/>
      <c r="W815" s="23"/>
      <c r="X815" s="23"/>
      <c r="Y815" s="69"/>
      <c r="Z815" s="23" t="s">
        <v>306</v>
      </c>
      <c r="AA815" s="23"/>
      <c r="AB815" s="23"/>
      <c r="AC815" s="23"/>
      <c r="AD815" s="23"/>
      <c r="AE815" s="23"/>
      <c r="AF815" s="73"/>
      <c r="AG815" s="23"/>
      <c r="AH815" s="23"/>
      <c r="AI815" s="23"/>
      <c r="AJ815" s="23"/>
      <c r="AK815" s="84"/>
    </row>
    <row r="816" spans="1:39" s="30" customFormat="1" ht="5" customHeight="1" x14ac:dyDescent="0.15">
      <c r="A816" s="62"/>
      <c r="B816" s="171"/>
      <c r="C816" s="172"/>
      <c r="D816" s="172"/>
      <c r="E816" s="172"/>
      <c r="F816" s="172"/>
      <c r="G816" s="23"/>
      <c r="H816" s="23"/>
      <c r="I816" s="23"/>
      <c r="J816" s="23"/>
      <c r="K816" s="23"/>
      <c r="L816" s="23"/>
      <c r="M816" s="23"/>
      <c r="N816" s="23"/>
      <c r="O816" s="72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73"/>
      <c r="AG816" s="23"/>
      <c r="AH816" s="23"/>
      <c r="AI816" s="23"/>
      <c r="AJ816" s="23"/>
      <c r="AK816" s="84"/>
    </row>
    <row r="817" spans="1:39" s="30" customFormat="1" ht="15" customHeight="1" x14ac:dyDescent="0.2">
      <c r="A817" s="63"/>
      <c r="B817" s="171"/>
      <c r="C817" s="172"/>
      <c r="D817" s="172"/>
      <c r="E817" s="172"/>
      <c r="F817" s="172"/>
      <c r="G817" s="23"/>
      <c r="H817" s="23"/>
      <c r="I817" s="23"/>
      <c r="J817" s="23"/>
      <c r="K817" s="23"/>
      <c r="L817" s="23"/>
      <c r="M817" s="23"/>
      <c r="N817" s="23"/>
      <c r="O817" s="74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84"/>
    </row>
    <row r="818" spans="1:39" s="30" customFormat="1" ht="10" customHeight="1" x14ac:dyDescent="0.2">
      <c r="A818" s="62"/>
      <c r="B818" s="83"/>
      <c r="C818" s="29"/>
      <c r="D818" s="29"/>
      <c r="E818" s="29"/>
      <c r="F818" s="29"/>
      <c r="G818" s="23"/>
      <c r="H818" s="23"/>
      <c r="I818" s="23"/>
      <c r="J818" s="23"/>
      <c r="K818" s="23"/>
      <c r="L818" s="23"/>
      <c r="M818" s="23"/>
      <c r="N818" s="23"/>
      <c r="O818" s="75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84"/>
    </row>
    <row r="819" spans="1:39" s="30" customFormat="1" ht="17" customHeight="1" x14ac:dyDescent="0.15">
      <c r="A819" s="62"/>
      <c r="B819" s="173" t="s">
        <v>307</v>
      </c>
      <c r="C819" s="174"/>
      <c r="D819" s="174"/>
      <c r="E819" s="174"/>
      <c r="F819" s="174"/>
      <c r="G819" s="23"/>
      <c r="H819" s="69"/>
      <c r="I819" s="76" t="s">
        <v>308</v>
      </c>
      <c r="J819" s="23"/>
      <c r="K819" s="23"/>
      <c r="L819" s="23"/>
      <c r="M819" s="69"/>
      <c r="N819" s="23" t="s">
        <v>309</v>
      </c>
      <c r="O819" s="72"/>
      <c r="P819" s="23"/>
      <c r="Q819" s="23"/>
      <c r="R819" s="69"/>
      <c r="S819" s="23" t="s">
        <v>310</v>
      </c>
      <c r="T819" s="23"/>
      <c r="U819" s="23"/>
      <c r="V819" s="23"/>
      <c r="W819" s="23"/>
      <c r="X819" s="23"/>
      <c r="Y819" s="69"/>
      <c r="Z819" s="23" t="s">
        <v>311</v>
      </c>
      <c r="AA819" s="23"/>
      <c r="AB819" s="23"/>
      <c r="AC819" s="69"/>
      <c r="AD819" s="76" t="s">
        <v>312</v>
      </c>
      <c r="AF819" s="23"/>
      <c r="AG819" s="23"/>
      <c r="AH819" s="23"/>
      <c r="AI819" s="23"/>
      <c r="AJ819" s="23"/>
      <c r="AK819" s="84"/>
    </row>
    <row r="820" spans="1:39" s="30" customFormat="1" ht="7" customHeight="1" x14ac:dyDescent="0.15">
      <c r="A820" s="62"/>
      <c r="B820" s="173"/>
      <c r="C820" s="174"/>
      <c r="D820" s="174"/>
      <c r="E820" s="174"/>
      <c r="F820" s="174"/>
      <c r="G820" s="23"/>
      <c r="H820" s="77"/>
      <c r="I820" s="23"/>
      <c r="J820" s="23"/>
      <c r="K820" s="23"/>
      <c r="L820" s="23"/>
      <c r="M820" s="23"/>
      <c r="N820" s="23"/>
      <c r="O820" s="72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84"/>
    </row>
    <row r="821" spans="1:39" ht="17" customHeight="1" x14ac:dyDescent="0.2">
      <c r="A821" s="62"/>
      <c r="B821" s="173"/>
      <c r="C821" s="174"/>
      <c r="D821" s="174"/>
      <c r="E821" s="174"/>
      <c r="F821" s="174"/>
      <c r="G821" s="75"/>
      <c r="H821" s="78"/>
      <c r="I821" s="75" t="s">
        <v>313</v>
      </c>
      <c r="J821" s="75"/>
      <c r="K821" s="75"/>
      <c r="L821" s="75"/>
      <c r="M821" s="75"/>
      <c r="N821" s="75"/>
      <c r="O821" s="75"/>
      <c r="P821" s="75"/>
      <c r="Q821" s="75"/>
      <c r="R821" s="78"/>
      <c r="S821" s="75" t="s">
        <v>314</v>
      </c>
      <c r="T821" s="75"/>
      <c r="U821" s="75"/>
      <c r="V821" s="75"/>
      <c r="W821" s="75"/>
      <c r="X821" s="75"/>
      <c r="Y821" s="78"/>
      <c r="Z821" s="75" t="s">
        <v>315</v>
      </c>
      <c r="AA821" s="75"/>
      <c r="AB821" s="79"/>
      <c r="AC821" s="79"/>
      <c r="AD821" s="79"/>
      <c r="AE821" s="79"/>
      <c r="AF821" s="79"/>
      <c r="AG821" s="79"/>
      <c r="AH821" s="79"/>
      <c r="AI821" s="79"/>
      <c r="AJ821" s="79"/>
      <c r="AK821" s="85"/>
      <c r="AM821"/>
    </row>
    <row r="822" spans="1:39" ht="10" customHeight="1" x14ac:dyDescent="0.2">
      <c r="A822" s="62"/>
      <c r="B822" s="86"/>
      <c r="C822" s="87"/>
      <c r="D822" s="87"/>
      <c r="E822" s="87"/>
      <c r="F822" s="87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  <c r="AA822" s="75"/>
      <c r="AB822" s="75"/>
      <c r="AC822" s="75"/>
      <c r="AD822" s="75"/>
      <c r="AE822" s="75"/>
      <c r="AF822" s="75"/>
      <c r="AG822" s="75"/>
      <c r="AH822" s="75"/>
      <c r="AI822" s="75"/>
      <c r="AJ822" s="75"/>
      <c r="AK822" s="88"/>
      <c r="AM822"/>
    </row>
    <row r="823" spans="1:39" s="23" customFormat="1" ht="15" customHeight="1" x14ac:dyDescent="0.15">
      <c r="A823" s="64"/>
      <c r="B823" s="173" t="s">
        <v>316</v>
      </c>
      <c r="C823" s="174"/>
      <c r="D823" s="174"/>
      <c r="E823" s="174"/>
      <c r="F823" s="174"/>
      <c r="G823" s="29"/>
      <c r="H823" s="70"/>
      <c r="I823" s="80" t="s">
        <v>35</v>
      </c>
      <c r="J823" s="80"/>
      <c r="K823" s="80"/>
      <c r="L823" s="80"/>
      <c r="M823" s="70"/>
      <c r="N823" s="80" t="s">
        <v>54</v>
      </c>
      <c r="Q823" s="80"/>
      <c r="R823" s="70"/>
      <c r="S823" s="80" t="s">
        <v>317</v>
      </c>
      <c r="V823" s="80"/>
      <c r="W823" s="80"/>
      <c r="Y823" s="70"/>
      <c r="Z823" s="80" t="s">
        <v>318</v>
      </c>
      <c r="AA823" s="80"/>
      <c r="AD823" s="80"/>
      <c r="AE823" s="80"/>
      <c r="AF823" s="80"/>
      <c r="AG823" s="80"/>
      <c r="AH823" s="80"/>
      <c r="AI823" s="80"/>
      <c r="AJ823" s="80"/>
      <c r="AK823" s="84"/>
    </row>
    <row r="824" spans="1:39" ht="17" customHeight="1" x14ac:dyDescent="0.2">
      <c r="A824" s="62"/>
      <c r="B824" s="173"/>
      <c r="C824" s="174"/>
      <c r="D824" s="174"/>
      <c r="E824" s="174"/>
      <c r="F824" s="174"/>
      <c r="G824" s="75"/>
      <c r="H824" s="75" t="s">
        <v>319</v>
      </c>
      <c r="I824" s="75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  <c r="AA824" s="79"/>
      <c r="AB824" s="79"/>
      <c r="AC824" s="79"/>
      <c r="AD824" s="79"/>
      <c r="AE824" s="79"/>
      <c r="AF824" s="79"/>
      <c r="AG824" s="79"/>
      <c r="AH824" s="79"/>
      <c r="AI824" s="79"/>
      <c r="AJ824" s="79"/>
      <c r="AK824" s="82"/>
      <c r="AM824"/>
    </row>
    <row r="825" spans="1:39" ht="5" customHeight="1" x14ac:dyDescent="0.2">
      <c r="A825" s="62"/>
      <c r="B825" s="89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  <c r="AA825" s="81"/>
      <c r="AB825" s="81"/>
      <c r="AC825" s="81"/>
      <c r="AD825" s="81"/>
      <c r="AE825" s="81"/>
      <c r="AF825" s="81"/>
      <c r="AG825" s="81"/>
      <c r="AH825" s="81"/>
      <c r="AI825" s="81"/>
      <c r="AJ825" s="81"/>
      <c r="AK825" s="90"/>
      <c r="AM825"/>
    </row>
    <row r="826" spans="1:39" ht="7" customHeight="1" x14ac:dyDescent="0.2">
      <c r="A826" s="62"/>
      <c r="B826" s="175"/>
      <c r="C826" s="175"/>
      <c r="D826" s="175"/>
      <c r="E826" s="175"/>
      <c r="F826" s="176"/>
      <c r="G826" s="176"/>
      <c r="H826" s="176"/>
      <c r="I826" s="176"/>
      <c r="J826" s="176"/>
      <c r="K826" s="176"/>
      <c r="L826" s="176"/>
      <c r="M826" s="176"/>
      <c r="N826" s="176"/>
      <c r="O826" s="176"/>
      <c r="P826" s="176"/>
      <c r="Q826" s="176"/>
      <c r="R826" s="176"/>
      <c r="S826" s="176"/>
      <c r="T826" s="176"/>
      <c r="U826" s="176"/>
      <c r="V826" s="176"/>
      <c r="W826" s="176"/>
      <c r="X826" s="176"/>
      <c r="Y826" s="176"/>
      <c r="Z826" s="176"/>
      <c r="AA826" s="176"/>
      <c r="AB826" s="176"/>
      <c r="AC826" s="176"/>
      <c r="AD826" s="176"/>
      <c r="AE826" s="176"/>
      <c r="AF826" s="176"/>
      <c r="AG826" s="176"/>
      <c r="AH826" s="176"/>
      <c r="AI826" s="176"/>
      <c r="AJ826" s="176"/>
      <c r="AK826" s="176"/>
      <c r="AM826"/>
    </row>
    <row r="827" spans="1:39" ht="16" customHeight="1" x14ac:dyDescent="0.2">
      <c r="A827" s="62"/>
      <c r="B827" s="177" t="s">
        <v>320</v>
      </c>
      <c r="C827" s="178"/>
      <c r="D827" s="178"/>
      <c r="E827" s="178"/>
      <c r="F827" s="143"/>
      <c r="G827" s="143"/>
      <c r="H827" s="143"/>
      <c r="I827" s="143"/>
      <c r="J827" s="143"/>
      <c r="K827" s="143"/>
      <c r="L827" s="143"/>
      <c r="M827" s="143"/>
      <c r="N827" s="143"/>
      <c r="O827" s="143"/>
      <c r="P827" s="143"/>
      <c r="Q827" s="143"/>
      <c r="R827" s="143"/>
      <c r="S827" s="143"/>
      <c r="T827" s="143"/>
      <c r="U827" s="143"/>
      <c r="V827" s="143"/>
      <c r="W827" s="143"/>
      <c r="X827" s="143"/>
      <c r="Y827" s="143"/>
      <c r="Z827" s="143"/>
      <c r="AA827" s="143"/>
      <c r="AB827" s="143"/>
      <c r="AC827" s="143"/>
      <c r="AD827" s="143"/>
      <c r="AE827" s="143"/>
      <c r="AF827" s="143"/>
      <c r="AG827" s="143"/>
      <c r="AH827" s="143"/>
      <c r="AI827" s="143"/>
      <c r="AJ827" s="143"/>
      <c r="AK827" s="144"/>
      <c r="AM827"/>
    </row>
    <row r="828" spans="1:39" ht="16" customHeight="1" x14ac:dyDescent="0.2">
      <c r="A828" s="62"/>
      <c r="B828" s="145"/>
      <c r="C828" s="146"/>
      <c r="D828" s="146"/>
      <c r="E828" s="146"/>
      <c r="F828" s="146"/>
      <c r="G828" s="146"/>
      <c r="H828" s="146"/>
      <c r="I828" s="146"/>
      <c r="J828" s="146"/>
      <c r="K828" s="146"/>
      <c r="L828" s="146"/>
      <c r="M828" s="146"/>
      <c r="N828" s="146"/>
      <c r="O828" s="146"/>
      <c r="P828" s="146"/>
      <c r="Q828" s="146"/>
      <c r="R828" s="146"/>
      <c r="S828" s="146"/>
      <c r="T828" s="146"/>
      <c r="U828" s="146"/>
      <c r="V828" s="146"/>
      <c r="W828" s="146"/>
      <c r="X828" s="146"/>
      <c r="Y828" s="146"/>
      <c r="Z828" s="146"/>
      <c r="AA828" s="146"/>
      <c r="AB828" s="146"/>
      <c r="AC828" s="146"/>
      <c r="AD828" s="146"/>
      <c r="AE828" s="146"/>
      <c r="AF828" s="146"/>
      <c r="AG828" s="146"/>
      <c r="AH828" s="146"/>
      <c r="AI828" s="146"/>
      <c r="AJ828" s="146"/>
      <c r="AK828" s="147"/>
      <c r="AM828"/>
    </row>
    <row r="829" spans="1:39" ht="16" customHeight="1" x14ac:dyDescent="0.2">
      <c r="A829" s="62"/>
      <c r="B829" s="145"/>
      <c r="C829" s="146"/>
      <c r="D829" s="146"/>
      <c r="E829" s="146"/>
      <c r="F829" s="146"/>
      <c r="G829" s="146"/>
      <c r="H829" s="146"/>
      <c r="I829" s="146"/>
      <c r="J829" s="146"/>
      <c r="K829" s="146"/>
      <c r="L829" s="146"/>
      <c r="M829" s="146"/>
      <c r="N829" s="146"/>
      <c r="O829" s="146"/>
      <c r="P829" s="146"/>
      <c r="Q829" s="146"/>
      <c r="R829" s="146"/>
      <c r="S829" s="146"/>
      <c r="T829" s="146"/>
      <c r="U829" s="146"/>
      <c r="V829" s="146"/>
      <c r="W829" s="146"/>
      <c r="X829" s="146"/>
      <c r="Y829" s="146"/>
      <c r="Z829" s="146"/>
      <c r="AA829" s="146"/>
      <c r="AB829" s="146"/>
      <c r="AC829" s="146"/>
      <c r="AD829" s="146"/>
      <c r="AE829" s="146"/>
      <c r="AF829" s="146"/>
      <c r="AG829" s="146"/>
      <c r="AH829" s="146"/>
      <c r="AI829" s="146"/>
      <c r="AJ829" s="146"/>
      <c r="AK829" s="147"/>
      <c r="AM829"/>
    </row>
    <row r="830" spans="1:39" ht="16" customHeight="1" x14ac:dyDescent="0.2">
      <c r="A830" s="62"/>
      <c r="B830" s="145"/>
      <c r="C830" s="146"/>
      <c r="D830" s="146"/>
      <c r="E830" s="146"/>
      <c r="F830" s="146"/>
      <c r="G830" s="146"/>
      <c r="H830" s="146"/>
      <c r="I830" s="146"/>
      <c r="J830" s="146"/>
      <c r="K830" s="146"/>
      <c r="L830" s="146"/>
      <c r="M830" s="146"/>
      <c r="N830" s="146"/>
      <c r="O830" s="146"/>
      <c r="P830" s="146"/>
      <c r="Q830" s="146"/>
      <c r="R830" s="146"/>
      <c r="S830" s="146"/>
      <c r="T830" s="146"/>
      <c r="U830" s="146"/>
      <c r="V830" s="146"/>
      <c r="W830" s="146"/>
      <c r="X830" s="146"/>
      <c r="Y830" s="146"/>
      <c r="Z830" s="146"/>
      <c r="AA830" s="146"/>
      <c r="AB830" s="146"/>
      <c r="AC830" s="146"/>
      <c r="AD830" s="146"/>
      <c r="AE830" s="146"/>
      <c r="AF830" s="146"/>
      <c r="AG830" s="146"/>
      <c r="AH830" s="146"/>
      <c r="AI830" s="146"/>
      <c r="AJ830" s="146"/>
      <c r="AK830" s="147"/>
      <c r="AM830"/>
    </row>
    <row r="831" spans="1:39" ht="17" customHeight="1" x14ac:dyDescent="0.2">
      <c r="A831" s="62"/>
      <c r="B831" s="145"/>
      <c r="C831" s="146"/>
      <c r="D831" s="146"/>
      <c r="E831" s="146"/>
      <c r="F831" s="146"/>
      <c r="G831" s="146"/>
      <c r="H831" s="146"/>
      <c r="I831" s="146"/>
      <c r="J831" s="146"/>
      <c r="K831" s="146"/>
      <c r="L831" s="146"/>
      <c r="M831" s="146"/>
      <c r="N831" s="146"/>
      <c r="O831" s="146"/>
      <c r="P831" s="146"/>
      <c r="Q831" s="146"/>
      <c r="R831" s="146"/>
      <c r="S831" s="146"/>
      <c r="T831" s="146"/>
      <c r="U831" s="146"/>
      <c r="V831" s="146"/>
      <c r="W831" s="146"/>
      <c r="X831" s="146"/>
      <c r="Y831" s="146"/>
      <c r="Z831" s="146"/>
      <c r="AA831" s="146"/>
      <c r="AB831" s="146"/>
      <c r="AC831" s="146"/>
      <c r="AD831" s="146"/>
      <c r="AE831" s="146"/>
      <c r="AF831" s="146"/>
      <c r="AG831" s="146"/>
      <c r="AH831" s="146"/>
      <c r="AI831" s="146"/>
      <c r="AJ831" s="146"/>
      <c r="AK831" s="147"/>
      <c r="AM831"/>
    </row>
    <row r="832" spans="1:39" ht="17" customHeight="1" x14ac:dyDescent="0.2">
      <c r="A832" s="62"/>
      <c r="B832" s="145"/>
      <c r="C832" s="146"/>
      <c r="D832" s="146"/>
      <c r="E832" s="146"/>
      <c r="F832" s="146"/>
      <c r="G832" s="146"/>
      <c r="H832" s="146"/>
      <c r="I832" s="146"/>
      <c r="J832" s="146"/>
      <c r="K832" s="146"/>
      <c r="L832" s="146"/>
      <c r="M832" s="146"/>
      <c r="N832" s="146"/>
      <c r="O832" s="146"/>
      <c r="P832" s="146"/>
      <c r="Q832" s="146"/>
      <c r="R832" s="146"/>
      <c r="S832" s="146"/>
      <c r="T832" s="146"/>
      <c r="U832" s="146"/>
      <c r="V832" s="146"/>
      <c r="W832" s="146"/>
      <c r="X832" s="146"/>
      <c r="Y832" s="146"/>
      <c r="Z832" s="146"/>
      <c r="AA832" s="146"/>
      <c r="AB832" s="146"/>
      <c r="AC832" s="146"/>
      <c r="AD832" s="146"/>
      <c r="AE832" s="146"/>
      <c r="AF832" s="146"/>
      <c r="AG832" s="146"/>
      <c r="AH832" s="146"/>
      <c r="AI832" s="146"/>
      <c r="AJ832" s="146"/>
      <c r="AK832" s="147"/>
      <c r="AM832"/>
    </row>
    <row r="833" spans="1:44" ht="17" customHeight="1" x14ac:dyDescent="0.2">
      <c r="A833" s="62"/>
      <c r="B833" s="148"/>
      <c r="C833" s="149"/>
      <c r="D833" s="149"/>
      <c r="E833" s="149"/>
      <c r="F833" s="149"/>
      <c r="G833" s="149"/>
      <c r="H833" s="149"/>
      <c r="I833" s="149"/>
      <c r="J833" s="149"/>
      <c r="K833" s="149"/>
      <c r="L833" s="149"/>
      <c r="M833" s="149"/>
      <c r="N833" s="149"/>
      <c r="O833" s="149"/>
      <c r="P833" s="149"/>
      <c r="Q833" s="149"/>
      <c r="R833" s="149"/>
      <c r="S833" s="149"/>
      <c r="T833" s="149"/>
      <c r="U833" s="149"/>
      <c r="V833" s="149"/>
      <c r="W833" s="149"/>
      <c r="X833" s="149"/>
      <c r="Y833" s="149"/>
      <c r="Z833" s="149"/>
      <c r="AA833" s="149"/>
      <c r="AB833" s="149"/>
      <c r="AC833" s="149"/>
      <c r="AD833" s="149"/>
      <c r="AE833" s="149"/>
      <c r="AF833" s="149"/>
      <c r="AG833" s="149"/>
      <c r="AH833" s="149"/>
      <c r="AI833" s="149"/>
      <c r="AJ833" s="149"/>
      <c r="AK833" s="150"/>
      <c r="AM833"/>
    </row>
    <row r="834" spans="1:44" ht="7" customHeight="1" x14ac:dyDescent="0.2">
      <c r="A834" s="62"/>
      <c r="AM834"/>
    </row>
    <row r="835" spans="1:44" ht="12" customHeight="1" x14ac:dyDescent="0.2">
      <c r="A835" s="62"/>
      <c r="B835" s="169" t="s">
        <v>321</v>
      </c>
      <c r="C835" s="170"/>
      <c r="D835" s="170"/>
      <c r="E835" s="170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6"/>
      <c r="T835" s="169" t="s">
        <v>322</v>
      </c>
      <c r="U835" s="170"/>
      <c r="V835" s="170"/>
      <c r="W835" s="170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6"/>
      <c r="AM835"/>
    </row>
    <row r="836" spans="1:44" x14ac:dyDescent="0.2">
      <c r="A836" s="62"/>
      <c r="B836" s="36"/>
      <c r="C836" s="37"/>
      <c r="D836" s="38" t="s">
        <v>323</v>
      </c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S836" s="35"/>
      <c r="T836" s="36"/>
      <c r="U836" s="37"/>
      <c r="V836" s="38" t="s">
        <v>323</v>
      </c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8"/>
      <c r="AJ836" s="38"/>
      <c r="AK836" s="35"/>
      <c r="AM836"/>
    </row>
    <row r="837" spans="1:44" ht="7" customHeight="1" x14ac:dyDescent="0.2">
      <c r="A837" s="62"/>
      <c r="B837" s="34"/>
      <c r="S837" s="35"/>
      <c r="T837" s="34"/>
      <c r="AK837" s="35"/>
      <c r="AM837"/>
    </row>
    <row r="838" spans="1:44" ht="14.25" customHeight="1" x14ac:dyDescent="0.2">
      <c r="A838" s="62"/>
      <c r="B838" s="39"/>
      <c r="F838" s="38" t="s">
        <v>324</v>
      </c>
      <c r="H838" s="40"/>
      <c r="I838" s="40"/>
      <c r="J838" s="41" t="s">
        <v>325</v>
      </c>
      <c r="K838" s="40"/>
      <c r="L838" s="41" t="s">
        <v>326</v>
      </c>
      <c r="M838" s="40"/>
      <c r="N838" s="40"/>
      <c r="S838" s="35"/>
      <c r="T838" s="39"/>
      <c r="X838" s="38" t="s">
        <v>324</v>
      </c>
      <c r="Z838" s="40"/>
      <c r="AA838" s="40"/>
      <c r="AB838" s="41" t="s">
        <v>325</v>
      </c>
      <c r="AC838" s="40"/>
      <c r="AD838" s="41" t="s">
        <v>326</v>
      </c>
      <c r="AE838" s="40"/>
      <c r="AF838" s="40"/>
      <c r="AK838" s="35"/>
      <c r="AM838"/>
    </row>
    <row r="839" spans="1:44" ht="5" customHeight="1" x14ac:dyDescent="0.2">
      <c r="A839" s="62"/>
      <c r="B839" s="31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3"/>
      <c r="T839" s="31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3"/>
      <c r="AM839"/>
    </row>
    <row r="840" spans="1:44" x14ac:dyDescent="0.2">
      <c r="A840"/>
      <c r="AK840" s="95" t="s">
        <v>327</v>
      </c>
      <c r="AM840"/>
    </row>
    <row r="841" spans="1:44" ht="5" customHeight="1" x14ac:dyDescent="0.2">
      <c r="B841" s="16"/>
      <c r="C841" s="17"/>
      <c r="D841" s="18"/>
      <c r="E841" s="18"/>
      <c r="F841" s="18"/>
      <c r="G841" s="18"/>
      <c r="H841" s="18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</row>
    <row r="842" spans="1:44" ht="22" customHeight="1" x14ac:dyDescent="0.2">
      <c r="A842" t="str">
        <f>IF($AN$2="","",IF(A772&gt;=$AN$2,"",1+A772))</f>
        <v/>
      </c>
      <c r="B842" s="188"/>
      <c r="C842" s="189"/>
      <c r="D842" s="189"/>
      <c r="E842" s="189"/>
      <c r="F842" s="189"/>
      <c r="G842" s="189"/>
      <c r="H842" s="189"/>
      <c r="I842" s="190"/>
      <c r="J842" s="192" t="s">
        <v>277</v>
      </c>
      <c r="K842" s="193"/>
      <c r="L842" s="193"/>
      <c r="M842" s="193"/>
      <c r="N842" s="193"/>
      <c r="O842" s="193"/>
      <c r="P842" s="193"/>
      <c r="Q842" s="193"/>
      <c r="R842" s="193"/>
      <c r="S842" s="193"/>
      <c r="T842" s="193"/>
      <c r="U842" s="193"/>
      <c r="V842" s="193"/>
      <c r="W842" s="193"/>
      <c r="X842" s="196" t="str">
        <f>IF(A842="","",_xlfn.XLOOKUP(A842,Listagem[Item],Listagem[Número OS]))</f>
        <v/>
      </c>
      <c r="Y842" s="196"/>
      <c r="Z842" s="196"/>
      <c r="AA842" s="196"/>
      <c r="AB842" s="196"/>
      <c r="AC842" s="197"/>
      <c r="AD842" s="188"/>
      <c r="AE842" s="189"/>
      <c r="AF842" s="189"/>
      <c r="AG842" s="189"/>
      <c r="AH842" s="189"/>
      <c r="AI842" s="189"/>
      <c r="AJ842" s="189"/>
      <c r="AK842" s="190"/>
      <c r="AL842" s="13"/>
      <c r="AM842"/>
    </row>
    <row r="843" spans="1:44" ht="22" customHeight="1" x14ac:dyDescent="0.2">
      <c r="A843" s="14"/>
      <c r="B843" s="161"/>
      <c r="C843" s="162"/>
      <c r="D843" s="162"/>
      <c r="E843" s="162"/>
      <c r="F843" s="162"/>
      <c r="G843" s="162"/>
      <c r="H843" s="162"/>
      <c r="I843" s="191"/>
      <c r="J843" s="194"/>
      <c r="K843" s="195"/>
      <c r="L843" s="195"/>
      <c r="M843" s="195"/>
      <c r="N843" s="195"/>
      <c r="O843" s="195"/>
      <c r="P843" s="195"/>
      <c r="Q843" s="195"/>
      <c r="R843" s="195"/>
      <c r="S843" s="195"/>
      <c r="T843" s="195"/>
      <c r="U843" s="195"/>
      <c r="V843" s="195"/>
      <c r="W843" s="195"/>
      <c r="X843" s="198"/>
      <c r="Y843" s="198"/>
      <c r="Z843" s="198"/>
      <c r="AA843" s="198"/>
      <c r="AB843" s="198"/>
      <c r="AC843" s="199"/>
      <c r="AD843" s="161"/>
      <c r="AE843" s="162"/>
      <c r="AF843" s="162"/>
      <c r="AG843" s="162"/>
      <c r="AH843" s="162"/>
      <c r="AI843" s="162"/>
      <c r="AJ843" s="162"/>
      <c r="AK843" s="191"/>
      <c r="AM843"/>
    </row>
    <row r="844" spans="1:44" ht="7" customHeight="1" x14ac:dyDescent="0.2">
      <c r="A844"/>
      <c r="C844" s="15"/>
      <c r="D844" s="12"/>
      <c r="E844" s="12"/>
      <c r="F844" s="12"/>
      <c r="G844" s="12"/>
      <c r="H844" s="12"/>
      <c r="AM844"/>
    </row>
    <row r="845" spans="1:44" ht="18" customHeight="1" x14ac:dyDescent="0.2">
      <c r="A845" s="62"/>
      <c r="B845" s="200" t="s">
        <v>11</v>
      </c>
      <c r="C845" s="201"/>
      <c r="D845" s="201"/>
      <c r="E845" s="201"/>
      <c r="F845" s="201"/>
      <c r="G845" s="201"/>
      <c r="H845" s="201"/>
      <c r="I845" s="97" t="str">
        <f>IF($X842="","",_xlfn.XLOOKUP($X842,Sisteplant[Número OS],Sisteplant[Denominação Tipo de Solicitação Serviço]))</f>
        <v/>
      </c>
      <c r="J845" s="99"/>
      <c r="K845" s="99"/>
      <c r="L845" s="99"/>
      <c r="M845" s="99"/>
      <c r="N845" s="99"/>
      <c r="O845" s="200" t="s">
        <v>13</v>
      </c>
      <c r="P845" s="201"/>
      <c r="Q845" s="201"/>
      <c r="R845" s="98" t="str">
        <f>IF($X842="","",_xlfn.XLOOKUP($X842,Sisteplant[Número OS],Sisteplant[Denominação Oficina]))</f>
        <v/>
      </c>
      <c r="S845" s="98"/>
      <c r="T845" s="98"/>
      <c r="U845" s="98"/>
      <c r="V845" s="98"/>
      <c r="W845" s="98"/>
      <c r="X845" s="202" t="s">
        <v>15</v>
      </c>
      <c r="Y845" s="203"/>
      <c r="Z845" s="203"/>
      <c r="AA845" s="203"/>
      <c r="AB845" s="203"/>
      <c r="AC845" s="204" t="str">
        <f>IF($X842="","",_xlfn.XLOOKUP($X842,Sisteplant[Número OS],Sisteplant[Data Prevista]))</f>
        <v/>
      </c>
      <c r="AD845" s="204"/>
      <c r="AE845" s="204"/>
      <c r="AF845" s="204"/>
      <c r="AG845" s="204"/>
      <c r="AH845" s="204"/>
      <c r="AI845" s="204"/>
      <c r="AJ845" s="204"/>
      <c r="AK845" s="234"/>
      <c r="AM845"/>
      <c r="AN845" s="111"/>
      <c r="AO845" s="111"/>
      <c r="AP845" s="111"/>
      <c r="AQ845" s="111"/>
      <c r="AR845" s="111"/>
    </row>
    <row r="846" spans="1:44" ht="7" customHeight="1" x14ac:dyDescent="0.2">
      <c r="A846" s="62"/>
      <c r="B846" s="16"/>
      <c r="C846" s="17"/>
      <c r="D846" s="18"/>
      <c r="E846" s="18"/>
      <c r="F846" s="18"/>
      <c r="G846" s="18"/>
      <c r="H846" s="18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M846"/>
      <c r="AN846" s="111"/>
      <c r="AO846" s="111"/>
      <c r="AP846" s="111"/>
      <c r="AQ846" s="111"/>
      <c r="AR846" s="111"/>
    </row>
    <row r="847" spans="1:44" ht="15" customHeight="1" x14ac:dyDescent="0.2">
      <c r="A847" s="62"/>
      <c r="B847" s="91" t="s">
        <v>278</v>
      </c>
      <c r="C847" s="19"/>
      <c r="D847" s="20"/>
      <c r="E847" s="20"/>
      <c r="F847" s="20"/>
      <c r="G847" s="20"/>
      <c r="H847" s="20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2"/>
      <c r="AM847"/>
      <c r="AN847" s="111"/>
      <c r="AO847" s="111"/>
      <c r="AP847" s="111"/>
      <c r="AQ847" s="111"/>
      <c r="AR847" s="111"/>
    </row>
    <row r="848" spans="1:44" ht="16.75" customHeight="1" x14ac:dyDescent="0.2">
      <c r="A848" s="64"/>
      <c r="B848" s="208" t="str">
        <f>IF($X842="","",_xlfn.XLOOKUP($X842,Sisteplant[Número OS],Sisteplant[Descrição OS]))</f>
        <v/>
      </c>
      <c r="C848" s="209"/>
      <c r="D848" s="209"/>
      <c r="E848" s="209"/>
      <c r="F848" s="209"/>
      <c r="G848" s="209"/>
      <c r="H848" s="209"/>
      <c r="I848" s="209"/>
      <c r="J848" s="209"/>
      <c r="K848" s="209"/>
      <c r="L848" s="209"/>
      <c r="M848" s="209"/>
      <c r="N848" s="209"/>
      <c r="O848" s="209"/>
      <c r="P848" s="209"/>
      <c r="Q848" s="209"/>
      <c r="R848" s="209"/>
      <c r="S848" s="209"/>
      <c r="T848" s="209"/>
      <c r="U848" s="209"/>
      <c r="V848" s="209"/>
      <c r="W848" s="209"/>
      <c r="X848" s="209"/>
      <c r="Y848" s="209"/>
      <c r="Z848" s="209"/>
      <c r="AA848" s="209"/>
      <c r="AB848" s="209"/>
      <c r="AC848" s="209"/>
      <c r="AD848" s="209"/>
      <c r="AE848" s="209"/>
      <c r="AF848" s="209"/>
      <c r="AG848" s="209"/>
      <c r="AH848" s="209"/>
      <c r="AI848" s="209"/>
      <c r="AJ848" s="209"/>
      <c r="AK848" s="210"/>
      <c r="AM848"/>
    </row>
    <row r="849" spans="1:39" ht="16.75" customHeight="1" x14ac:dyDescent="0.2">
      <c r="A849" s="64"/>
      <c r="B849" s="208"/>
      <c r="C849" s="209"/>
      <c r="D849" s="209"/>
      <c r="E849" s="209"/>
      <c r="F849" s="209"/>
      <c r="G849" s="209"/>
      <c r="H849" s="209"/>
      <c r="I849" s="209"/>
      <c r="J849" s="209"/>
      <c r="K849" s="209"/>
      <c r="L849" s="209"/>
      <c r="M849" s="209"/>
      <c r="N849" s="209"/>
      <c r="O849" s="209"/>
      <c r="P849" s="209"/>
      <c r="Q849" s="209"/>
      <c r="R849" s="209"/>
      <c r="S849" s="209"/>
      <c r="T849" s="209"/>
      <c r="U849" s="209"/>
      <c r="V849" s="209"/>
      <c r="W849" s="209"/>
      <c r="X849" s="209"/>
      <c r="Y849" s="209"/>
      <c r="Z849" s="209"/>
      <c r="AA849" s="209"/>
      <c r="AB849" s="209"/>
      <c r="AC849" s="209"/>
      <c r="AD849" s="209"/>
      <c r="AE849" s="209"/>
      <c r="AF849" s="209"/>
      <c r="AG849" s="209"/>
      <c r="AH849" s="209"/>
      <c r="AI849" s="209"/>
      <c r="AJ849" s="209"/>
      <c r="AK849" s="210"/>
      <c r="AM849"/>
    </row>
    <row r="850" spans="1:39" ht="16.75" customHeight="1" x14ac:dyDescent="0.2">
      <c r="A850" s="62"/>
      <c r="B850" s="208"/>
      <c r="C850" s="209"/>
      <c r="D850" s="209"/>
      <c r="E850" s="209"/>
      <c r="F850" s="209"/>
      <c r="G850" s="209"/>
      <c r="H850" s="209"/>
      <c r="I850" s="209"/>
      <c r="J850" s="209"/>
      <c r="K850" s="209"/>
      <c r="L850" s="209"/>
      <c r="M850" s="209"/>
      <c r="N850" s="209"/>
      <c r="O850" s="209"/>
      <c r="P850" s="209"/>
      <c r="Q850" s="209"/>
      <c r="R850" s="209"/>
      <c r="S850" s="209"/>
      <c r="T850" s="209"/>
      <c r="U850" s="209"/>
      <c r="V850" s="209"/>
      <c r="W850" s="209"/>
      <c r="X850" s="209"/>
      <c r="Y850" s="209"/>
      <c r="Z850" s="209"/>
      <c r="AA850" s="209"/>
      <c r="AB850" s="209"/>
      <c r="AC850" s="209"/>
      <c r="AD850" s="209"/>
      <c r="AE850" s="209"/>
      <c r="AF850" s="209"/>
      <c r="AG850" s="209"/>
      <c r="AH850" s="209"/>
      <c r="AI850" s="209"/>
      <c r="AJ850" s="209"/>
      <c r="AK850" s="210"/>
      <c r="AM850"/>
    </row>
    <row r="851" spans="1:39" ht="16.75" customHeight="1" x14ac:dyDescent="0.2">
      <c r="A851" s="62"/>
      <c r="B851" s="211"/>
      <c r="C851" s="212"/>
      <c r="D851" s="212"/>
      <c r="E851" s="212"/>
      <c r="F851" s="212"/>
      <c r="G851" s="212"/>
      <c r="H851" s="212"/>
      <c r="I851" s="212"/>
      <c r="J851" s="212"/>
      <c r="K851" s="212"/>
      <c r="L851" s="212"/>
      <c r="M851" s="212"/>
      <c r="N851" s="212"/>
      <c r="O851" s="212"/>
      <c r="P851" s="212"/>
      <c r="Q851" s="212"/>
      <c r="R851" s="212"/>
      <c r="S851" s="212"/>
      <c r="T851" s="212"/>
      <c r="U851" s="212"/>
      <c r="V851" s="212"/>
      <c r="W851" s="212"/>
      <c r="X851" s="212"/>
      <c r="Y851" s="212"/>
      <c r="Z851" s="212"/>
      <c r="AA851" s="212"/>
      <c r="AB851" s="212"/>
      <c r="AC851" s="212"/>
      <c r="AD851" s="212"/>
      <c r="AE851" s="212"/>
      <c r="AF851" s="212"/>
      <c r="AG851" s="212"/>
      <c r="AH851" s="212"/>
      <c r="AI851" s="212"/>
      <c r="AJ851" s="212"/>
      <c r="AK851" s="213"/>
      <c r="AM851"/>
    </row>
    <row r="852" spans="1:39" ht="7" customHeight="1" x14ac:dyDescent="0.2">
      <c r="A852" s="62"/>
      <c r="B852" s="16"/>
      <c r="C852" s="17"/>
      <c r="D852" s="18"/>
      <c r="E852" s="18"/>
      <c r="F852" s="18"/>
      <c r="G852" s="18"/>
      <c r="H852" s="18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M852"/>
    </row>
    <row r="853" spans="1:39" ht="18" customHeight="1" x14ac:dyDescent="0.2">
      <c r="A853" s="62"/>
      <c r="B853" s="179" t="s">
        <v>279</v>
      </c>
      <c r="C853" s="180"/>
      <c r="D853" s="99" t="str">
        <f>IF($X842="","",_xlfn.XLOOKUP($X842,Sisteplant[Número OS],Sisteplant[Ativo]))</f>
        <v/>
      </c>
      <c r="E853" s="99"/>
      <c r="F853" s="99"/>
      <c r="G853" s="99"/>
      <c r="H853" s="99"/>
      <c r="I853" s="99"/>
      <c r="J853" s="99"/>
      <c r="K853" s="99"/>
      <c r="L853" s="179" t="s">
        <v>280</v>
      </c>
      <c r="M853" s="180"/>
      <c r="N853" s="180"/>
      <c r="O853" s="180"/>
      <c r="P853" s="99" t="str">
        <f>IF($X842="","",_xlfn.XLOOKUP($X842,Sisteplant[Número OS],Sisteplant[Denominação Ativo]))</f>
        <v/>
      </c>
      <c r="Q853" s="99"/>
      <c r="R853" s="99"/>
      <c r="S853" s="99"/>
      <c r="T853" s="99"/>
      <c r="U853" s="99"/>
      <c r="V853" s="99"/>
      <c r="W853" s="99"/>
      <c r="X853" s="99"/>
      <c r="Y853" s="99"/>
      <c r="Z853" s="99"/>
      <c r="AA853" s="99"/>
      <c r="AB853" s="99"/>
      <c r="AC853" s="99"/>
      <c r="AD853" s="99"/>
      <c r="AE853" s="185" t="str">
        <f t="array" ref="AE853">IFERROR(
IF(I845="","",
_xlfn.SWITCH(I845,
"PROJETO","PO",
"OBRAS","CC")),
"--")</f>
        <v/>
      </c>
      <c r="AF853" s="186"/>
      <c r="AG853" s="214" t="str">
        <f t="array" ref="AG853">IFERROR(
_xlfn.SWITCH(I845,
"","",
"PROJETO",VALUE(RIGHT(_xlfn.XLOOKUP(X842,Sisteplant[Número OS],Sisteplant[Observações do Serviço]),LEN(_xlfn.XLOOKUP(X842,Sisteplant[Número OS],Sisteplant[Observações do Serviço]))-3)),
"OBRAS",VALUE(LEFT(VLOOKUP($X842,Sisteplant[],20,FALSE),FIND("-",VLOOKUP($X842,Sisteplant[],20,FALSE))-1))),"--")</f>
        <v/>
      </c>
      <c r="AH853" s="214"/>
      <c r="AI853" s="214"/>
      <c r="AJ853" s="214"/>
      <c r="AK853" s="215"/>
      <c r="AM853"/>
    </row>
    <row r="854" spans="1:39" ht="7" customHeight="1" x14ac:dyDescent="0.2">
      <c r="A854" s="62"/>
      <c r="B854" s="18"/>
      <c r="C854" s="24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M854"/>
    </row>
    <row r="855" spans="1:39" ht="18" customHeight="1" x14ac:dyDescent="0.2">
      <c r="A855" s="62"/>
      <c r="B855" s="179" t="s">
        <v>9</v>
      </c>
      <c r="C855" s="180"/>
      <c r="D855" s="180"/>
      <c r="E855" s="180"/>
      <c r="F855" s="99" t="str">
        <f>IF($X842="","",_xlfn.XLOOKUP($X842,Sisteplant[Número OS],Sisteplant[Denominação do Solicitante]))</f>
        <v/>
      </c>
      <c r="G855" s="99"/>
      <c r="H855" s="99"/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181" t="s">
        <v>281</v>
      </c>
      <c r="T855" s="182"/>
      <c r="U855" s="182"/>
      <c r="V855" s="183" t="str">
        <f>IF($X842="","",_xlfn.XLOOKUP($X842,Sisteplant[Número OS],Sisteplant[Denominação Unidade Negócio]))</f>
        <v/>
      </c>
      <c r="W855" s="183"/>
      <c r="X855" s="183"/>
      <c r="Y855" s="183"/>
      <c r="Z855" s="183"/>
      <c r="AA855" s="184"/>
      <c r="AB855" s="185" t="s">
        <v>1</v>
      </c>
      <c r="AC855" s="186"/>
      <c r="AD855" s="186"/>
      <c r="AE855" s="186"/>
      <c r="AF855" s="99" t="str">
        <f>IF($X842="","",_xlfn.XLOOKUP($X842,Sisteplant[Número OS],Sisteplant[OS Cliente]))</f>
        <v/>
      </c>
      <c r="AG855" s="99"/>
      <c r="AH855" s="99"/>
      <c r="AI855" s="99"/>
      <c r="AJ855" s="99"/>
      <c r="AK855" s="100"/>
      <c r="AM855"/>
    </row>
    <row r="856" spans="1:39" ht="7" customHeight="1" x14ac:dyDescent="0.2">
      <c r="A856" s="62"/>
      <c r="B856" s="16"/>
      <c r="C856" s="17"/>
      <c r="D856" s="18"/>
      <c r="E856" s="18"/>
      <c r="F856" s="18"/>
      <c r="G856" s="18"/>
      <c r="H856" s="18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M856"/>
    </row>
    <row r="857" spans="1:39" ht="15" customHeight="1" x14ac:dyDescent="0.2">
      <c r="A857" s="62"/>
      <c r="B857" s="232" t="s">
        <v>282</v>
      </c>
      <c r="C857" s="152" t="s">
        <v>283</v>
      </c>
      <c r="D857" s="153"/>
      <c r="E857" s="153"/>
      <c r="F857" s="153"/>
      <c r="G857" s="153"/>
      <c r="H857" s="153"/>
      <c r="I857" s="153"/>
      <c r="J857" s="153"/>
      <c r="K857" s="153"/>
      <c r="L857" s="153"/>
      <c r="M857" s="153"/>
      <c r="N857" s="153"/>
      <c r="O857" s="153"/>
      <c r="P857" s="153"/>
      <c r="Q857" s="153"/>
      <c r="R857" s="153"/>
      <c r="S857" s="153"/>
      <c r="T857" s="153"/>
      <c r="U857" s="153"/>
      <c r="V857" s="153"/>
      <c r="W857" s="153"/>
      <c r="X857" s="153"/>
      <c r="Y857" s="153"/>
      <c r="Z857" s="153"/>
      <c r="AA857" s="153"/>
      <c r="AB857" s="153"/>
      <c r="AC857" s="153"/>
      <c r="AD857" s="153"/>
      <c r="AE857" s="154"/>
      <c r="AF857" s="136" t="s">
        <v>284</v>
      </c>
      <c r="AG857" s="137"/>
      <c r="AH857" s="138"/>
      <c r="AI857" s="136" t="s">
        <v>281</v>
      </c>
      <c r="AJ857" s="137"/>
      <c r="AK857" s="138"/>
      <c r="AM857"/>
    </row>
    <row r="858" spans="1:39" ht="16.75" customHeight="1" x14ac:dyDescent="0.2">
      <c r="A858" s="62"/>
      <c r="B858" s="233"/>
      <c r="C858" s="155"/>
      <c r="D858" s="156"/>
      <c r="E858" s="156"/>
      <c r="F858" s="156"/>
      <c r="G858" s="156"/>
      <c r="H858" s="156"/>
      <c r="I858" s="156"/>
      <c r="J858" s="156"/>
      <c r="K858" s="156"/>
      <c r="L858" s="156"/>
      <c r="M858" s="156"/>
      <c r="N858" s="156"/>
      <c r="O858" s="156"/>
      <c r="P858" s="156"/>
      <c r="Q858" s="156"/>
      <c r="R858" s="156"/>
      <c r="S858" s="156"/>
      <c r="T858" s="156"/>
      <c r="U858" s="156"/>
      <c r="V858" s="156"/>
      <c r="W858" s="156"/>
      <c r="X858" s="156"/>
      <c r="Y858" s="156"/>
      <c r="Z858" s="156"/>
      <c r="AA858" s="156"/>
      <c r="AB858" s="156"/>
      <c r="AC858" s="156"/>
      <c r="AD858" s="156"/>
      <c r="AE858" s="157"/>
      <c r="AF858" s="139"/>
      <c r="AG858" s="140"/>
      <c r="AH858" s="141"/>
      <c r="AI858" s="139"/>
      <c r="AJ858" s="140"/>
      <c r="AK858" s="141"/>
      <c r="AM858"/>
    </row>
    <row r="859" spans="1:39" ht="16.75" customHeight="1" x14ac:dyDescent="0.2">
      <c r="A859" s="62"/>
      <c r="B859" s="92">
        <v>1</v>
      </c>
      <c r="C859" s="142"/>
      <c r="D859" s="143"/>
      <c r="E859" s="143"/>
      <c r="F859" s="143"/>
      <c r="G859" s="143"/>
      <c r="H859" s="143"/>
      <c r="I859" s="143"/>
      <c r="J859" s="143"/>
      <c r="K859" s="143"/>
      <c r="L859" s="143"/>
      <c r="M859" s="143"/>
      <c r="N859" s="143"/>
      <c r="O859" s="143"/>
      <c r="P859" s="143"/>
      <c r="Q859" s="143"/>
      <c r="R859" s="143"/>
      <c r="S859" s="143"/>
      <c r="T859" s="143"/>
      <c r="U859" s="143"/>
      <c r="V859" s="143"/>
      <c r="W859" s="143"/>
      <c r="X859" s="143"/>
      <c r="Y859" s="143"/>
      <c r="Z859" s="143"/>
      <c r="AA859" s="143"/>
      <c r="AB859" s="143"/>
      <c r="AC859" s="143"/>
      <c r="AD859" s="143"/>
      <c r="AE859" s="144"/>
      <c r="AF859" s="142"/>
      <c r="AG859" s="143"/>
      <c r="AH859" s="144"/>
      <c r="AI859" s="142"/>
      <c r="AJ859" s="143"/>
      <c r="AK859" s="144"/>
      <c r="AM859"/>
    </row>
    <row r="860" spans="1:39" ht="16.75" customHeight="1" x14ac:dyDescent="0.2">
      <c r="A860" s="62"/>
      <c r="B860" s="93">
        <v>2</v>
      </c>
      <c r="C860" s="145"/>
      <c r="D860" s="146"/>
      <c r="E860" s="146"/>
      <c r="F860" s="146"/>
      <c r="G860" s="146"/>
      <c r="H860" s="146"/>
      <c r="I860" s="146"/>
      <c r="J860" s="146"/>
      <c r="K860" s="146"/>
      <c r="L860" s="146"/>
      <c r="M860" s="146"/>
      <c r="N860" s="146"/>
      <c r="O860" s="146"/>
      <c r="P860" s="146"/>
      <c r="Q860" s="146"/>
      <c r="R860" s="146"/>
      <c r="S860" s="146"/>
      <c r="T860" s="146"/>
      <c r="U860" s="146"/>
      <c r="V860" s="146"/>
      <c r="W860" s="146"/>
      <c r="X860" s="146"/>
      <c r="Y860" s="146"/>
      <c r="Z860" s="146"/>
      <c r="AA860" s="146"/>
      <c r="AB860" s="146"/>
      <c r="AC860" s="146"/>
      <c r="AD860" s="146"/>
      <c r="AE860" s="147"/>
      <c r="AF860" s="145"/>
      <c r="AG860" s="146"/>
      <c r="AH860" s="147"/>
      <c r="AI860" s="145"/>
      <c r="AJ860" s="146"/>
      <c r="AK860" s="147"/>
      <c r="AM860"/>
    </row>
    <row r="861" spans="1:39" ht="16.75" customHeight="1" x14ac:dyDescent="0.2">
      <c r="A861" s="62"/>
      <c r="B861" s="93">
        <v>3</v>
      </c>
      <c r="C861" s="145"/>
      <c r="D861" s="146"/>
      <c r="E861" s="146"/>
      <c r="F861" s="146"/>
      <c r="G861" s="146"/>
      <c r="H861" s="146"/>
      <c r="I861" s="146"/>
      <c r="J861" s="146"/>
      <c r="K861" s="146"/>
      <c r="L861" s="146"/>
      <c r="M861" s="146"/>
      <c r="N861" s="146"/>
      <c r="O861" s="146"/>
      <c r="P861" s="146"/>
      <c r="Q861" s="146"/>
      <c r="R861" s="146"/>
      <c r="S861" s="146"/>
      <c r="T861" s="146"/>
      <c r="U861" s="146"/>
      <c r="V861" s="146"/>
      <c r="W861" s="146"/>
      <c r="X861" s="146"/>
      <c r="Y861" s="146"/>
      <c r="Z861" s="146"/>
      <c r="AA861" s="146"/>
      <c r="AB861" s="146"/>
      <c r="AC861" s="146"/>
      <c r="AD861" s="146"/>
      <c r="AE861" s="147"/>
      <c r="AF861" s="145"/>
      <c r="AG861" s="146"/>
      <c r="AH861" s="147"/>
      <c r="AI861" s="145"/>
      <c r="AJ861" s="146"/>
      <c r="AK861" s="147"/>
      <c r="AM861"/>
    </row>
    <row r="862" spans="1:39" s="27" customFormat="1" ht="17" customHeight="1" x14ac:dyDescent="0.2">
      <c r="A862" s="64"/>
      <c r="B862" s="93">
        <v>4</v>
      </c>
      <c r="C862" s="145"/>
      <c r="D862" s="146"/>
      <c r="E862" s="146"/>
      <c r="F862" s="146"/>
      <c r="G862" s="146"/>
      <c r="H862" s="146"/>
      <c r="I862" s="146"/>
      <c r="J862" s="146"/>
      <c r="K862" s="146"/>
      <c r="L862" s="146"/>
      <c r="M862" s="146"/>
      <c r="N862" s="146"/>
      <c r="O862" s="146"/>
      <c r="P862" s="146"/>
      <c r="Q862" s="146"/>
      <c r="R862" s="146"/>
      <c r="S862" s="146"/>
      <c r="T862" s="146"/>
      <c r="U862" s="146"/>
      <c r="V862" s="146"/>
      <c r="W862" s="146"/>
      <c r="X862" s="146"/>
      <c r="Y862" s="146"/>
      <c r="Z862" s="146"/>
      <c r="AA862" s="146"/>
      <c r="AB862" s="146"/>
      <c r="AC862" s="146"/>
      <c r="AD862" s="146"/>
      <c r="AE862" s="147"/>
      <c r="AF862" s="145"/>
      <c r="AG862" s="146"/>
      <c r="AH862" s="147"/>
      <c r="AI862" s="145"/>
      <c r="AJ862" s="146"/>
      <c r="AK862" s="147"/>
    </row>
    <row r="863" spans="1:39" ht="17" customHeight="1" x14ac:dyDescent="0.2">
      <c r="A863" s="62"/>
      <c r="B863" s="93">
        <v>5</v>
      </c>
      <c r="C863" s="145"/>
      <c r="D863" s="146"/>
      <c r="E863" s="146"/>
      <c r="F863" s="146"/>
      <c r="G863" s="146"/>
      <c r="H863" s="146"/>
      <c r="I863" s="146"/>
      <c r="J863" s="146"/>
      <c r="K863" s="146"/>
      <c r="L863" s="146"/>
      <c r="M863" s="146"/>
      <c r="N863" s="146"/>
      <c r="O863" s="146"/>
      <c r="P863" s="146"/>
      <c r="Q863" s="146"/>
      <c r="R863" s="146"/>
      <c r="S863" s="146"/>
      <c r="T863" s="146"/>
      <c r="U863" s="146"/>
      <c r="V863" s="146"/>
      <c r="W863" s="146"/>
      <c r="X863" s="146"/>
      <c r="Y863" s="146"/>
      <c r="Z863" s="146"/>
      <c r="AA863" s="146"/>
      <c r="AB863" s="146"/>
      <c r="AC863" s="146"/>
      <c r="AD863" s="146"/>
      <c r="AE863" s="147"/>
      <c r="AF863" s="145"/>
      <c r="AG863" s="146"/>
      <c r="AH863" s="147"/>
      <c r="AI863" s="145"/>
      <c r="AJ863" s="146"/>
      <c r="AK863" s="147"/>
      <c r="AM863"/>
    </row>
    <row r="864" spans="1:39" ht="17" customHeight="1" x14ac:dyDescent="0.2">
      <c r="A864" s="62"/>
      <c r="B864" s="93">
        <v>6</v>
      </c>
      <c r="C864" s="145"/>
      <c r="D864" s="146"/>
      <c r="E864" s="146"/>
      <c r="F864" s="146"/>
      <c r="G864" s="146"/>
      <c r="H864" s="146"/>
      <c r="I864" s="146"/>
      <c r="J864" s="146"/>
      <c r="K864" s="146"/>
      <c r="L864" s="146"/>
      <c r="M864" s="146"/>
      <c r="N864" s="146"/>
      <c r="O864" s="146"/>
      <c r="P864" s="146"/>
      <c r="Q864" s="146"/>
      <c r="R864" s="146"/>
      <c r="S864" s="146"/>
      <c r="T864" s="146"/>
      <c r="U864" s="146"/>
      <c r="V864" s="146"/>
      <c r="W864" s="146"/>
      <c r="X864" s="146"/>
      <c r="Y864" s="146"/>
      <c r="Z864" s="146"/>
      <c r="AA864" s="146"/>
      <c r="AB864" s="146"/>
      <c r="AC864" s="146"/>
      <c r="AD864" s="146"/>
      <c r="AE864" s="147"/>
      <c r="AF864" s="145"/>
      <c r="AG864" s="146"/>
      <c r="AH864" s="147"/>
      <c r="AI864" s="145"/>
      <c r="AJ864" s="146"/>
      <c r="AK864" s="147"/>
      <c r="AM864"/>
    </row>
    <row r="865" spans="1:39" ht="17" customHeight="1" x14ac:dyDescent="0.2">
      <c r="A865" s="62"/>
      <c r="B865" s="94">
        <v>7</v>
      </c>
      <c r="C865" s="148"/>
      <c r="D865" s="149"/>
      <c r="E865" s="149"/>
      <c r="F865" s="149"/>
      <c r="G865" s="149"/>
      <c r="H865" s="149"/>
      <c r="I865" s="149"/>
      <c r="J865" s="149"/>
      <c r="K865" s="149"/>
      <c r="L865" s="149"/>
      <c r="M865" s="149"/>
      <c r="N865" s="149"/>
      <c r="O865" s="149"/>
      <c r="P865" s="149"/>
      <c r="Q865" s="149"/>
      <c r="R865" s="149"/>
      <c r="S865" s="149"/>
      <c r="T865" s="149"/>
      <c r="U865" s="149"/>
      <c r="V865" s="149"/>
      <c r="W865" s="149"/>
      <c r="X865" s="149"/>
      <c r="Y865" s="149"/>
      <c r="Z865" s="149"/>
      <c r="AA865" s="149"/>
      <c r="AB865" s="149"/>
      <c r="AC865" s="149"/>
      <c r="AD865" s="149"/>
      <c r="AE865" s="150"/>
      <c r="AF865" s="148"/>
      <c r="AG865" s="149"/>
      <c r="AH865" s="150"/>
      <c r="AI865" s="148"/>
      <c r="AJ865" s="149"/>
      <c r="AK865" s="150"/>
      <c r="AM865"/>
    </row>
    <row r="866" spans="1:39" ht="7" customHeight="1" x14ac:dyDescent="0.2">
      <c r="A866" s="62"/>
      <c r="B866" s="16"/>
      <c r="C866" s="17"/>
      <c r="D866" s="18"/>
      <c r="E866" s="18"/>
      <c r="F866" s="18"/>
      <c r="G866" s="18"/>
      <c r="H866" s="18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M866"/>
    </row>
    <row r="867" spans="1:39" ht="17" customHeight="1" x14ac:dyDescent="0.2">
      <c r="A867" s="62"/>
      <c r="B867" s="163" t="s">
        <v>285</v>
      </c>
      <c r="C867" s="164"/>
      <c r="D867" s="165"/>
      <c r="E867" s="163" t="s">
        <v>286</v>
      </c>
      <c r="F867" s="164"/>
      <c r="G867" s="164"/>
      <c r="H867" s="164"/>
      <c r="I867" s="164"/>
      <c r="J867" s="164"/>
      <c r="K867" s="164"/>
      <c r="L867" s="164"/>
      <c r="M867" s="164"/>
      <c r="N867" s="164"/>
      <c r="O867" s="164"/>
      <c r="P867" s="164"/>
      <c r="Q867" s="164"/>
      <c r="R867" s="164"/>
      <c r="S867" s="165"/>
      <c r="T867" s="163" t="s">
        <v>287</v>
      </c>
      <c r="U867" s="164"/>
      <c r="V867" s="164"/>
      <c r="W867" s="164"/>
      <c r="X867" s="165"/>
      <c r="Y867" s="163" t="s">
        <v>288</v>
      </c>
      <c r="Z867" s="164"/>
      <c r="AA867" s="164"/>
      <c r="AB867" s="164"/>
      <c r="AC867" s="165"/>
      <c r="AD867" s="163" t="s">
        <v>289</v>
      </c>
      <c r="AE867" s="164"/>
      <c r="AF867" s="164"/>
      <c r="AG867" s="164"/>
      <c r="AH867" s="165"/>
      <c r="AI867" s="163" t="s">
        <v>290</v>
      </c>
      <c r="AJ867" s="164"/>
      <c r="AK867" s="165"/>
      <c r="AM867"/>
    </row>
    <row r="868" spans="1:39" ht="17" customHeight="1" x14ac:dyDescent="0.2">
      <c r="A868" s="62"/>
      <c r="B868" s="142"/>
      <c r="C868" s="143"/>
      <c r="D868" s="144"/>
      <c r="E868" s="142"/>
      <c r="F868" s="143"/>
      <c r="G868" s="143"/>
      <c r="H868" s="143"/>
      <c r="I868" s="143"/>
      <c r="J868" s="143"/>
      <c r="K868" s="143"/>
      <c r="L868" s="143"/>
      <c r="M868" s="143"/>
      <c r="N868" s="143"/>
      <c r="O868" s="143"/>
      <c r="P868" s="143"/>
      <c r="Q868" s="143"/>
      <c r="R868" s="143"/>
      <c r="S868" s="144"/>
      <c r="T868" s="142" t="s">
        <v>291</v>
      </c>
      <c r="U868" s="143"/>
      <c r="V868" s="143"/>
      <c r="W868" s="143"/>
      <c r="X868" s="144"/>
      <c r="Y868" s="142" t="s">
        <v>292</v>
      </c>
      <c r="Z868" s="143"/>
      <c r="AA868" s="143"/>
      <c r="AB868" s="143"/>
      <c r="AC868" s="144"/>
      <c r="AD868" s="142" t="s">
        <v>292</v>
      </c>
      <c r="AE868" s="143"/>
      <c r="AF868" s="143"/>
      <c r="AG868" s="143"/>
      <c r="AH868" s="144"/>
      <c r="AI868" s="142"/>
      <c r="AJ868" s="143"/>
      <c r="AK868" s="144"/>
      <c r="AM868"/>
    </row>
    <row r="869" spans="1:39" ht="17" customHeight="1" x14ac:dyDescent="0.2">
      <c r="A869" s="62"/>
      <c r="B869" s="145"/>
      <c r="C869" s="146"/>
      <c r="D869" s="147"/>
      <c r="E869" s="145"/>
      <c r="F869" s="146"/>
      <c r="G869" s="146"/>
      <c r="H869" s="146"/>
      <c r="I869" s="146"/>
      <c r="J869" s="146"/>
      <c r="K869" s="146"/>
      <c r="L869" s="146"/>
      <c r="M869" s="146"/>
      <c r="N869" s="146"/>
      <c r="O869" s="146"/>
      <c r="P869" s="146"/>
      <c r="Q869" s="146"/>
      <c r="R869" s="146"/>
      <c r="S869" s="147"/>
      <c r="T869" s="145" t="s">
        <v>291</v>
      </c>
      <c r="U869" s="146"/>
      <c r="V869" s="146"/>
      <c r="W869" s="146"/>
      <c r="X869" s="147"/>
      <c r="Y869" s="145" t="s">
        <v>292</v>
      </c>
      <c r="Z869" s="146"/>
      <c r="AA869" s="146"/>
      <c r="AB869" s="146"/>
      <c r="AC869" s="147"/>
      <c r="AD869" s="145" t="s">
        <v>292</v>
      </c>
      <c r="AE869" s="146"/>
      <c r="AF869" s="146"/>
      <c r="AG869" s="146"/>
      <c r="AH869" s="147"/>
      <c r="AI869" s="145"/>
      <c r="AJ869" s="146"/>
      <c r="AK869" s="147"/>
      <c r="AM869"/>
    </row>
    <row r="870" spans="1:39" ht="17" customHeight="1" x14ac:dyDescent="0.2">
      <c r="A870" s="62"/>
      <c r="B870" s="145"/>
      <c r="C870" s="146"/>
      <c r="D870" s="147"/>
      <c r="E870" s="145"/>
      <c r="F870" s="146"/>
      <c r="G870" s="146"/>
      <c r="H870" s="146"/>
      <c r="I870" s="146"/>
      <c r="J870" s="146"/>
      <c r="K870" s="146"/>
      <c r="L870" s="146"/>
      <c r="M870" s="146"/>
      <c r="N870" s="146"/>
      <c r="O870" s="146"/>
      <c r="P870" s="146"/>
      <c r="Q870" s="146"/>
      <c r="R870" s="146"/>
      <c r="S870" s="147"/>
      <c r="T870" s="145" t="s">
        <v>291</v>
      </c>
      <c r="U870" s="146"/>
      <c r="V870" s="146"/>
      <c r="W870" s="146"/>
      <c r="X870" s="147"/>
      <c r="Y870" s="145" t="s">
        <v>292</v>
      </c>
      <c r="Z870" s="146"/>
      <c r="AA870" s="146"/>
      <c r="AB870" s="146"/>
      <c r="AC870" s="147"/>
      <c r="AD870" s="145" t="s">
        <v>292</v>
      </c>
      <c r="AE870" s="146"/>
      <c r="AF870" s="146"/>
      <c r="AG870" s="146"/>
      <c r="AH870" s="147"/>
      <c r="AI870" s="145"/>
      <c r="AJ870" s="146"/>
      <c r="AK870" s="147"/>
      <c r="AM870"/>
    </row>
    <row r="871" spans="1:39" ht="17" customHeight="1" x14ac:dyDescent="0.2">
      <c r="A871" s="62"/>
      <c r="B871" s="145"/>
      <c r="C871" s="146"/>
      <c r="D871" s="147"/>
      <c r="E871" s="145"/>
      <c r="F871" s="146"/>
      <c r="G871" s="146"/>
      <c r="H871" s="146"/>
      <c r="I871" s="146"/>
      <c r="J871" s="146"/>
      <c r="K871" s="146"/>
      <c r="L871" s="146"/>
      <c r="M871" s="146"/>
      <c r="N871" s="146"/>
      <c r="O871" s="146"/>
      <c r="P871" s="146"/>
      <c r="Q871" s="146"/>
      <c r="R871" s="146"/>
      <c r="S871" s="147"/>
      <c r="T871" s="145" t="s">
        <v>291</v>
      </c>
      <c r="U871" s="146"/>
      <c r="V871" s="146"/>
      <c r="W871" s="146"/>
      <c r="X871" s="147"/>
      <c r="Y871" s="145" t="s">
        <v>292</v>
      </c>
      <c r="Z871" s="146"/>
      <c r="AA871" s="146"/>
      <c r="AB871" s="146"/>
      <c r="AC871" s="147"/>
      <c r="AD871" s="145" t="s">
        <v>292</v>
      </c>
      <c r="AE871" s="146"/>
      <c r="AF871" s="146"/>
      <c r="AG871" s="146"/>
      <c r="AH871" s="147"/>
      <c r="AI871" s="145"/>
      <c r="AJ871" s="146"/>
      <c r="AK871" s="147"/>
      <c r="AM871"/>
    </row>
    <row r="872" spans="1:39" ht="17" customHeight="1" x14ac:dyDescent="0.2">
      <c r="A872" s="62"/>
      <c r="B872" s="145"/>
      <c r="C872" s="146"/>
      <c r="D872" s="147"/>
      <c r="E872" s="145"/>
      <c r="F872" s="146"/>
      <c r="G872" s="146"/>
      <c r="H872" s="146"/>
      <c r="I872" s="146"/>
      <c r="J872" s="146"/>
      <c r="K872" s="146"/>
      <c r="L872" s="146"/>
      <c r="M872" s="146"/>
      <c r="N872" s="146"/>
      <c r="O872" s="146"/>
      <c r="P872" s="146"/>
      <c r="Q872" s="146"/>
      <c r="R872" s="146"/>
      <c r="S872" s="147"/>
      <c r="T872" s="145" t="s">
        <v>291</v>
      </c>
      <c r="U872" s="146"/>
      <c r="V872" s="146"/>
      <c r="W872" s="146"/>
      <c r="X872" s="147"/>
      <c r="Y872" s="145" t="s">
        <v>292</v>
      </c>
      <c r="Z872" s="146"/>
      <c r="AA872" s="146"/>
      <c r="AB872" s="146"/>
      <c r="AC872" s="147"/>
      <c r="AD872" s="145" t="s">
        <v>292</v>
      </c>
      <c r="AE872" s="146"/>
      <c r="AF872" s="146"/>
      <c r="AG872" s="146"/>
      <c r="AH872" s="147"/>
      <c r="AI872" s="145"/>
      <c r="AJ872" s="146"/>
      <c r="AK872" s="147"/>
      <c r="AM872"/>
    </row>
    <row r="873" spans="1:39" ht="17" customHeight="1" x14ac:dyDescent="0.2">
      <c r="A873" s="62"/>
      <c r="B873" s="145"/>
      <c r="C873" s="146"/>
      <c r="D873" s="147"/>
      <c r="E873" s="145"/>
      <c r="F873" s="146"/>
      <c r="G873" s="146"/>
      <c r="H873" s="146"/>
      <c r="I873" s="146"/>
      <c r="J873" s="146"/>
      <c r="K873" s="146"/>
      <c r="L873" s="146"/>
      <c r="M873" s="146"/>
      <c r="N873" s="146"/>
      <c r="O873" s="146"/>
      <c r="P873" s="146"/>
      <c r="Q873" s="146"/>
      <c r="R873" s="146"/>
      <c r="S873" s="147"/>
      <c r="T873" s="145" t="s">
        <v>291</v>
      </c>
      <c r="U873" s="146"/>
      <c r="V873" s="146"/>
      <c r="W873" s="146"/>
      <c r="X873" s="147"/>
      <c r="Y873" s="145" t="s">
        <v>292</v>
      </c>
      <c r="Z873" s="146"/>
      <c r="AA873" s="146"/>
      <c r="AB873" s="146"/>
      <c r="AC873" s="147"/>
      <c r="AD873" s="145" t="s">
        <v>292</v>
      </c>
      <c r="AE873" s="146"/>
      <c r="AF873" s="146"/>
      <c r="AG873" s="146"/>
      <c r="AH873" s="147"/>
      <c r="AI873" s="145"/>
      <c r="AJ873" s="146"/>
      <c r="AK873" s="147"/>
      <c r="AM873"/>
    </row>
    <row r="874" spans="1:39" ht="17" customHeight="1" x14ac:dyDescent="0.2">
      <c r="A874" s="62"/>
      <c r="B874" s="145"/>
      <c r="C874" s="146"/>
      <c r="D874" s="147"/>
      <c r="E874" s="145"/>
      <c r="F874" s="146"/>
      <c r="G874" s="146"/>
      <c r="H874" s="146"/>
      <c r="I874" s="146"/>
      <c r="J874" s="146"/>
      <c r="K874" s="146"/>
      <c r="L874" s="146"/>
      <c r="M874" s="146"/>
      <c r="N874" s="146"/>
      <c r="O874" s="146"/>
      <c r="P874" s="146"/>
      <c r="Q874" s="146"/>
      <c r="R874" s="146"/>
      <c r="S874" s="147"/>
      <c r="T874" s="145" t="s">
        <v>291</v>
      </c>
      <c r="U874" s="146"/>
      <c r="V874" s="146"/>
      <c r="W874" s="146"/>
      <c r="X874" s="147"/>
      <c r="Y874" s="145" t="s">
        <v>292</v>
      </c>
      <c r="Z874" s="146"/>
      <c r="AA874" s="146"/>
      <c r="AB874" s="146"/>
      <c r="AC874" s="147"/>
      <c r="AD874" s="145" t="s">
        <v>292</v>
      </c>
      <c r="AE874" s="146"/>
      <c r="AF874" s="146"/>
      <c r="AG874" s="146"/>
      <c r="AH874" s="147"/>
      <c r="AI874" s="145"/>
      <c r="AJ874" s="146"/>
      <c r="AK874" s="147"/>
      <c r="AM874"/>
    </row>
    <row r="875" spans="1:39" ht="17" customHeight="1" x14ac:dyDescent="0.2">
      <c r="A875" s="62"/>
      <c r="B875" s="145"/>
      <c r="C875" s="146"/>
      <c r="D875" s="147"/>
      <c r="E875" s="145"/>
      <c r="F875" s="146"/>
      <c r="G875" s="146"/>
      <c r="H875" s="146"/>
      <c r="I875" s="146"/>
      <c r="J875" s="146"/>
      <c r="K875" s="146"/>
      <c r="L875" s="146"/>
      <c r="M875" s="146"/>
      <c r="N875" s="146"/>
      <c r="O875" s="146"/>
      <c r="P875" s="146"/>
      <c r="Q875" s="146"/>
      <c r="R875" s="146"/>
      <c r="S875" s="147"/>
      <c r="T875" s="145" t="s">
        <v>291</v>
      </c>
      <c r="U875" s="146"/>
      <c r="V875" s="146"/>
      <c r="W875" s="146"/>
      <c r="X875" s="147"/>
      <c r="Y875" s="145" t="s">
        <v>292</v>
      </c>
      <c r="Z875" s="146"/>
      <c r="AA875" s="146"/>
      <c r="AB875" s="146"/>
      <c r="AC875" s="147"/>
      <c r="AD875" s="145" t="s">
        <v>292</v>
      </c>
      <c r="AE875" s="146"/>
      <c r="AF875" s="146"/>
      <c r="AG875" s="146"/>
      <c r="AH875" s="147"/>
      <c r="AI875" s="145"/>
      <c r="AJ875" s="146"/>
      <c r="AK875" s="147"/>
      <c r="AM875"/>
    </row>
    <row r="876" spans="1:39" ht="17" customHeight="1" x14ac:dyDescent="0.2">
      <c r="A876" s="62"/>
      <c r="B876" s="145"/>
      <c r="C876" s="146"/>
      <c r="D876" s="147"/>
      <c r="E876" s="145"/>
      <c r="F876" s="146"/>
      <c r="G876" s="146"/>
      <c r="H876" s="146"/>
      <c r="I876" s="146"/>
      <c r="J876" s="146"/>
      <c r="K876" s="146"/>
      <c r="L876" s="146"/>
      <c r="M876" s="146"/>
      <c r="N876" s="146"/>
      <c r="O876" s="146"/>
      <c r="P876" s="146"/>
      <c r="Q876" s="146"/>
      <c r="R876" s="146"/>
      <c r="S876" s="147"/>
      <c r="T876" s="145" t="s">
        <v>291</v>
      </c>
      <c r="U876" s="146"/>
      <c r="V876" s="146"/>
      <c r="W876" s="146"/>
      <c r="X876" s="147"/>
      <c r="Y876" s="145" t="s">
        <v>292</v>
      </c>
      <c r="Z876" s="146"/>
      <c r="AA876" s="146"/>
      <c r="AB876" s="146"/>
      <c r="AC876" s="147"/>
      <c r="AD876" s="145" t="s">
        <v>292</v>
      </c>
      <c r="AE876" s="146"/>
      <c r="AF876" s="146"/>
      <c r="AG876" s="146"/>
      <c r="AH876" s="147"/>
      <c r="AI876" s="145"/>
      <c r="AJ876" s="146"/>
      <c r="AK876" s="147"/>
      <c r="AM876"/>
    </row>
    <row r="877" spans="1:39" ht="17" customHeight="1" x14ac:dyDescent="0.2">
      <c r="A877" s="62"/>
      <c r="B877" s="145"/>
      <c r="C877" s="146"/>
      <c r="D877" s="147"/>
      <c r="E877" s="145"/>
      <c r="F877" s="146"/>
      <c r="G877" s="146"/>
      <c r="H877" s="146"/>
      <c r="I877" s="146"/>
      <c r="J877" s="146"/>
      <c r="K877" s="146"/>
      <c r="L877" s="146"/>
      <c r="M877" s="146"/>
      <c r="N877" s="146"/>
      <c r="O877" s="146"/>
      <c r="P877" s="146"/>
      <c r="Q877" s="146"/>
      <c r="R877" s="146"/>
      <c r="S877" s="147"/>
      <c r="T877" s="145" t="s">
        <v>291</v>
      </c>
      <c r="U877" s="146"/>
      <c r="V877" s="146"/>
      <c r="W877" s="146"/>
      <c r="X877" s="147"/>
      <c r="Y877" s="145" t="s">
        <v>292</v>
      </c>
      <c r="Z877" s="146"/>
      <c r="AA877" s="146"/>
      <c r="AB877" s="146"/>
      <c r="AC877" s="147"/>
      <c r="AD877" s="145" t="s">
        <v>292</v>
      </c>
      <c r="AE877" s="146"/>
      <c r="AF877" s="146"/>
      <c r="AG877" s="146"/>
      <c r="AH877" s="147"/>
      <c r="AI877" s="145"/>
      <c r="AJ877" s="146"/>
      <c r="AK877" s="147"/>
      <c r="AM877"/>
    </row>
    <row r="878" spans="1:39" ht="17" customHeight="1" x14ac:dyDescent="0.2">
      <c r="A878" s="62"/>
      <c r="B878" s="148"/>
      <c r="C878" s="149"/>
      <c r="D878" s="150"/>
      <c r="E878" s="148"/>
      <c r="F878" s="149"/>
      <c r="G878" s="149"/>
      <c r="H878" s="149"/>
      <c r="I878" s="149"/>
      <c r="J878" s="149"/>
      <c r="K878" s="149"/>
      <c r="L878" s="149"/>
      <c r="M878" s="149"/>
      <c r="N878" s="149"/>
      <c r="O878" s="149"/>
      <c r="P878" s="149"/>
      <c r="Q878" s="149"/>
      <c r="R878" s="149"/>
      <c r="S878" s="150"/>
      <c r="T878" s="148" t="s">
        <v>291</v>
      </c>
      <c r="U878" s="149"/>
      <c r="V878" s="149"/>
      <c r="W878" s="149"/>
      <c r="X878" s="150"/>
      <c r="Y878" s="148" t="s">
        <v>292</v>
      </c>
      <c r="Z878" s="149"/>
      <c r="AA878" s="149"/>
      <c r="AB878" s="149"/>
      <c r="AC878" s="150"/>
      <c r="AD878" s="148" t="s">
        <v>292</v>
      </c>
      <c r="AE878" s="149"/>
      <c r="AF878" s="149"/>
      <c r="AG878" s="149"/>
      <c r="AH878" s="150"/>
      <c r="AI878" s="148"/>
      <c r="AJ878" s="149"/>
      <c r="AK878" s="150"/>
      <c r="AM878"/>
    </row>
    <row r="879" spans="1:39" ht="7" customHeight="1" x14ac:dyDescent="0.2">
      <c r="A879" s="62"/>
      <c r="AM879"/>
    </row>
    <row r="880" spans="1:39" ht="7" customHeight="1" x14ac:dyDescent="0.2">
      <c r="A880" s="62"/>
      <c r="B880" s="28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6"/>
      <c r="AM880"/>
    </row>
    <row r="881" spans="1:39" s="30" customFormat="1" ht="15" customHeight="1" x14ac:dyDescent="0.15">
      <c r="A881" s="62"/>
      <c r="B881" s="166" t="s">
        <v>293</v>
      </c>
      <c r="C881" s="167"/>
      <c r="D881" s="167"/>
      <c r="E881" s="167"/>
      <c r="F881" s="167"/>
      <c r="G881" s="23"/>
      <c r="H881" s="69"/>
      <c r="I881" s="23" t="s">
        <v>294</v>
      </c>
      <c r="J881" s="23"/>
      <c r="K881" s="23"/>
      <c r="L881" s="23"/>
      <c r="M881" s="69"/>
      <c r="N881" s="23" t="s">
        <v>295</v>
      </c>
      <c r="O881" s="23"/>
      <c r="P881" s="23"/>
      <c r="Q881" s="23"/>
      <c r="R881" s="69"/>
      <c r="S881" s="23" t="s">
        <v>296</v>
      </c>
      <c r="T881" s="23"/>
      <c r="U881" s="23"/>
      <c r="V881" s="23"/>
      <c r="W881" s="23"/>
      <c r="X881" s="23"/>
      <c r="Y881" s="70"/>
      <c r="Z881" s="23" t="s">
        <v>297</v>
      </c>
      <c r="AA881" s="23"/>
      <c r="AB881" s="23"/>
      <c r="AC881" s="23"/>
      <c r="AD881" s="69"/>
      <c r="AE881" s="23" t="s">
        <v>298</v>
      </c>
      <c r="AF881" s="23"/>
      <c r="AG881" s="23"/>
      <c r="AH881" s="80"/>
      <c r="AI881" s="80"/>
      <c r="AJ881" s="80"/>
      <c r="AK881" s="84"/>
    </row>
    <row r="882" spans="1:39" s="30" customFormat="1" ht="10" customHeight="1" x14ac:dyDescent="0.15">
      <c r="A882" s="62"/>
      <c r="B882" s="166"/>
      <c r="C882" s="167"/>
      <c r="D882" s="167"/>
      <c r="E882" s="167"/>
      <c r="F882" s="167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80"/>
      <c r="AI882" s="80"/>
      <c r="AJ882" s="80"/>
      <c r="AK882" s="84"/>
    </row>
    <row r="883" spans="1:39" s="30" customFormat="1" ht="15" customHeight="1" x14ac:dyDescent="0.15">
      <c r="A883" s="62"/>
      <c r="B883" s="166"/>
      <c r="C883" s="167"/>
      <c r="D883" s="167"/>
      <c r="E883" s="167"/>
      <c r="F883" s="167"/>
      <c r="G883" s="23"/>
      <c r="H883" s="69"/>
      <c r="I883" s="23" t="s">
        <v>299</v>
      </c>
      <c r="J883" s="23"/>
      <c r="K883" s="23"/>
      <c r="L883" s="23"/>
      <c r="M883" s="69"/>
      <c r="N883" s="23" t="s">
        <v>300</v>
      </c>
      <c r="O883" s="72"/>
      <c r="P883" s="23"/>
      <c r="Q883" s="23"/>
      <c r="R883" s="69"/>
      <c r="S883" s="23" t="s">
        <v>301</v>
      </c>
      <c r="T883" s="23"/>
      <c r="U883" s="23"/>
      <c r="V883" s="23"/>
      <c r="W883" s="23"/>
      <c r="X883" s="23"/>
      <c r="Y883" s="69"/>
      <c r="Z883" s="23" t="s">
        <v>302</v>
      </c>
      <c r="AA883" s="23"/>
      <c r="AB883" s="71"/>
      <c r="AC883" s="71"/>
      <c r="AD883" s="71"/>
      <c r="AE883" s="71"/>
      <c r="AF883" s="71"/>
      <c r="AG883" s="71"/>
      <c r="AH883" s="71"/>
      <c r="AI883" s="71"/>
      <c r="AJ883" s="71"/>
      <c r="AK883" s="82"/>
    </row>
    <row r="884" spans="1:39" s="30" customFormat="1" ht="10" customHeight="1" x14ac:dyDescent="0.15">
      <c r="A884" s="62"/>
      <c r="B884" s="83"/>
      <c r="C884" s="29"/>
      <c r="D884" s="29"/>
      <c r="E884" s="29"/>
      <c r="F884" s="29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84"/>
    </row>
    <row r="885" spans="1:39" s="30" customFormat="1" ht="15" customHeight="1" x14ac:dyDescent="0.15">
      <c r="A885" s="62"/>
      <c r="B885" s="171" t="s">
        <v>303</v>
      </c>
      <c r="C885" s="172"/>
      <c r="D885" s="172"/>
      <c r="E885" s="172"/>
      <c r="F885" s="172"/>
      <c r="G885" s="23"/>
      <c r="H885" s="69"/>
      <c r="I885" s="23" t="s">
        <v>304</v>
      </c>
      <c r="J885" s="23"/>
      <c r="K885" s="23"/>
      <c r="L885" s="23"/>
      <c r="M885" s="23"/>
      <c r="N885" s="23"/>
      <c r="O885" s="72"/>
      <c r="P885" s="23"/>
      <c r="Q885" s="23"/>
      <c r="R885" s="69"/>
      <c r="S885" s="23" t="s">
        <v>305</v>
      </c>
      <c r="T885" s="23"/>
      <c r="U885" s="23"/>
      <c r="V885" s="23"/>
      <c r="W885" s="23"/>
      <c r="X885" s="23"/>
      <c r="Y885" s="69"/>
      <c r="Z885" s="23" t="s">
        <v>306</v>
      </c>
      <c r="AA885" s="23"/>
      <c r="AB885" s="23"/>
      <c r="AC885" s="23"/>
      <c r="AD885" s="23"/>
      <c r="AE885" s="23"/>
      <c r="AF885" s="73"/>
      <c r="AG885" s="23"/>
      <c r="AH885" s="23"/>
      <c r="AI885" s="23"/>
      <c r="AJ885" s="23"/>
      <c r="AK885" s="84"/>
    </row>
    <row r="886" spans="1:39" s="30" customFormat="1" ht="5" customHeight="1" x14ac:dyDescent="0.15">
      <c r="A886" s="62"/>
      <c r="B886" s="171"/>
      <c r="C886" s="172"/>
      <c r="D886" s="172"/>
      <c r="E886" s="172"/>
      <c r="F886" s="172"/>
      <c r="G886" s="23"/>
      <c r="H886" s="23"/>
      <c r="I886" s="23"/>
      <c r="J886" s="23"/>
      <c r="K886" s="23"/>
      <c r="L886" s="23"/>
      <c r="M886" s="23"/>
      <c r="N886" s="23"/>
      <c r="O886" s="72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73"/>
      <c r="AG886" s="23"/>
      <c r="AH886" s="23"/>
      <c r="AI886" s="23"/>
      <c r="AJ886" s="23"/>
      <c r="AK886" s="84"/>
    </row>
    <row r="887" spans="1:39" s="30" customFormat="1" ht="15" customHeight="1" x14ac:dyDescent="0.2">
      <c r="A887" s="63"/>
      <c r="B887" s="171"/>
      <c r="C887" s="172"/>
      <c r="D887" s="172"/>
      <c r="E887" s="172"/>
      <c r="F887" s="172"/>
      <c r="G887" s="23"/>
      <c r="H887" s="23"/>
      <c r="I887" s="23"/>
      <c r="J887" s="23"/>
      <c r="K887" s="23"/>
      <c r="L887" s="23"/>
      <c r="M887" s="23"/>
      <c r="N887" s="23"/>
      <c r="O887" s="74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84"/>
    </row>
    <row r="888" spans="1:39" s="30" customFormat="1" ht="10" customHeight="1" x14ac:dyDescent="0.2">
      <c r="A888" s="62"/>
      <c r="B888" s="83"/>
      <c r="C888" s="29"/>
      <c r="D888" s="29"/>
      <c r="E888" s="29"/>
      <c r="F888" s="29"/>
      <c r="G888" s="23"/>
      <c r="H888" s="23"/>
      <c r="I888" s="23"/>
      <c r="J888" s="23"/>
      <c r="K888" s="23"/>
      <c r="L888" s="23"/>
      <c r="M888" s="23"/>
      <c r="N888" s="23"/>
      <c r="O888" s="75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84"/>
    </row>
    <row r="889" spans="1:39" s="30" customFormat="1" ht="17" customHeight="1" x14ac:dyDescent="0.15">
      <c r="A889" s="62"/>
      <c r="B889" s="173" t="s">
        <v>307</v>
      </c>
      <c r="C889" s="174"/>
      <c r="D889" s="174"/>
      <c r="E889" s="174"/>
      <c r="F889" s="174"/>
      <c r="G889" s="23"/>
      <c r="H889" s="69"/>
      <c r="I889" s="76" t="s">
        <v>308</v>
      </c>
      <c r="J889" s="23"/>
      <c r="K889" s="23"/>
      <c r="L889" s="23"/>
      <c r="M889" s="69"/>
      <c r="N889" s="23" t="s">
        <v>309</v>
      </c>
      <c r="O889" s="72"/>
      <c r="P889" s="23"/>
      <c r="Q889" s="23"/>
      <c r="R889" s="69"/>
      <c r="S889" s="23" t="s">
        <v>310</v>
      </c>
      <c r="T889" s="23"/>
      <c r="U889" s="23"/>
      <c r="V889" s="23"/>
      <c r="W889" s="23"/>
      <c r="X889" s="23"/>
      <c r="Y889" s="69"/>
      <c r="Z889" s="23" t="s">
        <v>311</v>
      </c>
      <c r="AA889" s="23"/>
      <c r="AB889" s="23"/>
      <c r="AC889" s="69"/>
      <c r="AD889" s="76" t="s">
        <v>312</v>
      </c>
      <c r="AF889" s="23"/>
      <c r="AG889" s="23"/>
      <c r="AH889" s="23"/>
      <c r="AI889" s="23"/>
      <c r="AJ889" s="23"/>
      <c r="AK889" s="84"/>
    </row>
    <row r="890" spans="1:39" s="30" customFormat="1" ht="7" customHeight="1" x14ac:dyDescent="0.15">
      <c r="A890" s="62"/>
      <c r="B890" s="173"/>
      <c r="C890" s="174"/>
      <c r="D890" s="174"/>
      <c r="E890" s="174"/>
      <c r="F890" s="174"/>
      <c r="G890" s="23"/>
      <c r="H890" s="77"/>
      <c r="I890" s="23"/>
      <c r="J890" s="23"/>
      <c r="K890" s="23"/>
      <c r="L890" s="23"/>
      <c r="M890" s="23"/>
      <c r="N890" s="23"/>
      <c r="O890" s="72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84"/>
    </row>
    <row r="891" spans="1:39" ht="17" customHeight="1" x14ac:dyDescent="0.2">
      <c r="A891" s="62"/>
      <c r="B891" s="173"/>
      <c r="C891" s="174"/>
      <c r="D891" s="174"/>
      <c r="E891" s="174"/>
      <c r="F891" s="174"/>
      <c r="G891" s="75"/>
      <c r="H891" s="78"/>
      <c r="I891" s="75" t="s">
        <v>313</v>
      </c>
      <c r="J891" s="75"/>
      <c r="K891" s="75"/>
      <c r="L891" s="75"/>
      <c r="M891" s="75"/>
      <c r="N891" s="75"/>
      <c r="O891" s="75"/>
      <c r="P891" s="75"/>
      <c r="Q891" s="75"/>
      <c r="R891" s="78"/>
      <c r="S891" s="75" t="s">
        <v>314</v>
      </c>
      <c r="T891" s="75"/>
      <c r="U891" s="75"/>
      <c r="V891" s="75"/>
      <c r="W891" s="75"/>
      <c r="X891" s="75"/>
      <c r="Y891" s="78"/>
      <c r="Z891" s="75" t="s">
        <v>315</v>
      </c>
      <c r="AA891" s="75"/>
      <c r="AB891" s="79"/>
      <c r="AC891" s="79"/>
      <c r="AD891" s="79"/>
      <c r="AE891" s="79"/>
      <c r="AF891" s="79"/>
      <c r="AG891" s="79"/>
      <c r="AH891" s="79"/>
      <c r="AI891" s="79"/>
      <c r="AJ891" s="79"/>
      <c r="AK891" s="85"/>
      <c r="AM891"/>
    </row>
    <row r="892" spans="1:39" ht="10" customHeight="1" x14ac:dyDescent="0.2">
      <c r="A892" s="62"/>
      <c r="B892" s="86"/>
      <c r="C892" s="87"/>
      <c r="D892" s="87"/>
      <c r="E892" s="87"/>
      <c r="F892" s="87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  <c r="AA892" s="75"/>
      <c r="AB892" s="75"/>
      <c r="AC892" s="75"/>
      <c r="AD892" s="75"/>
      <c r="AE892" s="75"/>
      <c r="AF892" s="75"/>
      <c r="AG892" s="75"/>
      <c r="AH892" s="75"/>
      <c r="AI892" s="75"/>
      <c r="AJ892" s="75"/>
      <c r="AK892" s="88"/>
      <c r="AM892"/>
    </row>
    <row r="893" spans="1:39" s="23" customFormat="1" ht="15" customHeight="1" x14ac:dyDescent="0.15">
      <c r="A893" s="64"/>
      <c r="B893" s="173" t="s">
        <v>316</v>
      </c>
      <c r="C893" s="174"/>
      <c r="D893" s="174"/>
      <c r="E893" s="174"/>
      <c r="F893" s="174"/>
      <c r="G893" s="29"/>
      <c r="H893" s="70"/>
      <c r="I893" s="80" t="s">
        <v>35</v>
      </c>
      <c r="J893" s="80"/>
      <c r="K893" s="80"/>
      <c r="L893" s="80"/>
      <c r="M893" s="70"/>
      <c r="N893" s="80" t="s">
        <v>54</v>
      </c>
      <c r="Q893" s="80"/>
      <c r="R893" s="70"/>
      <c r="S893" s="80" t="s">
        <v>317</v>
      </c>
      <c r="V893" s="80"/>
      <c r="W893" s="80"/>
      <c r="Y893" s="70"/>
      <c r="Z893" s="80" t="s">
        <v>318</v>
      </c>
      <c r="AA893" s="80"/>
      <c r="AD893" s="80"/>
      <c r="AE893" s="80"/>
      <c r="AF893" s="80"/>
      <c r="AG893" s="80"/>
      <c r="AH893" s="80"/>
      <c r="AI893" s="80"/>
      <c r="AJ893" s="80"/>
      <c r="AK893" s="84"/>
    </row>
    <row r="894" spans="1:39" ht="17" customHeight="1" x14ac:dyDescent="0.2">
      <c r="A894" s="62"/>
      <c r="B894" s="173"/>
      <c r="C894" s="174"/>
      <c r="D894" s="174"/>
      <c r="E894" s="174"/>
      <c r="F894" s="174"/>
      <c r="G894" s="75"/>
      <c r="H894" s="75" t="s">
        <v>319</v>
      </c>
      <c r="I894" s="75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  <c r="AA894" s="79"/>
      <c r="AB894" s="79"/>
      <c r="AC894" s="79"/>
      <c r="AD894" s="79"/>
      <c r="AE894" s="79"/>
      <c r="AF894" s="79"/>
      <c r="AG894" s="79"/>
      <c r="AH894" s="79"/>
      <c r="AI894" s="79"/>
      <c r="AJ894" s="79"/>
      <c r="AK894" s="82"/>
      <c r="AM894"/>
    </row>
    <row r="895" spans="1:39" ht="5" customHeight="1" x14ac:dyDescent="0.2">
      <c r="A895" s="62"/>
      <c r="B895" s="89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  <c r="AA895" s="81"/>
      <c r="AB895" s="81"/>
      <c r="AC895" s="81"/>
      <c r="AD895" s="81"/>
      <c r="AE895" s="81"/>
      <c r="AF895" s="81"/>
      <c r="AG895" s="81"/>
      <c r="AH895" s="81"/>
      <c r="AI895" s="81"/>
      <c r="AJ895" s="81"/>
      <c r="AK895" s="90"/>
      <c r="AM895"/>
    </row>
    <row r="896" spans="1:39" ht="7" customHeight="1" x14ac:dyDescent="0.2">
      <c r="A896" s="62"/>
      <c r="B896" s="175"/>
      <c r="C896" s="175"/>
      <c r="D896" s="175"/>
      <c r="E896" s="175"/>
      <c r="F896" s="176"/>
      <c r="G896" s="176"/>
      <c r="H896" s="176"/>
      <c r="I896" s="176"/>
      <c r="J896" s="176"/>
      <c r="K896" s="176"/>
      <c r="L896" s="176"/>
      <c r="M896" s="176"/>
      <c r="N896" s="176"/>
      <c r="O896" s="176"/>
      <c r="P896" s="176"/>
      <c r="Q896" s="176"/>
      <c r="R896" s="176"/>
      <c r="S896" s="176"/>
      <c r="T896" s="176"/>
      <c r="U896" s="176"/>
      <c r="V896" s="176"/>
      <c r="W896" s="176"/>
      <c r="X896" s="176"/>
      <c r="Y896" s="176"/>
      <c r="Z896" s="176"/>
      <c r="AA896" s="176"/>
      <c r="AB896" s="176"/>
      <c r="AC896" s="176"/>
      <c r="AD896" s="176"/>
      <c r="AE896" s="176"/>
      <c r="AF896" s="176"/>
      <c r="AG896" s="176"/>
      <c r="AH896" s="176"/>
      <c r="AI896" s="176"/>
      <c r="AJ896" s="176"/>
      <c r="AK896" s="176"/>
      <c r="AM896"/>
    </row>
    <row r="897" spans="1:39" ht="16" customHeight="1" x14ac:dyDescent="0.2">
      <c r="A897" s="62"/>
      <c r="B897" s="177" t="s">
        <v>320</v>
      </c>
      <c r="C897" s="178"/>
      <c r="D897" s="178"/>
      <c r="E897" s="178"/>
      <c r="F897" s="143"/>
      <c r="G897" s="143"/>
      <c r="H897" s="143"/>
      <c r="I897" s="143"/>
      <c r="J897" s="143"/>
      <c r="K897" s="143"/>
      <c r="L897" s="143"/>
      <c r="M897" s="143"/>
      <c r="N897" s="143"/>
      <c r="O897" s="143"/>
      <c r="P897" s="143"/>
      <c r="Q897" s="143"/>
      <c r="R897" s="143"/>
      <c r="S897" s="143"/>
      <c r="T897" s="143"/>
      <c r="U897" s="143"/>
      <c r="V897" s="143"/>
      <c r="W897" s="143"/>
      <c r="X897" s="143"/>
      <c r="Y897" s="143"/>
      <c r="Z897" s="143"/>
      <c r="AA897" s="143"/>
      <c r="AB897" s="143"/>
      <c r="AC897" s="143"/>
      <c r="AD897" s="143"/>
      <c r="AE897" s="143"/>
      <c r="AF897" s="143"/>
      <c r="AG897" s="143"/>
      <c r="AH897" s="143"/>
      <c r="AI897" s="143"/>
      <c r="AJ897" s="143"/>
      <c r="AK897" s="144"/>
      <c r="AM897"/>
    </row>
    <row r="898" spans="1:39" ht="16" customHeight="1" x14ac:dyDescent="0.2">
      <c r="A898" s="62"/>
      <c r="B898" s="145"/>
      <c r="C898" s="146"/>
      <c r="D898" s="146"/>
      <c r="E898" s="146"/>
      <c r="F898" s="146"/>
      <c r="G898" s="146"/>
      <c r="H898" s="146"/>
      <c r="I898" s="146"/>
      <c r="J898" s="146"/>
      <c r="K898" s="146"/>
      <c r="L898" s="146"/>
      <c r="M898" s="146"/>
      <c r="N898" s="146"/>
      <c r="O898" s="146"/>
      <c r="P898" s="146"/>
      <c r="Q898" s="146"/>
      <c r="R898" s="146"/>
      <c r="S898" s="146"/>
      <c r="T898" s="146"/>
      <c r="U898" s="146"/>
      <c r="V898" s="146"/>
      <c r="W898" s="146"/>
      <c r="X898" s="146"/>
      <c r="Y898" s="146"/>
      <c r="Z898" s="146"/>
      <c r="AA898" s="146"/>
      <c r="AB898" s="146"/>
      <c r="AC898" s="146"/>
      <c r="AD898" s="146"/>
      <c r="AE898" s="146"/>
      <c r="AF898" s="146"/>
      <c r="AG898" s="146"/>
      <c r="AH898" s="146"/>
      <c r="AI898" s="146"/>
      <c r="AJ898" s="146"/>
      <c r="AK898" s="147"/>
      <c r="AM898"/>
    </row>
    <row r="899" spans="1:39" ht="16" customHeight="1" x14ac:dyDescent="0.2">
      <c r="A899" s="62"/>
      <c r="B899" s="145"/>
      <c r="C899" s="146"/>
      <c r="D899" s="146"/>
      <c r="E899" s="146"/>
      <c r="F899" s="146"/>
      <c r="G899" s="146"/>
      <c r="H899" s="146"/>
      <c r="I899" s="146"/>
      <c r="J899" s="146"/>
      <c r="K899" s="146"/>
      <c r="L899" s="146"/>
      <c r="M899" s="146"/>
      <c r="N899" s="146"/>
      <c r="O899" s="146"/>
      <c r="P899" s="146"/>
      <c r="Q899" s="146"/>
      <c r="R899" s="146"/>
      <c r="S899" s="146"/>
      <c r="T899" s="146"/>
      <c r="U899" s="146"/>
      <c r="V899" s="146"/>
      <c r="W899" s="146"/>
      <c r="X899" s="146"/>
      <c r="Y899" s="146"/>
      <c r="Z899" s="146"/>
      <c r="AA899" s="146"/>
      <c r="AB899" s="146"/>
      <c r="AC899" s="146"/>
      <c r="AD899" s="146"/>
      <c r="AE899" s="146"/>
      <c r="AF899" s="146"/>
      <c r="AG899" s="146"/>
      <c r="AH899" s="146"/>
      <c r="AI899" s="146"/>
      <c r="AJ899" s="146"/>
      <c r="AK899" s="147"/>
      <c r="AM899"/>
    </row>
    <row r="900" spans="1:39" ht="16" customHeight="1" x14ac:dyDescent="0.2">
      <c r="A900" s="62"/>
      <c r="B900" s="145"/>
      <c r="C900" s="146"/>
      <c r="D900" s="146"/>
      <c r="E900" s="146"/>
      <c r="F900" s="146"/>
      <c r="G900" s="146"/>
      <c r="H900" s="146"/>
      <c r="I900" s="146"/>
      <c r="J900" s="146"/>
      <c r="K900" s="146"/>
      <c r="L900" s="146"/>
      <c r="M900" s="146"/>
      <c r="N900" s="146"/>
      <c r="O900" s="146"/>
      <c r="P900" s="146"/>
      <c r="Q900" s="146"/>
      <c r="R900" s="146"/>
      <c r="S900" s="146"/>
      <c r="T900" s="146"/>
      <c r="U900" s="146"/>
      <c r="V900" s="146"/>
      <c r="W900" s="146"/>
      <c r="X900" s="146"/>
      <c r="Y900" s="146"/>
      <c r="Z900" s="146"/>
      <c r="AA900" s="146"/>
      <c r="AB900" s="146"/>
      <c r="AC900" s="146"/>
      <c r="AD900" s="146"/>
      <c r="AE900" s="146"/>
      <c r="AF900" s="146"/>
      <c r="AG900" s="146"/>
      <c r="AH900" s="146"/>
      <c r="AI900" s="146"/>
      <c r="AJ900" s="146"/>
      <c r="AK900" s="147"/>
      <c r="AM900"/>
    </row>
    <row r="901" spans="1:39" ht="17" customHeight="1" x14ac:dyDescent="0.2">
      <c r="A901" s="62"/>
      <c r="B901" s="145"/>
      <c r="C901" s="146"/>
      <c r="D901" s="146"/>
      <c r="E901" s="146"/>
      <c r="F901" s="146"/>
      <c r="G901" s="146"/>
      <c r="H901" s="146"/>
      <c r="I901" s="146"/>
      <c r="J901" s="146"/>
      <c r="K901" s="146"/>
      <c r="L901" s="146"/>
      <c r="M901" s="146"/>
      <c r="N901" s="146"/>
      <c r="O901" s="146"/>
      <c r="P901" s="146"/>
      <c r="Q901" s="146"/>
      <c r="R901" s="146"/>
      <c r="S901" s="146"/>
      <c r="T901" s="146"/>
      <c r="U901" s="146"/>
      <c r="V901" s="146"/>
      <c r="W901" s="146"/>
      <c r="X901" s="146"/>
      <c r="Y901" s="146"/>
      <c r="Z901" s="146"/>
      <c r="AA901" s="146"/>
      <c r="AB901" s="146"/>
      <c r="AC901" s="146"/>
      <c r="AD901" s="146"/>
      <c r="AE901" s="146"/>
      <c r="AF901" s="146"/>
      <c r="AG901" s="146"/>
      <c r="AH901" s="146"/>
      <c r="AI901" s="146"/>
      <c r="AJ901" s="146"/>
      <c r="AK901" s="147"/>
      <c r="AM901"/>
    </row>
    <row r="902" spans="1:39" ht="17" customHeight="1" x14ac:dyDescent="0.2">
      <c r="A902" s="62"/>
      <c r="B902" s="145"/>
      <c r="C902" s="146"/>
      <c r="D902" s="146"/>
      <c r="E902" s="146"/>
      <c r="F902" s="146"/>
      <c r="G902" s="146"/>
      <c r="H902" s="146"/>
      <c r="I902" s="146"/>
      <c r="J902" s="146"/>
      <c r="K902" s="146"/>
      <c r="L902" s="146"/>
      <c r="M902" s="146"/>
      <c r="N902" s="146"/>
      <c r="O902" s="146"/>
      <c r="P902" s="146"/>
      <c r="Q902" s="146"/>
      <c r="R902" s="146"/>
      <c r="S902" s="146"/>
      <c r="T902" s="146"/>
      <c r="U902" s="146"/>
      <c r="V902" s="146"/>
      <c r="W902" s="146"/>
      <c r="X902" s="146"/>
      <c r="Y902" s="146"/>
      <c r="Z902" s="146"/>
      <c r="AA902" s="146"/>
      <c r="AB902" s="146"/>
      <c r="AC902" s="146"/>
      <c r="AD902" s="146"/>
      <c r="AE902" s="146"/>
      <c r="AF902" s="146"/>
      <c r="AG902" s="146"/>
      <c r="AH902" s="146"/>
      <c r="AI902" s="146"/>
      <c r="AJ902" s="146"/>
      <c r="AK902" s="147"/>
      <c r="AM902"/>
    </row>
    <row r="903" spans="1:39" ht="17" customHeight="1" x14ac:dyDescent="0.2">
      <c r="A903" s="62"/>
      <c r="B903" s="148"/>
      <c r="C903" s="149"/>
      <c r="D903" s="149"/>
      <c r="E903" s="149"/>
      <c r="F903" s="149"/>
      <c r="G903" s="149"/>
      <c r="H903" s="149"/>
      <c r="I903" s="149"/>
      <c r="J903" s="149"/>
      <c r="K903" s="149"/>
      <c r="L903" s="149"/>
      <c r="M903" s="149"/>
      <c r="N903" s="149"/>
      <c r="O903" s="149"/>
      <c r="P903" s="149"/>
      <c r="Q903" s="149"/>
      <c r="R903" s="149"/>
      <c r="S903" s="149"/>
      <c r="T903" s="149"/>
      <c r="U903" s="149"/>
      <c r="V903" s="149"/>
      <c r="W903" s="149"/>
      <c r="X903" s="149"/>
      <c r="Y903" s="149"/>
      <c r="Z903" s="149"/>
      <c r="AA903" s="149"/>
      <c r="AB903" s="149"/>
      <c r="AC903" s="149"/>
      <c r="AD903" s="149"/>
      <c r="AE903" s="149"/>
      <c r="AF903" s="149"/>
      <c r="AG903" s="149"/>
      <c r="AH903" s="149"/>
      <c r="AI903" s="149"/>
      <c r="AJ903" s="149"/>
      <c r="AK903" s="150"/>
      <c r="AM903"/>
    </row>
    <row r="904" spans="1:39" ht="7" customHeight="1" x14ac:dyDescent="0.2">
      <c r="A904" s="62"/>
      <c r="AM904"/>
    </row>
    <row r="905" spans="1:39" ht="12" customHeight="1" x14ac:dyDescent="0.2">
      <c r="A905" s="62"/>
      <c r="B905" s="169" t="s">
        <v>321</v>
      </c>
      <c r="C905" s="170"/>
      <c r="D905" s="170"/>
      <c r="E905" s="170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6"/>
      <c r="T905" s="169" t="s">
        <v>322</v>
      </c>
      <c r="U905" s="170"/>
      <c r="V905" s="170"/>
      <c r="W905" s="170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6"/>
      <c r="AM905"/>
    </row>
    <row r="906" spans="1:39" x14ac:dyDescent="0.2">
      <c r="A906" s="62"/>
      <c r="B906" s="36"/>
      <c r="C906" s="37"/>
      <c r="D906" s="38" t="s">
        <v>323</v>
      </c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S906" s="35"/>
      <c r="T906" s="36"/>
      <c r="U906" s="37"/>
      <c r="V906" s="38" t="s">
        <v>323</v>
      </c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8"/>
      <c r="AJ906" s="38"/>
      <c r="AK906" s="35"/>
      <c r="AM906"/>
    </row>
    <row r="907" spans="1:39" ht="7" customHeight="1" x14ac:dyDescent="0.2">
      <c r="A907" s="62"/>
      <c r="B907" s="34"/>
      <c r="S907" s="35"/>
      <c r="T907" s="34"/>
      <c r="AK907" s="35"/>
      <c r="AM907"/>
    </row>
    <row r="908" spans="1:39" ht="14.25" customHeight="1" x14ac:dyDescent="0.2">
      <c r="A908" s="62"/>
      <c r="B908" s="39"/>
      <c r="F908" s="38" t="s">
        <v>324</v>
      </c>
      <c r="H908" s="40"/>
      <c r="I908" s="40"/>
      <c r="J908" s="41" t="s">
        <v>325</v>
      </c>
      <c r="K908" s="40"/>
      <c r="L908" s="41" t="s">
        <v>326</v>
      </c>
      <c r="M908" s="40"/>
      <c r="N908" s="40"/>
      <c r="S908" s="35"/>
      <c r="T908" s="39"/>
      <c r="X908" s="38" t="s">
        <v>324</v>
      </c>
      <c r="Z908" s="40"/>
      <c r="AA908" s="40"/>
      <c r="AB908" s="41" t="s">
        <v>325</v>
      </c>
      <c r="AC908" s="40"/>
      <c r="AD908" s="41" t="s">
        <v>326</v>
      </c>
      <c r="AE908" s="40"/>
      <c r="AF908" s="40"/>
      <c r="AK908" s="35"/>
      <c r="AM908"/>
    </row>
    <row r="909" spans="1:39" ht="5" customHeight="1" x14ac:dyDescent="0.2">
      <c r="A909" s="62"/>
      <c r="B909" s="31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3"/>
      <c r="T909" s="31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3"/>
      <c r="AM909"/>
    </row>
    <row r="910" spans="1:39" x14ac:dyDescent="0.2">
      <c r="A910"/>
      <c r="AK910" s="95" t="s">
        <v>327</v>
      </c>
      <c r="AM910"/>
    </row>
    <row r="911" spans="1:39" ht="5" customHeight="1" x14ac:dyDescent="0.2">
      <c r="B911" s="16"/>
      <c r="C911" s="17"/>
      <c r="D911" s="18"/>
      <c r="E911" s="18"/>
      <c r="F911" s="18"/>
      <c r="G911" s="18"/>
      <c r="H911" s="18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</row>
    <row r="912" spans="1:39" ht="22" customHeight="1" x14ac:dyDescent="0.2">
      <c r="A912" t="str">
        <f>IF($AN$2="","",IF(A842&gt;=$AN$2,"",1+A842))</f>
        <v/>
      </c>
      <c r="B912" s="188"/>
      <c r="C912" s="189"/>
      <c r="D912" s="189"/>
      <c r="E912" s="189"/>
      <c r="F912" s="189"/>
      <c r="G912" s="189"/>
      <c r="H912" s="189"/>
      <c r="I912" s="190"/>
      <c r="J912" s="192" t="s">
        <v>277</v>
      </c>
      <c r="K912" s="193"/>
      <c r="L912" s="193"/>
      <c r="M912" s="193"/>
      <c r="N912" s="193"/>
      <c r="O912" s="193"/>
      <c r="P912" s="193"/>
      <c r="Q912" s="193"/>
      <c r="R912" s="193"/>
      <c r="S912" s="193"/>
      <c r="T912" s="193"/>
      <c r="U912" s="193"/>
      <c r="V912" s="193"/>
      <c r="W912" s="193"/>
      <c r="X912" s="196" t="str">
        <f>IF(A912="","",_xlfn.XLOOKUP(A912,Listagem[Item],Listagem[Número OS]))</f>
        <v/>
      </c>
      <c r="Y912" s="196"/>
      <c r="Z912" s="196"/>
      <c r="AA912" s="196"/>
      <c r="AB912" s="196"/>
      <c r="AC912" s="197"/>
      <c r="AD912" s="188"/>
      <c r="AE912" s="189"/>
      <c r="AF912" s="189"/>
      <c r="AG912" s="189"/>
      <c r="AH912" s="189"/>
      <c r="AI912" s="189"/>
      <c r="AJ912" s="189"/>
      <c r="AK912" s="190"/>
      <c r="AL912" s="13"/>
      <c r="AM912"/>
    </row>
    <row r="913" spans="1:44" ht="22" customHeight="1" x14ac:dyDescent="0.2">
      <c r="A913" s="14"/>
      <c r="B913" s="161"/>
      <c r="C913" s="162"/>
      <c r="D913" s="162"/>
      <c r="E913" s="162"/>
      <c r="F913" s="162"/>
      <c r="G913" s="162"/>
      <c r="H913" s="162"/>
      <c r="I913" s="191"/>
      <c r="J913" s="194"/>
      <c r="K913" s="195"/>
      <c r="L913" s="195"/>
      <c r="M913" s="195"/>
      <c r="N913" s="195"/>
      <c r="O913" s="195"/>
      <c r="P913" s="195"/>
      <c r="Q913" s="195"/>
      <c r="R913" s="195"/>
      <c r="S913" s="195"/>
      <c r="T913" s="195"/>
      <c r="U913" s="195"/>
      <c r="V913" s="195"/>
      <c r="W913" s="195"/>
      <c r="X913" s="198"/>
      <c r="Y913" s="198"/>
      <c r="Z913" s="198"/>
      <c r="AA913" s="198"/>
      <c r="AB913" s="198"/>
      <c r="AC913" s="199"/>
      <c r="AD913" s="161"/>
      <c r="AE913" s="162"/>
      <c r="AF913" s="162"/>
      <c r="AG913" s="162"/>
      <c r="AH913" s="162"/>
      <c r="AI913" s="162"/>
      <c r="AJ913" s="162"/>
      <c r="AK913" s="191"/>
      <c r="AM913"/>
    </row>
    <row r="914" spans="1:44" ht="7" customHeight="1" x14ac:dyDescent="0.2">
      <c r="A914"/>
      <c r="C914" s="15"/>
      <c r="D914" s="12"/>
      <c r="E914" s="12"/>
      <c r="F914" s="12"/>
      <c r="G914" s="12"/>
      <c r="H914" s="12"/>
      <c r="AM914"/>
    </row>
    <row r="915" spans="1:44" ht="18" customHeight="1" x14ac:dyDescent="0.2">
      <c r="A915" s="62"/>
      <c r="B915" s="200" t="s">
        <v>11</v>
      </c>
      <c r="C915" s="201"/>
      <c r="D915" s="201"/>
      <c r="E915" s="201"/>
      <c r="F915" s="201"/>
      <c r="G915" s="201"/>
      <c r="H915" s="201"/>
      <c r="I915" s="97" t="str">
        <f>IF($X912="","",_xlfn.XLOOKUP($X912,Sisteplant[Número OS],Sisteplant[Denominação Tipo de Solicitação Serviço]))</f>
        <v/>
      </c>
      <c r="J915" s="99"/>
      <c r="K915" s="99"/>
      <c r="L915" s="99"/>
      <c r="M915" s="99"/>
      <c r="N915" s="99"/>
      <c r="O915" s="200" t="s">
        <v>13</v>
      </c>
      <c r="P915" s="201"/>
      <c r="Q915" s="201"/>
      <c r="R915" s="98" t="str">
        <f>IF($X912="","",_xlfn.XLOOKUP($X912,Sisteplant[Número OS],Sisteplant[Denominação Oficina]))</f>
        <v/>
      </c>
      <c r="S915" s="98"/>
      <c r="T915" s="98"/>
      <c r="U915" s="98"/>
      <c r="V915" s="98"/>
      <c r="W915" s="98"/>
      <c r="X915" s="202" t="s">
        <v>15</v>
      </c>
      <c r="Y915" s="203"/>
      <c r="Z915" s="203"/>
      <c r="AA915" s="203"/>
      <c r="AB915" s="203"/>
      <c r="AC915" s="204" t="str">
        <f>IF($X912="","",_xlfn.XLOOKUP($X912,Sisteplant[Número OS],Sisteplant[Data Prevista]))</f>
        <v/>
      </c>
      <c r="AD915" s="204"/>
      <c r="AE915" s="204"/>
      <c r="AF915" s="204"/>
      <c r="AG915" s="204"/>
      <c r="AH915" s="204"/>
      <c r="AI915" s="204"/>
      <c r="AJ915" s="204"/>
      <c r="AK915" s="234"/>
      <c r="AM915"/>
      <c r="AN915" s="111"/>
      <c r="AO915" s="111"/>
      <c r="AP915" s="111"/>
      <c r="AQ915" s="111"/>
      <c r="AR915" s="111"/>
    </row>
    <row r="916" spans="1:44" ht="7" customHeight="1" x14ac:dyDescent="0.2">
      <c r="A916" s="62"/>
      <c r="B916" s="16"/>
      <c r="C916" s="17"/>
      <c r="D916" s="18"/>
      <c r="E916" s="18"/>
      <c r="F916" s="18"/>
      <c r="G916" s="18"/>
      <c r="H916" s="18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M916"/>
      <c r="AN916" s="111"/>
      <c r="AO916" s="111"/>
      <c r="AP916" s="111"/>
      <c r="AQ916" s="111"/>
      <c r="AR916" s="111"/>
    </row>
    <row r="917" spans="1:44" ht="15" customHeight="1" x14ac:dyDescent="0.2">
      <c r="A917" s="62"/>
      <c r="B917" s="91" t="s">
        <v>278</v>
      </c>
      <c r="C917" s="19"/>
      <c r="D917" s="20"/>
      <c r="E917" s="20"/>
      <c r="F917" s="20"/>
      <c r="G917" s="20"/>
      <c r="H917" s="20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2"/>
      <c r="AM917"/>
      <c r="AN917" s="111"/>
      <c r="AO917" s="111"/>
      <c r="AP917" s="111"/>
      <c r="AQ917" s="111"/>
      <c r="AR917" s="111"/>
    </row>
    <row r="918" spans="1:44" ht="16.75" customHeight="1" x14ac:dyDescent="0.2">
      <c r="A918" s="64"/>
      <c r="B918" s="208" t="str">
        <f>IF($X912="","",_xlfn.XLOOKUP($X912,Sisteplant[Número OS],Sisteplant[Descrição OS]))</f>
        <v/>
      </c>
      <c r="C918" s="209"/>
      <c r="D918" s="209"/>
      <c r="E918" s="209"/>
      <c r="F918" s="209"/>
      <c r="G918" s="209"/>
      <c r="H918" s="209"/>
      <c r="I918" s="209"/>
      <c r="J918" s="209"/>
      <c r="K918" s="209"/>
      <c r="L918" s="209"/>
      <c r="M918" s="209"/>
      <c r="N918" s="209"/>
      <c r="O918" s="209"/>
      <c r="P918" s="209"/>
      <c r="Q918" s="209"/>
      <c r="R918" s="209"/>
      <c r="S918" s="209"/>
      <c r="T918" s="209"/>
      <c r="U918" s="209"/>
      <c r="V918" s="209"/>
      <c r="W918" s="209"/>
      <c r="X918" s="209"/>
      <c r="Y918" s="209"/>
      <c r="Z918" s="209"/>
      <c r="AA918" s="209"/>
      <c r="AB918" s="209"/>
      <c r="AC918" s="209"/>
      <c r="AD918" s="209"/>
      <c r="AE918" s="209"/>
      <c r="AF918" s="209"/>
      <c r="AG918" s="209"/>
      <c r="AH918" s="209"/>
      <c r="AI918" s="209"/>
      <c r="AJ918" s="209"/>
      <c r="AK918" s="210"/>
      <c r="AM918"/>
    </row>
    <row r="919" spans="1:44" ht="16.75" customHeight="1" x14ac:dyDescent="0.2">
      <c r="A919" s="64"/>
      <c r="B919" s="208"/>
      <c r="C919" s="209"/>
      <c r="D919" s="209"/>
      <c r="E919" s="209"/>
      <c r="F919" s="209"/>
      <c r="G919" s="209"/>
      <c r="H919" s="209"/>
      <c r="I919" s="209"/>
      <c r="J919" s="209"/>
      <c r="K919" s="209"/>
      <c r="L919" s="209"/>
      <c r="M919" s="209"/>
      <c r="N919" s="209"/>
      <c r="O919" s="209"/>
      <c r="P919" s="209"/>
      <c r="Q919" s="209"/>
      <c r="R919" s="209"/>
      <c r="S919" s="209"/>
      <c r="T919" s="209"/>
      <c r="U919" s="209"/>
      <c r="V919" s="209"/>
      <c r="W919" s="209"/>
      <c r="X919" s="209"/>
      <c r="Y919" s="209"/>
      <c r="Z919" s="209"/>
      <c r="AA919" s="209"/>
      <c r="AB919" s="209"/>
      <c r="AC919" s="209"/>
      <c r="AD919" s="209"/>
      <c r="AE919" s="209"/>
      <c r="AF919" s="209"/>
      <c r="AG919" s="209"/>
      <c r="AH919" s="209"/>
      <c r="AI919" s="209"/>
      <c r="AJ919" s="209"/>
      <c r="AK919" s="210"/>
      <c r="AM919"/>
    </row>
    <row r="920" spans="1:44" ht="16.75" customHeight="1" x14ac:dyDescent="0.2">
      <c r="A920" s="62"/>
      <c r="B920" s="208"/>
      <c r="C920" s="209"/>
      <c r="D920" s="209"/>
      <c r="E920" s="209"/>
      <c r="F920" s="209"/>
      <c r="G920" s="209"/>
      <c r="H920" s="209"/>
      <c r="I920" s="209"/>
      <c r="J920" s="209"/>
      <c r="K920" s="209"/>
      <c r="L920" s="209"/>
      <c r="M920" s="209"/>
      <c r="N920" s="209"/>
      <c r="O920" s="209"/>
      <c r="P920" s="209"/>
      <c r="Q920" s="209"/>
      <c r="R920" s="209"/>
      <c r="S920" s="209"/>
      <c r="T920" s="209"/>
      <c r="U920" s="209"/>
      <c r="V920" s="209"/>
      <c r="W920" s="209"/>
      <c r="X920" s="209"/>
      <c r="Y920" s="209"/>
      <c r="Z920" s="209"/>
      <c r="AA920" s="209"/>
      <c r="AB920" s="209"/>
      <c r="AC920" s="209"/>
      <c r="AD920" s="209"/>
      <c r="AE920" s="209"/>
      <c r="AF920" s="209"/>
      <c r="AG920" s="209"/>
      <c r="AH920" s="209"/>
      <c r="AI920" s="209"/>
      <c r="AJ920" s="209"/>
      <c r="AK920" s="210"/>
      <c r="AM920"/>
    </row>
    <row r="921" spans="1:44" ht="16.75" customHeight="1" x14ac:dyDescent="0.2">
      <c r="A921" s="62"/>
      <c r="B921" s="211"/>
      <c r="C921" s="212"/>
      <c r="D921" s="212"/>
      <c r="E921" s="212"/>
      <c r="F921" s="212"/>
      <c r="G921" s="212"/>
      <c r="H921" s="212"/>
      <c r="I921" s="212"/>
      <c r="J921" s="212"/>
      <c r="K921" s="212"/>
      <c r="L921" s="212"/>
      <c r="M921" s="212"/>
      <c r="N921" s="212"/>
      <c r="O921" s="212"/>
      <c r="P921" s="212"/>
      <c r="Q921" s="212"/>
      <c r="R921" s="212"/>
      <c r="S921" s="212"/>
      <c r="T921" s="212"/>
      <c r="U921" s="212"/>
      <c r="V921" s="212"/>
      <c r="W921" s="212"/>
      <c r="X921" s="212"/>
      <c r="Y921" s="212"/>
      <c r="Z921" s="212"/>
      <c r="AA921" s="212"/>
      <c r="AB921" s="212"/>
      <c r="AC921" s="212"/>
      <c r="AD921" s="212"/>
      <c r="AE921" s="212"/>
      <c r="AF921" s="212"/>
      <c r="AG921" s="212"/>
      <c r="AH921" s="212"/>
      <c r="AI921" s="212"/>
      <c r="AJ921" s="212"/>
      <c r="AK921" s="213"/>
      <c r="AM921"/>
    </row>
    <row r="922" spans="1:44" ht="7" customHeight="1" x14ac:dyDescent="0.2">
      <c r="A922" s="62"/>
      <c r="B922" s="16"/>
      <c r="C922" s="17"/>
      <c r="D922" s="18"/>
      <c r="E922" s="18"/>
      <c r="F922" s="18"/>
      <c r="G922" s="18"/>
      <c r="H922" s="18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M922"/>
    </row>
    <row r="923" spans="1:44" ht="18" customHeight="1" x14ac:dyDescent="0.2">
      <c r="A923" s="62"/>
      <c r="B923" s="179" t="s">
        <v>279</v>
      </c>
      <c r="C923" s="180"/>
      <c r="D923" s="99" t="str">
        <f>IF($X912="","",_xlfn.XLOOKUP($X912,Sisteplant[Número OS],Sisteplant[Ativo]))</f>
        <v/>
      </c>
      <c r="E923" s="99"/>
      <c r="F923" s="99"/>
      <c r="G923" s="99"/>
      <c r="H923" s="99"/>
      <c r="I923" s="99"/>
      <c r="J923" s="99"/>
      <c r="K923" s="99"/>
      <c r="L923" s="179" t="s">
        <v>280</v>
      </c>
      <c r="M923" s="180"/>
      <c r="N923" s="180"/>
      <c r="O923" s="180"/>
      <c r="P923" s="99" t="str">
        <f>IF($X912="","",_xlfn.XLOOKUP($X912,Sisteplant[Número OS],Sisteplant[Denominação Ativo]))</f>
        <v/>
      </c>
      <c r="Q923" s="99"/>
      <c r="R923" s="99"/>
      <c r="S923" s="99"/>
      <c r="T923" s="99"/>
      <c r="U923" s="99"/>
      <c r="V923" s="99"/>
      <c r="W923" s="99"/>
      <c r="X923" s="99"/>
      <c r="Y923" s="99"/>
      <c r="Z923" s="99"/>
      <c r="AA923" s="99"/>
      <c r="AB923" s="99"/>
      <c r="AC923" s="99"/>
      <c r="AD923" s="99"/>
      <c r="AE923" s="185" t="str">
        <f t="array" ref="AE923">IFERROR(
IF(I915="","",
_xlfn.SWITCH(I915,
"PROJETO","PO",
"OBRAS","CC")),
"--")</f>
        <v/>
      </c>
      <c r="AF923" s="186"/>
      <c r="AG923" s="214" t="str">
        <f t="array" ref="AG923">IFERROR(
_xlfn.SWITCH(I915,
"","",
"PROJETO",VALUE(RIGHT(_xlfn.XLOOKUP(X912,Sisteplant[Número OS],Sisteplant[Observações do Serviço]),LEN(_xlfn.XLOOKUP(X912,Sisteplant[Número OS],Sisteplant[Observações do Serviço]))-3)),
"OBRAS",VALUE(LEFT(VLOOKUP($X912,Sisteplant[],20,FALSE),FIND("-",VLOOKUP($X912,Sisteplant[],20,FALSE))-1))),"--")</f>
        <v/>
      </c>
      <c r="AH923" s="214"/>
      <c r="AI923" s="214"/>
      <c r="AJ923" s="214"/>
      <c r="AK923" s="215"/>
      <c r="AM923"/>
    </row>
    <row r="924" spans="1:44" ht="7" customHeight="1" x14ac:dyDescent="0.2">
      <c r="A924" s="62"/>
      <c r="B924" s="18"/>
      <c r="C924" s="24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M924"/>
    </row>
    <row r="925" spans="1:44" ht="18" customHeight="1" x14ac:dyDescent="0.2">
      <c r="A925" s="62"/>
      <c r="B925" s="179" t="s">
        <v>9</v>
      </c>
      <c r="C925" s="180"/>
      <c r="D925" s="180"/>
      <c r="E925" s="180"/>
      <c r="F925" s="99" t="str">
        <f>IF($X912="","",_xlfn.XLOOKUP($X912,Sisteplant[Número OS],Sisteplant[Denominação do Solicitante]))</f>
        <v/>
      </c>
      <c r="G925" s="99"/>
      <c r="H925" s="99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181" t="s">
        <v>281</v>
      </c>
      <c r="T925" s="182"/>
      <c r="U925" s="182"/>
      <c r="V925" s="183" t="str">
        <f>IF($X912="","",_xlfn.XLOOKUP($X912,Sisteplant[Número OS],Sisteplant[Denominação Unidade Negócio]))</f>
        <v/>
      </c>
      <c r="W925" s="183"/>
      <c r="X925" s="183"/>
      <c r="Y925" s="183"/>
      <c r="Z925" s="183"/>
      <c r="AA925" s="184"/>
      <c r="AB925" s="185" t="s">
        <v>1</v>
      </c>
      <c r="AC925" s="186"/>
      <c r="AD925" s="186"/>
      <c r="AE925" s="186"/>
      <c r="AF925" s="99" t="str">
        <f>IF($X912="","",_xlfn.XLOOKUP($X912,Sisteplant[Número OS],Sisteplant[OS Cliente]))</f>
        <v/>
      </c>
      <c r="AG925" s="99"/>
      <c r="AH925" s="99"/>
      <c r="AI925" s="99"/>
      <c r="AJ925" s="99"/>
      <c r="AK925" s="100"/>
      <c r="AM925"/>
    </row>
    <row r="926" spans="1:44" ht="7" customHeight="1" x14ac:dyDescent="0.2">
      <c r="A926" s="62"/>
      <c r="B926" s="16"/>
      <c r="C926" s="17"/>
      <c r="D926" s="18"/>
      <c r="E926" s="18"/>
      <c r="F926" s="18"/>
      <c r="G926" s="18"/>
      <c r="H926" s="18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M926"/>
    </row>
    <row r="927" spans="1:44" ht="15" customHeight="1" x14ac:dyDescent="0.2">
      <c r="A927" s="62"/>
      <c r="B927" s="232" t="s">
        <v>282</v>
      </c>
      <c r="C927" s="152" t="s">
        <v>283</v>
      </c>
      <c r="D927" s="153"/>
      <c r="E927" s="153"/>
      <c r="F927" s="153"/>
      <c r="G927" s="153"/>
      <c r="H927" s="153"/>
      <c r="I927" s="153"/>
      <c r="J927" s="153"/>
      <c r="K927" s="153"/>
      <c r="L927" s="153"/>
      <c r="M927" s="153"/>
      <c r="N927" s="153"/>
      <c r="O927" s="153"/>
      <c r="P927" s="153"/>
      <c r="Q927" s="153"/>
      <c r="R927" s="153"/>
      <c r="S927" s="153"/>
      <c r="T927" s="153"/>
      <c r="U927" s="153"/>
      <c r="V927" s="153"/>
      <c r="W927" s="153"/>
      <c r="X927" s="153"/>
      <c r="Y927" s="153"/>
      <c r="Z927" s="153"/>
      <c r="AA927" s="153"/>
      <c r="AB927" s="153"/>
      <c r="AC927" s="153"/>
      <c r="AD927" s="153"/>
      <c r="AE927" s="154"/>
      <c r="AF927" s="136" t="s">
        <v>284</v>
      </c>
      <c r="AG927" s="137"/>
      <c r="AH927" s="138"/>
      <c r="AI927" s="136" t="s">
        <v>281</v>
      </c>
      <c r="AJ927" s="137"/>
      <c r="AK927" s="138"/>
      <c r="AM927"/>
    </row>
    <row r="928" spans="1:44" ht="16.75" customHeight="1" x14ac:dyDescent="0.2">
      <c r="A928" s="62"/>
      <c r="B928" s="233"/>
      <c r="C928" s="155"/>
      <c r="D928" s="156"/>
      <c r="E928" s="156"/>
      <c r="F928" s="156"/>
      <c r="G928" s="156"/>
      <c r="H928" s="156"/>
      <c r="I928" s="156"/>
      <c r="J928" s="156"/>
      <c r="K928" s="156"/>
      <c r="L928" s="156"/>
      <c r="M928" s="156"/>
      <c r="N928" s="156"/>
      <c r="O928" s="156"/>
      <c r="P928" s="156"/>
      <c r="Q928" s="156"/>
      <c r="R928" s="156"/>
      <c r="S928" s="156"/>
      <c r="T928" s="156"/>
      <c r="U928" s="156"/>
      <c r="V928" s="156"/>
      <c r="W928" s="156"/>
      <c r="X928" s="156"/>
      <c r="Y928" s="156"/>
      <c r="Z928" s="156"/>
      <c r="AA928" s="156"/>
      <c r="AB928" s="156"/>
      <c r="AC928" s="156"/>
      <c r="AD928" s="156"/>
      <c r="AE928" s="157"/>
      <c r="AF928" s="139"/>
      <c r="AG928" s="140"/>
      <c r="AH928" s="141"/>
      <c r="AI928" s="139"/>
      <c r="AJ928" s="140"/>
      <c r="AK928" s="141"/>
      <c r="AM928"/>
    </row>
    <row r="929" spans="1:39" ht="16.75" customHeight="1" x14ac:dyDescent="0.2">
      <c r="A929" s="62"/>
      <c r="B929" s="92">
        <v>1</v>
      </c>
      <c r="C929" s="142"/>
      <c r="D929" s="143"/>
      <c r="E929" s="143"/>
      <c r="F929" s="143"/>
      <c r="G929" s="143"/>
      <c r="H929" s="143"/>
      <c r="I929" s="143"/>
      <c r="J929" s="143"/>
      <c r="K929" s="143"/>
      <c r="L929" s="143"/>
      <c r="M929" s="143"/>
      <c r="N929" s="143"/>
      <c r="O929" s="143"/>
      <c r="P929" s="143"/>
      <c r="Q929" s="143"/>
      <c r="R929" s="143"/>
      <c r="S929" s="143"/>
      <c r="T929" s="143"/>
      <c r="U929" s="143"/>
      <c r="V929" s="143"/>
      <c r="W929" s="143"/>
      <c r="X929" s="143"/>
      <c r="Y929" s="143"/>
      <c r="Z929" s="143"/>
      <c r="AA929" s="143"/>
      <c r="AB929" s="143"/>
      <c r="AC929" s="143"/>
      <c r="AD929" s="143"/>
      <c r="AE929" s="144"/>
      <c r="AF929" s="142"/>
      <c r="AG929" s="143"/>
      <c r="AH929" s="144"/>
      <c r="AI929" s="142"/>
      <c r="AJ929" s="143"/>
      <c r="AK929" s="144"/>
      <c r="AM929"/>
    </row>
    <row r="930" spans="1:39" ht="16.75" customHeight="1" x14ac:dyDescent="0.2">
      <c r="A930" s="62"/>
      <c r="B930" s="93">
        <v>2</v>
      </c>
      <c r="C930" s="145"/>
      <c r="D930" s="146"/>
      <c r="E930" s="146"/>
      <c r="F930" s="146"/>
      <c r="G930" s="146"/>
      <c r="H930" s="146"/>
      <c r="I930" s="146"/>
      <c r="J930" s="146"/>
      <c r="K930" s="146"/>
      <c r="L930" s="146"/>
      <c r="M930" s="146"/>
      <c r="N930" s="146"/>
      <c r="O930" s="146"/>
      <c r="P930" s="146"/>
      <c r="Q930" s="146"/>
      <c r="R930" s="146"/>
      <c r="S930" s="146"/>
      <c r="T930" s="146"/>
      <c r="U930" s="146"/>
      <c r="V930" s="146"/>
      <c r="W930" s="146"/>
      <c r="X930" s="146"/>
      <c r="Y930" s="146"/>
      <c r="Z930" s="146"/>
      <c r="AA930" s="146"/>
      <c r="AB930" s="146"/>
      <c r="AC930" s="146"/>
      <c r="AD930" s="146"/>
      <c r="AE930" s="147"/>
      <c r="AF930" s="145"/>
      <c r="AG930" s="146"/>
      <c r="AH930" s="147"/>
      <c r="AI930" s="145"/>
      <c r="AJ930" s="146"/>
      <c r="AK930" s="147"/>
      <c r="AM930"/>
    </row>
    <row r="931" spans="1:39" ht="16.75" customHeight="1" x14ac:dyDescent="0.2">
      <c r="A931" s="62"/>
      <c r="B931" s="93">
        <v>3</v>
      </c>
      <c r="C931" s="145"/>
      <c r="D931" s="146"/>
      <c r="E931" s="146"/>
      <c r="F931" s="146"/>
      <c r="G931" s="146"/>
      <c r="H931" s="146"/>
      <c r="I931" s="146"/>
      <c r="J931" s="146"/>
      <c r="K931" s="146"/>
      <c r="L931" s="146"/>
      <c r="M931" s="146"/>
      <c r="N931" s="146"/>
      <c r="O931" s="146"/>
      <c r="P931" s="146"/>
      <c r="Q931" s="146"/>
      <c r="R931" s="146"/>
      <c r="S931" s="146"/>
      <c r="T931" s="146"/>
      <c r="U931" s="146"/>
      <c r="V931" s="146"/>
      <c r="W931" s="146"/>
      <c r="X931" s="146"/>
      <c r="Y931" s="146"/>
      <c r="Z931" s="146"/>
      <c r="AA931" s="146"/>
      <c r="AB931" s="146"/>
      <c r="AC931" s="146"/>
      <c r="AD931" s="146"/>
      <c r="AE931" s="147"/>
      <c r="AF931" s="145"/>
      <c r="AG931" s="146"/>
      <c r="AH931" s="147"/>
      <c r="AI931" s="145"/>
      <c r="AJ931" s="146"/>
      <c r="AK931" s="147"/>
      <c r="AM931"/>
    </row>
    <row r="932" spans="1:39" s="27" customFormat="1" ht="17" customHeight="1" x14ac:dyDescent="0.2">
      <c r="A932" s="64"/>
      <c r="B932" s="93">
        <v>4</v>
      </c>
      <c r="C932" s="145"/>
      <c r="D932" s="146"/>
      <c r="E932" s="146"/>
      <c r="F932" s="146"/>
      <c r="G932" s="146"/>
      <c r="H932" s="146"/>
      <c r="I932" s="146"/>
      <c r="J932" s="146"/>
      <c r="K932" s="146"/>
      <c r="L932" s="146"/>
      <c r="M932" s="146"/>
      <c r="N932" s="146"/>
      <c r="O932" s="146"/>
      <c r="P932" s="146"/>
      <c r="Q932" s="146"/>
      <c r="R932" s="146"/>
      <c r="S932" s="146"/>
      <c r="T932" s="146"/>
      <c r="U932" s="146"/>
      <c r="V932" s="146"/>
      <c r="W932" s="146"/>
      <c r="X932" s="146"/>
      <c r="Y932" s="146"/>
      <c r="Z932" s="146"/>
      <c r="AA932" s="146"/>
      <c r="AB932" s="146"/>
      <c r="AC932" s="146"/>
      <c r="AD932" s="146"/>
      <c r="AE932" s="147"/>
      <c r="AF932" s="145"/>
      <c r="AG932" s="146"/>
      <c r="AH932" s="147"/>
      <c r="AI932" s="145"/>
      <c r="AJ932" s="146"/>
      <c r="AK932" s="147"/>
    </row>
    <row r="933" spans="1:39" ht="17" customHeight="1" x14ac:dyDescent="0.2">
      <c r="A933" s="62"/>
      <c r="B933" s="93">
        <v>5</v>
      </c>
      <c r="C933" s="145"/>
      <c r="D933" s="146"/>
      <c r="E933" s="146"/>
      <c r="F933" s="146"/>
      <c r="G933" s="146"/>
      <c r="H933" s="146"/>
      <c r="I933" s="146"/>
      <c r="J933" s="146"/>
      <c r="K933" s="146"/>
      <c r="L933" s="146"/>
      <c r="M933" s="146"/>
      <c r="N933" s="146"/>
      <c r="O933" s="146"/>
      <c r="P933" s="146"/>
      <c r="Q933" s="146"/>
      <c r="R933" s="146"/>
      <c r="S933" s="146"/>
      <c r="T933" s="146"/>
      <c r="U933" s="146"/>
      <c r="V933" s="146"/>
      <c r="W933" s="146"/>
      <c r="X933" s="146"/>
      <c r="Y933" s="146"/>
      <c r="Z933" s="146"/>
      <c r="AA933" s="146"/>
      <c r="AB933" s="146"/>
      <c r="AC933" s="146"/>
      <c r="AD933" s="146"/>
      <c r="AE933" s="147"/>
      <c r="AF933" s="145"/>
      <c r="AG933" s="146"/>
      <c r="AH933" s="147"/>
      <c r="AI933" s="145"/>
      <c r="AJ933" s="146"/>
      <c r="AK933" s="147"/>
      <c r="AM933"/>
    </row>
    <row r="934" spans="1:39" ht="17" customHeight="1" x14ac:dyDescent="0.2">
      <c r="A934" s="62"/>
      <c r="B934" s="93">
        <v>6</v>
      </c>
      <c r="C934" s="145"/>
      <c r="D934" s="146"/>
      <c r="E934" s="146"/>
      <c r="F934" s="146"/>
      <c r="G934" s="146"/>
      <c r="H934" s="146"/>
      <c r="I934" s="146"/>
      <c r="J934" s="146"/>
      <c r="K934" s="146"/>
      <c r="L934" s="146"/>
      <c r="M934" s="146"/>
      <c r="N934" s="146"/>
      <c r="O934" s="146"/>
      <c r="P934" s="146"/>
      <c r="Q934" s="146"/>
      <c r="R934" s="146"/>
      <c r="S934" s="146"/>
      <c r="T934" s="146"/>
      <c r="U934" s="146"/>
      <c r="V934" s="146"/>
      <c r="W934" s="146"/>
      <c r="X934" s="146"/>
      <c r="Y934" s="146"/>
      <c r="Z934" s="146"/>
      <c r="AA934" s="146"/>
      <c r="AB934" s="146"/>
      <c r="AC934" s="146"/>
      <c r="AD934" s="146"/>
      <c r="AE934" s="147"/>
      <c r="AF934" s="145"/>
      <c r="AG934" s="146"/>
      <c r="AH934" s="147"/>
      <c r="AI934" s="145"/>
      <c r="AJ934" s="146"/>
      <c r="AK934" s="147"/>
      <c r="AM934"/>
    </row>
    <row r="935" spans="1:39" ht="17" customHeight="1" x14ac:dyDescent="0.2">
      <c r="A935" s="62"/>
      <c r="B935" s="94">
        <v>7</v>
      </c>
      <c r="C935" s="148"/>
      <c r="D935" s="149"/>
      <c r="E935" s="149"/>
      <c r="F935" s="149"/>
      <c r="G935" s="149"/>
      <c r="H935" s="149"/>
      <c r="I935" s="149"/>
      <c r="J935" s="149"/>
      <c r="K935" s="149"/>
      <c r="L935" s="149"/>
      <c r="M935" s="149"/>
      <c r="N935" s="149"/>
      <c r="O935" s="149"/>
      <c r="P935" s="149"/>
      <c r="Q935" s="149"/>
      <c r="R935" s="149"/>
      <c r="S935" s="149"/>
      <c r="T935" s="149"/>
      <c r="U935" s="149"/>
      <c r="V935" s="149"/>
      <c r="W935" s="149"/>
      <c r="X935" s="149"/>
      <c r="Y935" s="149"/>
      <c r="Z935" s="149"/>
      <c r="AA935" s="149"/>
      <c r="AB935" s="149"/>
      <c r="AC935" s="149"/>
      <c r="AD935" s="149"/>
      <c r="AE935" s="150"/>
      <c r="AF935" s="148"/>
      <c r="AG935" s="149"/>
      <c r="AH935" s="150"/>
      <c r="AI935" s="148"/>
      <c r="AJ935" s="149"/>
      <c r="AK935" s="150"/>
      <c r="AM935"/>
    </row>
    <row r="936" spans="1:39" ht="7" customHeight="1" x14ac:dyDescent="0.2">
      <c r="A936" s="62"/>
      <c r="B936" s="16"/>
      <c r="C936" s="17"/>
      <c r="D936" s="18"/>
      <c r="E936" s="18"/>
      <c r="F936" s="18"/>
      <c r="G936" s="18"/>
      <c r="H936" s="18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M936"/>
    </row>
    <row r="937" spans="1:39" ht="17" customHeight="1" x14ac:dyDescent="0.2">
      <c r="A937" s="62"/>
      <c r="B937" s="163" t="s">
        <v>285</v>
      </c>
      <c r="C937" s="164"/>
      <c r="D937" s="165"/>
      <c r="E937" s="163" t="s">
        <v>286</v>
      </c>
      <c r="F937" s="164"/>
      <c r="G937" s="164"/>
      <c r="H937" s="164"/>
      <c r="I937" s="164"/>
      <c r="J937" s="164"/>
      <c r="K937" s="164"/>
      <c r="L937" s="164"/>
      <c r="M937" s="164"/>
      <c r="N937" s="164"/>
      <c r="O937" s="164"/>
      <c r="P937" s="164"/>
      <c r="Q937" s="164"/>
      <c r="R937" s="164"/>
      <c r="S937" s="165"/>
      <c r="T937" s="163" t="s">
        <v>287</v>
      </c>
      <c r="U937" s="164"/>
      <c r="V937" s="164"/>
      <c r="W937" s="164"/>
      <c r="X937" s="165"/>
      <c r="Y937" s="163" t="s">
        <v>288</v>
      </c>
      <c r="Z937" s="164"/>
      <c r="AA937" s="164"/>
      <c r="AB937" s="164"/>
      <c r="AC937" s="165"/>
      <c r="AD937" s="163" t="s">
        <v>289</v>
      </c>
      <c r="AE937" s="164"/>
      <c r="AF937" s="164"/>
      <c r="AG937" s="164"/>
      <c r="AH937" s="165"/>
      <c r="AI937" s="163" t="s">
        <v>290</v>
      </c>
      <c r="AJ937" s="164"/>
      <c r="AK937" s="165"/>
      <c r="AM937"/>
    </row>
    <row r="938" spans="1:39" ht="17" customHeight="1" x14ac:dyDescent="0.2">
      <c r="A938" s="62"/>
      <c r="B938" s="142"/>
      <c r="C938" s="143"/>
      <c r="D938" s="144"/>
      <c r="E938" s="142"/>
      <c r="F938" s="143"/>
      <c r="G938" s="143"/>
      <c r="H938" s="143"/>
      <c r="I938" s="143"/>
      <c r="J938" s="143"/>
      <c r="K938" s="143"/>
      <c r="L938" s="143"/>
      <c r="M938" s="143"/>
      <c r="N938" s="143"/>
      <c r="O938" s="143"/>
      <c r="P938" s="143"/>
      <c r="Q938" s="143"/>
      <c r="R938" s="143"/>
      <c r="S938" s="144"/>
      <c r="T938" s="142" t="s">
        <v>291</v>
      </c>
      <c r="U938" s="143"/>
      <c r="V938" s="143"/>
      <c r="W938" s="143"/>
      <c r="X938" s="144"/>
      <c r="Y938" s="142" t="s">
        <v>292</v>
      </c>
      <c r="Z938" s="143"/>
      <c r="AA938" s="143"/>
      <c r="AB938" s="143"/>
      <c r="AC938" s="144"/>
      <c r="AD938" s="142" t="s">
        <v>292</v>
      </c>
      <c r="AE938" s="143"/>
      <c r="AF938" s="143"/>
      <c r="AG938" s="143"/>
      <c r="AH938" s="144"/>
      <c r="AI938" s="142"/>
      <c r="AJ938" s="143"/>
      <c r="AK938" s="144"/>
      <c r="AM938"/>
    </row>
    <row r="939" spans="1:39" ht="17" customHeight="1" x14ac:dyDescent="0.2">
      <c r="A939" s="62"/>
      <c r="B939" s="145"/>
      <c r="C939" s="146"/>
      <c r="D939" s="147"/>
      <c r="E939" s="145"/>
      <c r="F939" s="146"/>
      <c r="G939" s="146"/>
      <c r="H939" s="146"/>
      <c r="I939" s="146"/>
      <c r="J939" s="146"/>
      <c r="K939" s="146"/>
      <c r="L939" s="146"/>
      <c r="M939" s="146"/>
      <c r="N939" s="146"/>
      <c r="O939" s="146"/>
      <c r="P939" s="146"/>
      <c r="Q939" s="146"/>
      <c r="R939" s="146"/>
      <c r="S939" s="147"/>
      <c r="T939" s="145" t="s">
        <v>291</v>
      </c>
      <c r="U939" s="146"/>
      <c r="V939" s="146"/>
      <c r="W939" s="146"/>
      <c r="X939" s="147"/>
      <c r="Y939" s="145" t="s">
        <v>292</v>
      </c>
      <c r="Z939" s="146"/>
      <c r="AA939" s="146"/>
      <c r="AB939" s="146"/>
      <c r="AC939" s="147"/>
      <c r="AD939" s="145" t="s">
        <v>292</v>
      </c>
      <c r="AE939" s="146"/>
      <c r="AF939" s="146"/>
      <c r="AG939" s="146"/>
      <c r="AH939" s="147"/>
      <c r="AI939" s="145"/>
      <c r="AJ939" s="146"/>
      <c r="AK939" s="147"/>
      <c r="AM939"/>
    </row>
    <row r="940" spans="1:39" ht="17" customHeight="1" x14ac:dyDescent="0.2">
      <c r="A940" s="62"/>
      <c r="B940" s="145"/>
      <c r="C940" s="146"/>
      <c r="D940" s="147"/>
      <c r="E940" s="145"/>
      <c r="F940" s="146"/>
      <c r="G940" s="146"/>
      <c r="H940" s="146"/>
      <c r="I940" s="146"/>
      <c r="J940" s="146"/>
      <c r="K940" s="146"/>
      <c r="L940" s="146"/>
      <c r="M940" s="146"/>
      <c r="N940" s="146"/>
      <c r="O940" s="146"/>
      <c r="P940" s="146"/>
      <c r="Q940" s="146"/>
      <c r="R940" s="146"/>
      <c r="S940" s="147"/>
      <c r="T940" s="145" t="s">
        <v>291</v>
      </c>
      <c r="U940" s="146"/>
      <c r="V940" s="146"/>
      <c r="W940" s="146"/>
      <c r="X940" s="147"/>
      <c r="Y940" s="145" t="s">
        <v>292</v>
      </c>
      <c r="Z940" s="146"/>
      <c r="AA940" s="146"/>
      <c r="AB940" s="146"/>
      <c r="AC940" s="147"/>
      <c r="AD940" s="145" t="s">
        <v>292</v>
      </c>
      <c r="AE940" s="146"/>
      <c r="AF940" s="146"/>
      <c r="AG940" s="146"/>
      <c r="AH940" s="147"/>
      <c r="AI940" s="145"/>
      <c r="AJ940" s="146"/>
      <c r="AK940" s="147"/>
      <c r="AM940"/>
    </row>
    <row r="941" spans="1:39" ht="17" customHeight="1" x14ac:dyDescent="0.2">
      <c r="A941" s="62"/>
      <c r="B941" s="145"/>
      <c r="C941" s="146"/>
      <c r="D941" s="147"/>
      <c r="E941" s="145"/>
      <c r="F941" s="146"/>
      <c r="G941" s="146"/>
      <c r="H941" s="146"/>
      <c r="I941" s="146"/>
      <c r="J941" s="146"/>
      <c r="K941" s="146"/>
      <c r="L941" s="146"/>
      <c r="M941" s="146"/>
      <c r="N941" s="146"/>
      <c r="O941" s="146"/>
      <c r="P941" s="146"/>
      <c r="Q941" s="146"/>
      <c r="R941" s="146"/>
      <c r="S941" s="147"/>
      <c r="T941" s="145" t="s">
        <v>291</v>
      </c>
      <c r="U941" s="146"/>
      <c r="V941" s="146"/>
      <c r="W941" s="146"/>
      <c r="X941" s="147"/>
      <c r="Y941" s="145" t="s">
        <v>292</v>
      </c>
      <c r="Z941" s="146"/>
      <c r="AA941" s="146"/>
      <c r="AB941" s="146"/>
      <c r="AC941" s="147"/>
      <c r="AD941" s="145" t="s">
        <v>292</v>
      </c>
      <c r="AE941" s="146"/>
      <c r="AF941" s="146"/>
      <c r="AG941" s="146"/>
      <c r="AH941" s="147"/>
      <c r="AI941" s="145"/>
      <c r="AJ941" s="146"/>
      <c r="AK941" s="147"/>
      <c r="AM941"/>
    </row>
    <row r="942" spans="1:39" ht="17" customHeight="1" x14ac:dyDescent="0.2">
      <c r="A942" s="62"/>
      <c r="B942" s="145"/>
      <c r="C942" s="146"/>
      <c r="D942" s="147"/>
      <c r="E942" s="145"/>
      <c r="F942" s="146"/>
      <c r="G942" s="146"/>
      <c r="H942" s="146"/>
      <c r="I942" s="146"/>
      <c r="J942" s="146"/>
      <c r="K942" s="146"/>
      <c r="L942" s="146"/>
      <c r="M942" s="146"/>
      <c r="N942" s="146"/>
      <c r="O942" s="146"/>
      <c r="P942" s="146"/>
      <c r="Q942" s="146"/>
      <c r="R942" s="146"/>
      <c r="S942" s="147"/>
      <c r="T942" s="145" t="s">
        <v>291</v>
      </c>
      <c r="U942" s="146"/>
      <c r="V942" s="146"/>
      <c r="W942" s="146"/>
      <c r="X942" s="147"/>
      <c r="Y942" s="145" t="s">
        <v>292</v>
      </c>
      <c r="Z942" s="146"/>
      <c r="AA942" s="146"/>
      <c r="AB942" s="146"/>
      <c r="AC942" s="147"/>
      <c r="AD942" s="145" t="s">
        <v>292</v>
      </c>
      <c r="AE942" s="146"/>
      <c r="AF942" s="146"/>
      <c r="AG942" s="146"/>
      <c r="AH942" s="147"/>
      <c r="AI942" s="145"/>
      <c r="AJ942" s="146"/>
      <c r="AK942" s="147"/>
      <c r="AM942"/>
    </row>
    <row r="943" spans="1:39" ht="17" customHeight="1" x14ac:dyDescent="0.2">
      <c r="A943" s="62"/>
      <c r="B943" s="145"/>
      <c r="C943" s="146"/>
      <c r="D943" s="147"/>
      <c r="E943" s="145"/>
      <c r="F943" s="146"/>
      <c r="G943" s="146"/>
      <c r="H943" s="146"/>
      <c r="I943" s="146"/>
      <c r="J943" s="146"/>
      <c r="K943" s="146"/>
      <c r="L943" s="146"/>
      <c r="M943" s="146"/>
      <c r="N943" s="146"/>
      <c r="O943" s="146"/>
      <c r="P943" s="146"/>
      <c r="Q943" s="146"/>
      <c r="R943" s="146"/>
      <c r="S943" s="147"/>
      <c r="T943" s="145" t="s">
        <v>291</v>
      </c>
      <c r="U943" s="146"/>
      <c r="V943" s="146"/>
      <c r="W943" s="146"/>
      <c r="X943" s="147"/>
      <c r="Y943" s="145" t="s">
        <v>292</v>
      </c>
      <c r="Z943" s="146"/>
      <c r="AA943" s="146"/>
      <c r="AB943" s="146"/>
      <c r="AC943" s="147"/>
      <c r="AD943" s="145" t="s">
        <v>292</v>
      </c>
      <c r="AE943" s="146"/>
      <c r="AF943" s="146"/>
      <c r="AG943" s="146"/>
      <c r="AH943" s="147"/>
      <c r="AI943" s="145"/>
      <c r="AJ943" s="146"/>
      <c r="AK943" s="147"/>
      <c r="AM943"/>
    </row>
    <row r="944" spans="1:39" ht="17" customHeight="1" x14ac:dyDescent="0.2">
      <c r="A944" s="62"/>
      <c r="B944" s="145"/>
      <c r="C944" s="146"/>
      <c r="D944" s="147"/>
      <c r="E944" s="145"/>
      <c r="F944" s="146"/>
      <c r="G944" s="146"/>
      <c r="H944" s="146"/>
      <c r="I944" s="146"/>
      <c r="J944" s="146"/>
      <c r="K944" s="146"/>
      <c r="L944" s="146"/>
      <c r="M944" s="146"/>
      <c r="N944" s="146"/>
      <c r="O944" s="146"/>
      <c r="P944" s="146"/>
      <c r="Q944" s="146"/>
      <c r="R944" s="146"/>
      <c r="S944" s="147"/>
      <c r="T944" s="145" t="s">
        <v>291</v>
      </c>
      <c r="U944" s="146"/>
      <c r="V944" s="146"/>
      <c r="W944" s="146"/>
      <c r="X944" s="147"/>
      <c r="Y944" s="145" t="s">
        <v>292</v>
      </c>
      <c r="Z944" s="146"/>
      <c r="AA944" s="146"/>
      <c r="AB944" s="146"/>
      <c r="AC944" s="147"/>
      <c r="AD944" s="145" t="s">
        <v>292</v>
      </c>
      <c r="AE944" s="146"/>
      <c r="AF944" s="146"/>
      <c r="AG944" s="146"/>
      <c r="AH944" s="147"/>
      <c r="AI944" s="145"/>
      <c r="AJ944" s="146"/>
      <c r="AK944" s="147"/>
      <c r="AM944"/>
    </row>
    <row r="945" spans="1:39" ht="17" customHeight="1" x14ac:dyDescent="0.2">
      <c r="A945" s="62"/>
      <c r="B945" s="145"/>
      <c r="C945" s="146"/>
      <c r="D945" s="147"/>
      <c r="E945" s="145"/>
      <c r="F945" s="146"/>
      <c r="G945" s="146"/>
      <c r="H945" s="146"/>
      <c r="I945" s="146"/>
      <c r="J945" s="146"/>
      <c r="K945" s="146"/>
      <c r="L945" s="146"/>
      <c r="M945" s="146"/>
      <c r="N945" s="146"/>
      <c r="O945" s="146"/>
      <c r="P945" s="146"/>
      <c r="Q945" s="146"/>
      <c r="R945" s="146"/>
      <c r="S945" s="147"/>
      <c r="T945" s="145" t="s">
        <v>291</v>
      </c>
      <c r="U945" s="146"/>
      <c r="V945" s="146"/>
      <c r="W945" s="146"/>
      <c r="X945" s="147"/>
      <c r="Y945" s="145" t="s">
        <v>292</v>
      </c>
      <c r="Z945" s="146"/>
      <c r="AA945" s="146"/>
      <c r="AB945" s="146"/>
      <c r="AC945" s="147"/>
      <c r="AD945" s="145" t="s">
        <v>292</v>
      </c>
      <c r="AE945" s="146"/>
      <c r="AF945" s="146"/>
      <c r="AG945" s="146"/>
      <c r="AH945" s="147"/>
      <c r="AI945" s="145"/>
      <c r="AJ945" s="146"/>
      <c r="AK945" s="147"/>
      <c r="AM945"/>
    </row>
    <row r="946" spans="1:39" ht="17" customHeight="1" x14ac:dyDescent="0.2">
      <c r="A946" s="62"/>
      <c r="B946" s="145"/>
      <c r="C946" s="146"/>
      <c r="D946" s="147"/>
      <c r="E946" s="145"/>
      <c r="F946" s="146"/>
      <c r="G946" s="146"/>
      <c r="H946" s="146"/>
      <c r="I946" s="146"/>
      <c r="J946" s="146"/>
      <c r="K946" s="146"/>
      <c r="L946" s="146"/>
      <c r="M946" s="146"/>
      <c r="N946" s="146"/>
      <c r="O946" s="146"/>
      <c r="P946" s="146"/>
      <c r="Q946" s="146"/>
      <c r="R946" s="146"/>
      <c r="S946" s="147"/>
      <c r="T946" s="145" t="s">
        <v>291</v>
      </c>
      <c r="U946" s="146"/>
      <c r="V946" s="146"/>
      <c r="W946" s="146"/>
      <c r="X946" s="147"/>
      <c r="Y946" s="145" t="s">
        <v>292</v>
      </c>
      <c r="Z946" s="146"/>
      <c r="AA946" s="146"/>
      <c r="AB946" s="146"/>
      <c r="AC946" s="147"/>
      <c r="AD946" s="145" t="s">
        <v>292</v>
      </c>
      <c r="AE946" s="146"/>
      <c r="AF946" s="146"/>
      <c r="AG946" s="146"/>
      <c r="AH946" s="147"/>
      <c r="AI946" s="145"/>
      <c r="AJ946" s="146"/>
      <c r="AK946" s="147"/>
      <c r="AM946"/>
    </row>
    <row r="947" spans="1:39" ht="17" customHeight="1" x14ac:dyDescent="0.2">
      <c r="A947" s="62"/>
      <c r="B947" s="145"/>
      <c r="C947" s="146"/>
      <c r="D947" s="147"/>
      <c r="E947" s="145"/>
      <c r="F947" s="146"/>
      <c r="G947" s="146"/>
      <c r="H947" s="146"/>
      <c r="I947" s="146"/>
      <c r="J947" s="146"/>
      <c r="K947" s="146"/>
      <c r="L947" s="146"/>
      <c r="M947" s="146"/>
      <c r="N947" s="146"/>
      <c r="O947" s="146"/>
      <c r="P947" s="146"/>
      <c r="Q947" s="146"/>
      <c r="R947" s="146"/>
      <c r="S947" s="147"/>
      <c r="T947" s="145" t="s">
        <v>291</v>
      </c>
      <c r="U947" s="146"/>
      <c r="V947" s="146"/>
      <c r="W947" s="146"/>
      <c r="X947" s="147"/>
      <c r="Y947" s="145" t="s">
        <v>292</v>
      </c>
      <c r="Z947" s="146"/>
      <c r="AA947" s="146"/>
      <c r="AB947" s="146"/>
      <c r="AC947" s="147"/>
      <c r="AD947" s="145" t="s">
        <v>292</v>
      </c>
      <c r="AE947" s="146"/>
      <c r="AF947" s="146"/>
      <c r="AG947" s="146"/>
      <c r="AH947" s="147"/>
      <c r="AI947" s="145"/>
      <c r="AJ947" s="146"/>
      <c r="AK947" s="147"/>
      <c r="AM947"/>
    </row>
    <row r="948" spans="1:39" ht="17" customHeight="1" x14ac:dyDescent="0.2">
      <c r="A948" s="62"/>
      <c r="B948" s="148"/>
      <c r="C948" s="149"/>
      <c r="D948" s="150"/>
      <c r="E948" s="148"/>
      <c r="F948" s="149"/>
      <c r="G948" s="149"/>
      <c r="H948" s="149"/>
      <c r="I948" s="149"/>
      <c r="J948" s="149"/>
      <c r="K948" s="149"/>
      <c r="L948" s="149"/>
      <c r="M948" s="149"/>
      <c r="N948" s="149"/>
      <c r="O948" s="149"/>
      <c r="P948" s="149"/>
      <c r="Q948" s="149"/>
      <c r="R948" s="149"/>
      <c r="S948" s="150"/>
      <c r="T948" s="148" t="s">
        <v>291</v>
      </c>
      <c r="U948" s="149"/>
      <c r="V948" s="149"/>
      <c r="W948" s="149"/>
      <c r="X948" s="150"/>
      <c r="Y948" s="148" t="s">
        <v>292</v>
      </c>
      <c r="Z948" s="149"/>
      <c r="AA948" s="149"/>
      <c r="AB948" s="149"/>
      <c r="AC948" s="150"/>
      <c r="AD948" s="148" t="s">
        <v>292</v>
      </c>
      <c r="AE948" s="149"/>
      <c r="AF948" s="149"/>
      <c r="AG948" s="149"/>
      <c r="AH948" s="150"/>
      <c r="AI948" s="148"/>
      <c r="AJ948" s="149"/>
      <c r="AK948" s="150"/>
      <c r="AM948"/>
    </row>
    <row r="949" spans="1:39" ht="7" customHeight="1" x14ac:dyDescent="0.2">
      <c r="A949" s="62"/>
      <c r="AM949"/>
    </row>
    <row r="950" spans="1:39" ht="7" customHeight="1" x14ac:dyDescent="0.2">
      <c r="A950" s="62"/>
      <c r="B950" s="28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6"/>
      <c r="AM950"/>
    </row>
    <row r="951" spans="1:39" s="30" customFormat="1" ht="15" customHeight="1" x14ac:dyDescent="0.15">
      <c r="A951" s="62"/>
      <c r="B951" s="166" t="s">
        <v>293</v>
      </c>
      <c r="C951" s="167"/>
      <c r="D951" s="167"/>
      <c r="E951" s="167"/>
      <c r="F951" s="167"/>
      <c r="G951" s="23"/>
      <c r="H951" s="69"/>
      <c r="I951" s="23" t="s">
        <v>294</v>
      </c>
      <c r="J951" s="23"/>
      <c r="K951" s="23"/>
      <c r="L951" s="23"/>
      <c r="M951" s="69"/>
      <c r="N951" s="23" t="s">
        <v>295</v>
      </c>
      <c r="O951" s="23"/>
      <c r="P951" s="23"/>
      <c r="Q951" s="23"/>
      <c r="R951" s="69"/>
      <c r="S951" s="23" t="s">
        <v>296</v>
      </c>
      <c r="T951" s="23"/>
      <c r="U951" s="23"/>
      <c r="V951" s="23"/>
      <c r="W951" s="23"/>
      <c r="X951" s="23"/>
      <c r="Y951" s="70"/>
      <c r="Z951" s="23" t="s">
        <v>297</v>
      </c>
      <c r="AA951" s="23"/>
      <c r="AB951" s="23"/>
      <c r="AC951" s="23"/>
      <c r="AD951" s="69"/>
      <c r="AE951" s="23" t="s">
        <v>298</v>
      </c>
      <c r="AF951" s="23"/>
      <c r="AG951" s="23"/>
      <c r="AH951" s="80"/>
      <c r="AI951" s="80"/>
      <c r="AJ951" s="80"/>
      <c r="AK951" s="84"/>
    </row>
    <row r="952" spans="1:39" s="30" customFormat="1" ht="10" customHeight="1" x14ac:dyDescent="0.15">
      <c r="A952" s="62"/>
      <c r="B952" s="166"/>
      <c r="C952" s="167"/>
      <c r="D952" s="167"/>
      <c r="E952" s="167"/>
      <c r="F952" s="167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80"/>
      <c r="AI952" s="80"/>
      <c r="AJ952" s="80"/>
      <c r="AK952" s="84"/>
    </row>
    <row r="953" spans="1:39" s="30" customFormat="1" ht="15" customHeight="1" x14ac:dyDescent="0.15">
      <c r="A953" s="62"/>
      <c r="B953" s="166"/>
      <c r="C953" s="167"/>
      <c r="D953" s="167"/>
      <c r="E953" s="167"/>
      <c r="F953" s="167"/>
      <c r="G953" s="23"/>
      <c r="H953" s="69"/>
      <c r="I953" s="23" t="s">
        <v>299</v>
      </c>
      <c r="J953" s="23"/>
      <c r="K953" s="23"/>
      <c r="L953" s="23"/>
      <c r="M953" s="69"/>
      <c r="N953" s="23" t="s">
        <v>300</v>
      </c>
      <c r="O953" s="72"/>
      <c r="P953" s="23"/>
      <c r="Q953" s="23"/>
      <c r="R953" s="69"/>
      <c r="S953" s="23" t="s">
        <v>301</v>
      </c>
      <c r="T953" s="23"/>
      <c r="U953" s="23"/>
      <c r="V953" s="23"/>
      <c r="W953" s="23"/>
      <c r="X953" s="23"/>
      <c r="Y953" s="69"/>
      <c r="Z953" s="23" t="s">
        <v>302</v>
      </c>
      <c r="AA953" s="23"/>
      <c r="AB953" s="71"/>
      <c r="AC953" s="71"/>
      <c r="AD953" s="71"/>
      <c r="AE953" s="71"/>
      <c r="AF953" s="71"/>
      <c r="AG953" s="71"/>
      <c r="AH953" s="71"/>
      <c r="AI953" s="71"/>
      <c r="AJ953" s="71"/>
      <c r="AK953" s="82"/>
    </row>
    <row r="954" spans="1:39" s="30" customFormat="1" ht="10" customHeight="1" x14ac:dyDescent="0.15">
      <c r="A954" s="62"/>
      <c r="B954" s="83"/>
      <c r="C954" s="29"/>
      <c r="D954" s="29"/>
      <c r="E954" s="29"/>
      <c r="F954" s="29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84"/>
    </row>
    <row r="955" spans="1:39" s="30" customFormat="1" ht="15" customHeight="1" x14ac:dyDescent="0.15">
      <c r="A955" s="62"/>
      <c r="B955" s="171" t="s">
        <v>303</v>
      </c>
      <c r="C955" s="172"/>
      <c r="D955" s="172"/>
      <c r="E955" s="172"/>
      <c r="F955" s="172"/>
      <c r="G955" s="23"/>
      <c r="H955" s="69"/>
      <c r="I955" s="23" t="s">
        <v>304</v>
      </c>
      <c r="J955" s="23"/>
      <c r="K955" s="23"/>
      <c r="L955" s="23"/>
      <c r="M955" s="23"/>
      <c r="N955" s="23"/>
      <c r="O955" s="72"/>
      <c r="P955" s="23"/>
      <c r="Q955" s="23"/>
      <c r="R955" s="69"/>
      <c r="S955" s="23" t="s">
        <v>305</v>
      </c>
      <c r="T955" s="23"/>
      <c r="U955" s="23"/>
      <c r="V955" s="23"/>
      <c r="W955" s="23"/>
      <c r="X955" s="23"/>
      <c r="Y955" s="69"/>
      <c r="Z955" s="23" t="s">
        <v>306</v>
      </c>
      <c r="AA955" s="23"/>
      <c r="AB955" s="23"/>
      <c r="AC955" s="23"/>
      <c r="AD955" s="23"/>
      <c r="AE955" s="23"/>
      <c r="AF955" s="73"/>
      <c r="AG955" s="23"/>
      <c r="AH955" s="23"/>
      <c r="AI955" s="23"/>
      <c r="AJ955" s="23"/>
      <c r="AK955" s="84"/>
    </row>
    <row r="956" spans="1:39" s="30" customFormat="1" ht="5" customHeight="1" x14ac:dyDescent="0.15">
      <c r="A956" s="62"/>
      <c r="B956" s="171"/>
      <c r="C956" s="172"/>
      <c r="D956" s="172"/>
      <c r="E956" s="172"/>
      <c r="F956" s="172"/>
      <c r="G956" s="23"/>
      <c r="H956" s="23"/>
      <c r="I956" s="23"/>
      <c r="J956" s="23"/>
      <c r="K956" s="23"/>
      <c r="L956" s="23"/>
      <c r="M956" s="23"/>
      <c r="N956" s="23"/>
      <c r="O956" s="72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73"/>
      <c r="AG956" s="23"/>
      <c r="AH956" s="23"/>
      <c r="AI956" s="23"/>
      <c r="AJ956" s="23"/>
      <c r="AK956" s="84"/>
    </row>
    <row r="957" spans="1:39" s="30" customFormat="1" ht="15" customHeight="1" x14ac:dyDescent="0.2">
      <c r="A957" s="63"/>
      <c r="B957" s="171"/>
      <c r="C957" s="172"/>
      <c r="D957" s="172"/>
      <c r="E957" s="172"/>
      <c r="F957" s="172"/>
      <c r="G957" s="23"/>
      <c r="H957" s="23"/>
      <c r="I957" s="23"/>
      <c r="J957" s="23"/>
      <c r="K957" s="23"/>
      <c r="L957" s="23"/>
      <c r="M957" s="23"/>
      <c r="N957" s="23"/>
      <c r="O957" s="74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84"/>
    </row>
    <row r="958" spans="1:39" s="30" customFormat="1" ht="10" customHeight="1" x14ac:dyDescent="0.2">
      <c r="A958" s="62"/>
      <c r="B958" s="83"/>
      <c r="C958" s="29"/>
      <c r="D958" s="29"/>
      <c r="E958" s="29"/>
      <c r="F958" s="29"/>
      <c r="G958" s="23"/>
      <c r="H958" s="23"/>
      <c r="I958" s="23"/>
      <c r="J958" s="23"/>
      <c r="K958" s="23"/>
      <c r="L958" s="23"/>
      <c r="M958" s="23"/>
      <c r="N958" s="23"/>
      <c r="O958" s="75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84"/>
    </row>
    <row r="959" spans="1:39" s="30" customFormat="1" ht="17" customHeight="1" x14ac:dyDescent="0.15">
      <c r="A959" s="62"/>
      <c r="B959" s="173" t="s">
        <v>307</v>
      </c>
      <c r="C959" s="174"/>
      <c r="D959" s="174"/>
      <c r="E959" s="174"/>
      <c r="F959" s="174"/>
      <c r="G959" s="23"/>
      <c r="H959" s="69"/>
      <c r="I959" s="76" t="s">
        <v>308</v>
      </c>
      <c r="J959" s="23"/>
      <c r="K959" s="23"/>
      <c r="L959" s="23"/>
      <c r="M959" s="69"/>
      <c r="N959" s="23" t="s">
        <v>309</v>
      </c>
      <c r="O959" s="72"/>
      <c r="P959" s="23"/>
      <c r="Q959" s="23"/>
      <c r="R959" s="69"/>
      <c r="S959" s="23" t="s">
        <v>310</v>
      </c>
      <c r="T959" s="23"/>
      <c r="U959" s="23"/>
      <c r="V959" s="23"/>
      <c r="W959" s="23"/>
      <c r="X959" s="23"/>
      <c r="Y959" s="69"/>
      <c r="Z959" s="23" t="s">
        <v>311</v>
      </c>
      <c r="AA959" s="23"/>
      <c r="AB959" s="23"/>
      <c r="AC959" s="69"/>
      <c r="AD959" s="76" t="s">
        <v>312</v>
      </c>
      <c r="AF959" s="23"/>
      <c r="AG959" s="23"/>
      <c r="AH959" s="23"/>
      <c r="AI959" s="23"/>
      <c r="AJ959" s="23"/>
      <c r="AK959" s="84"/>
    </row>
    <row r="960" spans="1:39" s="30" customFormat="1" ht="7" customHeight="1" x14ac:dyDescent="0.15">
      <c r="A960" s="62"/>
      <c r="B960" s="173"/>
      <c r="C960" s="174"/>
      <c r="D960" s="174"/>
      <c r="E960" s="174"/>
      <c r="F960" s="174"/>
      <c r="G960" s="23"/>
      <c r="H960" s="77"/>
      <c r="I960" s="23"/>
      <c r="J960" s="23"/>
      <c r="K960" s="23"/>
      <c r="L960" s="23"/>
      <c r="M960" s="23"/>
      <c r="N960" s="23"/>
      <c r="O960" s="72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84"/>
    </row>
    <row r="961" spans="1:39" ht="17" customHeight="1" x14ac:dyDescent="0.2">
      <c r="A961" s="62"/>
      <c r="B961" s="173"/>
      <c r="C961" s="174"/>
      <c r="D961" s="174"/>
      <c r="E961" s="174"/>
      <c r="F961" s="174"/>
      <c r="G961" s="75"/>
      <c r="H961" s="78"/>
      <c r="I961" s="75" t="s">
        <v>313</v>
      </c>
      <c r="J961" s="75"/>
      <c r="K961" s="75"/>
      <c r="L961" s="75"/>
      <c r="M961" s="75"/>
      <c r="N961" s="75"/>
      <c r="O961" s="75"/>
      <c r="P961" s="75"/>
      <c r="Q961" s="75"/>
      <c r="R961" s="78"/>
      <c r="S961" s="75" t="s">
        <v>314</v>
      </c>
      <c r="T961" s="75"/>
      <c r="U961" s="75"/>
      <c r="V961" s="75"/>
      <c r="W961" s="75"/>
      <c r="X961" s="75"/>
      <c r="Y961" s="78"/>
      <c r="Z961" s="75" t="s">
        <v>315</v>
      </c>
      <c r="AA961" s="75"/>
      <c r="AB961" s="79"/>
      <c r="AC961" s="79"/>
      <c r="AD961" s="79"/>
      <c r="AE961" s="79"/>
      <c r="AF961" s="79"/>
      <c r="AG961" s="79"/>
      <c r="AH961" s="79"/>
      <c r="AI961" s="79"/>
      <c r="AJ961" s="79"/>
      <c r="AK961" s="85"/>
      <c r="AM961"/>
    </row>
    <row r="962" spans="1:39" ht="10" customHeight="1" x14ac:dyDescent="0.2">
      <c r="A962" s="62"/>
      <c r="B962" s="86"/>
      <c r="C962" s="87"/>
      <c r="D962" s="87"/>
      <c r="E962" s="87"/>
      <c r="F962" s="87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  <c r="AA962" s="75"/>
      <c r="AB962" s="75"/>
      <c r="AC962" s="75"/>
      <c r="AD962" s="75"/>
      <c r="AE962" s="75"/>
      <c r="AF962" s="75"/>
      <c r="AG962" s="75"/>
      <c r="AH962" s="75"/>
      <c r="AI962" s="75"/>
      <c r="AJ962" s="75"/>
      <c r="AK962" s="88"/>
      <c r="AM962"/>
    </row>
    <row r="963" spans="1:39" s="23" customFormat="1" ht="15" customHeight="1" x14ac:dyDescent="0.15">
      <c r="A963" s="64"/>
      <c r="B963" s="173" t="s">
        <v>316</v>
      </c>
      <c r="C963" s="174"/>
      <c r="D963" s="174"/>
      <c r="E963" s="174"/>
      <c r="F963" s="174"/>
      <c r="G963" s="29"/>
      <c r="H963" s="70"/>
      <c r="I963" s="80" t="s">
        <v>35</v>
      </c>
      <c r="J963" s="80"/>
      <c r="K963" s="80"/>
      <c r="L963" s="80"/>
      <c r="M963" s="70"/>
      <c r="N963" s="80" t="s">
        <v>54</v>
      </c>
      <c r="Q963" s="80"/>
      <c r="R963" s="70"/>
      <c r="S963" s="80" t="s">
        <v>317</v>
      </c>
      <c r="V963" s="80"/>
      <c r="W963" s="80"/>
      <c r="Y963" s="70"/>
      <c r="Z963" s="80" t="s">
        <v>318</v>
      </c>
      <c r="AA963" s="80"/>
      <c r="AD963" s="80"/>
      <c r="AE963" s="80"/>
      <c r="AF963" s="80"/>
      <c r="AG963" s="80"/>
      <c r="AH963" s="80"/>
      <c r="AI963" s="80"/>
      <c r="AJ963" s="80"/>
      <c r="AK963" s="84"/>
    </row>
    <row r="964" spans="1:39" ht="17" customHeight="1" x14ac:dyDescent="0.2">
      <c r="A964" s="62"/>
      <c r="B964" s="173"/>
      <c r="C964" s="174"/>
      <c r="D964" s="174"/>
      <c r="E964" s="174"/>
      <c r="F964" s="174"/>
      <c r="G964" s="75"/>
      <c r="H964" s="75" t="s">
        <v>319</v>
      </c>
      <c r="I964" s="75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  <c r="AA964" s="79"/>
      <c r="AB964" s="79"/>
      <c r="AC964" s="79"/>
      <c r="AD964" s="79"/>
      <c r="AE964" s="79"/>
      <c r="AF964" s="79"/>
      <c r="AG964" s="79"/>
      <c r="AH964" s="79"/>
      <c r="AI964" s="79"/>
      <c r="AJ964" s="79"/>
      <c r="AK964" s="82"/>
      <c r="AM964"/>
    </row>
    <row r="965" spans="1:39" ht="5" customHeight="1" x14ac:dyDescent="0.2">
      <c r="A965" s="62"/>
      <c r="B965" s="89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  <c r="AA965" s="81"/>
      <c r="AB965" s="81"/>
      <c r="AC965" s="81"/>
      <c r="AD965" s="81"/>
      <c r="AE965" s="81"/>
      <c r="AF965" s="81"/>
      <c r="AG965" s="81"/>
      <c r="AH965" s="81"/>
      <c r="AI965" s="81"/>
      <c r="AJ965" s="81"/>
      <c r="AK965" s="90"/>
      <c r="AM965"/>
    </row>
    <row r="966" spans="1:39" ht="7" customHeight="1" x14ac:dyDescent="0.2">
      <c r="A966" s="62"/>
      <c r="B966" s="175"/>
      <c r="C966" s="175"/>
      <c r="D966" s="175"/>
      <c r="E966" s="175"/>
      <c r="F966" s="176"/>
      <c r="G966" s="176"/>
      <c r="H966" s="176"/>
      <c r="I966" s="176"/>
      <c r="J966" s="176"/>
      <c r="K966" s="176"/>
      <c r="L966" s="176"/>
      <c r="M966" s="176"/>
      <c r="N966" s="176"/>
      <c r="O966" s="176"/>
      <c r="P966" s="176"/>
      <c r="Q966" s="176"/>
      <c r="R966" s="176"/>
      <c r="S966" s="176"/>
      <c r="T966" s="176"/>
      <c r="U966" s="176"/>
      <c r="V966" s="176"/>
      <c r="W966" s="176"/>
      <c r="X966" s="176"/>
      <c r="Y966" s="176"/>
      <c r="Z966" s="176"/>
      <c r="AA966" s="176"/>
      <c r="AB966" s="176"/>
      <c r="AC966" s="176"/>
      <c r="AD966" s="176"/>
      <c r="AE966" s="176"/>
      <c r="AF966" s="176"/>
      <c r="AG966" s="176"/>
      <c r="AH966" s="176"/>
      <c r="AI966" s="176"/>
      <c r="AJ966" s="176"/>
      <c r="AK966" s="176"/>
      <c r="AM966"/>
    </row>
    <row r="967" spans="1:39" ht="16" customHeight="1" x14ac:dyDescent="0.2">
      <c r="A967" s="62"/>
      <c r="B967" s="177" t="s">
        <v>320</v>
      </c>
      <c r="C967" s="178"/>
      <c r="D967" s="178"/>
      <c r="E967" s="178"/>
      <c r="F967" s="143"/>
      <c r="G967" s="143"/>
      <c r="H967" s="143"/>
      <c r="I967" s="143"/>
      <c r="J967" s="143"/>
      <c r="K967" s="143"/>
      <c r="L967" s="143"/>
      <c r="M967" s="143"/>
      <c r="N967" s="143"/>
      <c r="O967" s="143"/>
      <c r="P967" s="143"/>
      <c r="Q967" s="143"/>
      <c r="R967" s="143"/>
      <c r="S967" s="143"/>
      <c r="T967" s="143"/>
      <c r="U967" s="143"/>
      <c r="V967" s="143"/>
      <c r="W967" s="143"/>
      <c r="X967" s="143"/>
      <c r="Y967" s="143"/>
      <c r="Z967" s="143"/>
      <c r="AA967" s="143"/>
      <c r="AB967" s="143"/>
      <c r="AC967" s="143"/>
      <c r="AD967" s="143"/>
      <c r="AE967" s="143"/>
      <c r="AF967" s="143"/>
      <c r="AG967" s="143"/>
      <c r="AH967" s="143"/>
      <c r="AI967" s="143"/>
      <c r="AJ967" s="143"/>
      <c r="AK967" s="144"/>
      <c r="AM967"/>
    </row>
    <row r="968" spans="1:39" ht="16" customHeight="1" x14ac:dyDescent="0.2">
      <c r="A968" s="62"/>
      <c r="B968" s="145"/>
      <c r="C968" s="146"/>
      <c r="D968" s="146"/>
      <c r="E968" s="146"/>
      <c r="F968" s="146"/>
      <c r="G968" s="146"/>
      <c r="H968" s="146"/>
      <c r="I968" s="146"/>
      <c r="J968" s="146"/>
      <c r="K968" s="146"/>
      <c r="L968" s="146"/>
      <c r="M968" s="146"/>
      <c r="N968" s="146"/>
      <c r="O968" s="146"/>
      <c r="P968" s="146"/>
      <c r="Q968" s="146"/>
      <c r="R968" s="146"/>
      <c r="S968" s="146"/>
      <c r="T968" s="146"/>
      <c r="U968" s="146"/>
      <c r="V968" s="146"/>
      <c r="W968" s="146"/>
      <c r="X968" s="146"/>
      <c r="Y968" s="146"/>
      <c r="Z968" s="146"/>
      <c r="AA968" s="146"/>
      <c r="AB968" s="146"/>
      <c r="AC968" s="146"/>
      <c r="AD968" s="146"/>
      <c r="AE968" s="146"/>
      <c r="AF968" s="146"/>
      <c r="AG968" s="146"/>
      <c r="AH968" s="146"/>
      <c r="AI968" s="146"/>
      <c r="AJ968" s="146"/>
      <c r="AK968" s="147"/>
      <c r="AM968"/>
    </row>
    <row r="969" spans="1:39" ht="16" customHeight="1" x14ac:dyDescent="0.2">
      <c r="A969" s="62"/>
      <c r="B969" s="145"/>
      <c r="C969" s="146"/>
      <c r="D969" s="146"/>
      <c r="E969" s="146"/>
      <c r="F969" s="146"/>
      <c r="G969" s="146"/>
      <c r="H969" s="146"/>
      <c r="I969" s="146"/>
      <c r="J969" s="146"/>
      <c r="K969" s="146"/>
      <c r="L969" s="146"/>
      <c r="M969" s="146"/>
      <c r="N969" s="146"/>
      <c r="O969" s="146"/>
      <c r="P969" s="146"/>
      <c r="Q969" s="146"/>
      <c r="R969" s="146"/>
      <c r="S969" s="146"/>
      <c r="T969" s="146"/>
      <c r="U969" s="146"/>
      <c r="V969" s="146"/>
      <c r="W969" s="146"/>
      <c r="X969" s="146"/>
      <c r="Y969" s="146"/>
      <c r="Z969" s="146"/>
      <c r="AA969" s="146"/>
      <c r="AB969" s="146"/>
      <c r="AC969" s="146"/>
      <c r="AD969" s="146"/>
      <c r="AE969" s="146"/>
      <c r="AF969" s="146"/>
      <c r="AG969" s="146"/>
      <c r="AH969" s="146"/>
      <c r="AI969" s="146"/>
      <c r="AJ969" s="146"/>
      <c r="AK969" s="147"/>
      <c r="AM969"/>
    </row>
    <row r="970" spans="1:39" ht="16" customHeight="1" x14ac:dyDescent="0.2">
      <c r="A970" s="62"/>
      <c r="B970" s="145"/>
      <c r="C970" s="146"/>
      <c r="D970" s="146"/>
      <c r="E970" s="146"/>
      <c r="F970" s="146"/>
      <c r="G970" s="146"/>
      <c r="H970" s="146"/>
      <c r="I970" s="146"/>
      <c r="J970" s="146"/>
      <c r="K970" s="146"/>
      <c r="L970" s="146"/>
      <c r="M970" s="146"/>
      <c r="N970" s="146"/>
      <c r="O970" s="146"/>
      <c r="P970" s="146"/>
      <c r="Q970" s="146"/>
      <c r="R970" s="146"/>
      <c r="S970" s="146"/>
      <c r="T970" s="146"/>
      <c r="U970" s="146"/>
      <c r="V970" s="146"/>
      <c r="W970" s="146"/>
      <c r="X970" s="146"/>
      <c r="Y970" s="146"/>
      <c r="Z970" s="146"/>
      <c r="AA970" s="146"/>
      <c r="AB970" s="146"/>
      <c r="AC970" s="146"/>
      <c r="AD970" s="146"/>
      <c r="AE970" s="146"/>
      <c r="AF970" s="146"/>
      <c r="AG970" s="146"/>
      <c r="AH970" s="146"/>
      <c r="AI970" s="146"/>
      <c r="AJ970" s="146"/>
      <c r="AK970" s="147"/>
      <c r="AM970"/>
    </row>
    <row r="971" spans="1:39" ht="17" customHeight="1" x14ac:dyDescent="0.2">
      <c r="A971" s="62"/>
      <c r="B971" s="145"/>
      <c r="C971" s="146"/>
      <c r="D971" s="146"/>
      <c r="E971" s="146"/>
      <c r="F971" s="146"/>
      <c r="G971" s="146"/>
      <c r="H971" s="146"/>
      <c r="I971" s="146"/>
      <c r="J971" s="146"/>
      <c r="K971" s="146"/>
      <c r="L971" s="146"/>
      <c r="M971" s="146"/>
      <c r="N971" s="146"/>
      <c r="O971" s="146"/>
      <c r="P971" s="146"/>
      <c r="Q971" s="146"/>
      <c r="R971" s="146"/>
      <c r="S971" s="146"/>
      <c r="T971" s="146"/>
      <c r="U971" s="146"/>
      <c r="V971" s="146"/>
      <c r="W971" s="146"/>
      <c r="X971" s="146"/>
      <c r="Y971" s="146"/>
      <c r="Z971" s="146"/>
      <c r="AA971" s="146"/>
      <c r="AB971" s="146"/>
      <c r="AC971" s="146"/>
      <c r="AD971" s="146"/>
      <c r="AE971" s="146"/>
      <c r="AF971" s="146"/>
      <c r="AG971" s="146"/>
      <c r="AH971" s="146"/>
      <c r="AI971" s="146"/>
      <c r="AJ971" s="146"/>
      <c r="AK971" s="147"/>
      <c r="AM971"/>
    </row>
    <row r="972" spans="1:39" ht="17" customHeight="1" x14ac:dyDescent="0.2">
      <c r="A972" s="62"/>
      <c r="B972" s="145"/>
      <c r="C972" s="146"/>
      <c r="D972" s="146"/>
      <c r="E972" s="146"/>
      <c r="F972" s="146"/>
      <c r="G972" s="146"/>
      <c r="H972" s="146"/>
      <c r="I972" s="146"/>
      <c r="J972" s="146"/>
      <c r="K972" s="146"/>
      <c r="L972" s="146"/>
      <c r="M972" s="146"/>
      <c r="N972" s="146"/>
      <c r="O972" s="146"/>
      <c r="P972" s="146"/>
      <c r="Q972" s="146"/>
      <c r="R972" s="146"/>
      <c r="S972" s="146"/>
      <c r="T972" s="146"/>
      <c r="U972" s="146"/>
      <c r="V972" s="146"/>
      <c r="W972" s="146"/>
      <c r="X972" s="146"/>
      <c r="Y972" s="146"/>
      <c r="Z972" s="146"/>
      <c r="AA972" s="146"/>
      <c r="AB972" s="146"/>
      <c r="AC972" s="146"/>
      <c r="AD972" s="146"/>
      <c r="AE972" s="146"/>
      <c r="AF972" s="146"/>
      <c r="AG972" s="146"/>
      <c r="AH972" s="146"/>
      <c r="AI972" s="146"/>
      <c r="AJ972" s="146"/>
      <c r="AK972" s="147"/>
      <c r="AM972"/>
    </row>
    <row r="973" spans="1:39" ht="17" customHeight="1" x14ac:dyDescent="0.2">
      <c r="A973" s="62"/>
      <c r="B973" s="148"/>
      <c r="C973" s="149"/>
      <c r="D973" s="149"/>
      <c r="E973" s="149"/>
      <c r="F973" s="149"/>
      <c r="G973" s="149"/>
      <c r="H973" s="149"/>
      <c r="I973" s="149"/>
      <c r="J973" s="149"/>
      <c r="K973" s="149"/>
      <c r="L973" s="149"/>
      <c r="M973" s="149"/>
      <c r="N973" s="149"/>
      <c r="O973" s="149"/>
      <c r="P973" s="149"/>
      <c r="Q973" s="149"/>
      <c r="R973" s="149"/>
      <c r="S973" s="149"/>
      <c r="T973" s="149"/>
      <c r="U973" s="149"/>
      <c r="V973" s="149"/>
      <c r="W973" s="149"/>
      <c r="X973" s="149"/>
      <c r="Y973" s="149"/>
      <c r="Z973" s="149"/>
      <c r="AA973" s="149"/>
      <c r="AB973" s="149"/>
      <c r="AC973" s="149"/>
      <c r="AD973" s="149"/>
      <c r="AE973" s="149"/>
      <c r="AF973" s="149"/>
      <c r="AG973" s="149"/>
      <c r="AH973" s="149"/>
      <c r="AI973" s="149"/>
      <c r="AJ973" s="149"/>
      <c r="AK973" s="150"/>
      <c r="AM973"/>
    </row>
    <row r="974" spans="1:39" ht="7" customHeight="1" x14ac:dyDescent="0.2">
      <c r="A974" s="62"/>
      <c r="AM974"/>
    </row>
    <row r="975" spans="1:39" ht="12" customHeight="1" x14ac:dyDescent="0.2">
      <c r="A975" s="62"/>
      <c r="B975" s="169" t="s">
        <v>321</v>
      </c>
      <c r="C975" s="170"/>
      <c r="D975" s="170"/>
      <c r="E975" s="170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6"/>
      <c r="T975" s="169" t="s">
        <v>322</v>
      </c>
      <c r="U975" s="170"/>
      <c r="V975" s="170"/>
      <c r="W975" s="170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6"/>
      <c r="AM975"/>
    </row>
    <row r="976" spans="1:39" x14ac:dyDescent="0.2">
      <c r="A976" s="62"/>
      <c r="B976" s="36"/>
      <c r="C976" s="37"/>
      <c r="D976" s="38" t="s">
        <v>323</v>
      </c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S976" s="35"/>
      <c r="T976" s="36"/>
      <c r="U976" s="37"/>
      <c r="V976" s="38" t="s">
        <v>323</v>
      </c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8"/>
      <c r="AJ976" s="38"/>
      <c r="AK976" s="35"/>
      <c r="AM976"/>
    </row>
    <row r="977" spans="1:44" ht="7" customHeight="1" x14ac:dyDescent="0.2">
      <c r="A977" s="62"/>
      <c r="B977" s="34"/>
      <c r="S977" s="35"/>
      <c r="T977" s="34"/>
      <c r="AK977" s="35"/>
      <c r="AM977"/>
    </row>
    <row r="978" spans="1:44" ht="14.25" customHeight="1" x14ac:dyDescent="0.2">
      <c r="A978" s="62"/>
      <c r="B978" s="39"/>
      <c r="F978" s="38" t="s">
        <v>324</v>
      </c>
      <c r="H978" s="40"/>
      <c r="I978" s="40"/>
      <c r="J978" s="41" t="s">
        <v>325</v>
      </c>
      <c r="K978" s="40"/>
      <c r="L978" s="41" t="s">
        <v>326</v>
      </c>
      <c r="M978" s="40"/>
      <c r="N978" s="40"/>
      <c r="S978" s="35"/>
      <c r="T978" s="39"/>
      <c r="X978" s="38" t="s">
        <v>324</v>
      </c>
      <c r="Z978" s="40"/>
      <c r="AA978" s="40"/>
      <c r="AB978" s="41" t="s">
        <v>325</v>
      </c>
      <c r="AC978" s="40"/>
      <c r="AD978" s="41" t="s">
        <v>326</v>
      </c>
      <c r="AE978" s="40"/>
      <c r="AF978" s="40"/>
      <c r="AK978" s="35"/>
      <c r="AM978"/>
    </row>
    <row r="979" spans="1:44" ht="5" customHeight="1" x14ac:dyDescent="0.2">
      <c r="A979" s="62"/>
      <c r="B979" s="31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3"/>
      <c r="T979" s="31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3"/>
      <c r="AM979"/>
    </row>
    <row r="980" spans="1:44" x14ac:dyDescent="0.2">
      <c r="A980"/>
      <c r="AK980" s="95" t="s">
        <v>327</v>
      </c>
      <c r="AM980"/>
    </row>
    <row r="981" spans="1:44" ht="5" customHeight="1" x14ac:dyDescent="0.2">
      <c r="B981" s="16"/>
      <c r="C981" s="17"/>
      <c r="D981" s="18"/>
      <c r="E981" s="18"/>
      <c r="F981" s="18"/>
      <c r="G981" s="18"/>
      <c r="H981" s="18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</row>
    <row r="982" spans="1:44" ht="22" customHeight="1" x14ac:dyDescent="0.2">
      <c r="A982" t="str">
        <f>IF($AN$2="","",IF(A912&gt;=$AN$2,"",1+A912))</f>
        <v/>
      </c>
      <c r="B982" s="188"/>
      <c r="C982" s="189"/>
      <c r="D982" s="189"/>
      <c r="E982" s="189"/>
      <c r="F982" s="189"/>
      <c r="G982" s="189"/>
      <c r="H982" s="189"/>
      <c r="I982" s="190"/>
      <c r="J982" s="192" t="s">
        <v>277</v>
      </c>
      <c r="K982" s="193"/>
      <c r="L982" s="193"/>
      <c r="M982" s="193"/>
      <c r="N982" s="193"/>
      <c r="O982" s="193"/>
      <c r="P982" s="193"/>
      <c r="Q982" s="193"/>
      <c r="R982" s="193"/>
      <c r="S982" s="193"/>
      <c r="T982" s="193"/>
      <c r="U982" s="193"/>
      <c r="V982" s="193"/>
      <c r="W982" s="193"/>
      <c r="X982" s="196" t="str">
        <f>IF(A982="","",_xlfn.XLOOKUP(A982,Listagem[Item],Listagem[Número OS]))</f>
        <v/>
      </c>
      <c r="Y982" s="196"/>
      <c r="Z982" s="196"/>
      <c r="AA982" s="196"/>
      <c r="AB982" s="196"/>
      <c r="AC982" s="197"/>
      <c r="AD982" s="188"/>
      <c r="AE982" s="189"/>
      <c r="AF982" s="189"/>
      <c r="AG982" s="189"/>
      <c r="AH982" s="189"/>
      <c r="AI982" s="189"/>
      <c r="AJ982" s="189"/>
      <c r="AK982" s="190"/>
      <c r="AL982" s="13"/>
      <c r="AM982"/>
    </row>
    <row r="983" spans="1:44" ht="22" customHeight="1" x14ac:dyDescent="0.2">
      <c r="A983" s="14"/>
      <c r="B983" s="161"/>
      <c r="C983" s="162"/>
      <c r="D983" s="162"/>
      <c r="E983" s="162"/>
      <c r="F983" s="162"/>
      <c r="G983" s="162"/>
      <c r="H983" s="162"/>
      <c r="I983" s="191"/>
      <c r="J983" s="194"/>
      <c r="K983" s="195"/>
      <c r="L983" s="195"/>
      <c r="M983" s="195"/>
      <c r="N983" s="195"/>
      <c r="O983" s="195"/>
      <c r="P983" s="195"/>
      <c r="Q983" s="195"/>
      <c r="R983" s="195"/>
      <c r="S983" s="195"/>
      <c r="T983" s="195"/>
      <c r="U983" s="195"/>
      <c r="V983" s="195"/>
      <c r="W983" s="195"/>
      <c r="X983" s="198"/>
      <c r="Y983" s="198"/>
      <c r="Z983" s="198"/>
      <c r="AA983" s="198"/>
      <c r="AB983" s="198"/>
      <c r="AC983" s="199"/>
      <c r="AD983" s="161"/>
      <c r="AE983" s="162"/>
      <c r="AF983" s="162"/>
      <c r="AG983" s="162"/>
      <c r="AH983" s="162"/>
      <c r="AI983" s="162"/>
      <c r="AJ983" s="162"/>
      <c r="AK983" s="191"/>
      <c r="AM983"/>
    </row>
    <row r="984" spans="1:44" ht="7" customHeight="1" x14ac:dyDescent="0.2">
      <c r="A984"/>
      <c r="C984" s="15"/>
      <c r="D984" s="12"/>
      <c r="E984" s="12"/>
      <c r="F984" s="12"/>
      <c r="G984" s="12"/>
      <c r="H984" s="12"/>
      <c r="AM984"/>
    </row>
    <row r="985" spans="1:44" ht="18" customHeight="1" x14ac:dyDescent="0.2">
      <c r="A985" s="62"/>
      <c r="B985" s="200" t="s">
        <v>11</v>
      </c>
      <c r="C985" s="201"/>
      <c r="D985" s="201"/>
      <c r="E985" s="201"/>
      <c r="F985" s="201"/>
      <c r="G985" s="201"/>
      <c r="H985" s="201"/>
      <c r="I985" s="97" t="str">
        <f>IF($X982="","",_xlfn.XLOOKUP($X982,Sisteplant[Número OS],Sisteplant[Denominação Tipo de Solicitação Serviço]))</f>
        <v/>
      </c>
      <c r="J985" s="99"/>
      <c r="K985" s="99"/>
      <c r="L985" s="99"/>
      <c r="M985" s="99"/>
      <c r="N985" s="99"/>
      <c r="O985" s="200" t="s">
        <v>13</v>
      </c>
      <c r="P985" s="201"/>
      <c r="Q985" s="201"/>
      <c r="R985" s="98" t="str">
        <f>IF($X982="","",_xlfn.XLOOKUP($X982,Sisteplant[Número OS],Sisteplant[Denominação Oficina]))</f>
        <v/>
      </c>
      <c r="S985" s="98"/>
      <c r="T985" s="98"/>
      <c r="U985" s="98"/>
      <c r="V985" s="98"/>
      <c r="W985" s="98"/>
      <c r="X985" s="202" t="s">
        <v>15</v>
      </c>
      <c r="Y985" s="203"/>
      <c r="Z985" s="203"/>
      <c r="AA985" s="203"/>
      <c r="AB985" s="203"/>
      <c r="AC985" s="204" t="str">
        <f>IF($X982="","",_xlfn.XLOOKUP($X982,Sisteplant[Número OS],Sisteplant[Data Prevista]))</f>
        <v/>
      </c>
      <c r="AD985" s="204"/>
      <c r="AE985" s="204"/>
      <c r="AF985" s="204"/>
      <c r="AG985" s="204"/>
      <c r="AH985" s="204"/>
      <c r="AI985" s="204"/>
      <c r="AJ985" s="204"/>
      <c r="AK985" s="234"/>
      <c r="AM985"/>
      <c r="AN985" s="111"/>
      <c r="AO985" s="111"/>
      <c r="AP985" s="111"/>
      <c r="AQ985" s="111"/>
      <c r="AR985" s="111"/>
    </row>
    <row r="986" spans="1:44" ht="7" customHeight="1" x14ac:dyDescent="0.2">
      <c r="A986" s="62"/>
      <c r="B986" s="16"/>
      <c r="C986" s="17"/>
      <c r="D986" s="18"/>
      <c r="E986" s="18"/>
      <c r="F986" s="18"/>
      <c r="G986" s="18"/>
      <c r="H986" s="18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M986"/>
      <c r="AN986" s="111"/>
      <c r="AO986" s="111"/>
      <c r="AP986" s="111"/>
      <c r="AQ986" s="111"/>
      <c r="AR986" s="111"/>
    </row>
    <row r="987" spans="1:44" ht="15" customHeight="1" x14ac:dyDescent="0.2">
      <c r="A987" s="62"/>
      <c r="B987" s="91" t="s">
        <v>278</v>
      </c>
      <c r="C987" s="19"/>
      <c r="D987" s="20"/>
      <c r="E987" s="20"/>
      <c r="F987" s="20"/>
      <c r="G987" s="20"/>
      <c r="H987" s="20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2"/>
      <c r="AM987"/>
      <c r="AN987" s="111"/>
      <c r="AO987" s="111"/>
      <c r="AP987" s="111"/>
      <c r="AQ987" s="111"/>
      <c r="AR987" s="111"/>
    </row>
    <row r="988" spans="1:44" ht="16.75" customHeight="1" x14ac:dyDescent="0.2">
      <c r="A988" s="64"/>
      <c r="B988" s="208" t="str">
        <f>IF($X982="","",_xlfn.XLOOKUP($X982,Sisteplant[Número OS],Sisteplant[Descrição OS]))</f>
        <v/>
      </c>
      <c r="C988" s="209"/>
      <c r="D988" s="209"/>
      <c r="E988" s="209"/>
      <c r="F988" s="209"/>
      <c r="G988" s="209"/>
      <c r="H988" s="209"/>
      <c r="I988" s="209"/>
      <c r="J988" s="209"/>
      <c r="K988" s="209"/>
      <c r="L988" s="209"/>
      <c r="M988" s="209"/>
      <c r="N988" s="209"/>
      <c r="O988" s="209"/>
      <c r="P988" s="209"/>
      <c r="Q988" s="209"/>
      <c r="R988" s="209"/>
      <c r="S988" s="209"/>
      <c r="T988" s="209"/>
      <c r="U988" s="209"/>
      <c r="V988" s="209"/>
      <c r="W988" s="209"/>
      <c r="X988" s="209"/>
      <c r="Y988" s="209"/>
      <c r="Z988" s="209"/>
      <c r="AA988" s="209"/>
      <c r="AB988" s="209"/>
      <c r="AC988" s="209"/>
      <c r="AD988" s="209"/>
      <c r="AE988" s="209"/>
      <c r="AF988" s="209"/>
      <c r="AG988" s="209"/>
      <c r="AH988" s="209"/>
      <c r="AI988" s="209"/>
      <c r="AJ988" s="209"/>
      <c r="AK988" s="210"/>
      <c r="AM988"/>
    </row>
    <row r="989" spans="1:44" ht="16.75" customHeight="1" x14ac:dyDescent="0.2">
      <c r="A989" s="64"/>
      <c r="B989" s="208"/>
      <c r="C989" s="209"/>
      <c r="D989" s="209"/>
      <c r="E989" s="209"/>
      <c r="F989" s="209"/>
      <c r="G989" s="209"/>
      <c r="H989" s="209"/>
      <c r="I989" s="209"/>
      <c r="J989" s="209"/>
      <c r="K989" s="209"/>
      <c r="L989" s="209"/>
      <c r="M989" s="209"/>
      <c r="N989" s="209"/>
      <c r="O989" s="209"/>
      <c r="P989" s="209"/>
      <c r="Q989" s="209"/>
      <c r="R989" s="209"/>
      <c r="S989" s="209"/>
      <c r="T989" s="209"/>
      <c r="U989" s="209"/>
      <c r="V989" s="209"/>
      <c r="W989" s="209"/>
      <c r="X989" s="209"/>
      <c r="Y989" s="209"/>
      <c r="Z989" s="209"/>
      <c r="AA989" s="209"/>
      <c r="AB989" s="209"/>
      <c r="AC989" s="209"/>
      <c r="AD989" s="209"/>
      <c r="AE989" s="209"/>
      <c r="AF989" s="209"/>
      <c r="AG989" s="209"/>
      <c r="AH989" s="209"/>
      <c r="AI989" s="209"/>
      <c r="AJ989" s="209"/>
      <c r="AK989" s="210"/>
      <c r="AM989"/>
    </row>
    <row r="990" spans="1:44" ht="16.75" customHeight="1" x14ac:dyDescent="0.2">
      <c r="A990" s="62"/>
      <c r="B990" s="208"/>
      <c r="C990" s="209"/>
      <c r="D990" s="209"/>
      <c r="E990" s="209"/>
      <c r="F990" s="209"/>
      <c r="G990" s="209"/>
      <c r="H990" s="209"/>
      <c r="I990" s="209"/>
      <c r="J990" s="209"/>
      <c r="K990" s="209"/>
      <c r="L990" s="209"/>
      <c r="M990" s="209"/>
      <c r="N990" s="209"/>
      <c r="O990" s="209"/>
      <c r="P990" s="209"/>
      <c r="Q990" s="209"/>
      <c r="R990" s="209"/>
      <c r="S990" s="209"/>
      <c r="T990" s="209"/>
      <c r="U990" s="209"/>
      <c r="V990" s="209"/>
      <c r="W990" s="209"/>
      <c r="X990" s="209"/>
      <c r="Y990" s="209"/>
      <c r="Z990" s="209"/>
      <c r="AA990" s="209"/>
      <c r="AB990" s="209"/>
      <c r="AC990" s="209"/>
      <c r="AD990" s="209"/>
      <c r="AE990" s="209"/>
      <c r="AF990" s="209"/>
      <c r="AG990" s="209"/>
      <c r="AH990" s="209"/>
      <c r="AI990" s="209"/>
      <c r="AJ990" s="209"/>
      <c r="AK990" s="210"/>
      <c r="AM990"/>
    </row>
    <row r="991" spans="1:44" ht="16.75" customHeight="1" x14ac:dyDescent="0.2">
      <c r="A991" s="62"/>
      <c r="B991" s="211"/>
      <c r="C991" s="212"/>
      <c r="D991" s="212"/>
      <c r="E991" s="212"/>
      <c r="F991" s="212"/>
      <c r="G991" s="212"/>
      <c r="H991" s="212"/>
      <c r="I991" s="212"/>
      <c r="J991" s="212"/>
      <c r="K991" s="212"/>
      <c r="L991" s="212"/>
      <c r="M991" s="212"/>
      <c r="N991" s="212"/>
      <c r="O991" s="212"/>
      <c r="P991" s="212"/>
      <c r="Q991" s="212"/>
      <c r="R991" s="212"/>
      <c r="S991" s="212"/>
      <c r="T991" s="212"/>
      <c r="U991" s="212"/>
      <c r="V991" s="212"/>
      <c r="W991" s="212"/>
      <c r="X991" s="212"/>
      <c r="Y991" s="212"/>
      <c r="Z991" s="212"/>
      <c r="AA991" s="212"/>
      <c r="AB991" s="212"/>
      <c r="AC991" s="212"/>
      <c r="AD991" s="212"/>
      <c r="AE991" s="212"/>
      <c r="AF991" s="212"/>
      <c r="AG991" s="212"/>
      <c r="AH991" s="212"/>
      <c r="AI991" s="212"/>
      <c r="AJ991" s="212"/>
      <c r="AK991" s="213"/>
      <c r="AM991"/>
    </row>
    <row r="992" spans="1:44" ht="7" customHeight="1" x14ac:dyDescent="0.2">
      <c r="A992" s="62"/>
      <c r="B992" s="16"/>
      <c r="C992" s="17"/>
      <c r="D992" s="18"/>
      <c r="E992" s="18"/>
      <c r="F992" s="18"/>
      <c r="G992" s="18"/>
      <c r="H992" s="18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M992"/>
    </row>
    <row r="993" spans="1:39" ht="18" customHeight="1" x14ac:dyDescent="0.2">
      <c r="A993" s="62"/>
      <c r="B993" s="179" t="s">
        <v>279</v>
      </c>
      <c r="C993" s="180"/>
      <c r="D993" s="99" t="str">
        <f>IF($X982="","",_xlfn.XLOOKUP($X982,Sisteplant[Número OS],Sisteplant[Ativo]))</f>
        <v/>
      </c>
      <c r="E993" s="99"/>
      <c r="F993" s="99"/>
      <c r="G993" s="99"/>
      <c r="H993" s="99"/>
      <c r="I993" s="99"/>
      <c r="J993" s="99"/>
      <c r="K993" s="99"/>
      <c r="L993" s="179" t="s">
        <v>280</v>
      </c>
      <c r="M993" s="180"/>
      <c r="N993" s="180"/>
      <c r="O993" s="180"/>
      <c r="P993" s="99" t="str">
        <f>IF($X982="","",_xlfn.XLOOKUP($X982,Sisteplant[Número OS],Sisteplant[Denominação Ativo]))</f>
        <v/>
      </c>
      <c r="Q993" s="99"/>
      <c r="R993" s="99"/>
      <c r="S993" s="99"/>
      <c r="T993" s="99"/>
      <c r="U993" s="99"/>
      <c r="V993" s="99"/>
      <c r="W993" s="99"/>
      <c r="X993" s="99"/>
      <c r="Y993" s="99"/>
      <c r="Z993" s="99"/>
      <c r="AA993" s="99"/>
      <c r="AB993" s="99"/>
      <c r="AC993" s="99"/>
      <c r="AD993" s="99"/>
      <c r="AE993" s="185" t="str">
        <f t="array" ref="AE993">IFERROR(
IF(I985="","",
_xlfn.SWITCH(I985,
"PROJETO","PO",
"OBRAS","CC")),
"--")</f>
        <v/>
      </c>
      <c r="AF993" s="186"/>
      <c r="AG993" s="214" t="str">
        <f t="array" ref="AG993">IFERROR(
_xlfn.SWITCH(I985,
"","",
"PROJETO",VALUE(RIGHT(_xlfn.XLOOKUP(X982,Sisteplant[Número OS],Sisteplant[Observações do Serviço]),LEN(_xlfn.XLOOKUP(X982,Sisteplant[Número OS],Sisteplant[Observações do Serviço]))-3)),
"OBRAS",VALUE(LEFT(VLOOKUP($X982,Sisteplant[],20,FALSE),FIND("-",VLOOKUP($X982,Sisteplant[],20,FALSE))-1))),"--")</f>
        <v/>
      </c>
      <c r="AH993" s="214"/>
      <c r="AI993" s="214"/>
      <c r="AJ993" s="214"/>
      <c r="AK993" s="215"/>
      <c r="AM993"/>
    </row>
    <row r="994" spans="1:39" ht="7" customHeight="1" x14ac:dyDescent="0.2">
      <c r="A994" s="62"/>
      <c r="B994" s="18"/>
      <c r="C994" s="24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M994"/>
    </row>
    <row r="995" spans="1:39" ht="18" customHeight="1" x14ac:dyDescent="0.2">
      <c r="A995" s="62"/>
      <c r="B995" s="179" t="s">
        <v>9</v>
      </c>
      <c r="C995" s="180"/>
      <c r="D995" s="180"/>
      <c r="E995" s="180"/>
      <c r="F995" s="99" t="str">
        <f>IF($X982="","",_xlfn.XLOOKUP($X982,Sisteplant[Número OS],Sisteplant[Denominação do Solicitante]))</f>
        <v/>
      </c>
      <c r="G995" s="99"/>
      <c r="H995" s="99"/>
      <c r="I995" s="99"/>
      <c r="J995" s="99"/>
      <c r="K995" s="99"/>
      <c r="L995" s="99"/>
      <c r="M995" s="99"/>
      <c r="N995" s="99"/>
      <c r="O995" s="99"/>
      <c r="P995" s="99"/>
      <c r="Q995" s="99"/>
      <c r="R995" s="99"/>
      <c r="S995" s="181" t="s">
        <v>281</v>
      </c>
      <c r="T995" s="182"/>
      <c r="U995" s="182"/>
      <c r="V995" s="183" t="str">
        <f>IF($X982="","",_xlfn.XLOOKUP($X982,Sisteplant[Número OS],Sisteplant[Denominação Unidade Negócio]))</f>
        <v/>
      </c>
      <c r="W995" s="183"/>
      <c r="X995" s="183"/>
      <c r="Y995" s="183"/>
      <c r="Z995" s="183"/>
      <c r="AA995" s="184"/>
      <c r="AB995" s="185" t="s">
        <v>1</v>
      </c>
      <c r="AC995" s="186"/>
      <c r="AD995" s="186"/>
      <c r="AE995" s="186"/>
      <c r="AF995" s="99" t="str">
        <f>IF($X982="","",_xlfn.XLOOKUP($X982,Sisteplant[Número OS],Sisteplant[OS Cliente]))</f>
        <v/>
      </c>
      <c r="AG995" s="99"/>
      <c r="AH995" s="99"/>
      <c r="AI995" s="99"/>
      <c r="AJ995" s="99"/>
      <c r="AK995" s="100"/>
      <c r="AM995"/>
    </row>
    <row r="996" spans="1:39" ht="7" customHeight="1" x14ac:dyDescent="0.2">
      <c r="A996" s="62"/>
      <c r="B996" s="16"/>
      <c r="C996" s="17"/>
      <c r="D996" s="18"/>
      <c r="E996" s="18"/>
      <c r="F996" s="18"/>
      <c r="G996" s="18"/>
      <c r="H996" s="18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M996"/>
    </row>
    <row r="997" spans="1:39" ht="15" customHeight="1" x14ac:dyDescent="0.2">
      <c r="A997" s="62"/>
      <c r="B997" s="232" t="s">
        <v>282</v>
      </c>
      <c r="C997" s="152" t="s">
        <v>283</v>
      </c>
      <c r="D997" s="153"/>
      <c r="E997" s="153"/>
      <c r="F997" s="153"/>
      <c r="G997" s="153"/>
      <c r="H997" s="153"/>
      <c r="I997" s="153"/>
      <c r="J997" s="153"/>
      <c r="K997" s="153"/>
      <c r="L997" s="153"/>
      <c r="M997" s="153"/>
      <c r="N997" s="153"/>
      <c r="O997" s="153"/>
      <c r="P997" s="153"/>
      <c r="Q997" s="153"/>
      <c r="R997" s="153"/>
      <c r="S997" s="153"/>
      <c r="T997" s="153"/>
      <c r="U997" s="153"/>
      <c r="V997" s="153"/>
      <c r="W997" s="153"/>
      <c r="X997" s="153"/>
      <c r="Y997" s="153"/>
      <c r="Z997" s="153"/>
      <c r="AA997" s="153"/>
      <c r="AB997" s="153"/>
      <c r="AC997" s="153"/>
      <c r="AD997" s="153"/>
      <c r="AE997" s="154"/>
      <c r="AF997" s="136" t="s">
        <v>284</v>
      </c>
      <c r="AG997" s="137"/>
      <c r="AH997" s="138"/>
      <c r="AI997" s="136" t="s">
        <v>281</v>
      </c>
      <c r="AJ997" s="137"/>
      <c r="AK997" s="138"/>
      <c r="AM997"/>
    </row>
    <row r="998" spans="1:39" ht="16.75" customHeight="1" x14ac:dyDescent="0.2">
      <c r="A998" s="62"/>
      <c r="B998" s="233"/>
      <c r="C998" s="155"/>
      <c r="D998" s="156"/>
      <c r="E998" s="156"/>
      <c r="F998" s="156"/>
      <c r="G998" s="156"/>
      <c r="H998" s="156"/>
      <c r="I998" s="156"/>
      <c r="J998" s="156"/>
      <c r="K998" s="156"/>
      <c r="L998" s="156"/>
      <c r="M998" s="156"/>
      <c r="N998" s="156"/>
      <c r="O998" s="156"/>
      <c r="P998" s="156"/>
      <c r="Q998" s="156"/>
      <c r="R998" s="156"/>
      <c r="S998" s="156"/>
      <c r="T998" s="156"/>
      <c r="U998" s="156"/>
      <c r="V998" s="156"/>
      <c r="W998" s="156"/>
      <c r="X998" s="156"/>
      <c r="Y998" s="156"/>
      <c r="Z998" s="156"/>
      <c r="AA998" s="156"/>
      <c r="AB998" s="156"/>
      <c r="AC998" s="156"/>
      <c r="AD998" s="156"/>
      <c r="AE998" s="157"/>
      <c r="AF998" s="139"/>
      <c r="AG998" s="140"/>
      <c r="AH998" s="141"/>
      <c r="AI998" s="139"/>
      <c r="AJ998" s="140"/>
      <c r="AK998" s="141"/>
      <c r="AM998"/>
    </row>
    <row r="999" spans="1:39" ht="16.75" customHeight="1" x14ac:dyDescent="0.2">
      <c r="A999" s="62"/>
      <c r="B999" s="92">
        <v>1</v>
      </c>
      <c r="C999" s="142"/>
      <c r="D999" s="143"/>
      <c r="E999" s="143"/>
      <c r="F999" s="143"/>
      <c r="G999" s="143"/>
      <c r="H999" s="143"/>
      <c r="I999" s="143"/>
      <c r="J999" s="143"/>
      <c r="K999" s="143"/>
      <c r="L999" s="143"/>
      <c r="M999" s="143"/>
      <c r="N999" s="143"/>
      <c r="O999" s="143"/>
      <c r="P999" s="143"/>
      <c r="Q999" s="143"/>
      <c r="R999" s="143"/>
      <c r="S999" s="143"/>
      <c r="T999" s="143"/>
      <c r="U999" s="143"/>
      <c r="V999" s="143"/>
      <c r="W999" s="143"/>
      <c r="X999" s="143"/>
      <c r="Y999" s="143"/>
      <c r="Z999" s="143"/>
      <c r="AA999" s="143"/>
      <c r="AB999" s="143"/>
      <c r="AC999" s="143"/>
      <c r="AD999" s="143"/>
      <c r="AE999" s="144"/>
      <c r="AF999" s="142"/>
      <c r="AG999" s="143"/>
      <c r="AH999" s="144"/>
      <c r="AI999" s="142"/>
      <c r="AJ999" s="143"/>
      <c r="AK999" s="144"/>
      <c r="AM999"/>
    </row>
    <row r="1000" spans="1:39" ht="16.75" customHeight="1" x14ac:dyDescent="0.2">
      <c r="A1000" s="62"/>
      <c r="B1000" s="93">
        <v>2</v>
      </c>
      <c r="C1000" s="145"/>
      <c r="D1000" s="146"/>
      <c r="E1000" s="146"/>
      <c r="F1000" s="146"/>
      <c r="G1000" s="146"/>
      <c r="H1000" s="146"/>
      <c r="I1000" s="146"/>
      <c r="J1000" s="146"/>
      <c r="K1000" s="146"/>
      <c r="L1000" s="146"/>
      <c r="M1000" s="146"/>
      <c r="N1000" s="146"/>
      <c r="O1000" s="146"/>
      <c r="P1000" s="146"/>
      <c r="Q1000" s="146"/>
      <c r="R1000" s="146"/>
      <c r="S1000" s="146"/>
      <c r="T1000" s="146"/>
      <c r="U1000" s="146"/>
      <c r="V1000" s="146"/>
      <c r="W1000" s="146"/>
      <c r="X1000" s="146"/>
      <c r="Y1000" s="146"/>
      <c r="Z1000" s="146"/>
      <c r="AA1000" s="146"/>
      <c r="AB1000" s="146"/>
      <c r="AC1000" s="146"/>
      <c r="AD1000" s="146"/>
      <c r="AE1000" s="147"/>
      <c r="AF1000" s="145"/>
      <c r="AG1000" s="146"/>
      <c r="AH1000" s="147"/>
      <c r="AI1000" s="145"/>
      <c r="AJ1000" s="146"/>
      <c r="AK1000" s="147"/>
      <c r="AM1000"/>
    </row>
    <row r="1001" spans="1:39" ht="16.75" customHeight="1" x14ac:dyDescent="0.2">
      <c r="A1001" s="62"/>
      <c r="B1001" s="93">
        <v>3</v>
      </c>
      <c r="C1001" s="145"/>
      <c r="D1001" s="146"/>
      <c r="E1001" s="146"/>
      <c r="F1001" s="146"/>
      <c r="G1001" s="146"/>
      <c r="H1001" s="146"/>
      <c r="I1001" s="146"/>
      <c r="J1001" s="146"/>
      <c r="K1001" s="146"/>
      <c r="L1001" s="146"/>
      <c r="M1001" s="146"/>
      <c r="N1001" s="146"/>
      <c r="O1001" s="146"/>
      <c r="P1001" s="146"/>
      <c r="Q1001" s="146"/>
      <c r="R1001" s="146"/>
      <c r="S1001" s="146"/>
      <c r="T1001" s="146"/>
      <c r="U1001" s="146"/>
      <c r="V1001" s="146"/>
      <c r="W1001" s="146"/>
      <c r="X1001" s="146"/>
      <c r="Y1001" s="146"/>
      <c r="Z1001" s="146"/>
      <c r="AA1001" s="146"/>
      <c r="AB1001" s="146"/>
      <c r="AC1001" s="146"/>
      <c r="AD1001" s="146"/>
      <c r="AE1001" s="147"/>
      <c r="AF1001" s="145"/>
      <c r="AG1001" s="146"/>
      <c r="AH1001" s="147"/>
      <c r="AI1001" s="145"/>
      <c r="AJ1001" s="146"/>
      <c r="AK1001" s="147"/>
      <c r="AM1001"/>
    </row>
    <row r="1002" spans="1:39" s="27" customFormat="1" ht="17" customHeight="1" x14ac:dyDescent="0.2">
      <c r="A1002" s="64"/>
      <c r="B1002" s="93">
        <v>4</v>
      </c>
      <c r="C1002" s="145"/>
      <c r="D1002" s="146"/>
      <c r="E1002" s="146"/>
      <c r="F1002" s="146"/>
      <c r="G1002" s="146"/>
      <c r="H1002" s="146"/>
      <c r="I1002" s="146"/>
      <c r="J1002" s="146"/>
      <c r="K1002" s="146"/>
      <c r="L1002" s="146"/>
      <c r="M1002" s="146"/>
      <c r="N1002" s="146"/>
      <c r="O1002" s="146"/>
      <c r="P1002" s="146"/>
      <c r="Q1002" s="146"/>
      <c r="R1002" s="146"/>
      <c r="S1002" s="146"/>
      <c r="T1002" s="146"/>
      <c r="U1002" s="146"/>
      <c r="V1002" s="146"/>
      <c r="W1002" s="146"/>
      <c r="X1002" s="146"/>
      <c r="Y1002" s="146"/>
      <c r="Z1002" s="146"/>
      <c r="AA1002" s="146"/>
      <c r="AB1002" s="146"/>
      <c r="AC1002" s="146"/>
      <c r="AD1002" s="146"/>
      <c r="AE1002" s="147"/>
      <c r="AF1002" s="145"/>
      <c r="AG1002" s="146"/>
      <c r="AH1002" s="147"/>
      <c r="AI1002" s="145"/>
      <c r="AJ1002" s="146"/>
      <c r="AK1002" s="147"/>
    </row>
    <row r="1003" spans="1:39" ht="17" customHeight="1" x14ac:dyDescent="0.2">
      <c r="A1003" s="62"/>
      <c r="B1003" s="93">
        <v>5</v>
      </c>
      <c r="C1003" s="145"/>
      <c r="D1003" s="146"/>
      <c r="E1003" s="146"/>
      <c r="F1003" s="146"/>
      <c r="G1003" s="146"/>
      <c r="H1003" s="146"/>
      <c r="I1003" s="146"/>
      <c r="J1003" s="146"/>
      <c r="K1003" s="146"/>
      <c r="L1003" s="146"/>
      <c r="M1003" s="146"/>
      <c r="N1003" s="146"/>
      <c r="O1003" s="146"/>
      <c r="P1003" s="146"/>
      <c r="Q1003" s="146"/>
      <c r="R1003" s="146"/>
      <c r="S1003" s="146"/>
      <c r="T1003" s="146"/>
      <c r="U1003" s="146"/>
      <c r="V1003" s="146"/>
      <c r="W1003" s="146"/>
      <c r="X1003" s="146"/>
      <c r="Y1003" s="146"/>
      <c r="Z1003" s="146"/>
      <c r="AA1003" s="146"/>
      <c r="AB1003" s="146"/>
      <c r="AC1003" s="146"/>
      <c r="AD1003" s="146"/>
      <c r="AE1003" s="147"/>
      <c r="AF1003" s="145"/>
      <c r="AG1003" s="146"/>
      <c r="AH1003" s="147"/>
      <c r="AI1003" s="145"/>
      <c r="AJ1003" s="146"/>
      <c r="AK1003" s="147"/>
      <c r="AM1003"/>
    </row>
    <row r="1004" spans="1:39" ht="17" customHeight="1" x14ac:dyDescent="0.2">
      <c r="A1004" s="62"/>
      <c r="B1004" s="93">
        <v>6</v>
      </c>
      <c r="C1004" s="145"/>
      <c r="D1004" s="146"/>
      <c r="E1004" s="146"/>
      <c r="F1004" s="146"/>
      <c r="G1004" s="146"/>
      <c r="H1004" s="146"/>
      <c r="I1004" s="146"/>
      <c r="J1004" s="146"/>
      <c r="K1004" s="146"/>
      <c r="L1004" s="146"/>
      <c r="M1004" s="146"/>
      <c r="N1004" s="146"/>
      <c r="O1004" s="146"/>
      <c r="P1004" s="146"/>
      <c r="Q1004" s="146"/>
      <c r="R1004" s="146"/>
      <c r="S1004" s="146"/>
      <c r="T1004" s="146"/>
      <c r="U1004" s="146"/>
      <c r="V1004" s="146"/>
      <c r="W1004" s="146"/>
      <c r="X1004" s="146"/>
      <c r="Y1004" s="146"/>
      <c r="Z1004" s="146"/>
      <c r="AA1004" s="146"/>
      <c r="AB1004" s="146"/>
      <c r="AC1004" s="146"/>
      <c r="AD1004" s="146"/>
      <c r="AE1004" s="147"/>
      <c r="AF1004" s="145"/>
      <c r="AG1004" s="146"/>
      <c r="AH1004" s="147"/>
      <c r="AI1004" s="145"/>
      <c r="AJ1004" s="146"/>
      <c r="AK1004" s="147"/>
      <c r="AM1004"/>
    </row>
    <row r="1005" spans="1:39" ht="17" customHeight="1" x14ac:dyDescent="0.2">
      <c r="A1005" s="62"/>
      <c r="B1005" s="94">
        <v>7</v>
      </c>
      <c r="C1005" s="148"/>
      <c r="D1005" s="149"/>
      <c r="E1005" s="149"/>
      <c r="F1005" s="149"/>
      <c r="G1005" s="149"/>
      <c r="H1005" s="149"/>
      <c r="I1005" s="149"/>
      <c r="J1005" s="149"/>
      <c r="K1005" s="149"/>
      <c r="L1005" s="149"/>
      <c r="M1005" s="149"/>
      <c r="N1005" s="149"/>
      <c r="O1005" s="149"/>
      <c r="P1005" s="149"/>
      <c r="Q1005" s="149"/>
      <c r="R1005" s="149"/>
      <c r="S1005" s="149"/>
      <c r="T1005" s="149"/>
      <c r="U1005" s="149"/>
      <c r="V1005" s="149"/>
      <c r="W1005" s="149"/>
      <c r="X1005" s="149"/>
      <c r="Y1005" s="149"/>
      <c r="Z1005" s="149"/>
      <c r="AA1005" s="149"/>
      <c r="AB1005" s="149"/>
      <c r="AC1005" s="149"/>
      <c r="AD1005" s="149"/>
      <c r="AE1005" s="150"/>
      <c r="AF1005" s="148"/>
      <c r="AG1005" s="149"/>
      <c r="AH1005" s="150"/>
      <c r="AI1005" s="148"/>
      <c r="AJ1005" s="149"/>
      <c r="AK1005" s="150"/>
      <c r="AM1005"/>
    </row>
    <row r="1006" spans="1:39" ht="7" customHeight="1" x14ac:dyDescent="0.2">
      <c r="A1006" s="62"/>
      <c r="B1006" s="16"/>
      <c r="C1006" s="17"/>
      <c r="D1006" s="18"/>
      <c r="E1006" s="18"/>
      <c r="F1006" s="18"/>
      <c r="G1006" s="18"/>
      <c r="H1006" s="18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M1006"/>
    </row>
    <row r="1007" spans="1:39" ht="17" customHeight="1" x14ac:dyDescent="0.2">
      <c r="A1007" s="62"/>
      <c r="B1007" s="163" t="s">
        <v>285</v>
      </c>
      <c r="C1007" s="164"/>
      <c r="D1007" s="165"/>
      <c r="E1007" s="163" t="s">
        <v>286</v>
      </c>
      <c r="F1007" s="164"/>
      <c r="G1007" s="164"/>
      <c r="H1007" s="164"/>
      <c r="I1007" s="164"/>
      <c r="J1007" s="164"/>
      <c r="K1007" s="164"/>
      <c r="L1007" s="164"/>
      <c r="M1007" s="164"/>
      <c r="N1007" s="164"/>
      <c r="O1007" s="164"/>
      <c r="P1007" s="164"/>
      <c r="Q1007" s="164"/>
      <c r="R1007" s="164"/>
      <c r="S1007" s="165"/>
      <c r="T1007" s="163" t="s">
        <v>287</v>
      </c>
      <c r="U1007" s="164"/>
      <c r="V1007" s="164"/>
      <c r="W1007" s="164"/>
      <c r="X1007" s="165"/>
      <c r="Y1007" s="163" t="s">
        <v>288</v>
      </c>
      <c r="Z1007" s="164"/>
      <c r="AA1007" s="164"/>
      <c r="AB1007" s="164"/>
      <c r="AC1007" s="165"/>
      <c r="AD1007" s="163" t="s">
        <v>289</v>
      </c>
      <c r="AE1007" s="164"/>
      <c r="AF1007" s="164"/>
      <c r="AG1007" s="164"/>
      <c r="AH1007" s="165"/>
      <c r="AI1007" s="163" t="s">
        <v>290</v>
      </c>
      <c r="AJ1007" s="164"/>
      <c r="AK1007" s="165"/>
      <c r="AM1007"/>
    </row>
    <row r="1008" spans="1:39" ht="17" customHeight="1" x14ac:dyDescent="0.2">
      <c r="A1008" s="62"/>
      <c r="B1008" s="142"/>
      <c r="C1008" s="143"/>
      <c r="D1008" s="144"/>
      <c r="E1008" s="142"/>
      <c r="F1008" s="143"/>
      <c r="G1008" s="143"/>
      <c r="H1008" s="143"/>
      <c r="I1008" s="143"/>
      <c r="J1008" s="143"/>
      <c r="K1008" s="143"/>
      <c r="L1008" s="143"/>
      <c r="M1008" s="143"/>
      <c r="N1008" s="143"/>
      <c r="O1008" s="143"/>
      <c r="P1008" s="143"/>
      <c r="Q1008" s="143"/>
      <c r="R1008" s="143"/>
      <c r="S1008" s="144"/>
      <c r="T1008" s="142" t="s">
        <v>291</v>
      </c>
      <c r="U1008" s="143"/>
      <c r="V1008" s="143"/>
      <c r="W1008" s="143"/>
      <c r="X1008" s="144"/>
      <c r="Y1008" s="142" t="s">
        <v>292</v>
      </c>
      <c r="Z1008" s="143"/>
      <c r="AA1008" s="143"/>
      <c r="AB1008" s="143"/>
      <c r="AC1008" s="144"/>
      <c r="AD1008" s="142" t="s">
        <v>292</v>
      </c>
      <c r="AE1008" s="143"/>
      <c r="AF1008" s="143"/>
      <c r="AG1008" s="143"/>
      <c r="AH1008" s="144"/>
      <c r="AI1008" s="142"/>
      <c r="AJ1008" s="143"/>
      <c r="AK1008" s="144"/>
      <c r="AM1008"/>
    </row>
    <row r="1009" spans="1:39" ht="17" customHeight="1" x14ac:dyDescent="0.2">
      <c r="A1009" s="62"/>
      <c r="B1009" s="145"/>
      <c r="C1009" s="146"/>
      <c r="D1009" s="147"/>
      <c r="E1009" s="145"/>
      <c r="F1009" s="146"/>
      <c r="G1009" s="146"/>
      <c r="H1009" s="146"/>
      <c r="I1009" s="146"/>
      <c r="J1009" s="146"/>
      <c r="K1009" s="146"/>
      <c r="L1009" s="146"/>
      <c r="M1009" s="146"/>
      <c r="N1009" s="146"/>
      <c r="O1009" s="146"/>
      <c r="P1009" s="146"/>
      <c r="Q1009" s="146"/>
      <c r="R1009" s="146"/>
      <c r="S1009" s="147"/>
      <c r="T1009" s="145" t="s">
        <v>291</v>
      </c>
      <c r="U1009" s="146"/>
      <c r="V1009" s="146"/>
      <c r="W1009" s="146"/>
      <c r="X1009" s="147"/>
      <c r="Y1009" s="145" t="s">
        <v>292</v>
      </c>
      <c r="Z1009" s="146"/>
      <c r="AA1009" s="146"/>
      <c r="AB1009" s="146"/>
      <c r="AC1009" s="147"/>
      <c r="AD1009" s="145" t="s">
        <v>292</v>
      </c>
      <c r="AE1009" s="146"/>
      <c r="AF1009" s="146"/>
      <c r="AG1009" s="146"/>
      <c r="AH1009" s="147"/>
      <c r="AI1009" s="145"/>
      <c r="AJ1009" s="146"/>
      <c r="AK1009" s="147"/>
      <c r="AM1009"/>
    </row>
    <row r="1010" spans="1:39" ht="17" customHeight="1" x14ac:dyDescent="0.2">
      <c r="A1010" s="62"/>
      <c r="B1010" s="145"/>
      <c r="C1010" s="146"/>
      <c r="D1010" s="147"/>
      <c r="E1010" s="145"/>
      <c r="F1010" s="146"/>
      <c r="G1010" s="146"/>
      <c r="H1010" s="146"/>
      <c r="I1010" s="146"/>
      <c r="J1010" s="146"/>
      <c r="K1010" s="146"/>
      <c r="L1010" s="146"/>
      <c r="M1010" s="146"/>
      <c r="N1010" s="146"/>
      <c r="O1010" s="146"/>
      <c r="P1010" s="146"/>
      <c r="Q1010" s="146"/>
      <c r="R1010" s="146"/>
      <c r="S1010" s="147"/>
      <c r="T1010" s="145" t="s">
        <v>291</v>
      </c>
      <c r="U1010" s="146"/>
      <c r="V1010" s="146"/>
      <c r="W1010" s="146"/>
      <c r="X1010" s="147"/>
      <c r="Y1010" s="145" t="s">
        <v>292</v>
      </c>
      <c r="Z1010" s="146"/>
      <c r="AA1010" s="146"/>
      <c r="AB1010" s="146"/>
      <c r="AC1010" s="147"/>
      <c r="AD1010" s="145" t="s">
        <v>292</v>
      </c>
      <c r="AE1010" s="146"/>
      <c r="AF1010" s="146"/>
      <c r="AG1010" s="146"/>
      <c r="AH1010" s="147"/>
      <c r="AI1010" s="145"/>
      <c r="AJ1010" s="146"/>
      <c r="AK1010" s="147"/>
      <c r="AM1010"/>
    </row>
    <row r="1011" spans="1:39" ht="17" customHeight="1" x14ac:dyDescent="0.2">
      <c r="A1011" s="62"/>
      <c r="B1011" s="145"/>
      <c r="C1011" s="146"/>
      <c r="D1011" s="147"/>
      <c r="E1011" s="145"/>
      <c r="F1011" s="146"/>
      <c r="G1011" s="146"/>
      <c r="H1011" s="146"/>
      <c r="I1011" s="146"/>
      <c r="J1011" s="146"/>
      <c r="K1011" s="146"/>
      <c r="L1011" s="146"/>
      <c r="M1011" s="146"/>
      <c r="N1011" s="146"/>
      <c r="O1011" s="146"/>
      <c r="P1011" s="146"/>
      <c r="Q1011" s="146"/>
      <c r="R1011" s="146"/>
      <c r="S1011" s="147"/>
      <c r="T1011" s="145" t="s">
        <v>291</v>
      </c>
      <c r="U1011" s="146"/>
      <c r="V1011" s="146"/>
      <c r="W1011" s="146"/>
      <c r="X1011" s="147"/>
      <c r="Y1011" s="145" t="s">
        <v>292</v>
      </c>
      <c r="Z1011" s="146"/>
      <c r="AA1011" s="146"/>
      <c r="AB1011" s="146"/>
      <c r="AC1011" s="147"/>
      <c r="AD1011" s="145" t="s">
        <v>292</v>
      </c>
      <c r="AE1011" s="146"/>
      <c r="AF1011" s="146"/>
      <c r="AG1011" s="146"/>
      <c r="AH1011" s="147"/>
      <c r="AI1011" s="145"/>
      <c r="AJ1011" s="146"/>
      <c r="AK1011" s="147"/>
      <c r="AM1011"/>
    </row>
    <row r="1012" spans="1:39" ht="17" customHeight="1" x14ac:dyDescent="0.2">
      <c r="A1012" s="62"/>
      <c r="B1012" s="145"/>
      <c r="C1012" s="146"/>
      <c r="D1012" s="147"/>
      <c r="E1012" s="145"/>
      <c r="F1012" s="146"/>
      <c r="G1012" s="146"/>
      <c r="H1012" s="146"/>
      <c r="I1012" s="146"/>
      <c r="J1012" s="146"/>
      <c r="K1012" s="146"/>
      <c r="L1012" s="146"/>
      <c r="M1012" s="146"/>
      <c r="N1012" s="146"/>
      <c r="O1012" s="146"/>
      <c r="P1012" s="146"/>
      <c r="Q1012" s="146"/>
      <c r="R1012" s="146"/>
      <c r="S1012" s="147"/>
      <c r="T1012" s="145" t="s">
        <v>291</v>
      </c>
      <c r="U1012" s="146"/>
      <c r="V1012" s="146"/>
      <c r="W1012" s="146"/>
      <c r="X1012" s="147"/>
      <c r="Y1012" s="145" t="s">
        <v>292</v>
      </c>
      <c r="Z1012" s="146"/>
      <c r="AA1012" s="146"/>
      <c r="AB1012" s="146"/>
      <c r="AC1012" s="147"/>
      <c r="AD1012" s="145" t="s">
        <v>292</v>
      </c>
      <c r="AE1012" s="146"/>
      <c r="AF1012" s="146"/>
      <c r="AG1012" s="146"/>
      <c r="AH1012" s="147"/>
      <c r="AI1012" s="145"/>
      <c r="AJ1012" s="146"/>
      <c r="AK1012" s="147"/>
      <c r="AM1012"/>
    </row>
    <row r="1013" spans="1:39" ht="17" customHeight="1" x14ac:dyDescent="0.2">
      <c r="A1013" s="62"/>
      <c r="B1013" s="145"/>
      <c r="C1013" s="146"/>
      <c r="D1013" s="147"/>
      <c r="E1013" s="145"/>
      <c r="F1013" s="146"/>
      <c r="G1013" s="146"/>
      <c r="H1013" s="146"/>
      <c r="I1013" s="146"/>
      <c r="J1013" s="146"/>
      <c r="K1013" s="146"/>
      <c r="L1013" s="146"/>
      <c r="M1013" s="146"/>
      <c r="N1013" s="146"/>
      <c r="O1013" s="146"/>
      <c r="P1013" s="146"/>
      <c r="Q1013" s="146"/>
      <c r="R1013" s="146"/>
      <c r="S1013" s="147"/>
      <c r="T1013" s="145" t="s">
        <v>291</v>
      </c>
      <c r="U1013" s="146"/>
      <c r="V1013" s="146"/>
      <c r="W1013" s="146"/>
      <c r="X1013" s="147"/>
      <c r="Y1013" s="145" t="s">
        <v>292</v>
      </c>
      <c r="Z1013" s="146"/>
      <c r="AA1013" s="146"/>
      <c r="AB1013" s="146"/>
      <c r="AC1013" s="147"/>
      <c r="AD1013" s="145" t="s">
        <v>292</v>
      </c>
      <c r="AE1013" s="146"/>
      <c r="AF1013" s="146"/>
      <c r="AG1013" s="146"/>
      <c r="AH1013" s="147"/>
      <c r="AI1013" s="145"/>
      <c r="AJ1013" s="146"/>
      <c r="AK1013" s="147"/>
      <c r="AM1013"/>
    </row>
    <row r="1014" spans="1:39" ht="17" customHeight="1" x14ac:dyDescent="0.2">
      <c r="A1014" s="62"/>
      <c r="B1014" s="145"/>
      <c r="C1014" s="146"/>
      <c r="D1014" s="147"/>
      <c r="E1014" s="145"/>
      <c r="F1014" s="146"/>
      <c r="G1014" s="146"/>
      <c r="H1014" s="146"/>
      <c r="I1014" s="146"/>
      <c r="J1014" s="146"/>
      <c r="K1014" s="146"/>
      <c r="L1014" s="146"/>
      <c r="M1014" s="146"/>
      <c r="N1014" s="146"/>
      <c r="O1014" s="146"/>
      <c r="P1014" s="146"/>
      <c r="Q1014" s="146"/>
      <c r="R1014" s="146"/>
      <c r="S1014" s="147"/>
      <c r="T1014" s="145" t="s">
        <v>291</v>
      </c>
      <c r="U1014" s="146"/>
      <c r="V1014" s="146"/>
      <c r="W1014" s="146"/>
      <c r="X1014" s="147"/>
      <c r="Y1014" s="145" t="s">
        <v>292</v>
      </c>
      <c r="Z1014" s="146"/>
      <c r="AA1014" s="146"/>
      <c r="AB1014" s="146"/>
      <c r="AC1014" s="147"/>
      <c r="AD1014" s="145" t="s">
        <v>292</v>
      </c>
      <c r="AE1014" s="146"/>
      <c r="AF1014" s="146"/>
      <c r="AG1014" s="146"/>
      <c r="AH1014" s="147"/>
      <c r="AI1014" s="145"/>
      <c r="AJ1014" s="146"/>
      <c r="AK1014" s="147"/>
      <c r="AM1014"/>
    </row>
    <row r="1015" spans="1:39" ht="17" customHeight="1" x14ac:dyDescent="0.2">
      <c r="A1015" s="62"/>
      <c r="B1015" s="145"/>
      <c r="C1015" s="146"/>
      <c r="D1015" s="147"/>
      <c r="E1015" s="145"/>
      <c r="F1015" s="146"/>
      <c r="G1015" s="146"/>
      <c r="H1015" s="146"/>
      <c r="I1015" s="146"/>
      <c r="J1015" s="146"/>
      <c r="K1015" s="146"/>
      <c r="L1015" s="146"/>
      <c r="M1015" s="146"/>
      <c r="N1015" s="146"/>
      <c r="O1015" s="146"/>
      <c r="P1015" s="146"/>
      <c r="Q1015" s="146"/>
      <c r="R1015" s="146"/>
      <c r="S1015" s="147"/>
      <c r="T1015" s="145" t="s">
        <v>291</v>
      </c>
      <c r="U1015" s="146"/>
      <c r="V1015" s="146"/>
      <c r="W1015" s="146"/>
      <c r="X1015" s="147"/>
      <c r="Y1015" s="145" t="s">
        <v>292</v>
      </c>
      <c r="Z1015" s="146"/>
      <c r="AA1015" s="146"/>
      <c r="AB1015" s="146"/>
      <c r="AC1015" s="147"/>
      <c r="AD1015" s="145" t="s">
        <v>292</v>
      </c>
      <c r="AE1015" s="146"/>
      <c r="AF1015" s="146"/>
      <c r="AG1015" s="146"/>
      <c r="AH1015" s="147"/>
      <c r="AI1015" s="145"/>
      <c r="AJ1015" s="146"/>
      <c r="AK1015" s="147"/>
      <c r="AM1015"/>
    </row>
    <row r="1016" spans="1:39" ht="17" customHeight="1" x14ac:dyDescent="0.2">
      <c r="A1016" s="62"/>
      <c r="B1016" s="145"/>
      <c r="C1016" s="146"/>
      <c r="D1016" s="147"/>
      <c r="E1016" s="145"/>
      <c r="F1016" s="146"/>
      <c r="G1016" s="146"/>
      <c r="H1016" s="146"/>
      <c r="I1016" s="146"/>
      <c r="J1016" s="146"/>
      <c r="K1016" s="146"/>
      <c r="L1016" s="146"/>
      <c r="M1016" s="146"/>
      <c r="N1016" s="146"/>
      <c r="O1016" s="146"/>
      <c r="P1016" s="146"/>
      <c r="Q1016" s="146"/>
      <c r="R1016" s="146"/>
      <c r="S1016" s="147"/>
      <c r="T1016" s="145" t="s">
        <v>291</v>
      </c>
      <c r="U1016" s="146"/>
      <c r="V1016" s="146"/>
      <c r="W1016" s="146"/>
      <c r="X1016" s="147"/>
      <c r="Y1016" s="145" t="s">
        <v>292</v>
      </c>
      <c r="Z1016" s="146"/>
      <c r="AA1016" s="146"/>
      <c r="AB1016" s="146"/>
      <c r="AC1016" s="147"/>
      <c r="AD1016" s="145" t="s">
        <v>292</v>
      </c>
      <c r="AE1016" s="146"/>
      <c r="AF1016" s="146"/>
      <c r="AG1016" s="146"/>
      <c r="AH1016" s="147"/>
      <c r="AI1016" s="145"/>
      <c r="AJ1016" s="146"/>
      <c r="AK1016" s="147"/>
      <c r="AM1016"/>
    </row>
    <row r="1017" spans="1:39" ht="17" customHeight="1" x14ac:dyDescent="0.2">
      <c r="A1017" s="62"/>
      <c r="B1017" s="145"/>
      <c r="C1017" s="146"/>
      <c r="D1017" s="147"/>
      <c r="E1017" s="145"/>
      <c r="F1017" s="146"/>
      <c r="G1017" s="146"/>
      <c r="H1017" s="146"/>
      <c r="I1017" s="146"/>
      <c r="J1017" s="146"/>
      <c r="K1017" s="146"/>
      <c r="L1017" s="146"/>
      <c r="M1017" s="146"/>
      <c r="N1017" s="146"/>
      <c r="O1017" s="146"/>
      <c r="P1017" s="146"/>
      <c r="Q1017" s="146"/>
      <c r="R1017" s="146"/>
      <c r="S1017" s="147"/>
      <c r="T1017" s="145" t="s">
        <v>291</v>
      </c>
      <c r="U1017" s="146"/>
      <c r="V1017" s="146"/>
      <c r="W1017" s="146"/>
      <c r="X1017" s="147"/>
      <c r="Y1017" s="145" t="s">
        <v>292</v>
      </c>
      <c r="Z1017" s="146"/>
      <c r="AA1017" s="146"/>
      <c r="AB1017" s="146"/>
      <c r="AC1017" s="147"/>
      <c r="AD1017" s="145" t="s">
        <v>292</v>
      </c>
      <c r="AE1017" s="146"/>
      <c r="AF1017" s="146"/>
      <c r="AG1017" s="146"/>
      <c r="AH1017" s="147"/>
      <c r="AI1017" s="145"/>
      <c r="AJ1017" s="146"/>
      <c r="AK1017" s="147"/>
      <c r="AM1017"/>
    </row>
    <row r="1018" spans="1:39" ht="17" customHeight="1" x14ac:dyDescent="0.2">
      <c r="A1018" s="62"/>
      <c r="B1018" s="148"/>
      <c r="C1018" s="149"/>
      <c r="D1018" s="150"/>
      <c r="E1018" s="148"/>
      <c r="F1018" s="149"/>
      <c r="G1018" s="149"/>
      <c r="H1018" s="149"/>
      <c r="I1018" s="149"/>
      <c r="J1018" s="149"/>
      <c r="K1018" s="149"/>
      <c r="L1018" s="149"/>
      <c r="M1018" s="149"/>
      <c r="N1018" s="149"/>
      <c r="O1018" s="149"/>
      <c r="P1018" s="149"/>
      <c r="Q1018" s="149"/>
      <c r="R1018" s="149"/>
      <c r="S1018" s="150"/>
      <c r="T1018" s="148" t="s">
        <v>291</v>
      </c>
      <c r="U1018" s="149"/>
      <c r="V1018" s="149"/>
      <c r="W1018" s="149"/>
      <c r="X1018" s="150"/>
      <c r="Y1018" s="148" t="s">
        <v>292</v>
      </c>
      <c r="Z1018" s="149"/>
      <c r="AA1018" s="149"/>
      <c r="AB1018" s="149"/>
      <c r="AC1018" s="150"/>
      <c r="AD1018" s="148" t="s">
        <v>292</v>
      </c>
      <c r="AE1018" s="149"/>
      <c r="AF1018" s="149"/>
      <c r="AG1018" s="149"/>
      <c r="AH1018" s="150"/>
      <c r="AI1018" s="148"/>
      <c r="AJ1018" s="149"/>
      <c r="AK1018" s="150"/>
      <c r="AM1018"/>
    </row>
    <row r="1019" spans="1:39" ht="7" customHeight="1" x14ac:dyDescent="0.2">
      <c r="A1019" s="62"/>
      <c r="AM1019"/>
    </row>
    <row r="1020" spans="1:39" ht="7" customHeight="1" x14ac:dyDescent="0.2">
      <c r="A1020" s="62"/>
      <c r="B1020" s="28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5"/>
      <c r="AB1020" s="25"/>
      <c r="AC1020" s="25"/>
      <c r="AD1020" s="25"/>
      <c r="AE1020" s="25"/>
      <c r="AF1020" s="25"/>
      <c r="AG1020" s="25"/>
      <c r="AH1020" s="25"/>
      <c r="AI1020" s="25"/>
      <c r="AJ1020" s="25"/>
      <c r="AK1020" s="26"/>
      <c r="AM1020"/>
    </row>
    <row r="1021" spans="1:39" s="30" customFormat="1" ht="15" customHeight="1" x14ac:dyDescent="0.15">
      <c r="A1021" s="62"/>
      <c r="B1021" s="166" t="s">
        <v>293</v>
      </c>
      <c r="C1021" s="167"/>
      <c r="D1021" s="167"/>
      <c r="E1021" s="167"/>
      <c r="F1021" s="167"/>
      <c r="G1021" s="23"/>
      <c r="H1021" s="69"/>
      <c r="I1021" s="23" t="s">
        <v>294</v>
      </c>
      <c r="J1021" s="23"/>
      <c r="K1021" s="23"/>
      <c r="L1021" s="23"/>
      <c r="M1021" s="69"/>
      <c r="N1021" s="23" t="s">
        <v>295</v>
      </c>
      <c r="O1021" s="23"/>
      <c r="P1021" s="23"/>
      <c r="Q1021" s="23"/>
      <c r="R1021" s="69"/>
      <c r="S1021" s="23" t="s">
        <v>296</v>
      </c>
      <c r="T1021" s="23"/>
      <c r="U1021" s="23"/>
      <c r="V1021" s="23"/>
      <c r="W1021" s="23"/>
      <c r="X1021" s="23"/>
      <c r="Y1021" s="70"/>
      <c r="Z1021" s="23" t="s">
        <v>297</v>
      </c>
      <c r="AA1021" s="23"/>
      <c r="AB1021" s="23"/>
      <c r="AC1021" s="23"/>
      <c r="AD1021" s="69"/>
      <c r="AE1021" s="23" t="s">
        <v>298</v>
      </c>
      <c r="AF1021" s="23"/>
      <c r="AG1021" s="23"/>
      <c r="AH1021" s="80"/>
      <c r="AI1021" s="80"/>
      <c r="AJ1021" s="80"/>
      <c r="AK1021" s="84"/>
    </row>
    <row r="1022" spans="1:39" s="30" customFormat="1" ht="10" customHeight="1" x14ac:dyDescent="0.15">
      <c r="A1022" s="62"/>
      <c r="B1022" s="166"/>
      <c r="C1022" s="167"/>
      <c r="D1022" s="167"/>
      <c r="E1022" s="167"/>
      <c r="F1022" s="167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  <c r="AA1022" s="23"/>
      <c r="AB1022" s="23"/>
      <c r="AC1022" s="23"/>
      <c r="AD1022" s="23"/>
      <c r="AE1022" s="23"/>
      <c r="AF1022" s="23"/>
      <c r="AG1022" s="23"/>
      <c r="AH1022" s="80"/>
      <c r="AI1022" s="80"/>
      <c r="AJ1022" s="80"/>
      <c r="AK1022" s="84"/>
    </row>
    <row r="1023" spans="1:39" s="30" customFormat="1" ht="15" customHeight="1" x14ac:dyDescent="0.15">
      <c r="A1023" s="62"/>
      <c r="B1023" s="166"/>
      <c r="C1023" s="167"/>
      <c r="D1023" s="167"/>
      <c r="E1023" s="167"/>
      <c r="F1023" s="167"/>
      <c r="G1023" s="23"/>
      <c r="H1023" s="69"/>
      <c r="I1023" s="23" t="s">
        <v>299</v>
      </c>
      <c r="J1023" s="23"/>
      <c r="K1023" s="23"/>
      <c r="L1023" s="23"/>
      <c r="M1023" s="69"/>
      <c r="N1023" s="23" t="s">
        <v>300</v>
      </c>
      <c r="O1023" s="72"/>
      <c r="P1023" s="23"/>
      <c r="Q1023" s="23"/>
      <c r="R1023" s="69"/>
      <c r="S1023" s="23" t="s">
        <v>301</v>
      </c>
      <c r="T1023" s="23"/>
      <c r="U1023" s="23"/>
      <c r="V1023" s="23"/>
      <c r="W1023" s="23"/>
      <c r="X1023" s="23"/>
      <c r="Y1023" s="69"/>
      <c r="Z1023" s="23" t="s">
        <v>302</v>
      </c>
      <c r="AA1023" s="23"/>
      <c r="AB1023" s="71"/>
      <c r="AC1023" s="71"/>
      <c r="AD1023" s="71"/>
      <c r="AE1023" s="71"/>
      <c r="AF1023" s="71"/>
      <c r="AG1023" s="71"/>
      <c r="AH1023" s="71"/>
      <c r="AI1023" s="71"/>
      <c r="AJ1023" s="71"/>
      <c r="AK1023" s="82"/>
    </row>
    <row r="1024" spans="1:39" s="30" customFormat="1" ht="10" customHeight="1" x14ac:dyDescent="0.15">
      <c r="A1024" s="62"/>
      <c r="B1024" s="83"/>
      <c r="C1024" s="29"/>
      <c r="D1024" s="29"/>
      <c r="E1024" s="29"/>
      <c r="F1024" s="29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  <c r="AA1024" s="23"/>
      <c r="AB1024" s="23"/>
      <c r="AC1024" s="23"/>
      <c r="AD1024" s="23"/>
      <c r="AE1024" s="23"/>
      <c r="AF1024" s="23"/>
      <c r="AG1024" s="23"/>
      <c r="AH1024" s="23"/>
      <c r="AI1024" s="23"/>
      <c r="AJ1024" s="23"/>
      <c r="AK1024" s="84"/>
    </row>
    <row r="1025" spans="1:39" s="30" customFormat="1" ht="15" customHeight="1" x14ac:dyDescent="0.15">
      <c r="A1025" s="62"/>
      <c r="B1025" s="171" t="s">
        <v>303</v>
      </c>
      <c r="C1025" s="172"/>
      <c r="D1025" s="172"/>
      <c r="E1025" s="172"/>
      <c r="F1025" s="172"/>
      <c r="G1025" s="23"/>
      <c r="H1025" s="69"/>
      <c r="I1025" s="23" t="s">
        <v>304</v>
      </c>
      <c r="J1025" s="23"/>
      <c r="K1025" s="23"/>
      <c r="L1025" s="23"/>
      <c r="M1025" s="23"/>
      <c r="N1025" s="23"/>
      <c r="O1025" s="72"/>
      <c r="P1025" s="23"/>
      <c r="Q1025" s="23"/>
      <c r="R1025" s="69"/>
      <c r="S1025" s="23" t="s">
        <v>305</v>
      </c>
      <c r="T1025" s="23"/>
      <c r="U1025" s="23"/>
      <c r="V1025" s="23"/>
      <c r="W1025" s="23"/>
      <c r="X1025" s="23"/>
      <c r="Y1025" s="69"/>
      <c r="Z1025" s="23" t="s">
        <v>306</v>
      </c>
      <c r="AA1025" s="23"/>
      <c r="AB1025" s="23"/>
      <c r="AC1025" s="23"/>
      <c r="AD1025" s="23"/>
      <c r="AE1025" s="23"/>
      <c r="AF1025" s="73"/>
      <c r="AG1025" s="23"/>
      <c r="AH1025" s="23"/>
      <c r="AI1025" s="23"/>
      <c r="AJ1025" s="23"/>
      <c r="AK1025" s="84"/>
    </row>
    <row r="1026" spans="1:39" s="30" customFormat="1" ht="5" customHeight="1" x14ac:dyDescent="0.15">
      <c r="A1026" s="62"/>
      <c r="B1026" s="171"/>
      <c r="C1026" s="172"/>
      <c r="D1026" s="172"/>
      <c r="E1026" s="172"/>
      <c r="F1026" s="172"/>
      <c r="G1026" s="23"/>
      <c r="H1026" s="23"/>
      <c r="I1026" s="23"/>
      <c r="J1026" s="23"/>
      <c r="K1026" s="23"/>
      <c r="L1026" s="23"/>
      <c r="M1026" s="23"/>
      <c r="N1026" s="23"/>
      <c r="O1026" s="72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  <c r="AA1026" s="23"/>
      <c r="AB1026" s="23"/>
      <c r="AC1026" s="23"/>
      <c r="AD1026" s="23"/>
      <c r="AE1026" s="23"/>
      <c r="AF1026" s="73"/>
      <c r="AG1026" s="23"/>
      <c r="AH1026" s="23"/>
      <c r="AI1026" s="23"/>
      <c r="AJ1026" s="23"/>
      <c r="AK1026" s="84"/>
    </row>
    <row r="1027" spans="1:39" s="30" customFormat="1" ht="15" customHeight="1" x14ac:dyDescent="0.2">
      <c r="A1027" s="63"/>
      <c r="B1027" s="171"/>
      <c r="C1027" s="172"/>
      <c r="D1027" s="172"/>
      <c r="E1027" s="172"/>
      <c r="F1027" s="172"/>
      <c r="G1027" s="23"/>
      <c r="H1027" s="23"/>
      <c r="I1027" s="23"/>
      <c r="J1027" s="23"/>
      <c r="K1027" s="23"/>
      <c r="L1027" s="23"/>
      <c r="M1027" s="23"/>
      <c r="N1027" s="23"/>
      <c r="O1027" s="74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  <c r="AA1027" s="23"/>
      <c r="AB1027" s="23"/>
      <c r="AC1027" s="23"/>
      <c r="AD1027" s="23"/>
      <c r="AE1027" s="23"/>
      <c r="AF1027" s="23"/>
      <c r="AG1027" s="23"/>
      <c r="AH1027" s="23"/>
      <c r="AI1027" s="23"/>
      <c r="AJ1027" s="23"/>
      <c r="AK1027" s="84"/>
    </row>
    <row r="1028" spans="1:39" s="30" customFormat="1" ht="10" customHeight="1" x14ac:dyDescent="0.2">
      <c r="A1028" s="62"/>
      <c r="B1028" s="83"/>
      <c r="C1028" s="29"/>
      <c r="D1028" s="29"/>
      <c r="E1028" s="29"/>
      <c r="F1028" s="29"/>
      <c r="G1028" s="23"/>
      <c r="H1028" s="23"/>
      <c r="I1028" s="23"/>
      <c r="J1028" s="23"/>
      <c r="K1028" s="23"/>
      <c r="L1028" s="23"/>
      <c r="M1028" s="23"/>
      <c r="N1028" s="23"/>
      <c r="O1028" s="75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  <c r="AA1028" s="23"/>
      <c r="AB1028" s="23"/>
      <c r="AC1028" s="23"/>
      <c r="AD1028" s="23"/>
      <c r="AE1028" s="23"/>
      <c r="AF1028" s="23"/>
      <c r="AG1028" s="23"/>
      <c r="AH1028" s="23"/>
      <c r="AI1028" s="23"/>
      <c r="AJ1028" s="23"/>
      <c r="AK1028" s="84"/>
    </row>
    <row r="1029" spans="1:39" s="30" customFormat="1" ht="17" customHeight="1" x14ac:dyDescent="0.15">
      <c r="A1029" s="62"/>
      <c r="B1029" s="173" t="s">
        <v>307</v>
      </c>
      <c r="C1029" s="174"/>
      <c r="D1029" s="174"/>
      <c r="E1029" s="174"/>
      <c r="F1029" s="174"/>
      <c r="G1029" s="23"/>
      <c r="H1029" s="69"/>
      <c r="I1029" s="76" t="s">
        <v>308</v>
      </c>
      <c r="J1029" s="23"/>
      <c r="K1029" s="23"/>
      <c r="L1029" s="23"/>
      <c r="M1029" s="69"/>
      <c r="N1029" s="23" t="s">
        <v>309</v>
      </c>
      <c r="O1029" s="72"/>
      <c r="P1029" s="23"/>
      <c r="Q1029" s="23"/>
      <c r="R1029" s="69"/>
      <c r="S1029" s="23" t="s">
        <v>310</v>
      </c>
      <c r="T1029" s="23"/>
      <c r="U1029" s="23"/>
      <c r="V1029" s="23"/>
      <c r="W1029" s="23"/>
      <c r="X1029" s="23"/>
      <c r="Y1029" s="69"/>
      <c r="Z1029" s="23" t="s">
        <v>311</v>
      </c>
      <c r="AA1029" s="23"/>
      <c r="AB1029" s="23"/>
      <c r="AC1029" s="69"/>
      <c r="AD1029" s="76" t="s">
        <v>312</v>
      </c>
      <c r="AF1029" s="23"/>
      <c r="AG1029" s="23"/>
      <c r="AH1029" s="23"/>
      <c r="AI1029" s="23"/>
      <c r="AJ1029" s="23"/>
      <c r="AK1029" s="84"/>
    </row>
    <row r="1030" spans="1:39" s="30" customFormat="1" ht="7" customHeight="1" x14ac:dyDescent="0.15">
      <c r="A1030" s="62"/>
      <c r="B1030" s="173"/>
      <c r="C1030" s="174"/>
      <c r="D1030" s="174"/>
      <c r="E1030" s="174"/>
      <c r="F1030" s="174"/>
      <c r="G1030" s="23"/>
      <c r="H1030" s="77"/>
      <c r="I1030" s="23"/>
      <c r="J1030" s="23"/>
      <c r="K1030" s="23"/>
      <c r="L1030" s="23"/>
      <c r="M1030" s="23"/>
      <c r="N1030" s="23"/>
      <c r="O1030" s="72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  <c r="AA1030" s="23"/>
      <c r="AB1030" s="23"/>
      <c r="AC1030" s="23"/>
      <c r="AD1030" s="23"/>
      <c r="AE1030" s="23"/>
      <c r="AF1030" s="23"/>
      <c r="AG1030" s="23"/>
      <c r="AH1030" s="23"/>
      <c r="AI1030" s="23"/>
      <c r="AJ1030" s="23"/>
      <c r="AK1030" s="84"/>
    </row>
    <row r="1031" spans="1:39" ht="17" customHeight="1" x14ac:dyDescent="0.2">
      <c r="A1031" s="62"/>
      <c r="B1031" s="173"/>
      <c r="C1031" s="174"/>
      <c r="D1031" s="174"/>
      <c r="E1031" s="174"/>
      <c r="F1031" s="174"/>
      <c r="G1031" s="75"/>
      <c r="H1031" s="78"/>
      <c r="I1031" s="75" t="s">
        <v>313</v>
      </c>
      <c r="J1031" s="75"/>
      <c r="K1031" s="75"/>
      <c r="L1031" s="75"/>
      <c r="M1031" s="75"/>
      <c r="N1031" s="75"/>
      <c r="O1031" s="75"/>
      <c r="P1031" s="75"/>
      <c r="Q1031" s="75"/>
      <c r="R1031" s="78"/>
      <c r="S1031" s="75" t="s">
        <v>314</v>
      </c>
      <c r="T1031" s="75"/>
      <c r="U1031" s="75"/>
      <c r="V1031" s="75"/>
      <c r="W1031" s="75"/>
      <c r="X1031" s="75"/>
      <c r="Y1031" s="78"/>
      <c r="Z1031" s="75" t="s">
        <v>315</v>
      </c>
      <c r="AA1031" s="75"/>
      <c r="AB1031" s="79"/>
      <c r="AC1031" s="79"/>
      <c r="AD1031" s="79"/>
      <c r="AE1031" s="79"/>
      <c r="AF1031" s="79"/>
      <c r="AG1031" s="79"/>
      <c r="AH1031" s="79"/>
      <c r="AI1031" s="79"/>
      <c r="AJ1031" s="79"/>
      <c r="AK1031" s="85"/>
      <c r="AM1031"/>
    </row>
    <row r="1032" spans="1:39" ht="10" customHeight="1" x14ac:dyDescent="0.2">
      <c r="A1032" s="62"/>
      <c r="B1032" s="86"/>
      <c r="C1032" s="87"/>
      <c r="D1032" s="87"/>
      <c r="E1032" s="87"/>
      <c r="F1032" s="87"/>
      <c r="G1032" s="75"/>
      <c r="H1032" s="75"/>
      <c r="I1032" s="75"/>
      <c r="J1032" s="75"/>
      <c r="K1032" s="75"/>
      <c r="L1032" s="75"/>
      <c r="M1032" s="75"/>
      <c r="N1032" s="75"/>
      <c r="O1032" s="75"/>
      <c r="P1032" s="75"/>
      <c r="Q1032" s="75"/>
      <c r="R1032" s="75"/>
      <c r="S1032" s="75"/>
      <c r="T1032" s="75"/>
      <c r="U1032" s="75"/>
      <c r="V1032" s="75"/>
      <c r="W1032" s="75"/>
      <c r="X1032" s="75"/>
      <c r="Y1032" s="75"/>
      <c r="Z1032" s="75"/>
      <c r="AA1032" s="75"/>
      <c r="AB1032" s="75"/>
      <c r="AC1032" s="75"/>
      <c r="AD1032" s="75"/>
      <c r="AE1032" s="75"/>
      <c r="AF1032" s="75"/>
      <c r="AG1032" s="75"/>
      <c r="AH1032" s="75"/>
      <c r="AI1032" s="75"/>
      <c r="AJ1032" s="75"/>
      <c r="AK1032" s="88"/>
      <c r="AM1032"/>
    </row>
    <row r="1033" spans="1:39" s="23" customFormat="1" ht="15" customHeight="1" x14ac:dyDescent="0.15">
      <c r="A1033" s="64"/>
      <c r="B1033" s="173" t="s">
        <v>316</v>
      </c>
      <c r="C1033" s="174"/>
      <c r="D1033" s="174"/>
      <c r="E1033" s="174"/>
      <c r="F1033" s="174"/>
      <c r="G1033" s="29"/>
      <c r="H1033" s="70"/>
      <c r="I1033" s="80" t="s">
        <v>35</v>
      </c>
      <c r="J1033" s="80"/>
      <c r="K1033" s="80"/>
      <c r="L1033" s="80"/>
      <c r="M1033" s="70"/>
      <c r="N1033" s="80" t="s">
        <v>54</v>
      </c>
      <c r="Q1033" s="80"/>
      <c r="R1033" s="70"/>
      <c r="S1033" s="80" t="s">
        <v>317</v>
      </c>
      <c r="V1033" s="80"/>
      <c r="W1033" s="80"/>
      <c r="Y1033" s="70"/>
      <c r="Z1033" s="80" t="s">
        <v>318</v>
      </c>
      <c r="AA1033" s="80"/>
      <c r="AD1033" s="80"/>
      <c r="AE1033" s="80"/>
      <c r="AF1033" s="80"/>
      <c r="AG1033" s="80"/>
      <c r="AH1033" s="80"/>
      <c r="AI1033" s="80"/>
      <c r="AJ1033" s="80"/>
      <c r="AK1033" s="84"/>
    </row>
    <row r="1034" spans="1:39" ht="17" customHeight="1" x14ac:dyDescent="0.2">
      <c r="A1034" s="62"/>
      <c r="B1034" s="173"/>
      <c r="C1034" s="174"/>
      <c r="D1034" s="174"/>
      <c r="E1034" s="174"/>
      <c r="F1034" s="174"/>
      <c r="G1034" s="75"/>
      <c r="H1034" s="75" t="s">
        <v>319</v>
      </c>
      <c r="I1034" s="75"/>
      <c r="J1034" s="79"/>
      <c r="K1034" s="79"/>
      <c r="L1034" s="79"/>
      <c r="M1034" s="79"/>
      <c r="N1034" s="79"/>
      <c r="O1034" s="79"/>
      <c r="P1034" s="79"/>
      <c r="Q1034" s="79"/>
      <c r="R1034" s="79"/>
      <c r="S1034" s="79"/>
      <c r="T1034" s="79"/>
      <c r="U1034" s="79"/>
      <c r="V1034" s="79"/>
      <c r="W1034" s="79"/>
      <c r="X1034" s="79"/>
      <c r="Y1034" s="79"/>
      <c r="Z1034" s="79"/>
      <c r="AA1034" s="79"/>
      <c r="AB1034" s="79"/>
      <c r="AC1034" s="79"/>
      <c r="AD1034" s="79"/>
      <c r="AE1034" s="79"/>
      <c r="AF1034" s="79"/>
      <c r="AG1034" s="79"/>
      <c r="AH1034" s="79"/>
      <c r="AI1034" s="79"/>
      <c r="AJ1034" s="79"/>
      <c r="AK1034" s="82"/>
      <c r="AM1034"/>
    </row>
    <row r="1035" spans="1:39" ht="5" customHeight="1" x14ac:dyDescent="0.2">
      <c r="A1035" s="62"/>
      <c r="B1035" s="89"/>
      <c r="C1035" s="81"/>
      <c r="D1035" s="81"/>
      <c r="E1035" s="81"/>
      <c r="F1035" s="81"/>
      <c r="G1035" s="81"/>
      <c r="H1035" s="81"/>
      <c r="I1035" s="81"/>
      <c r="J1035" s="81"/>
      <c r="K1035" s="81"/>
      <c r="L1035" s="81"/>
      <c r="M1035" s="81"/>
      <c r="N1035" s="81"/>
      <c r="O1035" s="81"/>
      <c r="P1035" s="81"/>
      <c r="Q1035" s="81"/>
      <c r="R1035" s="81"/>
      <c r="S1035" s="81"/>
      <c r="T1035" s="81"/>
      <c r="U1035" s="81"/>
      <c r="V1035" s="81"/>
      <c r="W1035" s="81"/>
      <c r="X1035" s="81"/>
      <c r="Y1035" s="81"/>
      <c r="Z1035" s="81"/>
      <c r="AA1035" s="81"/>
      <c r="AB1035" s="81"/>
      <c r="AC1035" s="81"/>
      <c r="AD1035" s="81"/>
      <c r="AE1035" s="81"/>
      <c r="AF1035" s="81"/>
      <c r="AG1035" s="81"/>
      <c r="AH1035" s="81"/>
      <c r="AI1035" s="81"/>
      <c r="AJ1035" s="81"/>
      <c r="AK1035" s="90"/>
      <c r="AM1035"/>
    </row>
    <row r="1036" spans="1:39" ht="7" customHeight="1" x14ac:dyDescent="0.2">
      <c r="A1036" s="62"/>
      <c r="B1036" s="175"/>
      <c r="C1036" s="175"/>
      <c r="D1036" s="175"/>
      <c r="E1036" s="175"/>
      <c r="F1036" s="176"/>
      <c r="G1036" s="176"/>
      <c r="H1036" s="176"/>
      <c r="I1036" s="176"/>
      <c r="J1036" s="176"/>
      <c r="K1036" s="176"/>
      <c r="L1036" s="176"/>
      <c r="M1036" s="176"/>
      <c r="N1036" s="176"/>
      <c r="O1036" s="176"/>
      <c r="P1036" s="176"/>
      <c r="Q1036" s="176"/>
      <c r="R1036" s="176"/>
      <c r="S1036" s="176"/>
      <c r="T1036" s="176"/>
      <c r="U1036" s="176"/>
      <c r="V1036" s="176"/>
      <c r="W1036" s="176"/>
      <c r="X1036" s="176"/>
      <c r="Y1036" s="176"/>
      <c r="Z1036" s="176"/>
      <c r="AA1036" s="176"/>
      <c r="AB1036" s="176"/>
      <c r="AC1036" s="176"/>
      <c r="AD1036" s="176"/>
      <c r="AE1036" s="176"/>
      <c r="AF1036" s="176"/>
      <c r="AG1036" s="176"/>
      <c r="AH1036" s="176"/>
      <c r="AI1036" s="176"/>
      <c r="AJ1036" s="176"/>
      <c r="AK1036" s="176"/>
      <c r="AM1036"/>
    </row>
    <row r="1037" spans="1:39" ht="16" customHeight="1" x14ac:dyDescent="0.2">
      <c r="A1037" s="62"/>
      <c r="B1037" s="177" t="s">
        <v>320</v>
      </c>
      <c r="C1037" s="178"/>
      <c r="D1037" s="178"/>
      <c r="E1037" s="178"/>
      <c r="F1037" s="143"/>
      <c r="G1037" s="143"/>
      <c r="H1037" s="143"/>
      <c r="I1037" s="143"/>
      <c r="J1037" s="143"/>
      <c r="K1037" s="143"/>
      <c r="L1037" s="143"/>
      <c r="M1037" s="143"/>
      <c r="N1037" s="143"/>
      <c r="O1037" s="143"/>
      <c r="P1037" s="143"/>
      <c r="Q1037" s="143"/>
      <c r="R1037" s="143"/>
      <c r="S1037" s="143"/>
      <c r="T1037" s="143"/>
      <c r="U1037" s="143"/>
      <c r="V1037" s="143"/>
      <c r="W1037" s="143"/>
      <c r="X1037" s="143"/>
      <c r="Y1037" s="143"/>
      <c r="Z1037" s="143"/>
      <c r="AA1037" s="143"/>
      <c r="AB1037" s="143"/>
      <c r="AC1037" s="143"/>
      <c r="AD1037" s="143"/>
      <c r="AE1037" s="143"/>
      <c r="AF1037" s="143"/>
      <c r="AG1037" s="143"/>
      <c r="AH1037" s="143"/>
      <c r="AI1037" s="143"/>
      <c r="AJ1037" s="143"/>
      <c r="AK1037" s="144"/>
      <c r="AM1037"/>
    </row>
    <row r="1038" spans="1:39" ht="16" customHeight="1" x14ac:dyDescent="0.2">
      <c r="A1038" s="62"/>
      <c r="B1038" s="145"/>
      <c r="C1038" s="146"/>
      <c r="D1038" s="146"/>
      <c r="E1038" s="146"/>
      <c r="F1038" s="146"/>
      <c r="G1038" s="146"/>
      <c r="H1038" s="146"/>
      <c r="I1038" s="146"/>
      <c r="J1038" s="146"/>
      <c r="K1038" s="146"/>
      <c r="L1038" s="146"/>
      <c r="M1038" s="146"/>
      <c r="N1038" s="146"/>
      <c r="O1038" s="146"/>
      <c r="P1038" s="146"/>
      <c r="Q1038" s="146"/>
      <c r="R1038" s="146"/>
      <c r="S1038" s="146"/>
      <c r="T1038" s="146"/>
      <c r="U1038" s="146"/>
      <c r="V1038" s="146"/>
      <c r="W1038" s="146"/>
      <c r="X1038" s="146"/>
      <c r="Y1038" s="146"/>
      <c r="Z1038" s="146"/>
      <c r="AA1038" s="146"/>
      <c r="AB1038" s="146"/>
      <c r="AC1038" s="146"/>
      <c r="AD1038" s="146"/>
      <c r="AE1038" s="146"/>
      <c r="AF1038" s="146"/>
      <c r="AG1038" s="146"/>
      <c r="AH1038" s="146"/>
      <c r="AI1038" s="146"/>
      <c r="AJ1038" s="146"/>
      <c r="AK1038" s="147"/>
      <c r="AM1038"/>
    </row>
    <row r="1039" spans="1:39" ht="16" customHeight="1" x14ac:dyDescent="0.2">
      <c r="A1039" s="62"/>
      <c r="B1039" s="145"/>
      <c r="C1039" s="146"/>
      <c r="D1039" s="146"/>
      <c r="E1039" s="146"/>
      <c r="F1039" s="146"/>
      <c r="G1039" s="146"/>
      <c r="H1039" s="146"/>
      <c r="I1039" s="146"/>
      <c r="J1039" s="146"/>
      <c r="K1039" s="146"/>
      <c r="L1039" s="146"/>
      <c r="M1039" s="146"/>
      <c r="N1039" s="146"/>
      <c r="O1039" s="146"/>
      <c r="P1039" s="146"/>
      <c r="Q1039" s="146"/>
      <c r="R1039" s="146"/>
      <c r="S1039" s="146"/>
      <c r="T1039" s="146"/>
      <c r="U1039" s="146"/>
      <c r="V1039" s="146"/>
      <c r="W1039" s="146"/>
      <c r="X1039" s="146"/>
      <c r="Y1039" s="146"/>
      <c r="Z1039" s="146"/>
      <c r="AA1039" s="146"/>
      <c r="AB1039" s="146"/>
      <c r="AC1039" s="146"/>
      <c r="AD1039" s="146"/>
      <c r="AE1039" s="146"/>
      <c r="AF1039" s="146"/>
      <c r="AG1039" s="146"/>
      <c r="AH1039" s="146"/>
      <c r="AI1039" s="146"/>
      <c r="AJ1039" s="146"/>
      <c r="AK1039" s="147"/>
      <c r="AM1039"/>
    </row>
    <row r="1040" spans="1:39" ht="16" customHeight="1" x14ac:dyDescent="0.2">
      <c r="A1040" s="62"/>
      <c r="B1040" s="145"/>
      <c r="C1040" s="146"/>
      <c r="D1040" s="146"/>
      <c r="E1040" s="146"/>
      <c r="F1040" s="146"/>
      <c r="G1040" s="146"/>
      <c r="H1040" s="146"/>
      <c r="I1040" s="146"/>
      <c r="J1040" s="146"/>
      <c r="K1040" s="146"/>
      <c r="L1040" s="146"/>
      <c r="M1040" s="146"/>
      <c r="N1040" s="146"/>
      <c r="O1040" s="146"/>
      <c r="P1040" s="146"/>
      <c r="Q1040" s="146"/>
      <c r="R1040" s="146"/>
      <c r="S1040" s="146"/>
      <c r="T1040" s="146"/>
      <c r="U1040" s="146"/>
      <c r="V1040" s="146"/>
      <c r="W1040" s="146"/>
      <c r="X1040" s="146"/>
      <c r="Y1040" s="146"/>
      <c r="Z1040" s="146"/>
      <c r="AA1040" s="146"/>
      <c r="AB1040" s="146"/>
      <c r="AC1040" s="146"/>
      <c r="AD1040" s="146"/>
      <c r="AE1040" s="146"/>
      <c r="AF1040" s="146"/>
      <c r="AG1040" s="146"/>
      <c r="AH1040" s="146"/>
      <c r="AI1040" s="146"/>
      <c r="AJ1040" s="146"/>
      <c r="AK1040" s="147"/>
      <c r="AM1040"/>
    </row>
    <row r="1041" spans="1:44" ht="17" customHeight="1" x14ac:dyDescent="0.2">
      <c r="A1041" s="62"/>
      <c r="B1041" s="145"/>
      <c r="C1041" s="146"/>
      <c r="D1041" s="146"/>
      <c r="E1041" s="146"/>
      <c r="F1041" s="146"/>
      <c r="G1041" s="146"/>
      <c r="H1041" s="146"/>
      <c r="I1041" s="146"/>
      <c r="J1041" s="146"/>
      <c r="K1041" s="146"/>
      <c r="L1041" s="146"/>
      <c r="M1041" s="146"/>
      <c r="N1041" s="146"/>
      <c r="O1041" s="146"/>
      <c r="P1041" s="146"/>
      <c r="Q1041" s="146"/>
      <c r="R1041" s="146"/>
      <c r="S1041" s="146"/>
      <c r="T1041" s="146"/>
      <c r="U1041" s="146"/>
      <c r="V1041" s="146"/>
      <c r="W1041" s="146"/>
      <c r="X1041" s="146"/>
      <c r="Y1041" s="146"/>
      <c r="Z1041" s="146"/>
      <c r="AA1041" s="146"/>
      <c r="AB1041" s="146"/>
      <c r="AC1041" s="146"/>
      <c r="AD1041" s="146"/>
      <c r="AE1041" s="146"/>
      <c r="AF1041" s="146"/>
      <c r="AG1041" s="146"/>
      <c r="AH1041" s="146"/>
      <c r="AI1041" s="146"/>
      <c r="AJ1041" s="146"/>
      <c r="AK1041" s="147"/>
      <c r="AM1041"/>
    </row>
    <row r="1042" spans="1:44" ht="17" customHeight="1" x14ac:dyDescent="0.2">
      <c r="A1042" s="62"/>
      <c r="B1042" s="145"/>
      <c r="C1042" s="146"/>
      <c r="D1042" s="146"/>
      <c r="E1042" s="146"/>
      <c r="F1042" s="146"/>
      <c r="G1042" s="146"/>
      <c r="H1042" s="146"/>
      <c r="I1042" s="146"/>
      <c r="J1042" s="146"/>
      <c r="K1042" s="146"/>
      <c r="L1042" s="146"/>
      <c r="M1042" s="146"/>
      <c r="N1042" s="146"/>
      <c r="O1042" s="146"/>
      <c r="P1042" s="146"/>
      <c r="Q1042" s="146"/>
      <c r="R1042" s="146"/>
      <c r="S1042" s="146"/>
      <c r="T1042" s="146"/>
      <c r="U1042" s="146"/>
      <c r="V1042" s="146"/>
      <c r="W1042" s="146"/>
      <c r="X1042" s="146"/>
      <c r="Y1042" s="146"/>
      <c r="Z1042" s="146"/>
      <c r="AA1042" s="146"/>
      <c r="AB1042" s="146"/>
      <c r="AC1042" s="146"/>
      <c r="AD1042" s="146"/>
      <c r="AE1042" s="146"/>
      <c r="AF1042" s="146"/>
      <c r="AG1042" s="146"/>
      <c r="AH1042" s="146"/>
      <c r="AI1042" s="146"/>
      <c r="AJ1042" s="146"/>
      <c r="AK1042" s="147"/>
      <c r="AM1042"/>
    </row>
    <row r="1043" spans="1:44" ht="17" customHeight="1" x14ac:dyDescent="0.2">
      <c r="A1043" s="62"/>
      <c r="B1043" s="148"/>
      <c r="C1043" s="149"/>
      <c r="D1043" s="149"/>
      <c r="E1043" s="149"/>
      <c r="F1043" s="149"/>
      <c r="G1043" s="149"/>
      <c r="H1043" s="149"/>
      <c r="I1043" s="149"/>
      <c r="J1043" s="149"/>
      <c r="K1043" s="149"/>
      <c r="L1043" s="149"/>
      <c r="M1043" s="149"/>
      <c r="N1043" s="149"/>
      <c r="O1043" s="149"/>
      <c r="P1043" s="149"/>
      <c r="Q1043" s="149"/>
      <c r="R1043" s="149"/>
      <c r="S1043" s="149"/>
      <c r="T1043" s="149"/>
      <c r="U1043" s="149"/>
      <c r="V1043" s="149"/>
      <c r="W1043" s="149"/>
      <c r="X1043" s="149"/>
      <c r="Y1043" s="149"/>
      <c r="Z1043" s="149"/>
      <c r="AA1043" s="149"/>
      <c r="AB1043" s="149"/>
      <c r="AC1043" s="149"/>
      <c r="AD1043" s="149"/>
      <c r="AE1043" s="149"/>
      <c r="AF1043" s="149"/>
      <c r="AG1043" s="149"/>
      <c r="AH1043" s="149"/>
      <c r="AI1043" s="149"/>
      <c r="AJ1043" s="149"/>
      <c r="AK1043" s="150"/>
      <c r="AM1043"/>
    </row>
    <row r="1044" spans="1:44" ht="7" customHeight="1" x14ac:dyDescent="0.2">
      <c r="A1044" s="62"/>
      <c r="AM1044"/>
    </row>
    <row r="1045" spans="1:44" ht="12" customHeight="1" x14ac:dyDescent="0.2">
      <c r="A1045" s="62"/>
      <c r="B1045" s="169" t="s">
        <v>321</v>
      </c>
      <c r="C1045" s="170"/>
      <c r="D1045" s="170"/>
      <c r="E1045" s="170"/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6"/>
      <c r="T1045" s="169" t="s">
        <v>322</v>
      </c>
      <c r="U1045" s="170"/>
      <c r="V1045" s="170"/>
      <c r="W1045" s="170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  <c r="AI1045" s="25"/>
      <c r="AJ1045" s="25"/>
      <c r="AK1045" s="26"/>
      <c r="AM1045"/>
    </row>
    <row r="1046" spans="1:44" x14ac:dyDescent="0.2">
      <c r="A1046" s="62"/>
      <c r="B1046" s="36"/>
      <c r="C1046" s="37"/>
      <c r="D1046" s="38" t="s">
        <v>323</v>
      </c>
      <c r="F1046" s="32"/>
      <c r="G1046" s="32"/>
      <c r="H1046" s="32"/>
      <c r="I1046" s="32"/>
      <c r="J1046" s="32"/>
      <c r="K1046" s="32"/>
      <c r="L1046" s="32"/>
      <c r="M1046" s="32"/>
      <c r="N1046" s="32"/>
      <c r="O1046" s="32"/>
      <c r="P1046" s="32"/>
      <c r="S1046" s="35"/>
      <c r="T1046" s="36"/>
      <c r="U1046" s="37"/>
      <c r="V1046" s="38" t="s">
        <v>323</v>
      </c>
      <c r="X1046" s="32"/>
      <c r="Y1046" s="32"/>
      <c r="Z1046" s="32"/>
      <c r="AA1046" s="32"/>
      <c r="AB1046" s="32"/>
      <c r="AC1046" s="32"/>
      <c r="AD1046" s="32"/>
      <c r="AE1046" s="32"/>
      <c r="AF1046" s="32"/>
      <c r="AG1046" s="32"/>
      <c r="AH1046" s="32"/>
      <c r="AI1046" s="38"/>
      <c r="AJ1046" s="38"/>
      <c r="AK1046" s="35"/>
      <c r="AM1046"/>
    </row>
    <row r="1047" spans="1:44" ht="7" customHeight="1" x14ac:dyDescent="0.2">
      <c r="A1047" s="62"/>
      <c r="B1047" s="34"/>
      <c r="S1047" s="35"/>
      <c r="T1047" s="34"/>
      <c r="AK1047" s="35"/>
      <c r="AM1047"/>
    </row>
    <row r="1048" spans="1:44" ht="14.25" customHeight="1" x14ac:dyDescent="0.2">
      <c r="A1048" s="62"/>
      <c r="B1048" s="39"/>
      <c r="F1048" s="38" t="s">
        <v>324</v>
      </c>
      <c r="H1048" s="40"/>
      <c r="I1048" s="40"/>
      <c r="J1048" s="41" t="s">
        <v>325</v>
      </c>
      <c r="K1048" s="40"/>
      <c r="L1048" s="41" t="s">
        <v>326</v>
      </c>
      <c r="M1048" s="40"/>
      <c r="N1048" s="40"/>
      <c r="S1048" s="35"/>
      <c r="T1048" s="39"/>
      <c r="X1048" s="38" t="s">
        <v>324</v>
      </c>
      <c r="Z1048" s="40"/>
      <c r="AA1048" s="40"/>
      <c r="AB1048" s="41" t="s">
        <v>325</v>
      </c>
      <c r="AC1048" s="40"/>
      <c r="AD1048" s="41" t="s">
        <v>326</v>
      </c>
      <c r="AE1048" s="40"/>
      <c r="AF1048" s="40"/>
      <c r="AK1048" s="35"/>
      <c r="AM1048"/>
    </row>
    <row r="1049" spans="1:44" ht="5" customHeight="1" x14ac:dyDescent="0.2">
      <c r="A1049" s="62"/>
      <c r="B1049" s="31"/>
      <c r="C1049" s="32"/>
      <c r="D1049" s="32"/>
      <c r="E1049" s="32"/>
      <c r="F1049" s="32"/>
      <c r="G1049" s="32"/>
      <c r="H1049" s="32"/>
      <c r="I1049" s="32"/>
      <c r="J1049" s="32"/>
      <c r="K1049" s="32"/>
      <c r="L1049" s="32"/>
      <c r="M1049" s="32"/>
      <c r="N1049" s="32"/>
      <c r="O1049" s="32"/>
      <c r="P1049" s="32"/>
      <c r="Q1049" s="32"/>
      <c r="R1049" s="32"/>
      <c r="S1049" s="33"/>
      <c r="T1049" s="31"/>
      <c r="U1049" s="32"/>
      <c r="V1049" s="32"/>
      <c r="W1049" s="32"/>
      <c r="X1049" s="32"/>
      <c r="Y1049" s="32"/>
      <c r="Z1049" s="32"/>
      <c r="AA1049" s="32"/>
      <c r="AB1049" s="32"/>
      <c r="AC1049" s="32"/>
      <c r="AD1049" s="32"/>
      <c r="AE1049" s="32"/>
      <c r="AF1049" s="32"/>
      <c r="AG1049" s="32"/>
      <c r="AH1049" s="32"/>
      <c r="AI1049" s="32"/>
      <c r="AJ1049" s="32"/>
      <c r="AK1049" s="33"/>
      <c r="AM1049"/>
    </row>
    <row r="1050" spans="1:44" x14ac:dyDescent="0.2">
      <c r="A1050"/>
      <c r="AK1050" s="95" t="s">
        <v>327</v>
      </c>
      <c r="AM1050"/>
    </row>
    <row r="1051" spans="1:44" ht="5" customHeight="1" x14ac:dyDescent="0.2">
      <c r="B1051" s="16"/>
      <c r="C1051" s="17"/>
      <c r="D1051" s="18"/>
      <c r="E1051" s="18"/>
      <c r="F1051" s="18"/>
      <c r="G1051" s="18"/>
      <c r="H1051" s="18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</row>
    <row r="1052" spans="1:44" ht="22" customHeight="1" x14ac:dyDescent="0.2">
      <c r="A1052" t="str">
        <f>IF($AN$2="","",IF(A982&gt;=$AN$2,"",1+A982))</f>
        <v/>
      </c>
      <c r="B1052" s="188"/>
      <c r="C1052" s="189"/>
      <c r="D1052" s="189"/>
      <c r="E1052" s="189"/>
      <c r="F1052" s="189"/>
      <c r="G1052" s="189"/>
      <c r="H1052" s="189"/>
      <c r="I1052" s="190"/>
      <c r="J1052" s="192" t="s">
        <v>277</v>
      </c>
      <c r="K1052" s="193"/>
      <c r="L1052" s="193"/>
      <c r="M1052" s="193"/>
      <c r="N1052" s="193"/>
      <c r="O1052" s="193"/>
      <c r="P1052" s="193"/>
      <c r="Q1052" s="193"/>
      <c r="R1052" s="193"/>
      <c r="S1052" s="193"/>
      <c r="T1052" s="193"/>
      <c r="U1052" s="193"/>
      <c r="V1052" s="193"/>
      <c r="W1052" s="193"/>
      <c r="X1052" s="196" t="str">
        <f>IF(A1052="","",_xlfn.XLOOKUP(A1052,Listagem[Item],Listagem[Número OS]))</f>
        <v/>
      </c>
      <c r="Y1052" s="196"/>
      <c r="Z1052" s="196"/>
      <c r="AA1052" s="196"/>
      <c r="AB1052" s="196"/>
      <c r="AC1052" s="197"/>
      <c r="AD1052" s="188"/>
      <c r="AE1052" s="189"/>
      <c r="AF1052" s="189"/>
      <c r="AG1052" s="189"/>
      <c r="AH1052" s="189"/>
      <c r="AI1052" s="189"/>
      <c r="AJ1052" s="189"/>
      <c r="AK1052" s="190"/>
      <c r="AL1052" s="13"/>
      <c r="AM1052"/>
    </row>
    <row r="1053" spans="1:44" ht="22" customHeight="1" x14ac:dyDescent="0.2">
      <c r="A1053" s="14"/>
      <c r="B1053" s="161"/>
      <c r="C1053" s="162"/>
      <c r="D1053" s="162"/>
      <c r="E1053" s="162"/>
      <c r="F1053" s="162"/>
      <c r="G1053" s="162"/>
      <c r="H1053" s="162"/>
      <c r="I1053" s="191"/>
      <c r="J1053" s="194"/>
      <c r="K1053" s="195"/>
      <c r="L1053" s="195"/>
      <c r="M1053" s="195"/>
      <c r="N1053" s="195"/>
      <c r="O1053" s="195"/>
      <c r="P1053" s="195"/>
      <c r="Q1053" s="195"/>
      <c r="R1053" s="195"/>
      <c r="S1053" s="195"/>
      <c r="T1053" s="195"/>
      <c r="U1053" s="195"/>
      <c r="V1053" s="195"/>
      <c r="W1053" s="195"/>
      <c r="X1053" s="198"/>
      <c r="Y1053" s="198"/>
      <c r="Z1053" s="198"/>
      <c r="AA1053" s="198"/>
      <c r="AB1053" s="198"/>
      <c r="AC1053" s="199"/>
      <c r="AD1053" s="161"/>
      <c r="AE1053" s="162"/>
      <c r="AF1053" s="162"/>
      <c r="AG1053" s="162"/>
      <c r="AH1053" s="162"/>
      <c r="AI1053" s="162"/>
      <c r="AJ1053" s="162"/>
      <c r="AK1053" s="191"/>
      <c r="AM1053"/>
    </row>
    <row r="1054" spans="1:44" ht="7" customHeight="1" x14ac:dyDescent="0.2">
      <c r="A1054"/>
      <c r="C1054" s="15"/>
      <c r="D1054" s="12"/>
      <c r="E1054" s="12"/>
      <c r="F1054" s="12"/>
      <c r="G1054" s="12"/>
      <c r="H1054" s="12"/>
      <c r="AM1054"/>
    </row>
    <row r="1055" spans="1:44" ht="18" customHeight="1" x14ac:dyDescent="0.2">
      <c r="A1055" s="62"/>
      <c r="B1055" s="200" t="s">
        <v>11</v>
      </c>
      <c r="C1055" s="201"/>
      <c r="D1055" s="201"/>
      <c r="E1055" s="201"/>
      <c r="F1055" s="201"/>
      <c r="G1055" s="201"/>
      <c r="H1055" s="201"/>
      <c r="I1055" s="97" t="str">
        <f>IF($X1052="","",_xlfn.XLOOKUP($X1052,Sisteplant[Número OS],Sisteplant[Denominação Tipo de Solicitação Serviço]))</f>
        <v/>
      </c>
      <c r="J1055" s="99"/>
      <c r="K1055" s="99"/>
      <c r="L1055" s="99"/>
      <c r="M1055" s="99"/>
      <c r="N1055" s="99"/>
      <c r="O1055" s="200" t="s">
        <v>13</v>
      </c>
      <c r="P1055" s="201"/>
      <c r="Q1055" s="201"/>
      <c r="R1055" s="98" t="str">
        <f>IF($X1052="","",_xlfn.XLOOKUP($X1052,Sisteplant[Número OS],Sisteplant[Denominação Oficina]))</f>
        <v/>
      </c>
      <c r="S1055" s="98"/>
      <c r="T1055" s="98"/>
      <c r="U1055" s="98"/>
      <c r="V1055" s="98"/>
      <c r="W1055" s="98"/>
      <c r="X1055" s="202" t="s">
        <v>15</v>
      </c>
      <c r="Y1055" s="203"/>
      <c r="Z1055" s="203"/>
      <c r="AA1055" s="203"/>
      <c r="AB1055" s="203"/>
      <c r="AC1055" s="204" t="str">
        <f>IF($X1052="","",_xlfn.XLOOKUP($X1052,Sisteplant[Número OS],Sisteplant[Data Prevista]))</f>
        <v/>
      </c>
      <c r="AD1055" s="204"/>
      <c r="AE1055" s="204"/>
      <c r="AF1055" s="204"/>
      <c r="AG1055" s="204"/>
      <c r="AH1055" s="204"/>
      <c r="AI1055" s="204"/>
      <c r="AJ1055" s="204"/>
      <c r="AK1055" s="234"/>
      <c r="AM1055"/>
      <c r="AN1055" s="111"/>
      <c r="AO1055" s="111"/>
      <c r="AP1055" s="111"/>
      <c r="AQ1055" s="111"/>
      <c r="AR1055" s="111"/>
    </row>
    <row r="1056" spans="1:44" ht="7" customHeight="1" x14ac:dyDescent="0.2">
      <c r="A1056" s="62"/>
      <c r="B1056" s="16"/>
      <c r="C1056" s="17"/>
      <c r="D1056" s="18"/>
      <c r="E1056" s="18"/>
      <c r="F1056" s="18"/>
      <c r="G1056" s="18"/>
      <c r="H1056" s="18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M1056"/>
      <c r="AN1056" s="111"/>
      <c r="AO1056" s="111"/>
      <c r="AP1056" s="111"/>
      <c r="AQ1056" s="111"/>
      <c r="AR1056" s="111"/>
    </row>
    <row r="1057" spans="1:44" ht="15" customHeight="1" x14ac:dyDescent="0.2">
      <c r="A1057" s="62"/>
      <c r="B1057" s="91" t="s">
        <v>278</v>
      </c>
      <c r="C1057" s="19"/>
      <c r="D1057" s="20"/>
      <c r="E1057" s="20"/>
      <c r="F1057" s="20"/>
      <c r="G1057" s="20"/>
      <c r="H1057" s="20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  <c r="AK1057" s="22"/>
      <c r="AM1057"/>
      <c r="AN1057" s="111"/>
      <c r="AO1057" s="111"/>
      <c r="AP1057" s="111"/>
      <c r="AQ1057" s="111"/>
      <c r="AR1057" s="111"/>
    </row>
    <row r="1058" spans="1:44" ht="16.75" customHeight="1" x14ac:dyDescent="0.2">
      <c r="A1058" s="64"/>
      <c r="B1058" s="208" t="str">
        <f>IF($X1052="","",_xlfn.XLOOKUP($X1052,Sisteplant[Número OS],Sisteplant[Descrição OS]))</f>
        <v/>
      </c>
      <c r="C1058" s="209"/>
      <c r="D1058" s="209"/>
      <c r="E1058" s="209"/>
      <c r="F1058" s="209"/>
      <c r="G1058" s="209"/>
      <c r="H1058" s="209"/>
      <c r="I1058" s="209"/>
      <c r="J1058" s="209"/>
      <c r="K1058" s="209"/>
      <c r="L1058" s="209"/>
      <c r="M1058" s="209"/>
      <c r="N1058" s="209"/>
      <c r="O1058" s="209"/>
      <c r="P1058" s="209"/>
      <c r="Q1058" s="209"/>
      <c r="R1058" s="209"/>
      <c r="S1058" s="209"/>
      <c r="T1058" s="209"/>
      <c r="U1058" s="209"/>
      <c r="V1058" s="209"/>
      <c r="W1058" s="209"/>
      <c r="X1058" s="209"/>
      <c r="Y1058" s="209"/>
      <c r="Z1058" s="209"/>
      <c r="AA1058" s="209"/>
      <c r="AB1058" s="209"/>
      <c r="AC1058" s="209"/>
      <c r="AD1058" s="209"/>
      <c r="AE1058" s="209"/>
      <c r="AF1058" s="209"/>
      <c r="AG1058" s="209"/>
      <c r="AH1058" s="209"/>
      <c r="AI1058" s="209"/>
      <c r="AJ1058" s="209"/>
      <c r="AK1058" s="210"/>
      <c r="AM1058"/>
    </row>
    <row r="1059" spans="1:44" ht="16.75" customHeight="1" x14ac:dyDescent="0.2">
      <c r="A1059" s="64"/>
      <c r="B1059" s="208"/>
      <c r="C1059" s="209"/>
      <c r="D1059" s="209"/>
      <c r="E1059" s="209"/>
      <c r="F1059" s="209"/>
      <c r="G1059" s="209"/>
      <c r="H1059" s="209"/>
      <c r="I1059" s="209"/>
      <c r="J1059" s="209"/>
      <c r="K1059" s="209"/>
      <c r="L1059" s="209"/>
      <c r="M1059" s="209"/>
      <c r="N1059" s="209"/>
      <c r="O1059" s="209"/>
      <c r="P1059" s="209"/>
      <c r="Q1059" s="209"/>
      <c r="R1059" s="209"/>
      <c r="S1059" s="209"/>
      <c r="T1059" s="209"/>
      <c r="U1059" s="209"/>
      <c r="V1059" s="209"/>
      <c r="W1059" s="209"/>
      <c r="X1059" s="209"/>
      <c r="Y1059" s="209"/>
      <c r="Z1059" s="209"/>
      <c r="AA1059" s="209"/>
      <c r="AB1059" s="209"/>
      <c r="AC1059" s="209"/>
      <c r="AD1059" s="209"/>
      <c r="AE1059" s="209"/>
      <c r="AF1059" s="209"/>
      <c r="AG1059" s="209"/>
      <c r="AH1059" s="209"/>
      <c r="AI1059" s="209"/>
      <c r="AJ1059" s="209"/>
      <c r="AK1059" s="210"/>
      <c r="AM1059"/>
    </row>
    <row r="1060" spans="1:44" ht="16.75" customHeight="1" x14ac:dyDescent="0.2">
      <c r="A1060" s="62"/>
      <c r="B1060" s="208"/>
      <c r="C1060" s="209"/>
      <c r="D1060" s="209"/>
      <c r="E1060" s="209"/>
      <c r="F1060" s="209"/>
      <c r="G1060" s="209"/>
      <c r="H1060" s="209"/>
      <c r="I1060" s="209"/>
      <c r="J1060" s="209"/>
      <c r="K1060" s="209"/>
      <c r="L1060" s="209"/>
      <c r="M1060" s="209"/>
      <c r="N1060" s="209"/>
      <c r="O1060" s="209"/>
      <c r="P1060" s="209"/>
      <c r="Q1060" s="209"/>
      <c r="R1060" s="209"/>
      <c r="S1060" s="209"/>
      <c r="T1060" s="209"/>
      <c r="U1060" s="209"/>
      <c r="V1060" s="209"/>
      <c r="W1060" s="209"/>
      <c r="X1060" s="209"/>
      <c r="Y1060" s="209"/>
      <c r="Z1060" s="209"/>
      <c r="AA1060" s="209"/>
      <c r="AB1060" s="209"/>
      <c r="AC1060" s="209"/>
      <c r="AD1060" s="209"/>
      <c r="AE1060" s="209"/>
      <c r="AF1060" s="209"/>
      <c r="AG1060" s="209"/>
      <c r="AH1060" s="209"/>
      <c r="AI1060" s="209"/>
      <c r="AJ1060" s="209"/>
      <c r="AK1060" s="210"/>
      <c r="AM1060"/>
    </row>
    <row r="1061" spans="1:44" ht="16.75" customHeight="1" x14ac:dyDescent="0.2">
      <c r="A1061" s="62"/>
      <c r="B1061" s="211"/>
      <c r="C1061" s="212"/>
      <c r="D1061" s="212"/>
      <c r="E1061" s="212"/>
      <c r="F1061" s="212"/>
      <c r="G1061" s="212"/>
      <c r="H1061" s="212"/>
      <c r="I1061" s="212"/>
      <c r="J1061" s="212"/>
      <c r="K1061" s="212"/>
      <c r="L1061" s="212"/>
      <c r="M1061" s="212"/>
      <c r="N1061" s="212"/>
      <c r="O1061" s="212"/>
      <c r="P1061" s="212"/>
      <c r="Q1061" s="212"/>
      <c r="R1061" s="212"/>
      <c r="S1061" s="212"/>
      <c r="T1061" s="212"/>
      <c r="U1061" s="212"/>
      <c r="V1061" s="212"/>
      <c r="W1061" s="212"/>
      <c r="X1061" s="212"/>
      <c r="Y1061" s="212"/>
      <c r="Z1061" s="212"/>
      <c r="AA1061" s="212"/>
      <c r="AB1061" s="212"/>
      <c r="AC1061" s="212"/>
      <c r="AD1061" s="212"/>
      <c r="AE1061" s="212"/>
      <c r="AF1061" s="212"/>
      <c r="AG1061" s="212"/>
      <c r="AH1061" s="212"/>
      <c r="AI1061" s="212"/>
      <c r="AJ1061" s="212"/>
      <c r="AK1061" s="213"/>
      <c r="AM1061"/>
    </row>
    <row r="1062" spans="1:44" ht="7" customHeight="1" x14ac:dyDescent="0.2">
      <c r="A1062" s="62"/>
      <c r="B1062" s="16"/>
      <c r="C1062" s="17"/>
      <c r="D1062" s="18"/>
      <c r="E1062" s="18"/>
      <c r="F1062" s="18"/>
      <c r="G1062" s="18"/>
      <c r="H1062" s="18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M1062"/>
    </row>
    <row r="1063" spans="1:44" ht="18" customHeight="1" x14ac:dyDescent="0.2">
      <c r="A1063" s="62"/>
      <c r="B1063" s="179" t="s">
        <v>279</v>
      </c>
      <c r="C1063" s="180"/>
      <c r="D1063" s="99" t="str">
        <f>IF($X1052="","",_xlfn.XLOOKUP($X1052,Sisteplant[Número OS],Sisteplant[Ativo]))</f>
        <v/>
      </c>
      <c r="E1063" s="99"/>
      <c r="F1063" s="99"/>
      <c r="G1063" s="99"/>
      <c r="H1063" s="99"/>
      <c r="I1063" s="99"/>
      <c r="J1063" s="99"/>
      <c r="K1063" s="99"/>
      <c r="L1063" s="179" t="s">
        <v>280</v>
      </c>
      <c r="M1063" s="180"/>
      <c r="N1063" s="180"/>
      <c r="O1063" s="180"/>
      <c r="P1063" s="99" t="str">
        <f>IF($X1052="","",_xlfn.XLOOKUP($X1052,Sisteplant[Número OS],Sisteplant[Denominação Ativo]))</f>
        <v/>
      </c>
      <c r="Q1063" s="99"/>
      <c r="R1063" s="99"/>
      <c r="S1063" s="99"/>
      <c r="T1063" s="99"/>
      <c r="U1063" s="99"/>
      <c r="V1063" s="99"/>
      <c r="W1063" s="99"/>
      <c r="X1063" s="99"/>
      <c r="Y1063" s="99"/>
      <c r="Z1063" s="99"/>
      <c r="AA1063" s="99"/>
      <c r="AB1063" s="99"/>
      <c r="AC1063" s="99"/>
      <c r="AD1063" s="99"/>
      <c r="AE1063" s="185" t="str">
        <f t="array" ref="AE1063">IFERROR(
IF(I1055="","",
_xlfn.SWITCH(I1055,
"PROJETO","PO",
"OBRAS","CC")),
"--")</f>
        <v/>
      </c>
      <c r="AF1063" s="186"/>
      <c r="AG1063" s="214" t="str">
        <f t="array" ref="AG1063">IFERROR(
_xlfn.SWITCH(I1055,
"","",
"PROJETO",VALUE(RIGHT(_xlfn.XLOOKUP(X1052,Sisteplant[Número OS],Sisteplant[Observações do Serviço]),LEN(_xlfn.XLOOKUP(X1052,Sisteplant[Número OS],Sisteplant[Observações do Serviço]))-3)),
"OBRAS",VALUE(LEFT(VLOOKUP($X1052,Sisteplant[],20,FALSE),FIND("-",VLOOKUP($X1052,Sisteplant[],20,FALSE))-1))),"--")</f>
        <v/>
      </c>
      <c r="AH1063" s="214"/>
      <c r="AI1063" s="214"/>
      <c r="AJ1063" s="214"/>
      <c r="AK1063" s="215"/>
      <c r="AM1063"/>
    </row>
    <row r="1064" spans="1:44" ht="7" customHeight="1" x14ac:dyDescent="0.2">
      <c r="A1064" s="62"/>
      <c r="B1064" s="18"/>
      <c r="C1064" s="24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  <c r="AB1064" s="18"/>
      <c r="AC1064" s="18"/>
      <c r="AD1064" s="18"/>
      <c r="AE1064" s="18"/>
      <c r="AF1064" s="18"/>
      <c r="AG1064" s="18"/>
      <c r="AH1064" s="18"/>
      <c r="AI1064" s="18"/>
      <c r="AJ1064" s="18"/>
      <c r="AK1064" s="18"/>
      <c r="AM1064"/>
    </row>
    <row r="1065" spans="1:44" ht="18" customHeight="1" x14ac:dyDescent="0.2">
      <c r="A1065" s="62"/>
      <c r="B1065" s="179" t="s">
        <v>9</v>
      </c>
      <c r="C1065" s="180"/>
      <c r="D1065" s="180"/>
      <c r="E1065" s="180"/>
      <c r="F1065" s="99" t="str">
        <f>IF($X1052="","",_xlfn.XLOOKUP($X1052,Sisteplant[Número OS],Sisteplant[Denominação do Solicitante]))</f>
        <v/>
      </c>
      <c r="G1065" s="99"/>
      <c r="H1065" s="99"/>
      <c r="I1065" s="99"/>
      <c r="J1065" s="99"/>
      <c r="K1065" s="99"/>
      <c r="L1065" s="99"/>
      <c r="M1065" s="99"/>
      <c r="N1065" s="99"/>
      <c r="O1065" s="99"/>
      <c r="P1065" s="99"/>
      <c r="Q1065" s="99"/>
      <c r="R1065" s="99"/>
      <c r="S1065" s="181" t="s">
        <v>281</v>
      </c>
      <c r="T1065" s="182"/>
      <c r="U1065" s="182"/>
      <c r="V1065" s="183" t="str">
        <f>IF($X1052="","",_xlfn.XLOOKUP($X1052,Sisteplant[Número OS],Sisteplant[Denominação Unidade Negócio]))</f>
        <v/>
      </c>
      <c r="W1065" s="183"/>
      <c r="X1065" s="183"/>
      <c r="Y1065" s="183"/>
      <c r="Z1065" s="183"/>
      <c r="AA1065" s="184"/>
      <c r="AB1065" s="185" t="s">
        <v>1</v>
      </c>
      <c r="AC1065" s="186"/>
      <c r="AD1065" s="186"/>
      <c r="AE1065" s="186"/>
      <c r="AF1065" s="99" t="str">
        <f>IF($X1052="","",_xlfn.XLOOKUP($X1052,Sisteplant[Número OS],Sisteplant[OS Cliente]))</f>
        <v/>
      </c>
      <c r="AG1065" s="99"/>
      <c r="AH1065" s="99"/>
      <c r="AI1065" s="99"/>
      <c r="AJ1065" s="99"/>
      <c r="AK1065" s="100"/>
      <c r="AM1065"/>
    </row>
    <row r="1066" spans="1:44" ht="7" customHeight="1" x14ac:dyDescent="0.2">
      <c r="A1066" s="62"/>
      <c r="B1066" s="16"/>
      <c r="C1066" s="17"/>
      <c r="D1066" s="18"/>
      <c r="E1066" s="18"/>
      <c r="F1066" s="18"/>
      <c r="G1066" s="18"/>
      <c r="H1066" s="18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M1066"/>
    </row>
    <row r="1067" spans="1:44" ht="15" customHeight="1" x14ac:dyDescent="0.2">
      <c r="A1067" s="62"/>
      <c r="B1067" s="232" t="s">
        <v>282</v>
      </c>
      <c r="C1067" s="152" t="s">
        <v>283</v>
      </c>
      <c r="D1067" s="153"/>
      <c r="E1067" s="153"/>
      <c r="F1067" s="153"/>
      <c r="G1067" s="153"/>
      <c r="H1067" s="153"/>
      <c r="I1067" s="153"/>
      <c r="J1067" s="153"/>
      <c r="K1067" s="153"/>
      <c r="L1067" s="153"/>
      <c r="M1067" s="153"/>
      <c r="N1067" s="153"/>
      <c r="O1067" s="153"/>
      <c r="P1067" s="153"/>
      <c r="Q1067" s="153"/>
      <c r="R1067" s="153"/>
      <c r="S1067" s="153"/>
      <c r="T1067" s="153"/>
      <c r="U1067" s="153"/>
      <c r="V1067" s="153"/>
      <c r="W1067" s="153"/>
      <c r="X1067" s="153"/>
      <c r="Y1067" s="153"/>
      <c r="Z1067" s="153"/>
      <c r="AA1067" s="153"/>
      <c r="AB1067" s="153"/>
      <c r="AC1067" s="153"/>
      <c r="AD1067" s="153"/>
      <c r="AE1067" s="154"/>
      <c r="AF1067" s="136" t="s">
        <v>284</v>
      </c>
      <c r="AG1067" s="137"/>
      <c r="AH1067" s="138"/>
      <c r="AI1067" s="136" t="s">
        <v>281</v>
      </c>
      <c r="AJ1067" s="137"/>
      <c r="AK1067" s="138"/>
      <c r="AM1067"/>
    </row>
    <row r="1068" spans="1:44" ht="16.75" customHeight="1" x14ac:dyDescent="0.2">
      <c r="A1068" s="62"/>
      <c r="B1068" s="233"/>
      <c r="C1068" s="155"/>
      <c r="D1068" s="156"/>
      <c r="E1068" s="156"/>
      <c r="F1068" s="156"/>
      <c r="G1068" s="156"/>
      <c r="H1068" s="156"/>
      <c r="I1068" s="156"/>
      <c r="J1068" s="156"/>
      <c r="K1068" s="156"/>
      <c r="L1068" s="156"/>
      <c r="M1068" s="156"/>
      <c r="N1068" s="156"/>
      <c r="O1068" s="156"/>
      <c r="P1068" s="156"/>
      <c r="Q1068" s="156"/>
      <c r="R1068" s="156"/>
      <c r="S1068" s="156"/>
      <c r="T1068" s="156"/>
      <c r="U1068" s="156"/>
      <c r="V1068" s="156"/>
      <c r="W1068" s="156"/>
      <c r="X1068" s="156"/>
      <c r="Y1068" s="156"/>
      <c r="Z1068" s="156"/>
      <c r="AA1068" s="156"/>
      <c r="AB1068" s="156"/>
      <c r="AC1068" s="156"/>
      <c r="AD1068" s="156"/>
      <c r="AE1068" s="157"/>
      <c r="AF1068" s="139"/>
      <c r="AG1068" s="140"/>
      <c r="AH1068" s="141"/>
      <c r="AI1068" s="139"/>
      <c r="AJ1068" s="140"/>
      <c r="AK1068" s="141"/>
      <c r="AM1068"/>
    </row>
    <row r="1069" spans="1:44" ht="16.75" customHeight="1" x14ac:dyDescent="0.2">
      <c r="A1069" s="62"/>
      <c r="B1069" s="92">
        <v>1</v>
      </c>
      <c r="C1069" s="142"/>
      <c r="D1069" s="143"/>
      <c r="E1069" s="143"/>
      <c r="F1069" s="143"/>
      <c r="G1069" s="143"/>
      <c r="H1069" s="143"/>
      <c r="I1069" s="143"/>
      <c r="J1069" s="143"/>
      <c r="K1069" s="143"/>
      <c r="L1069" s="143"/>
      <c r="M1069" s="143"/>
      <c r="N1069" s="143"/>
      <c r="O1069" s="143"/>
      <c r="P1069" s="143"/>
      <c r="Q1069" s="143"/>
      <c r="R1069" s="143"/>
      <c r="S1069" s="143"/>
      <c r="T1069" s="143"/>
      <c r="U1069" s="143"/>
      <c r="V1069" s="143"/>
      <c r="W1069" s="143"/>
      <c r="X1069" s="143"/>
      <c r="Y1069" s="143"/>
      <c r="Z1069" s="143"/>
      <c r="AA1069" s="143"/>
      <c r="AB1069" s="143"/>
      <c r="AC1069" s="143"/>
      <c r="AD1069" s="143"/>
      <c r="AE1069" s="144"/>
      <c r="AF1069" s="142"/>
      <c r="AG1069" s="143"/>
      <c r="AH1069" s="144"/>
      <c r="AI1069" s="142"/>
      <c r="AJ1069" s="143"/>
      <c r="AK1069" s="144"/>
      <c r="AM1069"/>
    </row>
    <row r="1070" spans="1:44" ht="16.75" customHeight="1" x14ac:dyDescent="0.2">
      <c r="A1070" s="62"/>
      <c r="B1070" s="93">
        <v>2</v>
      </c>
      <c r="C1070" s="145"/>
      <c r="D1070" s="146"/>
      <c r="E1070" s="146"/>
      <c r="F1070" s="146"/>
      <c r="G1070" s="146"/>
      <c r="H1070" s="146"/>
      <c r="I1070" s="146"/>
      <c r="J1070" s="146"/>
      <c r="K1070" s="146"/>
      <c r="L1070" s="146"/>
      <c r="M1070" s="146"/>
      <c r="N1070" s="146"/>
      <c r="O1070" s="146"/>
      <c r="P1070" s="146"/>
      <c r="Q1070" s="146"/>
      <c r="R1070" s="146"/>
      <c r="S1070" s="146"/>
      <c r="T1070" s="146"/>
      <c r="U1070" s="146"/>
      <c r="V1070" s="146"/>
      <c r="W1070" s="146"/>
      <c r="X1070" s="146"/>
      <c r="Y1070" s="146"/>
      <c r="Z1070" s="146"/>
      <c r="AA1070" s="146"/>
      <c r="AB1070" s="146"/>
      <c r="AC1070" s="146"/>
      <c r="AD1070" s="146"/>
      <c r="AE1070" s="147"/>
      <c r="AF1070" s="145"/>
      <c r="AG1070" s="146"/>
      <c r="AH1070" s="147"/>
      <c r="AI1070" s="145"/>
      <c r="AJ1070" s="146"/>
      <c r="AK1070" s="147"/>
      <c r="AM1070"/>
    </row>
    <row r="1071" spans="1:44" ht="16.75" customHeight="1" x14ac:dyDescent="0.2">
      <c r="A1071" s="62"/>
      <c r="B1071" s="93">
        <v>3</v>
      </c>
      <c r="C1071" s="145"/>
      <c r="D1071" s="146"/>
      <c r="E1071" s="146"/>
      <c r="F1071" s="146"/>
      <c r="G1071" s="146"/>
      <c r="H1071" s="146"/>
      <c r="I1071" s="146"/>
      <c r="J1071" s="146"/>
      <c r="K1071" s="146"/>
      <c r="L1071" s="146"/>
      <c r="M1071" s="146"/>
      <c r="N1071" s="146"/>
      <c r="O1071" s="146"/>
      <c r="P1071" s="146"/>
      <c r="Q1071" s="146"/>
      <c r="R1071" s="146"/>
      <c r="S1071" s="146"/>
      <c r="T1071" s="146"/>
      <c r="U1071" s="146"/>
      <c r="V1071" s="146"/>
      <c r="W1071" s="146"/>
      <c r="X1071" s="146"/>
      <c r="Y1071" s="146"/>
      <c r="Z1071" s="146"/>
      <c r="AA1071" s="146"/>
      <c r="AB1071" s="146"/>
      <c r="AC1071" s="146"/>
      <c r="AD1071" s="146"/>
      <c r="AE1071" s="147"/>
      <c r="AF1071" s="145"/>
      <c r="AG1071" s="146"/>
      <c r="AH1071" s="147"/>
      <c r="AI1071" s="145"/>
      <c r="AJ1071" s="146"/>
      <c r="AK1071" s="147"/>
      <c r="AM1071"/>
    </row>
    <row r="1072" spans="1:44" s="27" customFormat="1" ht="17" customHeight="1" x14ac:dyDescent="0.2">
      <c r="A1072" s="64"/>
      <c r="B1072" s="93">
        <v>4</v>
      </c>
      <c r="C1072" s="145"/>
      <c r="D1072" s="146"/>
      <c r="E1072" s="146"/>
      <c r="F1072" s="146"/>
      <c r="G1072" s="146"/>
      <c r="H1072" s="146"/>
      <c r="I1072" s="146"/>
      <c r="J1072" s="146"/>
      <c r="K1072" s="146"/>
      <c r="L1072" s="146"/>
      <c r="M1072" s="146"/>
      <c r="N1072" s="146"/>
      <c r="O1072" s="146"/>
      <c r="P1072" s="146"/>
      <c r="Q1072" s="146"/>
      <c r="R1072" s="146"/>
      <c r="S1072" s="146"/>
      <c r="T1072" s="146"/>
      <c r="U1072" s="146"/>
      <c r="V1072" s="146"/>
      <c r="W1072" s="146"/>
      <c r="X1072" s="146"/>
      <c r="Y1072" s="146"/>
      <c r="Z1072" s="146"/>
      <c r="AA1072" s="146"/>
      <c r="AB1072" s="146"/>
      <c r="AC1072" s="146"/>
      <c r="AD1072" s="146"/>
      <c r="AE1072" s="147"/>
      <c r="AF1072" s="145"/>
      <c r="AG1072" s="146"/>
      <c r="AH1072" s="147"/>
      <c r="AI1072" s="145"/>
      <c r="AJ1072" s="146"/>
      <c r="AK1072" s="147"/>
    </row>
    <row r="1073" spans="1:39" ht="17" customHeight="1" x14ac:dyDescent="0.2">
      <c r="A1073" s="62"/>
      <c r="B1073" s="93">
        <v>5</v>
      </c>
      <c r="C1073" s="145"/>
      <c r="D1073" s="146"/>
      <c r="E1073" s="146"/>
      <c r="F1073" s="146"/>
      <c r="G1073" s="146"/>
      <c r="H1073" s="146"/>
      <c r="I1073" s="146"/>
      <c r="J1073" s="146"/>
      <c r="K1073" s="146"/>
      <c r="L1073" s="146"/>
      <c r="M1073" s="146"/>
      <c r="N1073" s="146"/>
      <c r="O1073" s="146"/>
      <c r="P1073" s="146"/>
      <c r="Q1073" s="146"/>
      <c r="R1073" s="146"/>
      <c r="S1073" s="146"/>
      <c r="T1073" s="146"/>
      <c r="U1073" s="146"/>
      <c r="V1073" s="146"/>
      <c r="W1073" s="146"/>
      <c r="X1073" s="146"/>
      <c r="Y1073" s="146"/>
      <c r="Z1073" s="146"/>
      <c r="AA1073" s="146"/>
      <c r="AB1073" s="146"/>
      <c r="AC1073" s="146"/>
      <c r="AD1073" s="146"/>
      <c r="AE1073" s="147"/>
      <c r="AF1073" s="145"/>
      <c r="AG1073" s="146"/>
      <c r="AH1073" s="147"/>
      <c r="AI1073" s="145"/>
      <c r="AJ1073" s="146"/>
      <c r="AK1073" s="147"/>
      <c r="AM1073"/>
    </row>
    <row r="1074" spans="1:39" ht="17" customHeight="1" x14ac:dyDescent="0.2">
      <c r="A1074" s="62"/>
      <c r="B1074" s="93">
        <v>6</v>
      </c>
      <c r="C1074" s="145"/>
      <c r="D1074" s="146"/>
      <c r="E1074" s="146"/>
      <c r="F1074" s="146"/>
      <c r="G1074" s="146"/>
      <c r="H1074" s="146"/>
      <c r="I1074" s="146"/>
      <c r="J1074" s="146"/>
      <c r="K1074" s="146"/>
      <c r="L1074" s="146"/>
      <c r="M1074" s="146"/>
      <c r="N1074" s="146"/>
      <c r="O1074" s="146"/>
      <c r="P1074" s="146"/>
      <c r="Q1074" s="146"/>
      <c r="R1074" s="146"/>
      <c r="S1074" s="146"/>
      <c r="T1074" s="146"/>
      <c r="U1074" s="146"/>
      <c r="V1074" s="146"/>
      <c r="W1074" s="146"/>
      <c r="X1074" s="146"/>
      <c r="Y1074" s="146"/>
      <c r="Z1074" s="146"/>
      <c r="AA1074" s="146"/>
      <c r="AB1074" s="146"/>
      <c r="AC1074" s="146"/>
      <c r="AD1074" s="146"/>
      <c r="AE1074" s="147"/>
      <c r="AF1074" s="145"/>
      <c r="AG1074" s="146"/>
      <c r="AH1074" s="147"/>
      <c r="AI1074" s="145"/>
      <c r="AJ1074" s="146"/>
      <c r="AK1074" s="147"/>
      <c r="AM1074"/>
    </row>
    <row r="1075" spans="1:39" ht="17" customHeight="1" x14ac:dyDescent="0.2">
      <c r="A1075" s="62"/>
      <c r="B1075" s="94">
        <v>7</v>
      </c>
      <c r="C1075" s="148"/>
      <c r="D1075" s="149"/>
      <c r="E1075" s="149"/>
      <c r="F1075" s="149"/>
      <c r="G1075" s="149"/>
      <c r="H1075" s="149"/>
      <c r="I1075" s="149"/>
      <c r="J1075" s="149"/>
      <c r="K1075" s="149"/>
      <c r="L1075" s="149"/>
      <c r="M1075" s="149"/>
      <c r="N1075" s="149"/>
      <c r="O1075" s="149"/>
      <c r="P1075" s="149"/>
      <c r="Q1075" s="149"/>
      <c r="R1075" s="149"/>
      <c r="S1075" s="149"/>
      <c r="T1075" s="149"/>
      <c r="U1075" s="149"/>
      <c r="V1075" s="149"/>
      <c r="W1075" s="149"/>
      <c r="X1075" s="149"/>
      <c r="Y1075" s="149"/>
      <c r="Z1075" s="149"/>
      <c r="AA1075" s="149"/>
      <c r="AB1075" s="149"/>
      <c r="AC1075" s="149"/>
      <c r="AD1075" s="149"/>
      <c r="AE1075" s="150"/>
      <c r="AF1075" s="148"/>
      <c r="AG1075" s="149"/>
      <c r="AH1075" s="150"/>
      <c r="AI1075" s="148"/>
      <c r="AJ1075" s="149"/>
      <c r="AK1075" s="150"/>
      <c r="AM1075"/>
    </row>
    <row r="1076" spans="1:39" ht="7" customHeight="1" x14ac:dyDescent="0.2">
      <c r="A1076" s="62"/>
      <c r="B1076" s="16"/>
      <c r="C1076" s="17"/>
      <c r="D1076" s="18"/>
      <c r="E1076" s="18"/>
      <c r="F1076" s="18"/>
      <c r="G1076" s="18"/>
      <c r="H1076" s="18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M1076"/>
    </row>
    <row r="1077" spans="1:39" ht="17" customHeight="1" x14ac:dyDescent="0.2">
      <c r="A1077" s="62"/>
      <c r="B1077" s="163" t="s">
        <v>285</v>
      </c>
      <c r="C1077" s="164"/>
      <c r="D1077" s="165"/>
      <c r="E1077" s="163" t="s">
        <v>286</v>
      </c>
      <c r="F1077" s="164"/>
      <c r="G1077" s="164"/>
      <c r="H1077" s="164"/>
      <c r="I1077" s="164"/>
      <c r="J1077" s="164"/>
      <c r="K1077" s="164"/>
      <c r="L1077" s="164"/>
      <c r="M1077" s="164"/>
      <c r="N1077" s="164"/>
      <c r="O1077" s="164"/>
      <c r="P1077" s="164"/>
      <c r="Q1077" s="164"/>
      <c r="R1077" s="164"/>
      <c r="S1077" s="165"/>
      <c r="T1077" s="163" t="s">
        <v>287</v>
      </c>
      <c r="U1077" s="164"/>
      <c r="V1077" s="164"/>
      <c r="W1077" s="164"/>
      <c r="X1077" s="165"/>
      <c r="Y1077" s="163" t="s">
        <v>288</v>
      </c>
      <c r="Z1077" s="164"/>
      <c r="AA1077" s="164"/>
      <c r="AB1077" s="164"/>
      <c r="AC1077" s="165"/>
      <c r="AD1077" s="163" t="s">
        <v>289</v>
      </c>
      <c r="AE1077" s="164"/>
      <c r="AF1077" s="164"/>
      <c r="AG1077" s="164"/>
      <c r="AH1077" s="165"/>
      <c r="AI1077" s="163" t="s">
        <v>290</v>
      </c>
      <c r="AJ1077" s="164"/>
      <c r="AK1077" s="165"/>
      <c r="AM1077"/>
    </row>
    <row r="1078" spans="1:39" ht="17" customHeight="1" x14ac:dyDescent="0.2">
      <c r="A1078" s="62"/>
      <c r="B1078" s="142"/>
      <c r="C1078" s="143"/>
      <c r="D1078" s="144"/>
      <c r="E1078" s="142"/>
      <c r="F1078" s="143"/>
      <c r="G1078" s="143"/>
      <c r="H1078" s="143"/>
      <c r="I1078" s="143"/>
      <c r="J1078" s="143"/>
      <c r="K1078" s="143"/>
      <c r="L1078" s="143"/>
      <c r="M1078" s="143"/>
      <c r="N1078" s="143"/>
      <c r="O1078" s="143"/>
      <c r="P1078" s="143"/>
      <c r="Q1078" s="143"/>
      <c r="R1078" s="143"/>
      <c r="S1078" s="144"/>
      <c r="T1078" s="142" t="s">
        <v>291</v>
      </c>
      <c r="U1078" s="143"/>
      <c r="V1078" s="143"/>
      <c r="W1078" s="143"/>
      <c r="X1078" s="144"/>
      <c r="Y1078" s="142" t="s">
        <v>292</v>
      </c>
      <c r="Z1078" s="143"/>
      <c r="AA1078" s="143"/>
      <c r="AB1078" s="143"/>
      <c r="AC1078" s="144"/>
      <c r="AD1078" s="142" t="s">
        <v>292</v>
      </c>
      <c r="AE1078" s="143"/>
      <c r="AF1078" s="143"/>
      <c r="AG1078" s="143"/>
      <c r="AH1078" s="144"/>
      <c r="AI1078" s="142"/>
      <c r="AJ1078" s="143"/>
      <c r="AK1078" s="144"/>
      <c r="AM1078"/>
    </row>
    <row r="1079" spans="1:39" ht="17" customHeight="1" x14ac:dyDescent="0.2">
      <c r="A1079" s="62"/>
      <c r="B1079" s="145"/>
      <c r="C1079" s="146"/>
      <c r="D1079" s="147"/>
      <c r="E1079" s="145"/>
      <c r="F1079" s="146"/>
      <c r="G1079" s="146"/>
      <c r="H1079" s="146"/>
      <c r="I1079" s="146"/>
      <c r="J1079" s="146"/>
      <c r="K1079" s="146"/>
      <c r="L1079" s="146"/>
      <c r="M1079" s="146"/>
      <c r="N1079" s="146"/>
      <c r="O1079" s="146"/>
      <c r="P1079" s="146"/>
      <c r="Q1079" s="146"/>
      <c r="R1079" s="146"/>
      <c r="S1079" s="147"/>
      <c r="T1079" s="145" t="s">
        <v>291</v>
      </c>
      <c r="U1079" s="146"/>
      <c r="V1079" s="146"/>
      <c r="W1079" s="146"/>
      <c r="X1079" s="147"/>
      <c r="Y1079" s="145" t="s">
        <v>292</v>
      </c>
      <c r="Z1079" s="146"/>
      <c r="AA1079" s="146"/>
      <c r="AB1079" s="146"/>
      <c r="AC1079" s="147"/>
      <c r="AD1079" s="145" t="s">
        <v>292</v>
      </c>
      <c r="AE1079" s="146"/>
      <c r="AF1079" s="146"/>
      <c r="AG1079" s="146"/>
      <c r="AH1079" s="147"/>
      <c r="AI1079" s="145"/>
      <c r="AJ1079" s="146"/>
      <c r="AK1079" s="147"/>
      <c r="AM1079"/>
    </row>
    <row r="1080" spans="1:39" ht="17" customHeight="1" x14ac:dyDescent="0.2">
      <c r="A1080" s="62"/>
      <c r="B1080" s="145"/>
      <c r="C1080" s="146"/>
      <c r="D1080" s="147"/>
      <c r="E1080" s="145"/>
      <c r="F1080" s="146"/>
      <c r="G1080" s="146"/>
      <c r="H1080" s="146"/>
      <c r="I1080" s="146"/>
      <c r="J1080" s="146"/>
      <c r="K1080" s="146"/>
      <c r="L1080" s="146"/>
      <c r="M1080" s="146"/>
      <c r="N1080" s="146"/>
      <c r="O1080" s="146"/>
      <c r="P1080" s="146"/>
      <c r="Q1080" s="146"/>
      <c r="R1080" s="146"/>
      <c r="S1080" s="147"/>
      <c r="T1080" s="145" t="s">
        <v>291</v>
      </c>
      <c r="U1080" s="146"/>
      <c r="V1080" s="146"/>
      <c r="W1080" s="146"/>
      <c r="X1080" s="147"/>
      <c r="Y1080" s="145" t="s">
        <v>292</v>
      </c>
      <c r="Z1080" s="146"/>
      <c r="AA1080" s="146"/>
      <c r="AB1080" s="146"/>
      <c r="AC1080" s="147"/>
      <c r="AD1080" s="145" t="s">
        <v>292</v>
      </c>
      <c r="AE1080" s="146"/>
      <c r="AF1080" s="146"/>
      <c r="AG1080" s="146"/>
      <c r="AH1080" s="147"/>
      <c r="AI1080" s="145"/>
      <c r="AJ1080" s="146"/>
      <c r="AK1080" s="147"/>
      <c r="AM1080"/>
    </row>
    <row r="1081" spans="1:39" ht="17" customHeight="1" x14ac:dyDescent="0.2">
      <c r="A1081" s="62"/>
      <c r="B1081" s="145"/>
      <c r="C1081" s="146"/>
      <c r="D1081" s="147"/>
      <c r="E1081" s="145"/>
      <c r="F1081" s="146"/>
      <c r="G1081" s="146"/>
      <c r="H1081" s="146"/>
      <c r="I1081" s="146"/>
      <c r="J1081" s="146"/>
      <c r="K1081" s="146"/>
      <c r="L1081" s="146"/>
      <c r="M1081" s="146"/>
      <c r="N1081" s="146"/>
      <c r="O1081" s="146"/>
      <c r="P1081" s="146"/>
      <c r="Q1081" s="146"/>
      <c r="R1081" s="146"/>
      <c r="S1081" s="147"/>
      <c r="T1081" s="145" t="s">
        <v>291</v>
      </c>
      <c r="U1081" s="146"/>
      <c r="V1081" s="146"/>
      <c r="W1081" s="146"/>
      <c r="X1081" s="147"/>
      <c r="Y1081" s="145" t="s">
        <v>292</v>
      </c>
      <c r="Z1081" s="146"/>
      <c r="AA1081" s="146"/>
      <c r="AB1081" s="146"/>
      <c r="AC1081" s="147"/>
      <c r="AD1081" s="145" t="s">
        <v>292</v>
      </c>
      <c r="AE1081" s="146"/>
      <c r="AF1081" s="146"/>
      <c r="AG1081" s="146"/>
      <c r="AH1081" s="147"/>
      <c r="AI1081" s="145"/>
      <c r="AJ1081" s="146"/>
      <c r="AK1081" s="147"/>
      <c r="AM1081"/>
    </row>
    <row r="1082" spans="1:39" ht="17" customHeight="1" x14ac:dyDescent="0.2">
      <c r="A1082" s="62"/>
      <c r="B1082" s="145"/>
      <c r="C1082" s="146"/>
      <c r="D1082" s="147"/>
      <c r="E1082" s="145"/>
      <c r="F1082" s="146"/>
      <c r="G1082" s="146"/>
      <c r="H1082" s="146"/>
      <c r="I1082" s="146"/>
      <c r="J1082" s="146"/>
      <c r="K1082" s="146"/>
      <c r="L1082" s="146"/>
      <c r="M1082" s="146"/>
      <c r="N1082" s="146"/>
      <c r="O1082" s="146"/>
      <c r="P1082" s="146"/>
      <c r="Q1082" s="146"/>
      <c r="R1082" s="146"/>
      <c r="S1082" s="147"/>
      <c r="T1082" s="145" t="s">
        <v>291</v>
      </c>
      <c r="U1082" s="146"/>
      <c r="V1082" s="146"/>
      <c r="W1082" s="146"/>
      <c r="X1082" s="147"/>
      <c r="Y1082" s="145" t="s">
        <v>292</v>
      </c>
      <c r="Z1082" s="146"/>
      <c r="AA1082" s="146"/>
      <c r="AB1082" s="146"/>
      <c r="AC1082" s="147"/>
      <c r="AD1082" s="145" t="s">
        <v>292</v>
      </c>
      <c r="AE1082" s="146"/>
      <c r="AF1082" s="146"/>
      <c r="AG1082" s="146"/>
      <c r="AH1082" s="147"/>
      <c r="AI1082" s="145"/>
      <c r="AJ1082" s="146"/>
      <c r="AK1082" s="147"/>
      <c r="AM1082"/>
    </row>
    <row r="1083" spans="1:39" ht="17" customHeight="1" x14ac:dyDescent="0.2">
      <c r="A1083" s="62"/>
      <c r="B1083" s="145"/>
      <c r="C1083" s="146"/>
      <c r="D1083" s="147"/>
      <c r="E1083" s="145"/>
      <c r="F1083" s="146"/>
      <c r="G1083" s="146"/>
      <c r="H1083" s="146"/>
      <c r="I1083" s="146"/>
      <c r="J1083" s="146"/>
      <c r="K1083" s="146"/>
      <c r="L1083" s="146"/>
      <c r="M1083" s="146"/>
      <c r="N1083" s="146"/>
      <c r="O1083" s="146"/>
      <c r="P1083" s="146"/>
      <c r="Q1083" s="146"/>
      <c r="R1083" s="146"/>
      <c r="S1083" s="147"/>
      <c r="T1083" s="145" t="s">
        <v>291</v>
      </c>
      <c r="U1083" s="146"/>
      <c r="V1083" s="146"/>
      <c r="W1083" s="146"/>
      <c r="X1083" s="147"/>
      <c r="Y1083" s="145" t="s">
        <v>292</v>
      </c>
      <c r="Z1083" s="146"/>
      <c r="AA1083" s="146"/>
      <c r="AB1083" s="146"/>
      <c r="AC1083" s="147"/>
      <c r="AD1083" s="145" t="s">
        <v>292</v>
      </c>
      <c r="AE1083" s="146"/>
      <c r="AF1083" s="146"/>
      <c r="AG1083" s="146"/>
      <c r="AH1083" s="147"/>
      <c r="AI1083" s="145"/>
      <c r="AJ1083" s="146"/>
      <c r="AK1083" s="147"/>
      <c r="AM1083"/>
    </row>
    <row r="1084" spans="1:39" ht="17" customHeight="1" x14ac:dyDescent="0.2">
      <c r="A1084" s="62"/>
      <c r="B1084" s="145"/>
      <c r="C1084" s="146"/>
      <c r="D1084" s="147"/>
      <c r="E1084" s="145"/>
      <c r="F1084" s="146"/>
      <c r="G1084" s="146"/>
      <c r="H1084" s="146"/>
      <c r="I1084" s="146"/>
      <c r="J1084" s="146"/>
      <c r="K1084" s="146"/>
      <c r="L1084" s="146"/>
      <c r="M1084" s="146"/>
      <c r="N1084" s="146"/>
      <c r="O1084" s="146"/>
      <c r="P1084" s="146"/>
      <c r="Q1084" s="146"/>
      <c r="R1084" s="146"/>
      <c r="S1084" s="147"/>
      <c r="T1084" s="145" t="s">
        <v>291</v>
      </c>
      <c r="U1084" s="146"/>
      <c r="V1084" s="146"/>
      <c r="W1084" s="146"/>
      <c r="X1084" s="147"/>
      <c r="Y1084" s="145" t="s">
        <v>292</v>
      </c>
      <c r="Z1084" s="146"/>
      <c r="AA1084" s="146"/>
      <c r="AB1084" s="146"/>
      <c r="AC1084" s="147"/>
      <c r="AD1084" s="145" t="s">
        <v>292</v>
      </c>
      <c r="AE1084" s="146"/>
      <c r="AF1084" s="146"/>
      <c r="AG1084" s="146"/>
      <c r="AH1084" s="147"/>
      <c r="AI1084" s="145"/>
      <c r="AJ1084" s="146"/>
      <c r="AK1084" s="147"/>
      <c r="AM1084"/>
    </row>
    <row r="1085" spans="1:39" ht="17" customHeight="1" x14ac:dyDescent="0.2">
      <c r="A1085" s="62"/>
      <c r="B1085" s="145"/>
      <c r="C1085" s="146"/>
      <c r="D1085" s="147"/>
      <c r="E1085" s="145"/>
      <c r="F1085" s="146"/>
      <c r="G1085" s="146"/>
      <c r="H1085" s="146"/>
      <c r="I1085" s="146"/>
      <c r="J1085" s="146"/>
      <c r="K1085" s="146"/>
      <c r="L1085" s="146"/>
      <c r="M1085" s="146"/>
      <c r="N1085" s="146"/>
      <c r="O1085" s="146"/>
      <c r="P1085" s="146"/>
      <c r="Q1085" s="146"/>
      <c r="R1085" s="146"/>
      <c r="S1085" s="147"/>
      <c r="T1085" s="145" t="s">
        <v>291</v>
      </c>
      <c r="U1085" s="146"/>
      <c r="V1085" s="146"/>
      <c r="W1085" s="146"/>
      <c r="X1085" s="147"/>
      <c r="Y1085" s="145" t="s">
        <v>292</v>
      </c>
      <c r="Z1085" s="146"/>
      <c r="AA1085" s="146"/>
      <c r="AB1085" s="146"/>
      <c r="AC1085" s="147"/>
      <c r="AD1085" s="145" t="s">
        <v>292</v>
      </c>
      <c r="AE1085" s="146"/>
      <c r="AF1085" s="146"/>
      <c r="AG1085" s="146"/>
      <c r="AH1085" s="147"/>
      <c r="AI1085" s="145"/>
      <c r="AJ1085" s="146"/>
      <c r="AK1085" s="147"/>
      <c r="AM1085"/>
    </row>
    <row r="1086" spans="1:39" ht="17" customHeight="1" x14ac:dyDescent="0.2">
      <c r="A1086" s="62"/>
      <c r="B1086" s="145"/>
      <c r="C1086" s="146"/>
      <c r="D1086" s="147"/>
      <c r="E1086" s="145"/>
      <c r="F1086" s="146"/>
      <c r="G1086" s="146"/>
      <c r="H1086" s="146"/>
      <c r="I1086" s="146"/>
      <c r="J1086" s="146"/>
      <c r="K1086" s="146"/>
      <c r="L1086" s="146"/>
      <c r="M1086" s="146"/>
      <c r="N1086" s="146"/>
      <c r="O1086" s="146"/>
      <c r="P1086" s="146"/>
      <c r="Q1086" s="146"/>
      <c r="R1086" s="146"/>
      <c r="S1086" s="147"/>
      <c r="T1086" s="145" t="s">
        <v>291</v>
      </c>
      <c r="U1086" s="146"/>
      <c r="V1086" s="146"/>
      <c r="W1086" s="146"/>
      <c r="X1086" s="147"/>
      <c r="Y1086" s="145" t="s">
        <v>292</v>
      </c>
      <c r="Z1086" s="146"/>
      <c r="AA1086" s="146"/>
      <c r="AB1086" s="146"/>
      <c r="AC1086" s="147"/>
      <c r="AD1086" s="145" t="s">
        <v>292</v>
      </c>
      <c r="AE1086" s="146"/>
      <c r="AF1086" s="146"/>
      <c r="AG1086" s="146"/>
      <c r="AH1086" s="147"/>
      <c r="AI1086" s="145"/>
      <c r="AJ1086" s="146"/>
      <c r="AK1086" s="147"/>
      <c r="AM1086"/>
    </row>
    <row r="1087" spans="1:39" ht="17" customHeight="1" x14ac:dyDescent="0.2">
      <c r="A1087" s="62"/>
      <c r="B1087" s="145"/>
      <c r="C1087" s="146"/>
      <c r="D1087" s="147"/>
      <c r="E1087" s="145"/>
      <c r="F1087" s="146"/>
      <c r="G1087" s="146"/>
      <c r="H1087" s="146"/>
      <c r="I1087" s="146"/>
      <c r="J1087" s="146"/>
      <c r="K1087" s="146"/>
      <c r="L1087" s="146"/>
      <c r="M1087" s="146"/>
      <c r="N1087" s="146"/>
      <c r="O1087" s="146"/>
      <c r="P1087" s="146"/>
      <c r="Q1087" s="146"/>
      <c r="R1087" s="146"/>
      <c r="S1087" s="147"/>
      <c r="T1087" s="145" t="s">
        <v>291</v>
      </c>
      <c r="U1087" s="146"/>
      <c r="V1087" s="146"/>
      <c r="W1087" s="146"/>
      <c r="X1087" s="147"/>
      <c r="Y1087" s="145" t="s">
        <v>292</v>
      </c>
      <c r="Z1087" s="146"/>
      <c r="AA1087" s="146"/>
      <c r="AB1087" s="146"/>
      <c r="AC1087" s="147"/>
      <c r="AD1087" s="145" t="s">
        <v>292</v>
      </c>
      <c r="AE1087" s="146"/>
      <c r="AF1087" s="146"/>
      <c r="AG1087" s="146"/>
      <c r="AH1087" s="147"/>
      <c r="AI1087" s="145"/>
      <c r="AJ1087" s="146"/>
      <c r="AK1087" s="147"/>
      <c r="AM1087"/>
    </row>
    <row r="1088" spans="1:39" ht="17" customHeight="1" x14ac:dyDescent="0.2">
      <c r="A1088" s="62"/>
      <c r="B1088" s="148"/>
      <c r="C1088" s="149"/>
      <c r="D1088" s="150"/>
      <c r="E1088" s="148"/>
      <c r="F1088" s="149"/>
      <c r="G1088" s="149"/>
      <c r="H1088" s="149"/>
      <c r="I1088" s="149"/>
      <c r="J1088" s="149"/>
      <c r="K1088" s="149"/>
      <c r="L1088" s="149"/>
      <c r="M1088" s="149"/>
      <c r="N1088" s="149"/>
      <c r="O1088" s="149"/>
      <c r="P1088" s="149"/>
      <c r="Q1088" s="149"/>
      <c r="R1088" s="149"/>
      <c r="S1088" s="150"/>
      <c r="T1088" s="148" t="s">
        <v>291</v>
      </c>
      <c r="U1088" s="149"/>
      <c r="V1088" s="149"/>
      <c r="W1088" s="149"/>
      <c r="X1088" s="150"/>
      <c r="Y1088" s="148" t="s">
        <v>292</v>
      </c>
      <c r="Z1088" s="149"/>
      <c r="AA1088" s="149"/>
      <c r="AB1088" s="149"/>
      <c r="AC1088" s="150"/>
      <c r="AD1088" s="148" t="s">
        <v>292</v>
      </c>
      <c r="AE1088" s="149"/>
      <c r="AF1088" s="149"/>
      <c r="AG1088" s="149"/>
      <c r="AH1088" s="150"/>
      <c r="AI1088" s="148"/>
      <c r="AJ1088" s="149"/>
      <c r="AK1088" s="150"/>
      <c r="AM1088"/>
    </row>
    <row r="1089" spans="1:39" ht="7" customHeight="1" x14ac:dyDescent="0.2">
      <c r="A1089" s="62"/>
      <c r="AM1089"/>
    </row>
    <row r="1090" spans="1:39" ht="7" customHeight="1" x14ac:dyDescent="0.2">
      <c r="A1090" s="62"/>
      <c r="B1090" s="28"/>
      <c r="C1090" s="25"/>
      <c r="D1090" s="25"/>
      <c r="E1090" s="25"/>
      <c r="F1090" s="25"/>
      <c r="G1090" s="25"/>
      <c r="H1090" s="25"/>
      <c r="I1090" s="25"/>
      <c r="J1090" s="25"/>
      <c r="K1090" s="25"/>
      <c r="L1090" s="25"/>
      <c r="M1090" s="25"/>
      <c r="N1090" s="25"/>
      <c r="O1090" s="25"/>
      <c r="P1090" s="25"/>
      <c r="Q1090" s="25"/>
      <c r="R1090" s="25"/>
      <c r="S1090" s="25"/>
      <c r="T1090" s="25"/>
      <c r="U1090" s="25"/>
      <c r="V1090" s="25"/>
      <c r="W1090" s="25"/>
      <c r="X1090" s="25"/>
      <c r="Y1090" s="25"/>
      <c r="Z1090" s="25"/>
      <c r="AA1090" s="25"/>
      <c r="AB1090" s="25"/>
      <c r="AC1090" s="25"/>
      <c r="AD1090" s="25"/>
      <c r="AE1090" s="25"/>
      <c r="AF1090" s="25"/>
      <c r="AG1090" s="25"/>
      <c r="AH1090" s="25"/>
      <c r="AI1090" s="25"/>
      <c r="AJ1090" s="25"/>
      <c r="AK1090" s="26"/>
      <c r="AM1090"/>
    </row>
    <row r="1091" spans="1:39" s="30" customFormat="1" ht="15" customHeight="1" x14ac:dyDescent="0.15">
      <c r="A1091" s="62"/>
      <c r="B1091" s="166" t="s">
        <v>293</v>
      </c>
      <c r="C1091" s="167"/>
      <c r="D1091" s="167"/>
      <c r="E1091" s="167"/>
      <c r="F1091" s="167"/>
      <c r="G1091" s="23"/>
      <c r="H1091" s="69"/>
      <c r="I1091" s="23" t="s">
        <v>294</v>
      </c>
      <c r="J1091" s="23"/>
      <c r="K1091" s="23"/>
      <c r="L1091" s="23"/>
      <c r="M1091" s="69"/>
      <c r="N1091" s="23" t="s">
        <v>295</v>
      </c>
      <c r="O1091" s="23"/>
      <c r="P1091" s="23"/>
      <c r="Q1091" s="23"/>
      <c r="R1091" s="69"/>
      <c r="S1091" s="23" t="s">
        <v>296</v>
      </c>
      <c r="T1091" s="23"/>
      <c r="U1091" s="23"/>
      <c r="V1091" s="23"/>
      <c r="W1091" s="23"/>
      <c r="X1091" s="23"/>
      <c r="Y1091" s="70"/>
      <c r="Z1091" s="23" t="s">
        <v>297</v>
      </c>
      <c r="AA1091" s="23"/>
      <c r="AB1091" s="23"/>
      <c r="AC1091" s="23"/>
      <c r="AD1091" s="69"/>
      <c r="AE1091" s="23" t="s">
        <v>298</v>
      </c>
      <c r="AF1091" s="23"/>
      <c r="AG1091" s="23"/>
      <c r="AH1091" s="80"/>
      <c r="AI1091" s="80"/>
      <c r="AJ1091" s="80"/>
      <c r="AK1091" s="84"/>
    </row>
    <row r="1092" spans="1:39" s="30" customFormat="1" ht="10" customHeight="1" x14ac:dyDescent="0.15">
      <c r="A1092" s="62"/>
      <c r="B1092" s="166"/>
      <c r="C1092" s="167"/>
      <c r="D1092" s="167"/>
      <c r="E1092" s="167"/>
      <c r="F1092" s="167"/>
      <c r="G1092" s="23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  <c r="AA1092" s="23"/>
      <c r="AB1092" s="23"/>
      <c r="AC1092" s="23"/>
      <c r="AD1092" s="23"/>
      <c r="AE1092" s="23"/>
      <c r="AF1092" s="23"/>
      <c r="AG1092" s="23"/>
      <c r="AH1092" s="80"/>
      <c r="AI1092" s="80"/>
      <c r="AJ1092" s="80"/>
      <c r="AK1092" s="84"/>
    </row>
    <row r="1093" spans="1:39" s="30" customFormat="1" ht="15" customHeight="1" x14ac:dyDescent="0.15">
      <c r="A1093" s="62"/>
      <c r="B1093" s="166"/>
      <c r="C1093" s="167"/>
      <c r="D1093" s="167"/>
      <c r="E1093" s="167"/>
      <c r="F1093" s="167"/>
      <c r="G1093" s="23"/>
      <c r="H1093" s="69"/>
      <c r="I1093" s="23" t="s">
        <v>299</v>
      </c>
      <c r="J1093" s="23"/>
      <c r="K1093" s="23"/>
      <c r="L1093" s="23"/>
      <c r="M1093" s="69"/>
      <c r="N1093" s="23" t="s">
        <v>300</v>
      </c>
      <c r="O1093" s="72"/>
      <c r="P1093" s="23"/>
      <c r="Q1093" s="23"/>
      <c r="R1093" s="69"/>
      <c r="S1093" s="23" t="s">
        <v>301</v>
      </c>
      <c r="T1093" s="23"/>
      <c r="U1093" s="23"/>
      <c r="V1093" s="23"/>
      <c r="W1093" s="23"/>
      <c r="X1093" s="23"/>
      <c r="Y1093" s="69"/>
      <c r="Z1093" s="23" t="s">
        <v>302</v>
      </c>
      <c r="AA1093" s="23"/>
      <c r="AB1093" s="71"/>
      <c r="AC1093" s="71"/>
      <c r="AD1093" s="71"/>
      <c r="AE1093" s="71"/>
      <c r="AF1093" s="71"/>
      <c r="AG1093" s="71"/>
      <c r="AH1093" s="71"/>
      <c r="AI1093" s="71"/>
      <c r="AJ1093" s="71"/>
      <c r="AK1093" s="82"/>
    </row>
    <row r="1094" spans="1:39" s="30" customFormat="1" ht="10" customHeight="1" x14ac:dyDescent="0.15">
      <c r="A1094" s="62"/>
      <c r="B1094" s="83"/>
      <c r="C1094" s="29"/>
      <c r="D1094" s="29"/>
      <c r="E1094" s="29"/>
      <c r="F1094" s="29"/>
      <c r="G1094" s="23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  <c r="AA1094" s="23"/>
      <c r="AB1094" s="23"/>
      <c r="AC1094" s="23"/>
      <c r="AD1094" s="23"/>
      <c r="AE1094" s="23"/>
      <c r="AF1094" s="23"/>
      <c r="AG1094" s="23"/>
      <c r="AH1094" s="23"/>
      <c r="AI1094" s="23"/>
      <c r="AJ1094" s="23"/>
      <c r="AK1094" s="84"/>
    </row>
    <row r="1095" spans="1:39" s="30" customFormat="1" ht="15" customHeight="1" x14ac:dyDescent="0.15">
      <c r="A1095" s="62"/>
      <c r="B1095" s="171" t="s">
        <v>303</v>
      </c>
      <c r="C1095" s="172"/>
      <c r="D1095" s="172"/>
      <c r="E1095" s="172"/>
      <c r="F1095" s="172"/>
      <c r="G1095" s="23"/>
      <c r="H1095" s="69"/>
      <c r="I1095" s="23" t="s">
        <v>304</v>
      </c>
      <c r="J1095" s="23"/>
      <c r="K1095" s="23"/>
      <c r="L1095" s="23"/>
      <c r="M1095" s="23"/>
      <c r="N1095" s="23"/>
      <c r="O1095" s="72"/>
      <c r="P1095" s="23"/>
      <c r="Q1095" s="23"/>
      <c r="R1095" s="69"/>
      <c r="S1095" s="23" t="s">
        <v>305</v>
      </c>
      <c r="T1095" s="23"/>
      <c r="U1095" s="23"/>
      <c r="V1095" s="23"/>
      <c r="W1095" s="23"/>
      <c r="X1095" s="23"/>
      <c r="Y1095" s="69"/>
      <c r="Z1095" s="23" t="s">
        <v>306</v>
      </c>
      <c r="AA1095" s="23"/>
      <c r="AB1095" s="23"/>
      <c r="AC1095" s="23"/>
      <c r="AD1095" s="23"/>
      <c r="AE1095" s="23"/>
      <c r="AF1095" s="73"/>
      <c r="AG1095" s="23"/>
      <c r="AH1095" s="23"/>
      <c r="AI1095" s="23"/>
      <c r="AJ1095" s="23"/>
      <c r="AK1095" s="84"/>
    </row>
    <row r="1096" spans="1:39" s="30" customFormat="1" ht="5" customHeight="1" x14ac:dyDescent="0.15">
      <c r="A1096" s="62"/>
      <c r="B1096" s="171"/>
      <c r="C1096" s="172"/>
      <c r="D1096" s="172"/>
      <c r="E1096" s="172"/>
      <c r="F1096" s="172"/>
      <c r="G1096" s="23"/>
      <c r="H1096" s="23"/>
      <c r="I1096" s="23"/>
      <c r="J1096" s="23"/>
      <c r="K1096" s="23"/>
      <c r="L1096" s="23"/>
      <c r="M1096" s="23"/>
      <c r="N1096" s="23"/>
      <c r="O1096" s="72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  <c r="AA1096" s="23"/>
      <c r="AB1096" s="23"/>
      <c r="AC1096" s="23"/>
      <c r="AD1096" s="23"/>
      <c r="AE1096" s="23"/>
      <c r="AF1096" s="73"/>
      <c r="AG1096" s="23"/>
      <c r="AH1096" s="23"/>
      <c r="AI1096" s="23"/>
      <c r="AJ1096" s="23"/>
      <c r="AK1096" s="84"/>
    </row>
    <row r="1097" spans="1:39" s="30" customFormat="1" ht="15" customHeight="1" x14ac:dyDescent="0.2">
      <c r="A1097" s="63"/>
      <c r="B1097" s="171"/>
      <c r="C1097" s="172"/>
      <c r="D1097" s="172"/>
      <c r="E1097" s="172"/>
      <c r="F1097" s="172"/>
      <c r="G1097" s="23"/>
      <c r="H1097" s="23"/>
      <c r="I1097" s="23"/>
      <c r="J1097" s="23"/>
      <c r="K1097" s="23"/>
      <c r="L1097" s="23"/>
      <c r="M1097" s="23"/>
      <c r="N1097" s="23"/>
      <c r="O1097" s="74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  <c r="AA1097" s="23"/>
      <c r="AB1097" s="23"/>
      <c r="AC1097" s="23"/>
      <c r="AD1097" s="23"/>
      <c r="AE1097" s="23"/>
      <c r="AF1097" s="23"/>
      <c r="AG1097" s="23"/>
      <c r="AH1097" s="23"/>
      <c r="AI1097" s="23"/>
      <c r="AJ1097" s="23"/>
      <c r="AK1097" s="84"/>
    </row>
    <row r="1098" spans="1:39" s="30" customFormat="1" ht="10" customHeight="1" x14ac:dyDescent="0.2">
      <c r="A1098" s="62"/>
      <c r="B1098" s="83"/>
      <c r="C1098" s="29"/>
      <c r="D1098" s="29"/>
      <c r="E1098" s="29"/>
      <c r="F1098" s="29"/>
      <c r="G1098" s="23"/>
      <c r="H1098" s="23"/>
      <c r="I1098" s="23"/>
      <c r="J1098" s="23"/>
      <c r="K1098" s="23"/>
      <c r="L1098" s="23"/>
      <c r="M1098" s="23"/>
      <c r="N1098" s="23"/>
      <c r="O1098" s="75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  <c r="AA1098" s="23"/>
      <c r="AB1098" s="23"/>
      <c r="AC1098" s="23"/>
      <c r="AD1098" s="23"/>
      <c r="AE1098" s="23"/>
      <c r="AF1098" s="23"/>
      <c r="AG1098" s="23"/>
      <c r="AH1098" s="23"/>
      <c r="AI1098" s="23"/>
      <c r="AJ1098" s="23"/>
      <c r="AK1098" s="84"/>
    </row>
    <row r="1099" spans="1:39" s="30" customFormat="1" ht="17" customHeight="1" x14ac:dyDescent="0.15">
      <c r="A1099" s="62"/>
      <c r="B1099" s="173" t="s">
        <v>307</v>
      </c>
      <c r="C1099" s="174"/>
      <c r="D1099" s="174"/>
      <c r="E1099" s="174"/>
      <c r="F1099" s="174"/>
      <c r="G1099" s="23"/>
      <c r="H1099" s="69"/>
      <c r="I1099" s="76" t="s">
        <v>308</v>
      </c>
      <c r="J1099" s="23"/>
      <c r="K1099" s="23"/>
      <c r="L1099" s="23"/>
      <c r="M1099" s="69"/>
      <c r="N1099" s="23" t="s">
        <v>309</v>
      </c>
      <c r="O1099" s="72"/>
      <c r="P1099" s="23"/>
      <c r="Q1099" s="23"/>
      <c r="R1099" s="69"/>
      <c r="S1099" s="23" t="s">
        <v>310</v>
      </c>
      <c r="T1099" s="23"/>
      <c r="U1099" s="23"/>
      <c r="V1099" s="23"/>
      <c r="W1099" s="23"/>
      <c r="X1099" s="23"/>
      <c r="Y1099" s="69"/>
      <c r="Z1099" s="23" t="s">
        <v>311</v>
      </c>
      <c r="AA1099" s="23"/>
      <c r="AB1099" s="23"/>
      <c r="AC1099" s="69"/>
      <c r="AD1099" s="76" t="s">
        <v>312</v>
      </c>
      <c r="AF1099" s="23"/>
      <c r="AG1099" s="23"/>
      <c r="AH1099" s="23"/>
      <c r="AI1099" s="23"/>
      <c r="AJ1099" s="23"/>
      <c r="AK1099" s="84"/>
    </row>
    <row r="1100" spans="1:39" s="30" customFormat="1" ht="7" customHeight="1" x14ac:dyDescent="0.15">
      <c r="A1100" s="62"/>
      <c r="B1100" s="173"/>
      <c r="C1100" s="174"/>
      <c r="D1100" s="174"/>
      <c r="E1100" s="174"/>
      <c r="F1100" s="174"/>
      <c r="G1100" s="23"/>
      <c r="H1100" s="77"/>
      <c r="I1100" s="23"/>
      <c r="J1100" s="23"/>
      <c r="K1100" s="23"/>
      <c r="L1100" s="23"/>
      <c r="M1100" s="23"/>
      <c r="N1100" s="23"/>
      <c r="O1100" s="72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  <c r="AA1100" s="23"/>
      <c r="AB1100" s="23"/>
      <c r="AC1100" s="23"/>
      <c r="AD1100" s="23"/>
      <c r="AE1100" s="23"/>
      <c r="AF1100" s="23"/>
      <c r="AG1100" s="23"/>
      <c r="AH1100" s="23"/>
      <c r="AI1100" s="23"/>
      <c r="AJ1100" s="23"/>
      <c r="AK1100" s="84"/>
    </row>
    <row r="1101" spans="1:39" ht="17" customHeight="1" x14ac:dyDescent="0.2">
      <c r="A1101" s="62"/>
      <c r="B1101" s="173"/>
      <c r="C1101" s="174"/>
      <c r="D1101" s="174"/>
      <c r="E1101" s="174"/>
      <c r="F1101" s="174"/>
      <c r="G1101" s="75"/>
      <c r="H1101" s="78"/>
      <c r="I1101" s="75" t="s">
        <v>313</v>
      </c>
      <c r="J1101" s="75"/>
      <c r="K1101" s="75"/>
      <c r="L1101" s="75"/>
      <c r="M1101" s="75"/>
      <c r="N1101" s="75"/>
      <c r="O1101" s="75"/>
      <c r="P1101" s="75"/>
      <c r="Q1101" s="75"/>
      <c r="R1101" s="78"/>
      <c r="S1101" s="75" t="s">
        <v>314</v>
      </c>
      <c r="T1101" s="75"/>
      <c r="U1101" s="75"/>
      <c r="V1101" s="75"/>
      <c r="W1101" s="75"/>
      <c r="X1101" s="75"/>
      <c r="Y1101" s="78"/>
      <c r="Z1101" s="75" t="s">
        <v>315</v>
      </c>
      <c r="AA1101" s="75"/>
      <c r="AB1101" s="79"/>
      <c r="AC1101" s="79"/>
      <c r="AD1101" s="79"/>
      <c r="AE1101" s="79"/>
      <c r="AF1101" s="79"/>
      <c r="AG1101" s="79"/>
      <c r="AH1101" s="79"/>
      <c r="AI1101" s="79"/>
      <c r="AJ1101" s="79"/>
      <c r="AK1101" s="85"/>
      <c r="AM1101"/>
    </row>
    <row r="1102" spans="1:39" ht="10" customHeight="1" x14ac:dyDescent="0.2">
      <c r="A1102" s="62"/>
      <c r="B1102" s="86"/>
      <c r="C1102" s="87"/>
      <c r="D1102" s="87"/>
      <c r="E1102" s="87"/>
      <c r="F1102" s="87"/>
      <c r="G1102" s="75"/>
      <c r="H1102" s="75"/>
      <c r="I1102" s="75"/>
      <c r="J1102" s="75"/>
      <c r="K1102" s="75"/>
      <c r="L1102" s="75"/>
      <c r="M1102" s="75"/>
      <c r="N1102" s="75"/>
      <c r="O1102" s="75"/>
      <c r="P1102" s="75"/>
      <c r="Q1102" s="75"/>
      <c r="R1102" s="75"/>
      <c r="S1102" s="75"/>
      <c r="T1102" s="75"/>
      <c r="U1102" s="75"/>
      <c r="V1102" s="75"/>
      <c r="W1102" s="75"/>
      <c r="X1102" s="75"/>
      <c r="Y1102" s="75"/>
      <c r="Z1102" s="75"/>
      <c r="AA1102" s="75"/>
      <c r="AB1102" s="75"/>
      <c r="AC1102" s="75"/>
      <c r="AD1102" s="75"/>
      <c r="AE1102" s="75"/>
      <c r="AF1102" s="75"/>
      <c r="AG1102" s="75"/>
      <c r="AH1102" s="75"/>
      <c r="AI1102" s="75"/>
      <c r="AJ1102" s="75"/>
      <c r="AK1102" s="88"/>
      <c r="AM1102"/>
    </row>
    <row r="1103" spans="1:39" s="23" customFormat="1" ht="15" customHeight="1" x14ac:dyDescent="0.15">
      <c r="A1103" s="64"/>
      <c r="B1103" s="173" t="s">
        <v>316</v>
      </c>
      <c r="C1103" s="174"/>
      <c r="D1103" s="174"/>
      <c r="E1103" s="174"/>
      <c r="F1103" s="174"/>
      <c r="G1103" s="29"/>
      <c r="H1103" s="70"/>
      <c r="I1103" s="80" t="s">
        <v>35</v>
      </c>
      <c r="J1103" s="80"/>
      <c r="K1103" s="80"/>
      <c r="L1103" s="80"/>
      <c r="M1103" s="70"/>
      <c r="N1103" s="80" t="s">
        <v>54</v>
      </c>
      <c r="Q1103" s="80"/>
      <c r="R1103" s="70"/>
      <c r="S1103" s="80" t="s">
        <v>317</v>
      </c>
      <c r="V1103" s="80"/>
      <c r="W1103" s="80"/>
      <c r="Y1103" s="70"/>
      <c r="Z1103" s="80" t="s">
        <v>318</v>
      </c>
      <c r="AA1103" s="80"/>
      <c r="AD1103" s="80"/>
      <c r="AE1103" s="80"/>
      <c r="AF1103" s="80"/>
      <c r="AG1103" s="80"/>
      <c r="AH1103" s="80"/>
      <c r="AI1103" s="80"/>
      <c r="AJ1103" s="80"/>
      <c r="AK1103" s="84"/>
    </row>
    <row r="1104" spans="1:39" ht="17" customHeight="1" x14ac:dyDescent="0.2">
      <c r="A1104" s="62"/>
      <c r="B1104" s="173"/>
      <c r="C1104" s="174"/>
      <c r="D1104" s="174"/>
      <c r="E1104" s="174"/>
      <c r="F1104" s="174"/>
      <c r="G1104" s="75"/>
      <c r="H1104" s="75" t="s">
        <v>319</v>
      </c>
      <c r="I1104" s="75"/>
      <c r="J1104" s="79"/>
      <c r="K1104" s="79"/>
      <c r="L1104" s="79"/>
      <c r="M1104" s="79"/>
      <c r="N1104" s="79"/>
      <c r="O1104" s="79"/>
      <c r="P1104" s="79"/>
      <c r="Q1104" s="79"/>
      <c r="R1104" s="79"/>
      <c r="S1104" s="79"/>
      <c r="T1104" s="79"/>
      <c r="U1104" s="79"/>
      <c r="V1104" s="79"/>
      <c r="W1104" s="79"/>
      <c r="X1104" s="79"/>
      <c r="Y1104" s="79"/>
      <c r="Z1104" s="79"/>
      <c r="AA1104" s="79"/>
      <c r="AB1104" s="79"/>
      <c r="AC1104" s="79"/>
      <c r="AD1104" s="79"/>
      <c r="AE1104" s="79"/>
      <c r="AF1104" s="79"/>
      <c r="AG1104" s="79"/>
      <c r="AH1104" s="79"/>
      <c r="AI1104" s="79"/>
      <c r="AJ1104" s="79"/>
      <c r="AK1104" s="82"/>
      <c r="AM1104"/>
    </row>
    <row r="1105" spans="1:39" ht="5" customHeight="1" x14ac:dyDescent="0.2">
      <c r="A1105" s="62"/>
      <c r="B1105" s="89"/>
      <c r="C1105" s="81"/>
      <c r="D1105" s="81"/>
      <c r="E1105" s="81"/>
      <c r="F1105" s="81"/>
      <c r="G1105" s="81"/>
      <c r="H1105" s="81"/>
      <c r="I1105" s="81"/>
      <c r="J1105" s="81"/>
      <c r="K1105" s="81"/>
      <c r="L1105" s="81"/>
      <c r="M1105" s="81"/>
      <c r="N1105" s="81"/>
      <c r="O1105" s="81"/>
      <c r="P1105" s="81"/>
      <c r="Q1105" s="81"/>
      <c r="R1105" s="81"/>
      <c r="S1105" s="81"/>
      <c r="T1105" s="81"/>
      <c r="U1105" s="81"/>
      <c r="V1105" s="81"/>
      <c r="W1105" s="81"/>
      <c r="X1105" s="81"/>
      <c r="Y1105" s="81"/>
      <c r="Z1105" s="81"/>
      <c r="AA1105" s="81"/>
      <c r="AB1105" s="81"/>
      <c r="AC1105" s="81"/>
      <c r="AD1105" s="81"/>
      <c r="AE1105" s="81"/>
      <c r="AF1105" s="81"/>
      <c r="AG1105" s="81"/>
      <c r="AH1105" s="81"/>
      <c r="AI1105" s="81"/>
      <c r="AJ1105" s="81"/>
      <c r="AK1105" s="90"/>
      <c r="AM1105"/>
    </row>
    <row r="1106" spans="1:39" ht="7" customHeight="1" x14ac:dyDescent="0.2">
      <c r="A1106" s="62"/>
      <c r="B1106" s="175"/>
      <c r="C1106" s="175"/>
      <c r="D1106" s="175"/>
      <c r="E1106" s="175"/>
      <c r="F1106" s="176"/>
      <c r="G1106" s="176"/>
      <c r="H1106" s="176"/>
      <c r="I1106" s="176"/>
      <c r="J1106" s="176"/>
      <c r="K1106" s="176"/>
      <c r="L1106" s="176"/>
      <c r="M1106" s="176"/>
      <c r="N1106" s="176"/>
      <c r="O1106" s="176"/>
      <c r="P1106" s="176"/>
      <c r="Q1106" s="176"/>
      <c r="R1106" s="176"/>
      <c r="S1106" s="176"/>
      <c r="T1106" s="176"/>
      <c r="U1106" s="176"/>
      <c r="V1106" s="176"/>
      <c r="W1106" s="176"/>
      <c r="X1106" s="176"/>
      <c r="Y1106" s="176"/>
      <c r="Z1106" s="176"/>
      <c r="AA1106" s="176"/>
      <c r="AB1106" s="176"/>
      <c r="AC1106" s="176"/>
      <c r="AD1106" s="176"/>
      <c r="AE1106" s="176"/>
      <c r="AF1106" s="176"/>
      <c r="AG1106" s="176"/>
      <c r="AH1106" s="176"/>
      <c r="AI1106" s="176"/>
      <c r="AJ1106" s="176"/>
      <c r="AK1106" s="176"/>
      <c r="AM1106"/>
    </row>
    <row r="1107" spans="1:39" ht="16" customHeight="1" x14ac:dyDescent="0.2">
      <c r="A1107" s="62"/>
      <c r="B1107" s="177" t="s">
        <v>320</v>
      </c>
      <c r="C1107" s="178"/>
      <c r="D1107" s="178"/>
      <c r="E1107" s="178"/>
      <c r="F1107" s="143"/>
      <c r="G1107" s="143"/>
      <c r="H1107" s="143"/>
      <c r="I1107" s="143"/>
      <c r="J1107" s="143"/>
      <c r="K1107" s="143"/>
      <c r="L1107" s="143"/>
      <c r="M1107" s="143"/>
      <c r="N1107" s="143"/>
      <c r="O1107" s="143"/>
      <c r="P1107" s="143"/>
      <c r="Q1107" s="143"/>
      <c r="R1107" s="143"/>
      <c r="S1107" s="143"/>
      <c r="T1107" s="143"/>
      <c r="U1107" s="143"/>
      <c r="V1107" s="143"/>
      <c r="W1107" s="143"/>
      <c r="X1107" s="143"/>
      <c r="Y1107" s="143"/>
      <c r="Z1107" s="143"/>
      <c r="AA1107" s="143"/>
      <c r="AB1107" s="143"/>
      <c r="AC1107" s="143"/>
      <c r="AD1107" s="143"/>
      <c r="AE1107" s="143"/>
      <c r="AF1107" s="143"/>
      <c r="AG1107" s="143"/>
      <c r="AH1107" s="143"/>
      <c r="AI1107" s="143"/>
      <c r="AJ1107" s="143"/>
      <c r="AK1107" s="144"/>
      <c r="AM1107"/>
    </row>
    <row r="1108" spans="1:39" ht="16" customHeight="1" x14ac:dyDescent="0.2">
      <c r="A1108" s="62"/>
      <c r="B1108" s="145"/>
      <c r="C1108" s="146"/>
      <c r="D1108" s="146"/>
      <c r="E1108" s="146"/>
      <c r="F1108" s="146"/>
      <c r="G1108" s="146"/>
      <c r="H1108" s="146"/>
      <c r="I1108" s="146"/>
      <c r="J1108" s="146"/>
      <c r="K1108" s="146"/>
      <c r="L1108" s="146"/>
      <c r="M1108" s="146"/>
      <c r="N1108" s="146"/>
      <c r="O1108" s="146"/>
      <c r="P1108" s="146"/>
      <c r="Q1108" s="146"/>
      <c r="R1108" s="146"/>
      <c r="S1108" s="146"/>
      <c r="T1108" s="146"/>
      <c r="U1108" s="146"/>
      <c r="V1108" s="146"/>
      <c r="W1108" s="146"/>
      <c r="X1108" s="146"/>
      <c r="Y1108" s="146"/>
      <c r="Z1108" s="146"/>
      <c r="AA1108" s="146"/>
      <c r="AB1108" s="146"/>
      <c r="AC1108" s="146"/>
      <c r="AD1108" s="146"/>
      <c r="AE1108" s="146"/>
      <c r="AF1108" s="146"/>
      <c r="AG1108" s="146"/>
      <c r="AH1108" s="146"/>
      <c r="AI1108" s="146"/>
      <c r="AJ1108" s="146"/>
      <c r="AK1108" s="147"/>
      <c r="AM1108"/>
    </row>
    <row r="1109" spans="1:39" ht="16" customHeight="1" x14ac:dyDescent="0.2">
      <c r="A1109" s="62"/>
      <c r="B1109" s="145"/>
      <c r="C1109" s="146"/>
      <c r="D1109" s="146"/>
      <c r="E1109" s="146"/>
      <c r="F1109" s="146"/>
      <c r="G1109" s="146"/>
      <c r="H1109" s="146"/>
      <c r="I1109" s="146"/>
      <c r="J1109" s="146"/>
      <c r="K1109" s="146"/>
      <c r="L1109" s="146"/>
      <c r="M1109" s="146"/>
      <c r="N1109" s="146"/>
      <c r="O1109" s="146"/>
      <c r="P1109" s="146"/>
      <c r="Q1109" s="146"/>
      <c r="R1109" s="146"/>
      <c r="S1109" s="146"/>
      <c r="T1109" s="146"/>
      <c r="U1109" s="146"/>
      <c r="V1109" s="146"/>
      <c r="W1109" s="146"/>
      <c r="X1109" s="146"/>
      <c r="Y1109" s="146"/>
      <c r="Z1109" s="146"/>
      <c r="AA1109" s="146"/>
      <c r="AB1109" s="146"/>
      <c r="AC1109" s="146"/>
      <c r="AD1109" s="146"/>
      <c r="AE1109" s="146"/>
      <c r="AF1109" s="146"/>
      <c r="AG1109" s="146"/>
      <c r="AH1109" s="146"/>
      <c r="AI1109" s="146"/>
      <c r="AJ1109" s="146"/>
      <c r="AK1109" s="147"/>
      <c r="AM1109"/>
    </row>
    <row r="1110" spans="1:39" ht="16" customHeight="1" x14ac:dyDescent="0.2">
      <c r="A1110" s="62"/>
      <c r="B1110" s="145"/>
      <c r="C1110" s="146"/>
      <c r="D1110" s="146"/>
      <c r="E1110" s="146"/>
      <c r="F1110" s="146"/>
      <c r="G1110" s="146"/>
      <c r="H1110" s="146"/>
      <c r="I1110" s="146"/>
      <c r="J1110" s="146"/>
      <c r="K1110" s="146"/>
      <c r="L1110" s="146"/>
      <c r="M1110" s="146"/>
      <c r="N1110" s="146"/>
      <c r="O1110" s="146"/>
      <c r="P1110" s="146"/>
      <c r="Q1110" s="146"/>
      <c r="R1110" s="146"/>
      <c r="S1110" s="146"/>
      <c r="T1110" s="146"/>
      <c r="U1110" s="146"/>
      <c r="V1110" s="146"/>
      <c r="W1110" s="146"/>
      <c r="X1110" s="146"/>
      <c r="Y1110" s="146"/>
      <c r="Z1110" s="146"/>
      <c r="AA1110" s="146"/>
      <c r="AB1110" s="146"/>
      <c r="AC1110" s="146"/>
      <c r="AD1110" s="146"/>
      <c r="AE1110" s="146"/>
      <c r="AF1110" s="146"/>
      <c r="AG1110" s="146"/>
      <c r="AH1110" s="146"/>
      <c r="AI1110" s="146"/>
      <c r="AJ1110" s="146"/>
      <c r="AK1110" s="147"/>
      <c r="AM1110"/>
    </row>
    <row r="1111" spans="1:39" ht="17" customHeight="1" x14ac:dyDescent="0.2">
      <c r="A1111" s="62"/>
      <c r="B1111" s="145"/>
      <c r="C1111" s="146"/>
      <c r="D1111" s="146"/>
      <c r="E1111" s="146"/>
      <c r="F1111" s="146"/>
      <c r="G1111" s="146"/>
      <c r="H1111" s="146"/>
      <c r="I1111" s="146"/>
      <c r="J1111" s="146"/>
      <c r="K1111" s="146"/>
      <c r="L1111" s="146"/>
      <c r="M1111" s="146"/>
      <c r="N1111" s="146"/>
      <c r="O1111" s="146"/>
      <c r="P1111" s="146"/>
      <c r="Q1111" s="146"/>
      <c r="R1111" s="146"/>
      <c r="S1111" s="146"/>
      <c r="T1111" s="146"/>
      <c r="U1111" s="146"/>
      <c r="V1111" s="146"/>
      <c r="W1111" s="146"/>
      <c r="X1111" s="146"/>
      <c r="Y1111" s="146"/>
      <c r="Z1111" s="146"/>
      <c r="AA1111" s="146"/>
      <c r="AB1111" s="146"/>
      <c r="AC1111" s="146"/>
      <c r="AD1111" s="146"/>
      <c r="AE1111" s="146"/>
      <c r="AF1111" s="146"/>
      <c r="AG1111" s="146"/>
      <c r="AH1111" s="146"/>
      <c r="AI1111" s="146"/>
      <c r="AJ1111" s="146"/>
      <c r="AK1111" s="147"/>
      <c r="AM1111"/>
    </row>
    <row r="1112" spans="1:39" ht="17" customHeight="1" x14ac:dyDescent="0.2">
      <c r="A1112" s="62"/>
      <c r="B1112" s="145"/>
      <c r="C1112" s="146"/>
      <c r="D1112" s="146"/>
      <c r="E1112" s="146"/>
      <c r="F1112" s="146"/>
      <c r="G1112" s="146"/>
      <c r="H1112" s="146"/>
      <c r="I1112" s="146"/>
      <c r="J1112" s="146"/>
      <c r="K1112" s="146"/>
      <c r="L1112" s="146"/>
      <c r="M1112" s="146"/>
      <c r="N1112" s="146"/>
      <c r="O1112" s="146"/>
      <c r="P1112" s="146"/>
      <c r="Q1112" s="146"/>
      <c r="R1112" s="146"/>
      <c r="S1112" s="146"/>
      <c r="T1112" s="146"/>
      <c r="U1112" s="146"/>
      <c r="V1112" s="146"/>
      <c r="W1112" s="146"/>
      <c r="X1112" s="146"/>
      <c r="Y1112" s="146"/>
      <c r="Z1112" s="146"/>
      <c r="AA1112" s="146"/>
      <c r="AB1112" s="146"/>
      <c r="AC1112" s="146"/>
      <c r="AD1112" s="146"/>
      <c r="AE1112" s="146"/>
      <c r="AF1112" s="146"/>
      <c r="AG1112" s="146"/>
      <c r="AH1112" s="146"/>
      <c r="AI1112" s="146"/>
      <c r="AJ1112" s="146"/>
      <c r="AK1112" s="147"/>
      <c r="AM1112"/>
    </row>
    <row r="1113" spans="1:39" ht="17" customHeight="1" x14ac:dyDescent="0.2">
      <c r="A1113" s="62"/>
      <c r="B1113" s="148"/>
      <c r="C1113" s="149"/>
      <c r="D1113" s="149"/>
      <c r="E1113" s="149"/>
      <c r="F1113" s="149"/>
      <c r="G1113" s="149"/>
      <c r="H1113" s="149"/>
      <c r="I1113" s="149"/>
      <c r="J1113" s="149"/>
      <c r="K1113" s="149"/>
      <c r="L1113" s="149"/>
      <c r="M1113" s="149"/>
      <c r="N1113" s="149"/>
      <c r="O1113" s="149"/>
      <c r="P1113" s="149"/>
      <c r="Q1113" s="149"/>
      <c r="R1113" s="149"/>
      <c r="S1113" s="149"/>
      <c r="T1113" s="149"/>
      <c r="U1113" s="149"/>
      <c r="V1113" s="149"/>
      <c r="W1113" s="149"/>
      <c r="X1113" s="149"/>
      <c r="Y1113" s="149"/>
      <c r="Z1113" s="149"/>
      <c r="AA1113" s="149"/>
      <c r="AB1113" s="149"/>
      <c r="AC1113" s="149"/>
      <c r="AD1113" s="149"/>
      <c r="AE1113" s="149"/>
      <c r="AF1113" s="149"/>
      <c r="AG1113" s="149"/>
      <c r="AH1113" s="149"/>
      <c r="AI1113" s="149"/>
      <c r="AJ1113" s="149"/>
      <c r="AK1113" s="150"/>
      <c r="AM1113"/>
    </row>
    <row r="1114" spans="1:39" ht="7" customHeight="1" x14ac:dyDescent="0.2">
      <c r="A1114" s="62"/>
      <c r="AM1114"/>
    </row>
    <row r="1115" spans="1:39" ht="12" customHeight="1" x14ac:dyDescent="0.2">
      <c r="A1115" s="62"/>
      <c r="B1115" s="169" t="s">
        <v>321</v>
      </c>
      <c r="C1115" s="170"/>
      <c r="D1115" s="170"/>
      <c r="E1115" s="170"/>
      <c r="F1115" s="25"/>
      <c r="G1115" s="25"/>
      <c r="H1115" s="25"/>
      <c r="I1115" s="25"/>
      <c r="J1115" s="25"/>
      <c r="K1115" s="25"/>
      <c r="L1115" s="25"/>
      <c r="M1115" s="25"/>
      <c r="N1115" s="25"/>
      <c r="O1115" s="25"/>
      <c r="P1115" s="25"/>
      <c r="Q1115" s="25"/>
      <c r="R1115" s="25"/>
      <c r="S1115" s="26"/>
      <c r="T1115" s="169" t="s">
        <v>322</v>
      </c>
      <c r="U1115" s="170"/>
      <c r="V1115" s="170"/>
      <c r="W1115" s="170"/>
      <c r="X1115" s="25"/>
      <c r="Y1115" s="25"/>
      <c r="Z1115" s="25"/>
      <c r="AA1115" s="25"/>
      <c r="AB1115" s="25"/>
      <c r="AC1115" s="25"/>
      <c r="AD1115" s="25"/>
      <c r="AE1115" s="25"/>
      <c r="AF1115" s="25"/>
      <c r="AG1115" s="25"/>
      <c r="AH1115" s="25"/>
      <c r="AI1115" s="25"/>
      <c r="AJ1115" s="25"/>
      <c r="AK1115" s="26"/>
      <c r="AM1115"/>
    </row>
    <row r="1116" spans="1:39" x14ac:dyDescent="0.2">
      <c r="A1116" s="62"/>
      <c r="B1116" s="36"/>
      <c r="C1116" s="37"/>
      <c r="D1116" s="38" t="s">
        <v>323</v>
      </c>
      <c r="F1116" s="32"/>
      <c r="G1116" s="32"/>
      <c r="H1116" s="32"/>
      <c r="I1116" s="32"/>
      <c r="J1116" s="32"/>
      <c r="K1116" s="32"/>
      <c r="L1116" s="32"/>
      <c r="M1116" s="32"/>
      <c r="N1116" s="32"/>
      <c r="O1116" s="32"/>
      <c r="P1116" s="32"/>
      <c r="S1116" s="35"/>
      <c r="T1116" s="36"/>
      <c r="U1116" s="37"/>
      <c r="V1116" s="38" t="s">
        <v>323</v>
      </c>
      <c r="X1116" s="32"/>
      <c r="Y1116" s="32"/>
      <c r="Z1116" s="32"/>
      <c r="AA1116" s="32"/>
      <c r="AB1116" s="32"/>
      <c r="AC1116" s="32"/>
      <c r="AD1116" s="32"/>
      <c r="AE1116" s="32"/>
      <c r="AF1116" s="32"/>
      <c r="AG1116" s="32"/>
      <c r="AH1116" s="32"/>
      <c r="AI1116" s="38"/>
      <c r="AJ1116" s="38"/>
      <c r="AK1116" s="35"/>
      <c r="AM1116"/>
    </row>
    <row r="1117" spans="1:39" ht="7" customHeight="1" x14ac:dyDescent="0.2">
      <c r="A1117" s="62"/>
      <c r="B1117" s="34"/>
      <c r="S1117" s="35"/>
      <c r="T1117" s="34"/>
      <c r="AK1117" s="35"/>
      <c r="AM1117"/>
    </row>
    <row r="1118" spans="1:39" ht="14.25" customHeight="1" x14ac:dyDescent="0.2">
      <c r="A1118" s="62"/>
      <c r="B1118" s="39"/>
      <c r="F1118" s="38" t="s">
        <v>324</v>
      </c>
      <c r="H1118" s="40"/>
      <c r="I1118" s="40"/>
      <c r="J1118" s="41" t="s">
        <v>325</v>
      </c>
      <c r="K1118" s="40"/>
      <c r="L1118" s="41" t="s">
        <v>326</v>
      </c>
      <c r="M1118" s="40"/>
      <c r="N1118" s="40"/>
      <c r="S1118" s="35"/>
      <c r="T1118" s="39"/>
      <c r="X1118" s="38" t="s">
        <v>324</v>
      </c>
      <c r="Z1118" s="40"/>
      <c r="AA1118" s="40"/>
      <c r="AB1118" s="41" t="s">
        <v>325</v>
      </c>
      <c r="AC1118" s="40"/>
      <c r="AD1118" s="41" t="s">
        <v>326</v>
      </c>
      <c r="AE1118" s="40"/>
      <c r="AF1118" s="40"/>
      <c r="AK1118" s="35"/>
      <c r="AM1118"/>
    </row>
    <row r="1119" spans="1:39" ht="5" customHeight="1" x14ac:dyDescent="0.2">
      <c r="A1119" s="62"/>
      <c r="B1119" s="31"/>
      <c r="C1119" s="32"/>
      <c r="D1119" s="32"/>
      <c r="E1119" s="32"/>
      <c r="F1119" s="32"/>
      <c r="G1119" s="32"/>
      <c r="H1119" s="32"/>
      <c r="I1119" s="32"/>
      <c r="J1119" s="32"/>
      <c r="K1119" s="32"/>
      <c r="L1119" s="32"/>
      <c r="M1119" s="32"/>
      <c r="N1119" s="32"/>
      <c r="O1119" s="32"/>
      <c r="P1119" s="32"/>
      <c r="Q1119" s="32"/>
      <c r="R1119" s="32"/>
      <c r="S1119" s="33"/>
      <c r="T1119" s="31"/>
      <c r="U1119" s="32"/>
      <c r="V1119" s="32"/>
      <c r="W1119" s="32"/>
      <c r="X1119" s="32"/>
      <c r="Y1119" s="32"/>
      <c r="Z1119" s="32"/>
      <c r="AA1119" s="32"/>
      <c r="AB1119" s="32"/>
      <c r="AC1119" s="32"/>
      <c r="AD1119" s="32"/>
      <c r="AE1119" s="32"/>
      <c r="AF1119" s="32"/>
      <c r="AG1119" s="32"/>
      <c r="AH1119" s="32"/>
      <c r="AI1119" s="32"/>
      <c r="AJ1119" s="32"/>
      <c r="AK1119" s="33"/>
      <c r="AM1119"/>
    </row>
    <row r="1120" spans="1:39" x14ac:dyDescent="0.2">
      <c r="A1120"/>
      <c r="AK1120" s="95" t="s">
        <v>327</v>
      </c>
      <c r="AM1120"/>
    </row>
    <row r="1121" spans="1:44" ht="5" customHeight="1" x14ac:dyDescent="0.2">
      <c r="B1121" s="16"/>
      <c r="C1121" s="17"/>
      <c r="D1121" s="18"/>
      <c r="E1121" s="18"/>
      <c r="F1121" s="18"/>
      <c r="G1121" s="18"/>
      <c r="H1121" s="18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</row>
    <row r="1122" spans="1:44" ht="22" customHeight="1" x14ac:dyDescent="0.2">
      <c r="A1122" t="str">
        <f>IF($AN$2="","",IF(A1052&gt;=$AN$2,"",1+A1052))</f>
        <v/>
      </c>
      <c r="B1122" s="188"/>
      <c r="C1122" s="189"/>
      <c r="D1122" s="189"/>
      <c r="E1122" s="189"/>
      <c r="F1122" s="189"/>
      <c r="G1122" s="189"/>
      <c r="H1122" s="189"/>
      <c r="I1122" s="190"/>
      <c r="J1122" s="192" t="s">
        <v>277</v>
      </c>
      <c r="K1122" s="193"/>
      <c r="L1122" s="193"/>
      <c r="M1122" s="193"/>
      <c r="N1122" s="193"/>
      <c r="O1122" s="193"/>
      <c r="P1122" s="193"/>
      <c r="Q1122" s="193"/>
      <c r="R1122" s="193"/>
      <c r="S1122" s="193"/>
      <c r="T1122" s="193"/>
      <c r="U1122" s="193"/>
      <c r="V1122" s="193"/>
      <c r="W1122" s="193"/>
      <c r="X1122" s="196" t="str">
        <f>IF(A1122="","",_xlfn.XLOOKUP(A1122,Listagem[Item],Listagem[Número OS]))</f>
        <v/>
      </c>
      <c r="Y1122" s="196"/>
      <c r="Z1122" s="196"/>
      <c r="AA1122" s="196"/>
      <c r="AB1122" s="196"/>
      <c r="AC1122" s="197"/>
      <c r="AD1122" s="188"/>
      <c r="AE1122" s="189"/>
      <c r="AF1122" s="189"/>
      <c r="AG1122" s="189"/>
      <c r="AH1122" s="189"/>
      <c r="AI1122" s="189"/>
      <c r="AJ1122" s="189"/>
      <c r="AK1122" s="190"/>
      <c r="AL1122" s="13"/>
      <c r="AM1122"/>
    </row>
    <row r="1123" spans="1:44" ht="22" customHeight="1" x14ac:dyDescent="0.2">
      <c r="A1123" s="14"/>
      <c r="B1123" s="161"/>
      <c r="C1123" s="162"/>
      <c r="D1123" s="162"/>
      <c r="E1123" s="162"/>
      <c r="F1123" s="162"/>
      <c r="G1123" s="162"/>
      <c r="H1123" s="162"/>
      <c r="I1123" s="191"/>
      <c r="J1123" s="194"/>
      <c r="K1123" s="195"/>
      <c r="L1123" s="195"/>
      <c r="M1123" s="195"/>
      <c r="N1123" s="195"/>
      <c r="O1123" s="195"/>
      <c r="P1123" s="195"/>
      <c r="Q1123" s="195"/>
      <c r="R1123" s="195"/>
      <c r="S1123" s="195"/>
      <c r="T1123" s="195"/>
      <c r="U1123" s="195"/>
      <c r="V1123" s="195"/>
      <c r="W1123" s="195"/>
      <c r="X1123" s="198"/>
      <c r="Y1123" s="198"/>
      <c r="Z1123" s="198"/>
      <c r="AA1123" s="198"/>
      <c r="AB1123" s="198"/>
      <c r="AC1123" s="199"/>
      <c r="AD1123" s="161"/>
      <c r="AE1123" s="162"/>
      <c r="AF1123" s="162"/>
      <c r="AG1123" s="162"/>
      <c r="AH1123" s="162"/>
      <c r="AI1123" s="162"/>
      <c r="AJ1123" s="162"/>
      <c r="AK1123" s="191"/>
      <c r="AM1123"/>
    </row>
    <row r="1124" spans="1:44" ht="7" customHeight="1" x14ac:dyDescent="0.2">
      <c r="A1124"/>
      <c r="C1124" s="15"/>
      <c r="D1124" s="12"/>
      <c r="E1124" s="12"/>
      <c r="F1124" s="12"/>
      <c r="G1124" s="12"/>
      <c r="H1124" s="12"/>
      <c r="AM1124"/>
    </row>
    <row r="1125" spans="1:44" ht="18" customHeight="1" x14ac:dyDescent="0.2">
      <c r="A1125" s="62"/>
      <c r="B1125" s="200" t="s">
        <v>11</v>
      </c>
      <c r="C1125" s="201"/>
      <c r="D1125" s="201"/>
      <c r="E1125" s="201"/>
      <c r="F1125" s="201"/>
      <c r="G1125" s="201"/>
      <c r="H1125" s="201"/>
      <c r="I1125" s="97" t="str">
        <f>IF($X1122="","",_xlfn.XLOOKUP($X1122,Sisteplant[Número OS],Sisteplant[Denominação Tipo de Solicitação Serviço]))</f>
        <v/>
      </c>
      <c r="J1125" s="99"/>
      <c r="K1125" s="99"/>
      <c r="L1125" s="99"/>
      <c r="M1125" s="99"/>
      <c r="N1125" s="99"/>
      <c r="O1125" s="200" t="s">
        <v>13</v>
      </c>
      <c r="P1125" s="201"/>
      <c r="Q1125" s="201"/>
      <c r="R1125" s="98" t="str">
        <f>IF($X1122="","",_xlfn.XLOOKUP($X1122,Sisteplant[Número OS],Sisteplant[Denominação Oficina]))</f>
        <v/>
      </c>
      <c r="S1125" s="98"/>
      <c r="T1125" s="98"/>
      <c r="U1125" s="98"/>
      <c r="V1125" s="98"/>
      <c r="W1125" s="98"/>
      <c r="X1125" s="202" t="s">
        <v>15</v>
      </c>
      <c r="Y1125" s="203"/>
      <c r="Z1125" s="203"/>
      <c r="AA1125" s="203"/>
      <c r="AB1125" s="203"/>
      <c r="AC1125" s="204" t="str">
        <f>IF($X1122="","",_xlfn.XLOOKUP($X1122,Sisteplant[Número OS],Sisteplant[Data Prevista]))</f>
        <v/>
      </c>
      <c r="AD1125" s="204"/>
      <c r="AE1125" s="204"/>
      <c r="AF1125" s="204"/>
      <c r="AG1125" s="204"/>
      <c r="AH1125" s="204"/>
      <c r="AI1125" s="204"/>
      <c r="AJ1125" s="204"/>
      <c r="AK1125" s="234"/>
      <c r="AM1125"/>
      <c r="AN1125" s="111"/>
      <c r="AO1125" s="111"/>
      <c r="AP1125" s="111"/>
      <c r="AQ1125" s="111"/>
      <c r="AR1125" s="111"/>
    </row>
    <row r="1126" spans="1:44" ht="7" customHeight="1" x14ac:dyDescent="0.2">
      <c r="A1126" s="62"/>
      <c r="B1126" s="16"/>
      <c r="C1126" s="17"/>
      <c r="D1126" s="18"/>
      <c r="E1126" s="18"/>
      <c r="F1126" s="18"/>
      <c r="G1126" s="18"/>
      <c r="H1126" s="18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M1126"/>
      <c r="AN1126" s="111"/>
      <c r="AO1126" s="111"/>
      <c r="AP1126" s="111"/>
      <c r="AQ1126" s="111"/>
      <c r="AR1126" s="111"/>
    </row>
    <row r="1127" spans="1:44" ht="15" customHeight="1" x14ac:dyDescent="0.2">
      <c r="A1127" s="62"/>
      <c r="B1127" s="91" t="s">
        <v>278</v>
      </c>
      <c r="C1127" s="19"/>
      <c r="D1127" s="20"/>
      <c r="E1127" s="20"/>
      <c r="F1127" s="20"/>
      <c r="G1127" s="20"/>
      <c r="H1127" s="20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21"/>
      <c r="AK1127" s="22"/>
      <c r="AM1127"/>
      <c r="AN1127" s="111"/>
      <c r="AO1127" s="111"/>
      <c r="AP1127" s="111"/>
      <c r="AQ1127" s="111"/>
      <c r="AR1127" s="111"/>
    </row>
    <row r="1128" spans="1:44" ht="16.75" customHeight="1" x14ac:dyDescent="0.2">
      <c r="A1128" s="64"/>
      <c r="B1128" s="208" t="str">
        <f>IF($X1122="","",_xlfn.XLOOKUP($X1122,Sisteplant[Número OS],Sisteplant[Descrição OS]))</f>
        <v/>
      </c>
      <c r="C1128" s="209"/>
      <c r="D1128" s="209"/>
      <c r="E1128" s="209"/>
      <c r="F1128" s="209"/>
      <c r="G1128" s="209"/>
      <c r="H1128" s="209"/>
      <c r="I1128" s="209"/>
      <c r="J1128" s="209"/>
      <c r="K1128" s="209"/>
      <c r="L1128" s="209"/>
      <c r="M1128" s="209"/>
      <c r="N1128" s="209"/>
      <c r="O1128" s="209"/>
      <c r="P1128" s="209"/>
      <c r="Q1128" s="209"/>
      <c r="R1128" s="209"/>
      <c r="S1128" s="209"/>
      <c r="T1128" s="209"/>
      <c r="U1128" s="209"/>
      <c r="V1128" s="209"/>
      <c r="W1128" s="209"/>
      <c r="X1128" s="209"/>
      <c r="Y1128" s="209"/>
      <c r="Z1128" s="209"/>
      <c r="AA1128" s="209"/>
      <c r="AB1128" s="209"/>
      <c r="AC1128" s="209"/>
      <c r="AD1128" s="209"/>
      <c r="AE1128" s="209"/>
      <c r="AF1128" s="209"/>
      <c r="AG1128" s="209"/>
      <c r="AH1128" s="209"/>
      <c r="AI1128" s="209"/>
      <c r="AJ1128" s="209"/>
      <c r="AK1128" s="210"/>
      <c r="AM1128"/>
    </row>
    <row r="1129" spans="1:44" ht="16.75" customHeight="1" x14ac:dyDescent="0.2">
      <c r="A1129" s="64"/>
      <c r="B1129" s="208"/>
      <c r="C1129" s="209"/>
      <c r="D1129" s="209"/>
      <c r="E1129" s="209"/>
      <c r="F1129" s="209"/>
      <c r="G1129" s="209"/>
      <c r="H1129" s="209"/>
      <c r="I1129" s="209"/>
      <c r="J1129" s="209"/>
      <c r="K1129" s="209"/>
      <c r="L1129" s="209"/>
      <c r="M1129" s="209"/>
      <c r="N1129" s="209"/>
      <c r="O1129" s="209"/>
      <c r="P1129" s="209"/>
      <c r="Q1129" s="209"/>
      <c r="R1129" s="209"/>
      <c r="S1129" s="209"/>
      <c r="T1129" s="209"/>
      <c r="U1129" s="209"/>
      <c r="V1129" s="209"/>
      <c r="W1129" s="209"/>
      <c r="X1129" s="209"/>
      <c r="Y1129" s="209"/>
      <c r="Z1129" s="209"/>
      <c r="AA1129" s="209"/>
      <c r="AB1129" s="209"/>
      <c r="AC1129" s="209"/>
      <c r="AD1129" s="209"/>
      <c r="AE1129" s="209"/>
      <c r="AF1129" s="209"/>
      <c r="AG1129" s="209"/>
      <c r="AH1129" s="209"/>
      <c r="AI1129" s="209"/>
      <c r="AJ1129" s="209"/>
      <c r="AK1129" s="210"/>
      <c r="AM1129"/>
    </row>
    <row r="1130" spans="1:44" ht="16.75" customHeight="1" x14ac:dyDescent="0.2">
      <c r="A1130" s="62"/>
      <c r="B1130" s="208"/>
      <c r="C1130" s="209"/>
      <c r="D1130" s="209"/>
      <c r="E1130" s="209"/>
      <c r="F1130" s="209"/>
      <c r="G1130" s="209"/>
      <c r="H1130" s="209"/>
      <c r="I1130" s="209"/>
      <c r="J1130" s="209"/>
      <c r="K1130" s="209"/>
      <c r="L1130" s="209"/>
      <c r="M1130" s="209"/>
      <c r="N1130" s="209"/>
      <c r="O1130" s="209"/>
      <c r="P1130" s="209"/>
      <c r="Q1130" s="209"/>
      <c r="R1130" s="209"/>
      <c r="S1130" s="209"/>
      <c r="T1130" s="209"/>
      <c r="U1130" s="209"/>
      <c r="V1130" s="209"/>
      <c r="W1130" s="209"/>
      <c r="X1130" s="209"/>
      <c r="Y1130" s="209"/>
      <c r="Z1130" s="209"/>
      <c r="AA1130" s="209"/>
      <c r="AB1130" s="209"/>
      <c r="AC1130" s="209"/>
      <c r="AD1130" s="209"/>
      <c r="AE1130" s="209"/>
      <c r="AF1130" s="209"/>
      <c r="AG1130" s="209"/>
      <c r="AH1130" s="209"/>
      <c r="AI1130" s="209"/>
      <c r="AJ1130" s="209"/>
      <c r="AK1130" s="210"/>
      <c r="AM1130"/>
    </row>
    <row r="1131" spans="1:44" ht="16.75" customHeight="1" x14ac:dyDescent="0.2">
      <c r="A1131" s="62"/>
      <c r="B1131" s="211"/>
      <c r="C1131" s="212"/>
      <c r="D1131" s="212"/>
      <c r="E1131" s="212"/>
      <c r="F1131" s="212"/>
      <c r="G1131" s="212"/>
      <c r="H1131" s="212"/>
      <c r="I1131" s="212"/>
      <c r="J1131" s="212"/>
      <c r="K1131" s="212"/>
      <c r="L1131" s="212"/>
      <c r="M1131" s="212"/>
      <c r="N1131" s="212"/>
      <c r="O1131" s="212"/>
      <c r="P1131" s="212"/>
      <c r="Q1131" s="212"/>
      <c r="R1131" s="212"/>
      <c r="S1131" s="212"/>
      <c r="T1131" s="212"/>
      <c r="U1131" s="212"/>
      <c r="V1131" s="212"/>
      <c r="W1131" s="212"/>
      <c r="X1131" s="212"/>
      <c r="Y1131" s="212"/>
      <c r="Z1131" s="212"/>
      <c r="AA1131" s="212"/>
      <c r="AB1131" s="212"/>
      <c r="AC1131" s="212"/>
      <c r="AD1131" s="212"/>
      <c r="AE1131" s="212"/>
      <c r="AF1131" s="212"/>
      <c r="AG1131" s="212"/>
      <c r="AH1131" s="212"/>
      <c r="AI1131" s="212"/>
      <c r="AJ1131" s="212"/>
      <c r="AK1131" s="213"/>
      <c r="AM1131"/>
    </row>
    <row r="1132" spans="1:44" ht="7" customHeight="1" x14ac:dyDescent="0.2">
      <c r="A1132" s="62"/>
      <c r="B1132" s="16"/>
      <c r="C1132" s="17"/>
      <c r="D1132" s="18"/>
      <c r="E1132" s="18"/>
      <c r="F1132" s="18"/>
      <c r="G1132" s="18"/>
      <c r="H1132" s="18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M1132"/>
    </row>
    <row r="1133" spans="1:44" ht="18" customHeight="1" x14ac:dyDescent="0.2">
      <c r="A1133" s="62"/>
      <c r="B1133" s="179" t="s">
        <v>279</v>
      </c>
      <c r="C1133" s="180"/>
      <c r="D1133" s="99" t="str">
        <f>IF($X1122="","",_xlfn.XLOOKUP($X1122,Sisteplant[Número OS],Sisteplant[Ativo]))</f>
        <v/>
      </c>
      <c r="E1133" s="99"/>
      <c r="F1133" s="99"/>
      <c r="G1133" s="99"/>
      <c r="H1133" s="99"/>
      <c r="I1133" s="99"/>
      <c r="J1133" s="99"/>
      <c r="K1133" s="99"/>
      <c r="L1133" s="179" t="s">
        <v>280</v>
      </c>
      <c r="M1133" s="180"/>
      <c r="N1133" s="180"/>
      <c r="O1133" s="180"/>
      <c r="P1133" s="99" t="str">
        <f>IF($X1122="","",_xlfn.XLOOKUP($X1122,Sisteplant[Número OS],Sisteplant[Denominação Ativo]))</f>
        <v/>
      </c>
      <c r="Q1133" s="99"/>
      <c r="R1133" s="99"/>
      <c r="S1133" s="99"/>
      <c r="T1133" s="99"/>
      <c r="U1133" s="99"/>
      <c r="V1133" s="99"/>
      <c r="W1133" s="99"/>
      <c r="X1133" s="99"/>
      <c r="Y1133" s="99"/>
      <c r="Z1133" s="99"/>
      <c r="AA1133" s="99"/>
      <c r="AB1133" s="99"/>
      <c r="AC1133" s="99"/>
      <c r="AD1133" s="99"/>
      <c r="AE1133" s="185" t="str">
        <f t="array" ref="AE1133">IFERROR(
IF(I1125="","",
_xlfn.SWITCH(I1125,
"PROJETO","PO",
"OBRAS","CC")),
"--")</f>
        <v/>
      </c>
      <c r="AF1133" s="186"/>
      <c r="AG1133" s="214" t="str">
        <f t="array" ref="AG1133">IFERROR(
_xlfn.SWITCH(I1125,
"","",
"PROJETO",VALUE(RIGHT(_xlfn.XLOOKUP(X1122,Sisteplant[Número OS],Sisteplant[Observações do Serviço]),LEN(_xlfn.XLOOKUP(X1122,Sisteplant[Número OS],Sisteplant[Observações do Serviço]))-3)),
"OBRAS",VALUE(LEFT(VLOOKUP($X1122,Sisteplant[],20,FALSE),FIND("-",VLOOKUP($X1122,Sisteplant[],20,FALSE))-1))),"--")</f>
        <v/>
      </c>
      <c r="AH1133" s="214"/>
      <c r="AI1133" s="214"/>
      <c r="AJ1133" s="214"/>
      <c r="AK1133" s="215"/>
      <c r="AM1133"/>
    </row>
    <row r="1134" spans="1:44" ht="7" customHeight="1" x14ac:dyDescent="0.2">
      <c r="A1134" s="62"/>
      <c r="B1134" s="18"/>
      <c r="C1134" s="24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/>
      <c r="Z1134" s="18"/>
      <c r="AA1134" s="18"/>
      <c r="AB1134" s="18"/>
      <c r="AC1134" s="18"/>
      <c r="AD1134" s="18"/>
      <c r="AE1134" s="18"/>
      <c r="AF1134" s="18"/>
      <c r="AG1134" s="18"/>
      <c r="AH1134" s="18"/>
      <c r="AI1134" s="18"/>
      <c r="AJ1134" s="18"/>
      <c r="AK1134" s="18"/>
      <c r="AM1134"/>
    </row>
    <row r="1135" spans="1:44" ht="18" customHeight="1" x14ac:dyDescent="0.2">
      <c r="A1135" s="62"/>
      <c r="B1135" s="179" t="s">
        <v>9</v>
      </c>
      <c r="C1135" s="180"/>
      <c r="D1135" s="180"/>
      <c r="E1135" s="180"/>
      <c r="F1135" s="99" t="str">
        <f>IF($X1122="","",_xlfn.XLOOKUP($X1122,Sisteplant[Número OS],Sisteplant[Denominação do Solicitante]))</f>
        <v/>
      </c>
      <c r="G1135" s="99"/>
      <c r="H1135" s="99"/>
      <c r="I1135" s="99"/>
      <c r="J1135" s="99"/>
      <c r="K1135" s="99"/>
      <c r="L1135" s="99"/>
      <c r="M1135" s="99"/>
      <c r="N1135" s="99"/>
      <c r="O1135" s="99"/>
      <c r="P1135" s="99"/>
      <c r="Q1135" s="99"/>
      <c r="R1135" s="99"/>
      <c r="S1135" s="181" t="s">
        <v>281</v>
      </c>
      <c r="T1135" s="182"/>
      <c r="U1135" s="182"/>
      <c r="V1135" s="183" t="str">
        <f>IF($X1122="","",_xlfn.XLOOKUP($X1122,Sisteplant[Número OS],Sisteplant[Denominação Unidade Negócio]))</f>
        <v/>
      </c>
      <c r="W1135" s="183"/>
      <c r="X1135" s="183"/>
      <c r="Y1135" s="183"/>
      <c r="Z1135" s="183"/>
      <c r="AA1135" s="184"/>
      <c r="AB1135" s="185" t="s">
        <v>1</v>
      </c>
      <c r="AC1135" s="186"/>
      <c r="AD1135" s="186"/>
      <c r="AE1135" s="186"/>
      <c r="AF1135" s="99" t="str">
        <f>IF($X1122="","",_xlfn.XLOOKUP($X1122,Sisteplant[Número OS],Sisteplant[OS Cliente]))</f>
        <v/>
      </c>
      <c r="AG1135" s="99"/>
      <c r="AH1135" s="99"/>
      <c r="AI1135" s="99"/>
      <c r="AJ1135" s="99"/>
      <c r="AK1135" s="100"/>
      <c r="AM1135"/>
    </row>
    <row r="1136" spans="1:44" ht="7" customHeight="1" x14ac:dyDescent="0.2">
      <c r="A1136" s="62"/>
      <c r="B1136" s="16"/>
      <c r="C1136" s="17"/>
      <c r="D1136" s="18"/>
      <c r="E1136" s="18"/>
      <c r="F1136" s="18"/>
      <c r="G1136" s="18"/>
      <c r="H1136" s="18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M1136"/>
    </row>
    <row r="1137" spans="1:39" ht="15" customHeight="1" x14ac:dyDescent="0.2">
      <c r="A1137" s="62"/>
      <c r="B1137" s="232" t="s">
        <v>282</v>
      </c>
      <c r="C1137" s="152" t="s">
        <v>283</v>
      </c>
      <c r="D1137" s="153"/>
      <c r="E1137" s="153"/>
      <c r="F1137" s="153"/>
      <c r="G1137" s="153"/>
      <c r="H1137" s="153"/>
      <c r="I1137" s="153"/>
      <c r="J1137" s="153"/>
      <c r="K1137" s="153"/>
      <c r="L1137" s="153"/>
      <c r="M1137" s="153"/>
      <c r="N1137" s="153"/>
      <c r="O1137" s="153"/>
      <c r="P1137" s="153"/>
      <c r="Q1137" s="153"/>
      <c r="R1137" s="153"/>
      <c r="S1137" s="153"/>
      <c r="T1137" s="153"/>
      <c r="U1137" s="153"/>
      <c r="V1137" s="153"/>
      <c r="W1137" s="153"/>
      <c r="X1137" s="153"/>
      <c r="Y1137" s="153"/>
      <c r="Z1137" s="153"/>
      <c r="AA1137" s="153"/>
      <c r="AB1137" s="153"/>
      <c r="AC1137" s="153"/>
      <c r="AD1137" s="153"/>
      <c r="AE1137" s="154"/>
      <c r="AF1137" s="136" t="s">
        <v>284</v>
      </c>
      <c r="AG1137" s="137"/>
      <c r="AH1137" s="138"/>
      <c r="AI1137" s="136" t="s">
        <v>281</v>
      </c>
      <c r="AJ1137" s="137"/>
      <c r="AK1137" s="138"/>
      <c r="AM1137"/>
    </row>
    <row r="1138" spans="1:39" ht="16.75" customHeight="1" x14ac:dyDescent="0.2">
      <c r="A1138" s="62"/>
      <c r="B1138" s="233"/>
      <c r="C1138" s="155"/>
      <c r="D1138" s="156"/>
      <c r="E1138" s="156"/>
      <c r="F1138" s="156"/>
      <c r="G1138" s="156"/>
      <c r="H1138" s="156"/>
      <c r="I1138" s="156"/>
      <c r="J1138" s="156"/>
      <c r="K1138" s="156"/>
      <c r="L1138" s="156"/>
      <c r="M1138" s="156"/>
      <c r="N1138" s="156"/>
      <c r="O1138" s="156"/>
      <c r="P1138" s="156"/>
      <c r="Q1138" s="156"/>
      <c r="R1138" s="156"/>
      <c r="S1138" s="156"/>
      <c r="T1138" s="156"/>
      <c r="U1138" s="156"/>
      <c r="V1138" s="156"/>
      <c r="W1138" s="156"/>
      <c r="X1138" s="156"/>
      <c r="Y1138" s="156"/>
      <c r="Z1138" s="156"/>
      <c r="AA1138" s="156"/>
      <c r="AB1138" s="156"/>
      <c r="AC1138" s="156"/>
      <c r="AD1138" s="156"/>
      <c r="AE1138" s="157"/>
      <c r="AF1138" s="139"/>
      <c r="AG1138" s="140"/>
      <c r="AH1138" s="141"/>
      <c r="AI1138" s="139"/>
      <c r="AJ1138" s="140"/>
      <c r="AK1138" s="141"/>
      <c r="AM1138"/>
    </row>
    <row r="1139" spans="1:39" ht="16.75" customHeight="1" x14ac:dyDescent="0.2">
      <c r="A1139" s="62"/>
      <c r="B1139" s="92">
        <v>1</v>
      </c>
      <c r="C1139" s="142"/>
      <c r="D1139" s="143"/>
      <c r="E1139" s="143"/>
      <c r="F1139" s="143"/>
      <c r="G1139" s="143"/>
      <c r="H1139" s="143"/>
      <c r="I1139" s="143"/>
      <c r="J1139" s="143"/>
      <c r="K1139" s="143"/>
      <c r="L1139" s="143"/>
      <c r="M1139" s="143"/>
      <c r="N1139" s="143"/>
      <c r="O1139" s="143"/>
      <c r="P1139" s="143"/>
      <c r="Q1139" s="143"/>
      <c r="R1139" s="143"/>
      <c r="S1139" s="143"/>
      <c r="T1139" s="143"/>
      <c r="U1139" s="143"/>
      <c r="V1139" s="143"/>
      <c r="W1139" s="143"/>
      <c r="X1139" s="143"/>
      <c r="Y1139" s="143"/>
      <c r="Z1139" s="143"/>
      <c r="AA1139" s="143"/>
      <c r="AB1139" s="143"/>
      <c r="AC1139" s="143"/>
      <c r="AD1139" s="143"/>
      <c r="AE1139" s="144"/>
      <c r="AF1139" s="142"/>
      <c r="AG1139" s="143"/>
      <c r="AH1139" s="144"/>
      <c r="AI1139" s="142"/>
      <c r="AJ1139" s="143"/>
      <c r="AK1139" s="144"/>
      <c r="AM1139"/>
    </row>
    <row r="1140" spans="1:39" ht="16.75" customHeight="1" x14ac:dyDescent="0.2">
      <c r="A1140" s="62"/>
      <c r="B1140" s="93">
        <v>2</v>
      </c>
      <c r="C1140" s="145"/>
      <c r="D1140" s="146"/>
      <c r="E1140" s="146"/>
      <c r="F1140" s="146"/>
      <c r="G1140" s="146"/>
      <c r="H1140" s="146"/>
      <c r="I1140" s="146"/>
      <c r="J1140" s="146"/>
      <c r="K1140" s="146"/>
      <c r="L1140" s="146"/>
      <c r="M1140" s="146"/>
      <c r="N1140" s="146"/>
      <c r="O1140" s="146"/>
      <c r="P1140" s="146"/>
      <c r="Q1140" s="146"/>
      <c r="R1140" s="146"/>
      <c r="S1140" s="146"/>
      <c r="T1140" s="146"/>
      <c r="U1140" s="146"/>
      <c r="V1140" s="146"/>
      <c r="W1140" s="146"/>
      <c r="X1140" s="146"/>
      <c r="Y1140" s="146"/>
      <c r="Z1140" s="146"/>
      <c r="AA1140" s="146"/>
      <c r="AB1140" s="146"/>
      <c r="AC1140" s="146"/>
      <c r="AD1140" s="146"/>
      <c r="AE1140" s="147"/>
      <c r="AF1140" s="145"/>
      <c r="AG1140" s="146"/>
      <c r="AH1140" s="147"/>
      <c r="AI1140" s="145"/>
      <c r="AJ1140" s="146"/>
      <c r="AK1140" s="147"/>
      <c r="AM1140"/>
    </row>
    <row r="1141" spans="1:39" ht="16.75" customHeight="1" x14ac:dyDescent="0.2">
      <c r="A1141" s="62"/>
      <c r="B1141" s="93">
        <v>3</v>
      </c>
      <c r="C1141" s="145"/>
      <c r="D1141" s="146"/>
      <c r="E1141" s="146"/>
      <c r="F1141" s="146"/>
      <c r="G1141" s="146"/>
      <c r="H1141" s="146"/>
      <c r="I1141" s="146"/>
      <c r="J1141" s="146"/>
      <c r="K1141" s="146"/>
      <c r="L1141" s="146"/>
      <c r="M1141" s="146"/>
      <c r="N1141" s="146"/>
      <c r="O1141" s="146"/>
      <c r="P1141" s="146"/>
      <c r="Q1141" s="146"/>
      <c r="R1141" s="146"/>
      <c r="S1141" s="146"/>
      <c r="T1141" s="146"/>
      <c r="U1141" s="146"/>
      <c r="V1141" s="146"/>
      <c r="W1141" s="146"/>
      <c r="X1141" s="146"/>
      <c r="Y1141" s="146"/>
      <c r="Z1141" s="146"/>
      <c r="AA1141" s="146"/>
      <c r="AB1141" s="146"/>
      <c r="AC1141" s="146"/>
      <c r="AD1141" s="146"/>
      <c r="AE1141" s="147"/>
      <c r="AF1141" s="145"/>
      <c r="AG1141" s="146"/>
      <c r="AH1141" s="147"/>
      <c r="AI1141" s="145"/>
      <c r="AJ1141" s="146"/>
      <c r="AK1141" s="147"/>
      <c r="AM1141"/>
    </row>
    <row r="1142" spans="1:39" s="27" customFormat="1" ht="17" customHeight="1" x14ac:dyDescent="0.2">
      <c r="A1142" s="64"/>
      <c r="B1142" s="93">
        <v>4</v>
      </c>
      <c r="C1142" s="145"/>
      <c r="D1142" s="146"/>
      <c r="E1142" s="146"/>
      <c r="F1142" s="146"/>
      <c r="G1142" s="146"/>
      <c r="H1142" s="146"/>
      <c r="I1142" s="146"/>
      <c r="J1142" s="146"/>
      <c r="K1142" s="146"/>
      <c r="L1142" s="146"/>
      <c r="M1142" s="146"/>
      <c r="N1142" s="146"/>
      <c r="O1142" s="146"/>
      <c r="P1142" s="146"/>
      <c r="Q1142" s="146"/>
      <c r="R1142" s="146"/>
      <c r="S1142" s="146"/>
      <c r="T1142" s="146"/>
      <c r="U1142" s="146"/>
      <c r="V1142" s="146"/>
      <c r="W1142" s="146"/>
      <c r="X1142" s="146"/>
      <c r="Y1142" s="146"/>
      <c r="Z1142" s="146"/>
      <c r="AA1142" s="146"/>
      <c r="AB1142" s="146"/>
      <c r="AC1142" s="146"/>
      <c r="AD1142" s="146"/>
      <c r="AE1142" s="147"/>
      <c r="AF1142" s="145"/>
      <c r="AG1142" s="146"/>
      <c r="AH1142" s="147"/>
      <c r="AI1142" s="145"/>
      <c r="AJ1142" s="146"/>
      <c r="AK1142" s="147"/>
    </row>
    <row r="1143" spans="1:39" ht="17" customHeight="1" x14ac:dyDescent="0.2">
      <c r="A1143" s="62"/>
      <c r="B1143" s="93">
        <v>5</v>
      </c>
      <c r="C1143" s="145"/>
      <c r="D1143" s="146"/>
      <c r="E1143" s="146"/>
      <c r="F1143" s="146"/>
      <c r="G1143" s="146"/>
      <c r="H1143" s="146"/>
      <c r="I1143" s="146"/>
      <c r="J1143" s="146"/>
      <c r="K1143" s="146"/>
      <c r="L1143" s="146"/>
      <c r="M1143" s="146"/>
      <c r="N1143" s="146"/>
      <c r="O1143" s="146"/>
      <c r="P1143" s="146"/>
      <c r="Q1143" s="146"/>
      <c r="R1143" s="146"/>
      <c r="S1143" s="146"/>
      <c r="T1143" s="146"/>
      <c r="U1143" s="146"/>
      <c r="V1143" s="146"/>
      <c r="W1143" s="146"/>
      <c r="X1143" s="146"/>
      <c r="Y1143" s="146"/>
      <c r="Z1143" s="146"/>
      <c r="AA1143" s="146"/>
      <c r="AB1143" s="146"/>
      <c r="AC1143" s="146"/>
      <c r="AD1143" s="146"/>
      <c r="AE1143" s="147"/>
      <c r="AF1143" s="145"/>
      <c r="AG1143" s="146"/>
      <c r="AH1143" s="147"/>
      <c r="AI1143" s="145"/>
      <c r="AJ1143" s="146"/>
      <c r="AK1143" s="147"/>
      <c r="AM1143"/>
    </row>
    <row r="1144" spans="1:39" ht="17" customHeight="1" x14ac:dyDescent="0.2">
      <c r="A1144" s="62"/>
      <c r="B1144" s="93">
        <v>6</v>
      </c>
      <c r="C1144" s="145"/>
      <c r="D1144" s="146"/>
      <c r="E1144" s="146"/>
      <c r="F1144" s="146"/>
      <c r="G1144" s="146"/>
      <c r="H1144" s="146"/>
      <c r="I1144" s="146"/>
      <c r="J1144" s="146"/>
      <c r="K1144" s="146"/>
      <c r="L1144" s="146"/>
      <c r="M1144" s="146"/>
      <c r="N1144" s="146"/>
      <c r="O1144" s="146"/>
      <c r="P1144" s="146"/>
      <c r="Q1144" s="146"/>
      <c r="R1144" s="146"/>
      <c r="S1144" s="146"/>
      <c r="T1144" s="146"/>
      <c r="U1144" s="146"/>
      <c r="V1144" s="146"/>
      <c r="W1144" s="146"/>
      <c r="X1144" s="146"/>
      <c r="Y1144" s="146"/>
      <c r="Z1144" s="146"/>
      <c r="AA1144" s="146"/>
      <c r="AB1144" s="146"/>
      <c r="AC1144" s="146"/>
      <c r="AD1144" s="146"/>
      <c r="AE1144" s="147"/>
      <c r="AF1144" s="145"/>
      <c r="AG1144" s="146"/>
      <c r="AH1144" s="147"/>
      <c r="AI1144" s="145"/>
      <c r="AJ1144" s="146"/>
      <c r="AK1144" s="147"/>
      <c r="AM1144"/>
    </row>
    <row r="1145" spans="1:39" ht="17" customHeight="1" x14ac:dyDescent="0.2">
      <c r="A1145" s="62"/>
      <c r="B1145" s="94">
        <v>7</v>
      </c>
      <c r="C1145" s="148"/>
      <c r="D1145" s="149"/>
      <c r="E1145" s="149"/>
      <c r="F1145" s="149"/>
      <c r="G1145" s="149"/>
      <c r="H1145" s="149"/>
      <c r="I1145" s="149"/>
      <c r="J1145" s="149"/>
      <c r="K1145" s="149"/>
      <c r="L1145" s="149"/>
      <c r="M1145" s="149"/>
      <c r="N1145" s="149"/>
      <c r="O1145" s="149"/>
      <c r="P1145" s="149"/>
      <c r="Q1145" s="149"/>
      <c r="R1145" s="149"/>
      <c r="S1145" s="149"/>
      <c r="T1145" s="149"/>
      <c r="U1145" s="149"/>
      <c r="V1145" s="149"/>
      <c r="W1145" s="149"/>
      <c r="X1145" s="149"/>
      <c r="Y1145" s="149"/>
      <c r="Z1145" s="149"/>
      <c r="AA1145" s="149"/>
      <c r="AB1145" s="149"/>
      <c r="AC1145" s="149"/>
      <c r="AD1145" s="149"/>
      <c r="AE1145" s="150"/>
      <c r="AF1145" s="148"/>
      <c r="AG1145" s="149"/>
      <c r="AH1145" s="150"/>
      <c r="AI1145" s="148"/>
      <c r="AJ1145" s="149"/>
      <c r="AK1145" s="150"/>
      <c r="AM1145"/>
    </row>
    <row r="1146" spans="1:39" ht="7" customHeight="1" x14ac:dyDescent="0.2">
      <c r="A1146" s="62"/>
      <c r="B1146" s="16"/>
      <c r="C1146" s="17"/>
      <c r="D1146" s="18"/>
      <c r="E1146" s="18"/>
      <c r="F1146" s="18"/>
      <c r="G1146" s="18"/>
      <c r="H1146" s="18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M1146"/>
    </row>
    <row r="1147" spans="1:39" ht="17" customHeight="1" x14ac:dyDescent="0.2">
      <c r="A1147" s="62"/>
      <c r="B1147" s="163" t="s">
        <v>285</v>
      </c>
      <c r="C1147" s="164"/>
      <c r="D1147" s="165"/>
      <c r="E1147" s="163" t="s">
        <v>286</v>
      </c>
      <c r="F1147" s="164"/>
      <c r="G1147" s="164"/>
      <c r="H1147" s="164"/>
      <c r="I1147" s="164"/>
      <c r="J1147" s="164"/>
      <c r="K1147" s="164"/>
      <c r="L1147" s="164"/>
      <c r="M1147" s="164"/>
      <c r="N1147" s="164"/>
      <c r="O1147" s="164"/>
      <c r="P1147" s="164"/>
      <c r="Q1147" s="164"/>
      <c r="R1147" s="164"/>
      <c r="S1147" s="165"/>
      <c r="T1147" s="163" t="s">
        <v>287</v>
      </c>
      <c r="U1147" s="164"/>
      <c r="V1147" s="164"/>
      <c r="W1147" s="164"/>
      <c r="X1147" s="165"/>
      <c r="Y1147" s="163" t="s">
        <v>288</v>
      </c>
      <c r="Z1147" s="164"/>
      <c r="AA1147" s="164"/>
      <c r="AB1147" s="164"/>
      <c r="AC1147" s="165"/>
      <c r="AD1147" s="163" t="s">
        <v>289</v>
      </c>
      <c r="AE1147" s="164"/>
      <c r="AF1147" s="164"/>
      <c r="AG1147" s="164"/>
      <c r="AH1147" s="165"/>
      <c r="AI1147" s="163" t="s">
        <v>290</v>
      </c>
      <c r="AJ1147" s="164"/>
      <c r="AK1147" s="165"/>
      <c r="AM1147"/>
    </row>
    <row r="1148" spans="1:39" ht="17" customHeight="1" x14ac:dyDescent="0.2">
      <c r="A1148" s="62"/>
      <c r="B1148" s="142"/>
      <c r="C1148" s="143"/>
      <c r="D1148" s="144"/>
      <c r="E1148" s="142"/>
      <c r="F1148" s="143"/>
      <c r="G1148" s="143"/>
      <c r="H1148" s="143"/>
      <c r="I1148" s="143"/>
      <c r="J1148" s="143"/>
      <c r="K1148" s="143"/>
      <c r="L1148" s="143"/>
      <c r="M1148" s="143"/>
      <c r="N1148" s="143"/>
      <c r="O1148" s="143"/>
      <c r="P1148" s="143"/>
      <c r="Q1148" s="143"/>
      <c r="R1148" s="143"/>
      <c r="S1148" s="144"/>
      <c r="T1148" s="142" t="s">
        <v>291</v>
      </c>
      <c r="U1148" s="143"/>
      <c r="V1148" s="143"/>
      <c r="W1148" s="143"/>
      <c r="X1148" s="144"/>
      <c r="Y1148" s="142" t="s">
        <v>292</v>
      </c>
      <c r="Z1148" s="143"/>
      <c r="AA1148" s="143"/>
      <c r="AB1148" s="143"/>
      <c r="AC1148" s="144"/>
      <c r="AD1148" s="142" t="s">
        <v>292</v>
      </c>
      <c r="AE1148" s="143"/>
      <c r="AF1148" s="143"/>
      <c r="AG1148" s="143"/>
      <c r="AH1148" s="144"/>
      <c r="AI1148" s="142"/>
      <c r="AJ1148" s="143"/>
      <c r="AK1148" s="144"/>
      <c r="AM1148"/>
    </row>
    <row r="1149" spans="1:39" ht="17" customHeight="1" x14ac:dyDescent="0.2">
      <c r="A1149" s="62"/>
      <c r="B1149" s="145"/>
      <c r="C1149" s="146"/>
      <c r="D1149" s="147"/>
      <c r="E1149" s="145"/>
      <c r="F1149" s="146"/>
      <c r="G1149" s="146"/>
      <c r="H1149" s="146"/>
      <c r="I1149" s="146"/>
      <c r="J1149" s="146"/>
      <c r="K1149" s="146"/>
      <c r="L1149" s="146"/>
      <c r="M1149" s="146"/>
      <c r="N1149" s="146"/>
      <c r="O1149" s="146"/>
      <c r="P1149" s="146"/>
      <c r="Q1149" s="146"/>
      <c r="R1149" s="146"/>
      <c r="S1149" s="147"/>
      <c r="T1149" s="145" t="s">
        <v>291</v>
      </c>
      <c r="U1149" s="146"/>
      <c r="V1149" s="146"/>
      <c r="W1149" s="146"/>
      <c r="X1149" s="147"/>
      <c r="Y1149" s="145" t="s">
        <v>292</v>
      </c>
      <c r="Z1149" s="146"/>
      <c r="AA1149" s="146"/>
      <c r="AB1149" s="146"/>
      <c r="AC1149" s="147"/>
      <c r="AD1149" s="145" t="s">
        <v>292</v>
      </c>
      <c r="AE1149" s="146"/>
      <c r="AF1149" s="146"/>
      <c r="AG1149" s="146"/>
      <c r="AH1149" s="147"/>
      <c r="AI1149" s="145"/>
      <c r="AJ1149" s="146"/>
      <c r="AK1149" s="147"/>
      <c r="AM1149"/>
    </row>
    <row r="1150" spans="1:39" ht="17" customHeight="1" x14ac:dyDescent="0.2">
      <c r="A1150" s="62"/>
      <c r="B1150" s="145"/>
      <c r="C1150" s="146"/>
      <c r="D1150" s="147"/>
      <c r="E1150" s="145"/>
      <c r="F1150" s="146"/>
      <c r="G1150" s="146"/>
      <c r="H1150" s="146"/>
      <c r="I1150" s="146"/>
      <c r="J1150" s="146"/>
      <c r="K1150" s="146"/>
      <c r="L1150" s="146"/>
      <c r="M1150" s="146"/>
      <c r="N1150" s="146"/>
      <c r="O1150" s="146"/>
      <c r="P1150" s="146"/>
      <c r="Q1150" s="146"/>
      <c r="R1150" s="146"/>
      <c r="S1150" s="147"/>
      <c r="T1150" s="145" t="s">
        <v>291</v>
      </c>
      <c r="U1150" s="146"/>
      <c r="V1150" s="146"/>
      <c r="W1150" s="146"/>
      <c r="X1150" s="147"/>
      <c r="Y1150" s="145" t="s">
        <v>292</v>
      </c>
      <c r="Z1150" s="146"/>
      <c r="AA1150" s="146"/>
      <c r="AB1150" s="146"/>
      <c r="AC1150" s="147"/>
      <c r="AD1150" s="145" t="s">
        <v>292</v>
      </c>
      <c r="AE1150" s="146"/>
      <c r="AF1150" s="146"/>
      <c r="AG1150" s="146"/>
      <c r="AH1150" s="147"/>
      <c r="AI1150" s="145"/>
      <c r="AJ1150" s="146"/>
      <c r="AK1150" s="147"/>
      <c r="AM1150"/>
    </row>
    <row r="1151" spans="1:39" ht="17" customHeight="1" x14ac:dyDescent="0.2">
      <c r="A1151" s="62"/>
      <c r="B1151" s="145"/>
      <c r="C1151" s="146"/>
      <c r="D1151" s="147"/>
      <c r="E1151" s="145"/>
      <c r="F1151" s="146"/>
      <c r="G1151" s="146"/>
      <c r="H1151" s="146"/>
      <c r="I1151" s="146"/>
      <c r="J1151" s="146"/>
      <c r="K1151" s="146"/>
      <c r="L1151" s="146"/>
      <c r="M1151" s="146"/>
      <c r="N1151" s="146"/>
      <c r="O1151" s="146"/>
      <c r="P1151" s="146"/>
      <c r="Q1151" s="146"/>
      <c r="R1151" s="146"/>
      <c r="S1151" s="147"/>
      <c r="T1151" s="145" t="s">
        <v>291</v>
      </c>
      <c r="U1151" s="146"/>
      <c r="V1151" s="146"/>
      <c r="W1151" s="146"/>
      <c r="X1151" s="147"/>
      <c r="Y1151" s="145" t="s">
        <v>292</v>
      </c>
      <c r="Z1151" s="146"/>
      <c r="AA1151" s="146"/>
      <c r="AB1151" s="146"/>
      <c r="AC1151" s="147"/>
      <c r="AD1151" s="145" t="s">
        <v>292</v>
      </c>
      <c r="AE1151" s="146"/>
      <c r="AF1151" s="146"/>
      <c r="AG1151" s="146"/>
      <c r="AH1151" s="147"/>
      <c r="AI1151" s="145"/>
      <c r="AJ1151" s="146"/>
      <c r="AK1151" s="147"/>
      <c r="AM1151"/>
    </row>
    <row r="1152" spans="1:39" ht="17" customHeight="1" x14ac:dyDescent="0.2">
      <c r="A1152" s="62"/>
      <c r="B1152" s="145"/>
      <c r="C1152" s="146"/>
      <c r="D1152" s="147"/>
      <c r="E1152" s="145"/>
      <c r="F1152" s="146"/>
      <c r="G1152" s="146"/>
      <c r="H1152" s="146"/>
      <c r="I1152" s="146"/>
      <c r="J1152" s="146"/>
      <c r="K1152" s="146"/>
      <c r="L1152" s="146"/>
      <c r="M1152" s="146"/>
      <c r="N1152" s="146"/>
      <c r="O1152" s="146"/>
      <c r="P1152" s="146"/>
      <c r="Q1152" s="146"/>
      <c r="R1152" s="146"/>
      <c r="S1152" s="147"/>
      <c r="T1152" s="145" t="s">
        <v>291</v>
      </c>
      <c r="U1152" s="146"/>
      <c r="V1152" s="146"/>
      <c r="W1152" s="146"/>
      <c r="X1152" s="147"/>
      <c r="Y1152" s="145" t="s">
        <v>292</v>
      </c>
      <c r="Z1152" s="146"/>
      <c r="AA1152" s="146"/>
      <c r="AB1152" s="146"/>
      <c r="AC1152" s="147"/>
      <c r="AD1152" s="145" t="s">
        <v>292</v>
      </c>
      <c r="AE1152" s="146"/>
      <c r="AF1152" s="146"/>
      <c r="AG1152" s="146"/>
      <c r="AH1152" s="147"/>
      <c r="AI1152" s="145"/>
      <c r="AJ1152" s="146"/>
      <c r="AK1152" s="147"/>
      <c r="AM1152"/>
    </row>
    <row r="1153" spans="1:39" ht="17" customHeight="1" x14ac:dyDescent="0.2">
      <c r="A1153" s="62"/>
      <c r="B1153" s="145"/>
      <c r="C1153" s="146"/>
      <c r="D1153" s="147"/>
      <c r="E1153" s="145"/>
      <c r="F1153" s="146"/>
      <c r="G1153" s="146"/>
      <c r="H1153" s="146"/>
      <c r="I1153" s="146"/>
      <c r="J1153" s="146"/>
      <c r="K1153" s="146"/>
      <c r="L1153" s="146"/>
      <c r="M1153" s="146"/>
      <c r="N1153" s="146"/>
      <c r="O1153" s="146"/>
      <c r="P1153" s="146"/>
      <c r="Q1153" s="146"/>
      <c r="R1153" s="146"/>
      <c r="S1153" s="147"/>
      <c r="T1153" s="145" t="s">
        <v>291</v>
      </c>
      <c r="U1153" s="146"/>
      <c r="V1153" s="146"/>
      <c r="W1153" s="146"/>
      <c r="X1153" s="147"/>
      <c r="Y1153" s="145" t="s">
        <v>292</v>
      </c>
      <c r="Z1153" s="146"/>
      <c r="AA1153" s="146"/>
      <c r="AB1153" s="146"/>
      <c r="AC1153" s="147"/>
      <c r="AD1153" s="145" t="s">
        <v>292</v>
      </c>
      <c r="AE1153" s="146"/>
      <c r="AF1153" s="146"/>
      <c r="AG1153" s="146"/>
      <c r="AH1153" s="147"/>
      <c r="AI1153" s="145"/>
      <c r="AJ1153" s="146"/>
      <c r="AK1153" s="147"/>
      <c r="AM1153"/>
    </row>
    <row r="1154" spans="1:39" ht="17" customHeight="1" x14ac:dyDescent="0.2">
      <c r="A1154" s="62"/>
      <c r="B1154" s="145"/>
      <c r="C1154" s="146"/>
      <c r="D1154" s="147"/>
      <c r="E1154" s="145"/>
      <c r="F1154" s="146"/>
      <c r="G1154" s="146"/>
      <c r="H1154" s="146"/>
      <c r="I1154" s="146"/>
      <c r="J1154" s="146"/>
      <c r="K1154" s="146"/>
      <c r="L1154" s="146"/>
      <c r="M1154" s="146"/>
      <c r="N1154" s="146"/>
      <c r="O1154" s="146"/>
      <c r="P1154" s="146"/>
      <c r="Q1154" s="146"/>
      <c r="R1154" s="146"/>
      <c r="S1154" s="147"/>
      <c r="T1154" s="145" t="s">
        <v>291</v>
      </c>
      <c r="U1154" s="146"/>
      <c r="V1154" s="146"/>
      <c r="W1154" s="146"/>
      <c r="X1154" s="147"/>
      <c r="Y1154" s="145" t="s">
        <v>292</v>
      </c>
      <c r="Z1154" s="146"/>
      <c r="AA1154" s="146"/>
      <c r="AB1154" s="146"/>
      <c r="AC1154" s="147"/>
      <c r="AD1154" s="145" t="s">
        <v>292</v>
      </c>
      <c r="AE1154" s="146"/>
      <c r="AF1154" s="146"/>
      <c r="AG1154" s="146"/>
      <c r="AH1154" s="147"/>
      <c r="AI1154" s="145"/>
      <c r="AJ1154" s="146"/>
      <c r="AK1154" s="147"/>
      <c r="AM1154"/>
    </row>
    <row r="1155" spans="1:39" ht="17" customHeight="1" x14ac:dyDescent="0.2">
      <c r="A1155" s="62"/>
      <c r="B1155" s="145"/>
      <c r="C1155" s="146"/>
      <c r="D1155" s="147"/>
      <c r="E1155" s="145"/>
      <c r="F1155" s="146"/>
      <c r="G1155" s="146"/>
      <c r="H1155" s="146"/>
      <c r="I1155" s="146"/>
      <c r="J1155" s="146"/>
      <c r="K1155" s="146"/>
      <c r="L1155" s="146"/>
      <c r="M1155" s="146"/>
      <c r="N1155" s="146"/>
      <c r="O1155" s="146"/>
      <c r="P1155" s="146"/>
      <c r="Q1155" s="146"/>
      <c r="R1155" s="146"/>
      <c r="S1155" s="147"/>
      <c r="T1155" s="145" t="s">
        <v>291</v>
      </c>
      <c r="U1155" s="146"/>
      <c r="V1155" s="146"/>
      <c r="W1155" s="146"/>
      <c r="X1155" s="147"/>
      <c r="Y1155" s="145" t="s">
        <v>292</v>
      </c>
      <c r="Z1155" s="146"/>
      <c r="AA1155" s="146"/>
      <c r="AB1155" s="146"/>
      <c r="AC1155" s="147"/>
      <c r="AD1155" s="145" t="s">
        <v>292</v>
      </c>
      <c r="AE1155" s="146"/>
      <c r="AF1155" s="146"/>
      <c r="AG1155" s="146"/>
      <c r="AH1155" s="147"/>
      <c r="AI1155" s="145"/>
      <c r="AJ1155" s="146"/>
      <c r="AK1155" s="147"/>
      <c r="AM1155"/>
    </row>
    <row r="1156" spans="1:39" ht="17" customHeight="1" x14ac:dyDescent="0.2">
      <c r="A1156" s="62"/>
      <c r="B1156" s="145"/>
      <c r="C1156" s="146"/>
      <c r="D1156" s="147"/>
      <c r="E1156" s="145"/>
      <c r="F1156" s="146"/>
      <c r="G1156" s="146"/>
      <c r="H1156" s="146"/>
      <c r="I1156" s="146"/>
      <c r="J1156" s="146"/>
      <c r="K1156" s="146"/>
      <c r="L1156" s="146"/>
      <c r="M1156" s="146"/>
      <c r="N1156" s="146"/>
      <c r="O1156" s="146"/>
      <c r="P1156" s="146"/>
      <c r="Q1156" s="146"/>
      <c r="R1156" s="146"/>
      <c r="S1156" s="147"/>
      <c r="T1156" s="145" t="s">
        <v>291</v>
      </c>
      <c r="U1156" s="146"/>
      <c r="V1156" s="146"/>
      <c r="W1156" s="146"/>
      <c r="X1156" s="147"/>
      <c r="Y1156" s="145" t="s">
        <v>292</v>
      </c>
      <c r="Z1156" s="146"/>
      <c r="AA1156" s="146"/>
      <c r="AB1156" s="146"/>
      <c r="AC1156" s="147"/>
      <c r="AD1156" s="145" t="s">
        <v>292</v>
      </c>
      <c r="AE1156" s="146"/>
      <c r="AF1156" s="146"/>
      <c r="AG1156" s="146"/>
      <c r="AH1156" s="147"/>
      <c r="AI1156" s="145"/>
      <c r="AJ1156" s="146"/>
      <c r="AK1156" s="147"/>
      <c r="AM1156"/>
    </row>
    <row r="1157" spans="1:39" ht="17" customHeight="1" x14ac:dyDescent="0.2">
      <c r="A1157" s="62"/>
      <c r="B1157" s="145"/>
      <c r="C1157" s="146"/>
      <c r="D1157" s="147"/>
      <c r="E1157" s="145"/>
      <c r="F1157" s="146"/>
      <c r="G1157" s="146"/>
      <c r="H1157" s="146"/>
      <c r="I1157" s="146"/>
      <c r="J1157" s="146"/>
      <c r="K1157" s="146"/>
      <c r="L1157" s="146"/>
      <c r="M1157" s="146"/>
      <c r="N1157" s="146"/>
      <c r="O1157" s="146"/>
      <c r="P1157" s="146"/>
      <c r="Q1157" s="146"/>
      <c r="R1157" s="146"/>
      <c r="S1157" s="147"/>
      <c r="T1157" s="145" t="s">
        <v>291</v>
      </c>
      <c r="U1157" s="146"/>
      <c r="V1157" s="146"/>
      <c r="W1157" s="146"/>
      <c r="X1157" s="147"/>
      <c r="Y1157" s="145" t="s">
        <v>292</v>
      </c>
      <c r="Z1157" s="146"/>
      <c r="AA1157" s="146"/>
      <c r="AB1157" s="146"/>
      <c r="AC1157" s="147"/>
      <c r="AD1157" s="145" t="s">
        <v>292</v>
      </c>
      <c r="AE1157" s="146"/>
      <c r="AF1157" s="146"/>
      <c r="AG1157" s="146"/>
      <c r="AH1157" s="147"/>
      <c r="AI1157" s="145"/>
      <c r="AJ1157" s="146"/>
      <c r="AK1157" s="147"/>
      <c r="AM1157"/>
    </row>
    <row r="1158" spans="1:39" ht="17" customHeight="1" x14ac:dyDescent="0.2">
      <c r="A1158" s="62"/>
      <c r="B1158" s="148"/>
      <c r="C1158" s="149"/>
      <c r="D1158" s="150"/>
      <c r="E1158" s="148"/>
      <c r="F1158" s="149"/>
      <c r="G1158" s="149"/>
      <c r="H1158" s="149"/>
      <c r="I1158" s="149"/>
      <c r="J1158" s="149"/>
      <c r="K1158" s="149"/>
      <c r="L1158" s="149"/>
      <c r="M1158" s="149"/>
      <c r="N1158" s="149"/>
      <c r="O1158" s="149"/>
      <c r="P1158" s="149"/>
      <c r="Q1158" s="149"/>
      <c r="R1158" s="149"/>
      <c r="S1158" s="150"/>
      <c r="T1158" s="148" t="s">
        <v>291</v>
      </c>
      <c r="U1158" s="149"/>
      <c r="V1158" s="149"/>
      <c r="W1158" s="149"/>
      <c r="X1158" s="150"/>
      <c r="Y1158" s="148" t="s">
        <v>292</v>
      </c>
      <c r="Z1158" s="149"/>
      <c r="AA1158" s="149"/>
      <c r="AB1158" s="149"/>
      <c r="AC1158" s="150"/>
      <c r="AD1158" s="148" t="s">
        <v>292</v>
      </c>
      <c r="AE1158" s="149"/>
      <c r="AF1158" s="149"/>
      <c r="AG1158" s="149"/>
      <c r="AH1158" s="150"/>
      <c r="AI1158" s="148"/>
      <c r="AJ1158" s="149"/>
      <c r="AK1158" s="150"/>
      <c r="AM1158"/>
    </row>
    <row r="1159" spans="1:39" ht="7" customHeight="1" x14ac:dyDescent="0.2">
      <c r="A1159" s="62"/>
      <c r="AM1159"/>
    </row>
    <row r="1160" spans="1:39" ht="7" customHeight="1" x14ac:dyDescent="0.2">
      <c r="A1160" s="62"/>
      <c r="B1160" s="28"/>
      <c r="C1160" s="25"/>
      <c r="D1160" s="25"/>
      <c r="E1160" s="25"/>
      <c r="F1160" s="25"/>
      <c r="G1160" s="25"/>
      <c r="H1160" s="25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  <c r="AB1160" s="25"/>
      <c r="AC1160" s="25"/>
      <c r="AD1160" s="25"/>
      <c r="AE1160" s="25"/>
      <c r="AF1160" s="25"/>
      <c r="AG1160" s="25"/>
      <c r="AH1160" s="25"/>
      <c r="AI1160" s="25"/>
      <c r="AJ1160" s="25"/>
      <c r="AK1160" s="26"/>
      <c r="AM1160"/>
    </row>
    <row r="1161" spans="1:39" s="30" customFormat="1" ht="15" customHeight="1" x14ac:dyDescent="0.15">
      <c r="A1161" s="62"/>
      <c r="B1161" s="166" t="s">
        <v>293</v>
      </c>
      <c r="C1161" s="167"/>
      <c r="D1161" s="167"/>
      <c r="E1161" s="167"/>
      <c r="F1161" s="167"/>
      <c r="G1161" s="23"/>
      <c r="H1161" s="69"/>
      <c r="I1161" s="23" t="s">
        <v>294</v>
      </c>
      <c r="J1161" s="23"/>
      <c r="K1161" s="23"/>
      <c r="L1161" s="23"/>
      <c r="M1161" s="69"/>
      <c r="N1161" s="23" t="s">
        <v>295</v>
      </c>
      <c r="O1161" s="23"/>
      <c r="P1161" s="23"/>
      <c r="Q1161" s="23"/>
      <c r="R1161" s="69"/>
      <c r="S1161" s="23" t="s">
        <v>296</v>
      </c>
      <c r="T1161" s="23"/>
      <c r="U1161" s="23"/>
      <c r="V1161" s="23"/>
      <c r="W1161" s="23"/>
      <c r="X1161" s="23"/>
      <c r="Y1161" s="70"/>
      <c r="Z1161" s="23" t="s">
        <v>297</v>
      </c>
      <c r="AA1161" s="23"/>
      <c r="AB1161" s="23"/>
      <c r="AC1161" s="23"/>
      <c r="AD1161" s="69"/>
      <c r="AE1161" s="23" t="s">
        <v>298</v>
      </c>
      <c r="AF1161" s="23"/>
      <c r="AG1161" s="23"/>
      <c r="AH1161" s="80"/>
      <c r="AI1161" s="80"/>
      <c r="AJ1161" s="80"/>
      <c r="AK1161" s="84"/>
    </row>
    <row r="1162" spans="1:39" s="30" customFormat="1" ht="10" customHeight="1" x14ac:dyDescent="0.15">
      <c r="A1162" s="62"/>
      <c r="B1162" s="166"/>
      <c r="C1162" s="167"/>
      <c r="D1162" s="167"/>
      <c r="E1162" s="167"/>
      <c r="F1162" s="167"/>
      <c r="G1162" s="23"/>
      <c r="H1162" s="23"/>
      <c r="I1162" s="23"/>
      <c r="J1162" s="23"/>
      <c r="K1162" s="23"/>
      <c r="L1162" s="23"/>
      <c r="M1162" s="23"/>
      <c r="N1162" s="23"/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  <c r="AA1162" s="23"/>
      <c r="AB1162" s="23"/>
      <c r="AC1162" s="23"/>
      <c r="AD1162" s="23"/>
      <c r="AE1162" s="23"/>
      <c r="AF1162" s="23"/>
      <c r="AG1162" s="23"/>
      <c r="AH1162" s="80"/>
      <c r="AI1162" s="80"/>
      <c r="AJ1162" s="80"/>
      <c r="AK1162" s="84"/>
    </row>
    <row r="1163" spans="1:39" s="30" customFormat="1" ht="15" customHeight="1" x14ac:dyDescent="0.15">
      <c r="A1163" s="62"/>
      <c r="B1163" s="166"/>
      <c r="C1163" s="167"/>
      <c r="D1163" s="167"/>
      <c r="E1163" s="167"/>
      <c r="F1163" s="167"/>
      <c r="G1163" s="23"/>
      <c r="H1163" s="69"/>
      <c r="I1163" s="23" t="s">
        <v>299</v>
      </c>
      <c r="J1163" s="23"/>
      <c r="K1163" s="23"/>
      <c r="L1163" s="23"/>
      <c r="M1163" s="69"/>
      <c r="N1163" s="23" t="s">
        <v>300</v>
      </c>
      <c r="O1163" s="72"/>
      <c r="P1163" s="23"/>
      <c r="Q1163" s="23"/>
      <c r="R1163" s="69"/>
      <c r="S1163" s="23" t="s">
        <v>301</v>
      </c>
      <c r="T1163" s="23"/>
      <c r="U1163" s="23"/>
      <c r="V1163" s="23"/>
      <c r="W1163" s="23"/>
      <c r="X1163" s="23"/>
      <c r="Y1163" s="69"/>
      <c r="Z1163" s="23" t="s">
        <v>302</v>
      </c>
      <c r="AA1163" s="23"/>
      <c r="AB1163" s="71"/>
      <c r="AC1163" s="71"/>
      <c r="AD1163" s="71"/>
      <c r="AE1163" s="71"/>
      <c r="AF1163" s="71"/>
      <c r="AG1163" s="71"/>
      <c r="AH1163" s="71"/>
      <c r="AI1163" s="71"/>
      <c r="AJ1163" s="71"/>
      <c r="AK1163" s="82"/>
    </row>
    <row r="1164" spans="1:39" s="30" customFormat="1" ht="10" customHeight="1" x14ac:dyDescent="0.15">
      <c r="A1164" s="62"/>
      <c r="B1164" s="83"/>
      <c r="C1164" s="29"/>
      <c r="D1164" s="29"/>
      <c r="E1164" s="29"/>
      <c r="F1164" s="29"/>
      <c r="G1164" s="23"/>
      <c r="H1164" s="23"/>
      <c r="I1164" s="23"/>
      <c r="J1164" s="23"/>
      <c r="K1164" s="23"/>
      <c r="L1164" s="23"/>
      <c r="M1164" s="23"/>
      <c r="N1164" s="23"/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  <c r="AA1164" s="23"/>
      <c r="AB1164" s="23"/>
      <c r="AC1164" s="23"/>
      <c r="AD1164" s="23"/>
      <c r="AE1164" s="23"/>
      <c r="AF1164" s="23"/>
      <c r="AG1164" s="23"/>
      <c r="AH1164" s="23"/>
      <c r="AI1164" s="23"/>
      <c r="AJ1164" s="23"/>
      <c r="AK1164" s="84"/>
    </row>
    <row r="1165" spans="1:39" s="30" customFormat="1" ht="15" customHeight="1" x14ac:dyDescent="0.15">
      <c r="A1165" s="62"/>
      <c r="B1165" s="171" t="s">
        <v>303</v>
      </c>
      <c r="C1165" s="172"/>
      <c r="D1165" s="172"/>
      <c r="E1165" s="172"/>
      <c r="F1165" s="172"/>
      <c r="G1165" s="23"/>
      <c r="H1165" s="69"/>
      <c r="I1165" s="23" t="s">
        <v>304</v>
      </c>
      <c r="J1165" s="23"/>
      <c r="K1165" s="23"/>
      <c r="L1165" s="23"/>
      <c r="M1165" s="23"/>
      <c r="N1165" s="23"/>
      <c r="O1165" s="72"/>
      <c r="P1165" s="23"/>
      <c r="Q1165" s="23"/>
      <c r="R1165" s="69"/>
      <c r="S1165" s="23" t="s">
        <v>305</v>
      </c>
      <c r="T1165" s="23"/>
      <c r="U1165" s="23"/>
      <c r="V1165" s="23"/>
      <c r="W1165" s="23"/>
      <c r="X1165" s="23"/>
      <c r="Y1165" s="69"/>
      <c r="Z1165" s="23" t="s">
        <v>306</v>
      </c>
      <c r="AA1165" s="23"/>
      <c r="AB1165" s="23"/>
      <c r="AC1165" s="23"/>
      <c r="AD1165" s="23"/>
      <c r="AE1165" s="23"/>
      <c r="AF1165" s="73"/>
      <c r="AG1165" s="23"/>
      <c r="AH1165" s="23"/>
      <c r="AI1165" s="23"/>
      <c r="AJ1165" s="23"/>
      <c r="AK1165" s="84"/>
    </row>
    <row r="1166" spans="1:39" s="30" customFormat="1" ht="5" customHeight="1" x14ac:dyDescent="0.15">
      <c r="A1166" s="62"/>
      <c r="B1166" s="171"/>
      <c r="C1166" s="172"/>
      <c r="D1166" s="172"/>
      <c r="E1166" s="172"/>
      <c r="F1166" s="172"/>
      <c r="G1166" s="23"/>
      <c r="H1166" s="23"/>
      <c r="I1166" s="23"/>
      <c r="J1166" s="23"/>
      <c r="K1166" s="23"/>
      <c r="L1166" s="23"/>
      <c r="M1166" s="23"/>
      <c r="N1166" s="23"/>
      <c r="O1166" s="72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  <c r="AA1166" s="23"/>
      <c r="AB1166" s="23"/>
      <c r="AC1166" s="23"/>
      <c r="AD1166" s="23"/>
      <c r="AE1166" s="23"/>
      <c r="AF1166" s="73"/>
      <c r="AG1166" s="23"/>
      <c r="AH1166" s="23"/>
      <c r="AI1166" s="23"/>
      <c r="AJ1166" s="23"/>
      <c r="AK1166" s="84"/>
    </row>
    <row r="1167" spans="1:39" s="30" customFormat="1" ht="15" customHeight="1" x14ac:dyDescent="0.2">
      <c r="A1167" s="63"/>
      <c r="B1167" s="171"/>
      <c r="C1167" s="172"/>
      <c r="D1167" s="172"/>
      <c r="E1167" s="172"/>
      <c r="F1167" s="172"/>
      <c r="G1167" s="23"/>
      <c r="H1167" s="23"/>
      <c r="I1167" s="23"/>
      <c r="J1167" s="23"/>
      <c r="K1167" s="23"/>
      <c r="L1167" s="23"/>
      <c r="M1167" s="23"/>
      <c r="N1167" s="23"/>
      <c r="O1167" s="74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  <c r="AA1167" s="23"/>
      <c r="AB1167" s="23"/>
      <c r="AC1167" s="23"/>
      <c r="AD1167" s="23"/>
      <c r="AE1167" s="23"/>
      <c r="AF1167" s="23"/>
      <c r="AG1167" s="23"/>
      <c r="AH1167" s="23"/>
      <c r="AI1167" s="23"/>
      <c r="AJ1167" s="23"/>
      <c r="AK1167" s="84"/>
    </row>
    <row r="1168" spans="1:39" s="30" customFormat="1" ht="10" customHeight="1" x14ac:dyDescent="0.2">
      <c r="A1168" s="62"/>
      <c r="B1168" s="83"/>
      <c r="C1168" s="29"/>
      <c r="D1168" s="29"/>
      <c r="E1168" s="29"/>
      <c r="F1168" s="29"/>
      <c r="G1168" s="23"/>
      <c r="H1168" s="23"/>
      <c r="I1168" s="23"/>
      <c r="J1168" s="23"/>
      <c r="K1168" s="23"/>
      <c r="L1168" s="23"/>
      <c r="M1168" s="23"/>
      <c r="N1168" s="23"/>
      <c r="O1168" s="75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  <c r="AA1168" s="23"/>
      <c r="AB1168" s="23"/>
      <c r="AC1168" s="23"/>
      <c r="AD1168" s="23"/>
      <c r="AE1168" s="23"/>
      <c r="AF1168" s="23"/>
      <c r="AG1168" s="23"/>
      <c r="AH1168" s="23"/>
      <c r="AI1168" s="23"/>
      <c r="AJ1168" s="23"/>
      <c r="AK1168" s="84"/>
    </row>
    <row r="1169" spans="1:39" s="30" customFormat="1" ht="17" customHeight="1" x14ac:dyDescent="0.15">
      <c r="A1169" s="62"/>
      <c r="B1169" s="173" t="s">
        <v>307</v>
      </c>
      <c r="C1169" s="174"/>
      <c r="D1169" s="174"/>
      <c r="E1169" s="174"/>
      <c r="F1169" s="174"/>
      <c r="G1169" s="23"/>
      <c r="H1169" s="69"/>
      <c r="I1169" s="76" t="s">
        <v>308</v>
      </c>
      <c r="J1169" s="23"/>
      <c r="K1169" s="23"/>
      <c r="L1169" s="23"/>
      <c r="M1169" s="69"/>
      <c r="N1169" s="23" t="s">
        <v>309</v>
      </c>
      <c r="O1169" s="72"/>
      <c r="P1169" s="23"/>
      <c r="Q1169" s="23"/>
      <c r="R1169" s="69"/>
      <c r="S1169" s="23" t="s">
        <v>310</v>
      </c>
      <c r="T1169" s="23"/>
      <c r="U1169" s="23"/>
      <c r="V1169" s="23"/>
      <c r="W1169" s="23"/>
      <c r="X1169" s="23"/>
      <c r="Y1169" s="69"/>
      <c r="Z1169" s="23" t="s">
        <v>311</v>
      </c>
      <c r="AA1169" s="23"/>
      <c r="AB1169" s="23"/>
      <c r="AC1169" s="69"/>
      <c r="AD1169" s="76" t="s">
        <v>312</v>
      </c>
      <c r="AF1169" s="23"/>
      <c r="AG1169" s="23"/>
      <c r="AH1169" s="23"/>
      <c r="AI1169" s="23"/>
      <c r="AJ1169" s="23"/>
      <c r="AK1169" s="84"/>
    </row>
    <row r="1170" spans="1:39" s="30" customFormat="1" ht="7" customHeight="1" x14ac:dyDescent="0.15">
      <c r="A1170" s="62"/>
      <c r="B1170" s="173"/>
      <c r="C1170" s="174"/>
      <c r="D1170" s="174"/>
      <c r="E1170" s="174"/>
      <c r="F1170" s="174"/>
      <c r="G1170" s="23"/>
      <c r="H1170" s="77"/>
      <c r="I1170" s="23"/>
      <c r="J1170" s="23"/>
      <c r="K1170" s="23"/>
      <c r="L1170" s="23"/>
      <c r="M1170" s="23"/>
      <c r="N1170" s="23"/>
      <c r="O1170" s="72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  <c r="AA1170" s="23"/>
      <c r="AB1170" s="23"/>
      <c r="AC1170" s="23"/>
      <c r="AD1170" s="23"/>
      <c r="AE1170" s="23"/>
      <c r="AF1170" s="23"/>
      <c r="AG1170" s="23"/>
      <c r="AH1170" s="23"/>
      <c r="AI1170" s="23"/>
      <c r="AJ1170" s="23"/>
      <c r="AK1170" s="84"/>
    </row>
    <row r="1171" spans="1:39" ht="17" customHeight="1" x14ac:dyDescent="0.2">
      <c r="A1171" s="62"/>
      <c r="B1171" s="173"/>
      <c r="C1171" s="174"/>
      <c r="D1171" s="174"/>
      <c r="E1171" s="174"/>
      <c r="F1171" s="174"/>
      <c r="G1171" s="75"/>
      <c r="H1171" s="78"/>
      <c r="I1171" s="75" t="s">
        <v>313</v>
      </c>
      <c r="J1171" s="75"/>
      <c r="K1171" s="75"/>
      <c r="L1171" s="75"/>
      <c r="M1171" s="75"/>
      <c r="N1171" s="75"/>
      <c r="O1171" s="75"/>
      <c r="P1171" s="75"/>
      <c r="Q1171" s="75"/>
      <c r="R1171" s="78"/>
      <c r="S1171" s="75" t="s">
        <v>314</v>
      </c>
      <c r="T1171" s="75"/>
      <c r="U1171" s="75"/>
      <c r="V1171" s="75"/>
      <c r="W1171" s="75"/>
      <c r="X1171" s="75"/>
      <c r="Y1171" s="78"/>
      <c r="Z1171" s="75" t="s">
        <v>315</v>
      </c>
      <c r="AA1171" s="75"/>
      <c r="AB1171" s="79"/>
      <c r="AC1171" s="79"/>
      <c r="AD1171" s="79"/>
      <c r="AE1171" s="79"/>
      <c r="AF1171" s="79"/>
      <c r="AG1171" s="79"/>
      <c r="AH1171" s="79"/>
      <c r="AI1171" s="79"/>
      <c r="AJ1171" s="79"/>
      <c r="AK1171" s="85"/>
      <c r="AM1171"/>
    </row>
    <row r="1172" spans="1:39" ht="10" customHeight="1" x14ac:dyDescent="0.2">
      <c r="A1172" s="62"/>
      <c r="B1172" s="86"/>
      <c r="C1172" s="87"/>
      <c r="D1172" s="87"/>
      <c r="E1172" s="87"/>
      <c r="F1172" s="87"/>
      <c r="G1172" s="75"/>
      <c r="H1172" s="75"/>
      <c r="I1172" s="75"/>
      <c r="J1172" s="75"/>
      <c r="K1172" s="75"/>
      <c r="L1172" s="75"/>
      <c r="M1172" s="75"/>
      <c r="N1172" s="75"/>
      <c r="O1172" s="75"/>
      <c r="P1172" s="75"/>
      <c r="Q1172" s="75"/>
      <c r="R1172" s="75"/>
      <c r="S1172" s="75"/>
      <c r="T1172" s="75"/>
      <c r="U1172" s="75"/>
      <c r="V1172" s="75"/>
      <c r="W1172" s="75"/>
      <c r="X1172" s="75"/>
      <c r="Y1172" s="75"/>
      <c r="Z1172" s="75"/>
      <c r="AA1172" s="75"/>
      <c r="AB1172" s="75"/>
      <c r="AC1172" s="75"/>
      <c r="AD1172" s="75"/>
      <c r="AE1172" s="75"/>
      <c r="AF1172" s="75"/>
      <c r="AG1172" s="75"/>
      <c r="AH1172" s="75"/>
      <c r="AI1172" s="75"/>
      <c r="AJ1172" s="75"/>
      <c r="AK1172" s="88"/>
      <c r="AM1172"/>
    </row>
    <row r="1173" spans="1:39" s="23" customFormat="1" ht="15" customHeight="1" x14ac:dyDescent="0.15">
      <c r="A1173" s="64"/>
      <c r="B1173" s="173" t="s">
        <v>316</v>
      </c>
      <c r="C1173" s="174"/>
      <c r="D1173" s="174"/>
      <c r="E1173" s="174"/>
      <c r="F1173" s="174"/>
      <c r="G1173" s="29"/>
      <c r="H1173" s="70"/>
      <c r="I1173" s="80" t="s">
        <v>35</v>
      </c>
      <c r="J1173" s="80"/>
      <c r="K1173" s="80"/>
      <c r="L1173" s="80"/>
      <c r="M1173" s="70"/>
      <c r="N1173" s="80" t="s">
        <v>54</v>
      </c>
      <c r="Q1173" s="80"/>
      <c r="R1173" s="70"/>
      <c r="S1173" s="80" t="s">
        <v>317</v>
      </c>
      <c r="V1173" s="80"/>
      <c r="W1173" s="80"/>
      <c r="Y1173" s="70"/>
      <c r="Z1173" s="80" t="s">
        <v>318</v>
      </c>
      <c r="AA1173" s="80"/>
      <c r="AD1173" s="80"/>
      <c r="AE1173" s="80"/>
      <c r="AF1173" s="80"/>
      <c r="AG1173" s="80"/>
      <c r="AH1173" s="80"/>
      <c r="AI1173" s="80"/>
      <c r="AJ1173" s="80"/>
      <c r="AK1173" s="84"/>
    </row>
    <row r="1174" spans="1:39" ht="17" customHeight="1" x14ac:dyDescent="0.2">
      <c r="A1174" s="62"/>
      <c r="B1174" s="173"/>
      <c r="C1174" s="174"/>
      <c r="D1174" s="174"/>
      <c r="E1174" s="174"/>
      <c r="F1174" s="174"/>
      <c r="G1174" s="75"/>
      <c r="H1174" s="75" t="s">
        <v>319</v>
      </c>
      <c r="I1174" s="75"/>
      <c r="J1174" s="79"/>
      <c r="K1174" s="79"/>
      <c r="L1174" s="79"/>
      <c r="M1174" s="79"/>
      <c r="N1174" s="79"/>
      <c r="O1174" s="79"/>
      <c r="P1174" s="79"/>
      <c r="Q1174" s="79"/>
      <c r="R1174" s="79"/>
      <c r="S1174" s="79"/>
      <c r="T1174" s="79"/>
      <c r="U1174" s="79"/>
      <c r="V1174" s="79"/>
      <c r="W1174" s="79"/>
      <c r="X1174" s="79"/>
      <c r="Y1174" s="79"/>
      <c r="Z1174" s="79"/>
      <c r="AA1174" s="79"/>
      <c r="AB1174" s="79"/>
      <c r="AC1174" s="79"/>
      <c r="AD1174" s="79"/>
      <c r="AE1174" s="79"/>
      <c r="AF1174" s="79"/>
      <c r="AG1174" s="79"/>
      <c r="AH1174" s="79"/>
      <c r="AI1174" s="79"/>
      <c r="AJ1174" s="79"/>
      <c r="AK1174" s="82"/>
      <c r="AM1174"/>
    </row>
    <row r="1175" spans="1:39" ht="5" customHeight="1" x14ac:dyDescent="0.2">
      <c r="A1175" s="62"/>
      <c r="B1175" s="89"/>
      <c r="C1175" s="81"/>
      <c r="D1175" s="81"/>
      <c r="E1175" s="81"/>
      <c r="F1175" s="81"/>
      <c r="G1175" s="81"/>
      <c r="H1175" s="81"/>
      <c r="I1175" s="81"/>
      <c r="J1175" s="81"/>
      <c r="K1175" s="81"/>
      <c r="L1175" s="81"/>
      <c r="M1175" s="81"/>
      <c r="N1175" s="81"/>
      <c r="O1175" s="81"/>
      <c r="P1175" s="81"/>
      <c r="Q1175" s="81"/>
      <c r="R1175" s="81"/>
      <c r="S1175" s="81"/>
      <c r="T1175" s="81"/>
      <c r="U1175" s="81"/>
      <c r="V1175" s="81"/>
      <c r="W1175" s="81"/>
      <c r="X1175" s="81"/>
      <c r="Y1175" s="81"/>
      <c r="Z1175" s="81"/>
      <c r="AA1175" s="81"/>
      <c r="AB1175" s="81"/>
      <c r="AC1175" s="81"/>
      <c r="AD1175" s="81"/>
      <c r="AE1175" s="81"/>
      <c r="AF1175" s="81"/>
      <c r="AG1175" s="81"/>
      <c r="AH1175" s="81"/>
      <c r="AI1175" s="81"/>
      <c r="AJ1175" s="81"/>
      <c r="AK1175" s="90"/>
      <c r="AM1175"/>
    </row>
    <row r="1176" spans="1:39" ht="7" customHeight="1" x14ac:dyDescent="0.2">
      <c r="A1176" s="62"/>
      <c r="B1176" s="175"/>
      <c r="C1176" s="175"/>
      <c r="D1176" s="175"/>
      <c r="E1176" s="175"/>
      <c r="F1176" s="176"/>
      <c r="G1176" s="176"/>
      <c r="H1176" s="176"/>
      <c r="I1176" s="176"/>
      <c r="J1176" s="176"/>
      <c r="K1176" s="176"/>
      <c r="L1176" s="176"/>
      <c r="M1176" s="176"/>
      <c r="N1176" s="176"/>
      <c r="O1176" s="176"/>
      <c r="P1176" s="176"/>
      <c r="Q1176" s="176"/>
      <c r="R1176" s="176"/>
      <c r="S1176" s="176"/>
      <c r="T1176" s="176"/>
      <c r="U1176" s="176"/>
      <c r="V1176" s="176"/>
      <c r="W1176" s="176"/>
      <c r="X1176" s="176"/>
      <c r="Y1176" s="176"/>
      <c r="Z1176" s="176"/>
      <c r="AA1176" s="176"/>
      <c r="AB1176" s="176"/>
      <c r="AC1176" s="176"/>
      <c r="AD1176" s="176"/>
      <c r="AE1176" s="176"/>
      <c r="AF1176" s="176"/>
      <c r="AG1176" s="176"/>
      <c r="AH1176" s="176"/>
      <c r="AI1176" s="176"/>
      <c r="AJ1176" s="176"/>
      <c r="AK1176" s="176"/>
      <c r="AM1176"/>
    </row>
    <row r="1177" spans="1:39" ht="16" customHeight="1" x14ac:dyDescent="0.2">
      <c r="A1177" s="62"/>
      <c r="B1177" s="177" t="s">
        <v>320</v>
      </c>
      <c r="C1177" s="178"/>
      <c r="D1177" s="178"/>
      <c r="E1177" s="178"/>
      <c r="F1177" s="143"/>
      <c r="G1177" s="143"/>
      <c r="H1177" s="143"/>
      <c r="I1177" s="143"/>
      <c r="J1177" s="143"/>
      <c r="K1177" s="143"/>
      <c r="L1177" s="143"/>
      <c r="M1177" s="143"/>
      <c r="N1177" s="143"/>
      <c r="O1177" s="143"/>
      <c r="P1177" s="143"/>
      <c r="Q1177" s="143"/>
      <c r="R1177" s="143"/>
      <c r="S1177" s="143"/>
      <c r="T1177" s="143"/>
      <c r="U1177" s="143"/>
      <c r="V1177" s="143"/>
      <c r="W1177" s="143"/>
      <c r="X1177" s="143"/>
      <c r="Y1177" s="143"/>
      <c r="Z1177" s="143"/>
      <c r="AA1177" s="143"/>
      <c r="AB1177" s="143"/>
      <c r="AC1177" s="143"/>
      <c r="AD1177" s="143"/>
      <c r="AE1177" s="143"/>
      <c r="AF1177" s="143"/>
      <c r="AG1177" s="143"/>
      <c r="AH1177" s="143"/>
      <c r="AI1177" s="143"/>
      <c r="AJ1177" s="143"/>
      <c r="AK1177" s="144"/>
      <c r="AM1177"/>
    </row>
    <row r="1178" spans="1:39" ht="16" customHeight="1" x14ac:dyDescent="0.2">
      <c r="A1178" s="62"/>
      <c r="B1178" s="145"/>
      <c r="C1178" s="146"/>
      <c r="D1178" s="146"/>
      <c r="E1178" s="146"/>
      <c r="F1178" s="146"/>
      <c r="G1178" s="146"/>
      <c r="H1178" s="146"/>
      <c r="I1178" s="146"/>
      <c r="J1178" s="146"/>
      <c r="K1178" s="146"/>
      <c r="L1178" s="146"/>
      <c r="M1178" s="146"/>
      <c r="N1178" s="146"/>
      <c r="O1178" s="146"/>
      <c r="P1178" s="146"/>
      <c r="Q1178" s="146"/>
      <c r="R1178" s="146"/>
      <c r="S1178" s="146"/>
      <c r="T1178" s="146"/>
      <c r="U1178" s="146"/>
      <c r="V1178" s="146"/>
      <c r="W1178" s="146"/>
      <c r="X1178" s="146"/>
      <c r="Y1178" s="146"/>
      <c r="Z1178" s="146"/>
      <c r="AA1178" s="146"/>
      <c r="AB1178" s="146"/>
      <c r="AC1178" s="146"/>
      <c r="AD1178" s="146"/>
      <c r="AE1178" s="146"/>
      <c r="AF1178" s="146"/>
      <c r="AG1178" s="146"/>
      <c r="AH1178" s="146"/>
      <c r="AI1178" s="146"/>
      <c r="AJ1178" s="146"/>
      <c r="AK1178" s="147"/>
      <c r="AM1178"/>
    </row>
    <row r="1179" spans="1:39" ht="16" customHeight="1" x14ac:dyDescent="0.2">
      <c r="A1179" s="62"/>
      <c r="B1179" s="145"/>
      <c r="C1179" s="146"/>
      <c r="D1179" s="146"/>
      <c r="E1179" s="146"/>
      <c r="F1179" s="146"/>
      <c r="G1179" s="146"/>
      <c r="H1179" s="146"/>
      <c r="I1179" s="146"/>
      <c r="J1179" s="146"/>
      <c r="K1179" s="146"/>
      <c r="L1179" s="146"/>
      <c r="M1179" s="146"/>
      <c r="N1179" s="146"/>
      <c r="O1179" s="146"/>
      <c r="P1179" s="146"/>
      <c r="Q1179" s="146"/>
      <c r="R1179" s="146"/>
      <c r="S1179" s="146"/>
      <c r="T1179" s="146"/>
      <c r="U1179" s="146"/>
      <c r="V1179" s="146"/>
      <c r="W1179" s="146"/>
      <c r="X1179" s="146"/>
      <c r="Y1179" s="146"/>
      <c r="Z1179" s="146"/>
      <c r="AA1179" s="146"/>
      <c r="AB1179" s="146"/>
      <c r="AC1179" s="146"/>
      <c r="AD1179" s="146"/>
      <c r="AE1179" s="146"/>
      <c r="AF1179" s="146"/>
      <c r="AG1179" s="146"/>
      <c r="AH1179" s="146"/>
      <c r="AI1179" s="146"/>
      <c r="AJ1179" s="146"/>
      <c r="AK1179" s="147"/>
      <c r="AM1179"/>
    </row>
    <row r="1180" spans="1:39" ht="16" customHeight="1" x14ac:dyDescent="0.2">
      <c r="A1180" s="62"/>
      <c r="B1180" s="145"/>
      <c r="C1180" s="146"/>
      <c r="D1180" s="146"/>
      <c r="E1180" s="146"/>
      <c r="F1180" s="146"/>
      <c r="G1180" s="146"/>
      <c r="H1180" s="146"/>
      <c r="I1180" s="146"/>
      <c r="J1180" s="146"/>
      <c r="K1180" s="146"/>
      <c r="L1180" s="146"/>
      <c r="M1180" s="146"/>
      <c r="N1180" s="146"/>
      <c r="O1180" s="146"/>
      <c r="P1180" s="146"/>
      <c r="Q1180" s="146"/>
      <c r="R1180" s="146"/>
      <c r="S1180" s="146"/>
      <c r="T1180" s="146"/>
      <c r="U1180" s="146"/>
      <c r="V1180" s="146"/>
      <c r="W1180" s="146"/>
      <c r="X1180" s="146"/>
      <c r="Y1180" s="146"/>
      <c r="Z1180" s="146"/>
      <c r="AA1180" s="146"/>
      <c r="AB1180" s="146"/>
      <c r="AC1180" s="146"/>
      <c r="AD1180" s="146"/>
      <c r="AE1180" s="146"/>
      <c r="AF1180" s="146"/>
      <c r="AG1180" s="146"/>
      <c r="AH1180" s="146"/>
      <c r="AI1180" s="146"/>
      <c r="AJ1180" s="146"/>
      <c r="AK1180" s="147"/>
      <c r="AM1180"/>
    </row>
    <row r="1181" spans="1:39" ht="17" customHeight="1" x14ac:dyDescent="0.2">
      <c r="A1181" s="62"/>
      <c r="B1181" s="145"/>
      <c r="C1181" s="146"/>
      <c r="D1181" s="146"/>
      <c r="E1181" s="146"/>
      <c r="F1181" s="146"/>
      <c r="G1181" s="146"/>
      <c r="H1181" s="146"/>
      <c r="I1181" s="146"/>
      <c r="J1181" s="146"/>
      <c r="K1181" s="146"/>
      <c r="L1181" s="146"/>
      <c r="M1181" s="146"/>
      <c r="N1181" s="146"/>
      <c r="O1181" s="146"/>
      <c r="P1181" s="146"/>
      <c r="Q1181" s="146"/>
      <c r="R1181" s="146"/>
      <c r="S1181" s="146"/>
      <c r="T1181" s="146"/>
      <c r="U1181" s="146"/>
      <c r="V1181" s="146"/>
      <c r="W1181" s="146"/>
      <c r="X1181" s="146"/>
      <c r="Y1181" s="146"/>
      <c r="Z1181" s="146"/>
      <c r="AA1181" s="146"/>
      <c r="AB1181" s="146"/>
      <c r="AC1181" s="146"/>
      <c r="AD1181" s="146"/>
      <c r="AE1181" s="146"/>
      <c r="AF1181" s="146"/>
      <c r="AG1181" s="146"/>
      <c r="AH1181" s="146"/>
      <c r="AI1181" s="146"/>
      <c r="AJ1181" s="146"/>
      <c r="AK1181" s="147"/>
      <c r="AM1181"/>
    </row>
    <row r="1182" spans="1:39" ht="17" customHeight="1" x14ac:dyDescent="0.2">
      <c r="A1182" s="62"/>
      <c r="B1182" s="145"/>
      <c r="C1182" s="146"/>
      <c r="D1182" s="146"/>
      <c r="E1182" s="146"/>
      <c r="F1182" s="146"/>
      <c r="G1182" s="146"/>
      <c r="H1182" s="146"/>
      <c r="I1182" s="146"/>
      <c r="J1182" s="146"/>
      <c r="K1182" s="146"/>
      <c r="L1182" s="146"/>
      <c r="M1182" s="146"/>
      <c r="N1182" s="146"/>
      <c r="O1182" s="146"/>
      <c r="P1182" s="146"/>
      <c r="Q1182" s="146"/>
      <c r="R1182" s="146"/>
      <c r="S1182" s="146"/>
      <c r="T1182" s="146"/>
      <c r="U1182" s="146"/>
      <c r="V1182" s="146"/>
      <c r="W1182" s="146"/>
      <c r="X1182" s="146"/>
      <c r="Y1182" s="146"/>
      <c r="Z1182" s="146"/>
      <c r="AA1182" s="146"/>
      <c r="AB1182" s="146"/>
      <c r="AC1182" s="146"/>
      <c r="AD1182" s="146"/>
      <c r="AE1182" s="146"/>
      <c r="AF1182" s="146"/>
      <c r="AG1182" s="146"/>
      <c r="AH1182" s="146"/>
      <c r="AI1182" s="146"/>
      <c r="AJ1182" s="146"/>
      <c r="AK1182" s="147"/>
      <c r="AM1182"/>
    </row>
    <row r="1183" spans="1:39" ht="17" customHeight="1" x14ac:dyDescent="0.2">
      <c r="A1183" s="62"/>
      <c r="B1183" s="148"/>
      <c r="C1183" s="149"/>
      <c r="D1183" s="149"/>
      <c r="E1183" s="149"/>
      <c r="F1183" s="149"/>
      <c r="G1183" s="149"/>
      <c r="H1183" s="149"/>
      <c r="I1183" s="149"/>
      <c r="J1183" s="149"/>
      <c r="K1183" s="149"/>
      <c r="L1183" s="149"/>
      <c r="M1183" s="149"/>
      <c r="N1183" s="149"/>
      <c r="O1183" s="149"/>
      <c r="P1183" s="149"/>
      <c r="Q1183" s="149"/>
      <c r="R1183" s="149"/>
      <c r="S1183" s="149"/>
      <c r="T1183" s="149"/>
      <c r="U1183" s="149"/>
      <c r="V1183" s="149"/>
      <c r="W1183" s="149"/>
      <c r="X1183" s="149"/>
      <c r="Y1183" s="149"/>
      <c r="Z1183" s="149"/>
      <c r="AA1183" s="149"/>
      <c r="AB1183" s="149"/>
      <c r="AC1183" s="149"/>
      <c r="AD1183" s="149"/>
      <c r="AE1183" s="149"/>
      <c r="AF1183" s="149"/>
      <c r="AG1183" s="149"/>
      <c r="AH1183" s="149"/>
      <c r="AI1183" s="149"/>
      <c r="AJ1183" s="149"/>
      <c r="AK1183" s="150"/>
      <c r="AM1183"/>
    </row>
    <row r="1184" spans="1:39" ht="7" customHeight="1" x14ac:dyDescent="0.2">
      <c r="A1184" s="62"/>
      <c r="AM1184"/>
    </row>
    <row r="1185" spans="1:44" ht="12" customHeight="1" x14ac:dyDescent="0.2">
      <c r="A1185" s="62"/>
      <c r="B1185" s="169" t="s">
        <v>321</v>
      </c>
      <c r="C1185" s="170"/>
      <c r="D1185" s="170"/>
      <c r="E1185" s="170"/>
      <c r="F1185" s="25"/>
      <c r="G1185" s="25"/>
      <c r="H1185" s="25"/>
      <c r="I1185" s="25"/>
      <c r="J1185" s="25"/>
      <c r="K1185" s="25"/>
      <c r="L1185" s="25"/>
      <c r="M1185" s="25"/>
      <c r="N1185" s="25"/>
      <c r="O1185" s="25"/>
      <c r="P1185" s="25"/>
      <c r="Q1185" s="25"/>
      <c r="R1185" s="25"/>
      <c r="S1185" s="26"/>
      <c r="T1185" s="169" t="s">
        <v>322</v>
      </c>
      <c r="U1185" s="170"/>
      <c r="V1185" s="170"/>
      <c r="W1185" s="170"/>
      <c r="X1185" s="25"/>
      <c r="Y1185" s="25"/>
      <c r="Z1185" s="25"/>
      <c r="AA1185" s="25"/>
      <c r="AB1185" s="25"/>
      <c r="AC1185" s="25"/>
      <c r="AD1185" s="25"/>
      <c r="AE1185" s="25"/>
      <c r="AF1185" s="25"/>
      <c r="AG1185" s="25"/>
      <c r="AH1185" s="25"/>
      <c r="AI1185" s="25"/>
      <c r="AJ1185" s="25"/>
      <c r="AK1185" s="26"/>
      <c r="AM1185"/>
    </row>
    <row r="1186" spans="1:44" x14ac:dyDescent="0.2">
      <c r="A1186" s="62"/>
      <c r="B1186" s="36"/>
      <c r="C1186" s="37"/>
      <c r="D1186" s="38" t="s">
        <v>323</v>
      </c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  <c r="P1186" s="32"/>
      <c r="S1186" s="35"/>
      <c r="T1186" s="36"/>
      <c r="U1186" s="37"/>
      <c r="V1186" s="38" t="s">
        <v>323</v>
      </c>
      <c r="X1186" s="32"/>
      <c r="Y1186" s="32"/>
      <c r="Z1186" s="32"/>
      <c r="AA1186" s="32"/>
      <c r="AB1186" s="32"/>
      <c r="AC1186" s="32"/>
      <c r="AD1186" s="32"/>
      <c r="AE1186" s="32"/>
      <c r="AF1186" s="32"/>
      <c r="AG1186" s="32"/>
      <c r="AH1186" s="32"/>
      <c r="AI1186" s="38"/>
      <c r="AJ1186" s="38"/>
      <c r="AK1186" s="35"/>
      <c r="AM1186"/>
    </row>
    <row r="1187" spans="1:44" ht="7" customHeight="1" x14ac:dyDescent="0.2">
      <c r="A1187" s="62"/>
      <c r="B1187" s="34"/>
      <c r="S1187" s="35"/>
      <c r="T1187" s="34"/>
      <c r="AK1187" s="35"/>
      <c r="AM1187"/>
    </row>
    <row r="1188" spans="1:44" ht="14.25" customHeight="1" x14ac:dyDescent="0.2">
      <c r="A1188" s="62"/>
      <c r="B1188" s="39"/>
      <c r="F1188" s="38" t="s">
        <v>324</v>
      </c>
      <c r="H1188" s="40"/>
      <c r="I1188" s="40"/>
      <c r="J1188" s="41" t="s">
        <v>325</v>
      </c>
      <c r="K1188" s="40"/>
      <c r="L1188" s="41" t="s">
        <v>326</v>
      </c>
      <c r="M1188" s="40"/>
      <c r="N1188" s="40"/>
      <c r="S1188" s="35"/>
      <c r="T1188" s="39"/>
      <c r="X1188" s="38" t="s">
        <v>324</v>
      </c>
      <c r="Z1188" s="40"/>
      <c r="AA1188" s="40"/>
      <c r="AB1188" s="41" t="s">
        <v>325</v>
      </c>
      <c r="AC1188" s="40"/>
      <c r="AD1188" s="41" t="s">
        <v>326</v>
      </c>
      <c r="AE1188" s="40"/>
      <c r="AF1188" s="40"/>
      <c r="AK1188" s="35"/>
      <c r="AM1188"/>
    </row>
    <row r="1189" spans="1:44" ht="5" customHeight="1" x14ac:dyDescent="0.2">
      <c r="A1189" s="62"/>
      <c r="B1189" s="31"/>
      <c r="C1189" s="32"/>
      <c r="D1189" s="32"/>
      <c r="E1189" s="32"/>
      <c r="F1189" s="32"/>
      <c r="G1189" s="32"/>
      <c r="H1189" s="32"/>
      <c r="I1189" s="32"/>
      <c r="J1189" s="32"/>
      <c r="K1189" s="32"/>
      <c r="L1189" s="32"/>
      <c r="M1189" s="32"/>
      <c r="N1189" s="32"/>
      <c r="O1189" s="32"/>
      <c r="P1189" s="32"/>
      <c r="Q1189" s="32"/>
      <c r="R1189" s="32"/>
      <c r="S1189" s="33"/>
      <c r="T1189" s="31"/>
      <c r="U1189" s="32"/>
      <c r="V1189" s="32"/>
      <c r="W1189" s="32"/>
      <c r="X1189" s="32"/>
      <c r="Y1189" s="32"/>
      <c r="Z1189" s="32"/>
      <c r="AA1189" s="32"/>
      <c r="AB1189" s="32"/>
      <c r="AC1189" s="32"/>
      <c r="AD1189" s="32"/>
      <c r="AE1189" s="32"/>
      <c r="AF1189" s="32"/>
      <c r="AG1189" s="32"/>
      <c r="AH1189" s="32"/>
      <c r="AI1189" s="32"/>
      <c r="AJ1189" s="32"/>
      <c r="AK1189" s="33"/>
      <c r="AM1189"/>
    </row>
    <row r="1190" spans="1:44" x14ac:dyDescent="0.2">
      <c r="A1190"/>
      <c r="AK1190" s="95" t="s">
        <v>327</v>
      </c>
      <c r="AM1190"/>
    </row>
    <row r="1191" spans="1:44" ht="5" customHeight="1" x14ac:dyDescent="0.2">
      <c r="B1191" s="16"/>
      <c r="C1191" s="17"/>
      <c r="D1191" s="18"/>
      <c r="E1191" s="18"/>
      <c r="F1191" s="18"/>
      <c r="G1191" s="18"/>
      <c r="H1191" s="18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</row>
    <row r="1192" spans="1:44" ht="22" customHeight="1" x14ac:dyDescent="0.2">
      <c r="A1192" t="str">
        <f>IF($AN$2="","",IF(A1122&gt;=$AN$2,"",1+A1122))</f>
        <v/>
      </c>
      <c r="B1192" s="188"/>
      <c r="C1192" s="189"/>
      <c r="D1192" s="189"/>
      <c r="E1192" s="189"/>
      <c r="F1192" s="189"/>
      <c r="G1192" s="189"/>
      <c r="H1192" s="189"/>
      <c r="I1192" s="190"/>
      <c r="J1192" s="192" t="s">
        <v>277</v>
      </c>
      <c r="K1192" s="193"/>
      <c r="L1192" s="193"/>
      <c r="M1192" s="193"/>
      <c r="N1192" s="193"/>
      <c r="O1192" s="193"/>
      <c r="P1192" s="193"/>
      <c r="Q1192" s="193"/>
      <c r="R1192" s="193"/>
      <c r="S1192" s="193"/>
      <c r="T1192" s="193"/>
      <c r="U1192" s="193"/>
      <c r="V1192" s="193"/>
      <c r="W1192" s="193"/>
      <c r="X1192" s="196" t="str">
        <f>IF(A1192="","",_xlfn.XLOOKUP(A1192,Listagem[Item],Listagem[Número OS]))</f>
        <v/>
      </c>
      <c r="Y1192" s="196"/>
      <c r="Z1192" s="196"/>
      <c r="AA1192" s="196"/>
      <c r="AB1192" s="196"/>
      <c r="AC1192" s="197"/>
      <c r="AD1192" s="188"/>
      <c r="AE1192" s="189"/>
      <c r="AF1192" s="189"/>
      <c r="AG1192" s="189"/>
      <c r="AH1192" s="189"/>
      <c r="AI1192" s="189"/>
      <c r="AJ1192" s="189"/>
      <c r="AK1192" s="190"/>
      <c r="AL1192" s="13"/>
      <c r="AM1192"/>
    </row>
    <row r="1193" spans="1:44" ht="22" customHeight="1" x14ac:dyDescent="0.2">
      <c r="A1193" s="14"/>
      <c r="B1193" s="161"/>
      <c r="C1193" s="162"/>
      <c r="D1193" s="162"/>
      <c r="E1193" s="162"/>
      <c r="F1193" s="162"/>
      <c r="G1193" s="162"/>
      <c r="H1193" s="162"/>
      <c r="I1193" s="191"/>
      <c r="J1193" s="194"/>
      <c r="K1193" s="195"/>
      <c r="L1193" s="195"/>
      <c r="M1193" s="195"/>
      <c r="N1193" s="195"/>
      <c r="O1193" s="195"/>
      <c r="P1193" s="195"/>
      <c r="Q1193" s="195"/>
      <c r="R1193" s="195"/>
      <c r="S1193" s="195"/>
      <c r="T1193" s="195"/>
      <c r="U1193" s="195"/>
      <c r="V1193" s="195"/>
      <c r="W1193" s="195"/>
      <c r="X1193" s="198"/>
      <c r="Y1193" s="198"/>
      <c r="Z1193" s="198"/>
      <c r="AA1193" s="198"/>
      <c r="AB1193" s="198"/>
      <c r="AC1193" s="199"/>
      <c r="AD1193" s="161"/>
      <c r="AE1193" s="162"/>
      <c r="AF1193" s="162"/>
      <c r="AG1193" s="162"/>
      <c r="AH1193" s="162"/>
      <c r="AI1193" s="162"/>
      <c r="AJ1193" s="162"/>
      <c r="AK1193" s="191"/>
      <c r="AM1193"/>
    </row>
    <row r="1194" spans="1:44" ht="7" customHeight="1" x14ac:dyDescent="0.2">
      <c r="A1194"/>
      <c r="C1194" s="15"/>
      <c r="D1194" s="12"/>
      <c r="E1194" s="12"/>
      <c r="F1194" s="12"/>
      <c r="G1194" s="12"/>
      <c r="H1194" s="12"/>
      <c r="AM1194"/>
    </row>
    <row r="1195" spans="1:44" ht="18" customHeight="1" x14ac:dyDescent="0.2">
      <c r="A1195" s="62"/>
      <c r="B1195" s="200" t="s">
        <v>11</v>
      </c>
      <c r="C1195" s="201"/>
      <c r="D1195" s="201"/>
      <c r="E1195" s="201"/>
      <c r="F1195" s="201"/>
      <c r="G1195" s="201"/>
      <c r="H1195" s="201"/>
      <c r="I1195" s="97" t="str">
        <f>IF($X1192="","",_xlfn.XLOOKUP($X1192,Sisteplant[Número OS],Sisteplant[Denominação Tipo de Solicitação Serviço]))</f>
        <v/>
      </c>
      <c r="J1195" s="99"/>
      <c r="K1195" s="99"/>
      <c r="L1195" s="99"/>
      <c r="M1195" s="99"/>
      <c r="N1195" s="99"/>
      <c r="O1195" s="200" t="s">
        <v>13</v>
      </c>
      <c r="P1195" s="201"/>
      <c r="Q1195" s="201"/>
      <c r="R1195" s="98" t="str">
        <f>IF($X1192="","",_xlfn.XLOOKUP($X1192,Sisteplant[Número OS],Sisteplant[Denominação Oficina]))</f>
        <v/>
      </c>
      <c r="S1195" s="98"/>
      <c r="T1195" s="98"/>
      <c r="U1195" s="98"/>
      <c r="V1195" s="98"/>
      <c r="W1195" s="98"/>
      <c r="X1195" s="202" t="s">
        <v>15</v>
      </c>
      <c r="Y1195" s="203"/>
      <c r="Z1195" s="203"/>
      <c r="AA1195" s="203"/>
      <c r="AB1195" s="203"/>
      <c r="AC1195" s="204" t="str">
        <f>IF($X1192="","",_xlfn.XLOOKUP($X1192,Sisteplant[Número OS],Sisteplant[Data Prevista]))</f>
        <v/>
      </c>
      <c r="AD1195" s="204"/>
      <c r="AE1195" s="204"/>
      <c r="AF1195" s="204"/>
      <c r="AG1195" s="204"/>
      <c r="AH1195" s="204"/>
      <c r="AI1195" s="204"/>
      <c r="AJ1195" s="204"/>
      <c r="AK1195" s="234"/>
      <c r="AM1195"/>
      <c r="AN1195" s="111"/>
      <c r="AO1195" s="111"/>
      <c r="AP1195" s="111"/>
      <c r="AQ1195" s="111"/>
      <c r="AR1195" s="111"/>
    </row>
    <row r="1196" spans="1:44" ht="7" customHeight="1" x14ac:dyDescent="0.2">
      <c r="A1196" s="62"/>
      <c r="B1196" s="16"/>
      <c r="C1196" s="17"/>
      <c r="D1196" s="18"/>
      <c r="E1196" s="18"/>
      <c r="F1196" s="18"/>
      <c r="G1196" s="18"/>
      <c r="H1196" s="18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M1196"/>
      <c r="AN1196" s="111"/>
      <c r="AO1196" s="111"/>
      <c r="AP1196" s="111"/>
      <c r="AQ1196" s="111"/>
      <c r="AR1196" s="111"/>
    </row>
    <row r="1197" spans="1:44" ht="15" customHeight="1" x14ac:dyDescent="0.2">
      <c r="A1197" s="62"/>
      <c r="B1197" s="91" t="s">
        <v>278</v>
      </c>
      <c r="C1197" s="19"/>
      <c r="D1197" s="20"/>
      <c r="E1197" s="20"/>
      <c r="F1197" s="20"/>
      <c r="G1197" s="20"/>
      <c r="H1197" s="20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  <c r="Y1197" s="21"/>
      <c r="Z1197" s="21"/>
      <c r="AA1197" s="21"/>
      <c r="AB1197" s="21"/>
      <c r="AC1197" s="21"/>
      <c r="AD1197" s="21"/>
      <c r="AE1197" s="21"/>
      <c r="AF1197" s="21"/>
      <c r="AG1197" s="21"/>
      <c r="AH1197" s="21"/>
      <c r="AI1197" s="21"/>
      <c r="AJ1197" s="21"/>
      <c r="AK1197" s="22"/>
      <c r="AM1197"/>
      <c r="AN1197" s="111"/>
      <c r="AO1197" s="111"/>
      <c r="AP1197" s="111"/>
      <c r="AQ1197" s="111"/>
      <c r="AR1197" s="111"/>
    </row>
    <row r="1198" spans="1:44" ht="16.75" customHeight="1" x14ac:dyDescent="0.2">
      <c r="A1198" s="64"/>
      <c r="B1198" s="208" t="str">
        <f>IF($X1192="","",_xlfn.XLOOKUP($X1192,Sisteplant[Número OS],Sisteplant[Descrição OS]))</f>
        <v/>
      </c>
      <c r="C1198" s="209"/>
      <c r="D1198" s="209"/>
      <c r="E1198" s="209"/>
      <c r="F1198" s="209"/>
      <c r="G1198" s="209"/>
      <c r="H1198" s="209"/>
      <c r="I1198" s="209"/>
      <c r="J1198" s="209"/>
      <c r="K1198" s="209"/>
      <c r="L1198" s="209"/>
      <c r="M1198" s="209"/>
      <c r="N1198" s="209"/>
      <c r="O1198" s="209"/>
      <c r="P1198" s="209"/>
      <c r="Q1198" s="209"/>
      <c r="R1198" s="209"/>
      <c r="S1198" s="209"/>
      <c r="T1198" s="209"/>
      <c r="U1198" s="209"/>
      <c r="V1198" s="209"/>
      <c r="W1198" s="209"/>
      <c r="X1198" s="209"/>
      <c r="Y1198" s="209"/>
      <c r="Z1198" s="209"/>
      <c r="AA1198" s="209"/>
      <c r="AB1198" s="209"/>
      <c r="AC1198" s="209"/>
      <c r="AD1198" s="209"/>
      <c r="AE1198" s="209"/>
      <c r="AF1198" s="209"/>
      <c r="AG1198" s="209"/>
      <c r="AH1198" s="209"/>
      <c r="AI1198" s="209"/>
      <c r="AJ1198" s="209"/>
      <c r="AK1198" s="210"/>
      <c r="AM1198"/>
    </row>
    <row r="1199" spans="1:44" ht="16.75" customHeight="1" x14ac:dyDescent="0.2">
      <c r="A1199" s="64"/>
      <c r="B1199" s="208"/>
      <c r="C1199" s="209"/>
      <c r="D1199" s="209"/>
      <c r="E1199" s="209"/>
      <c r="F1199" s="209"/>
      <c r="G1199" s="209"/>
      <c r="H1199" s="209"/>
      <c r="I1199" s="209"/>
      <c r="J1199" s="209"/>
      <c r="K1199" s="209"/>
      <c r="L1199" s="209"/>
      <c r="M1199" s="209"/>
      <c r="N1199" s="209"/>
      <c r="O1199" s="209"/>
      <c r="P1199" s="209"/>
      <c r="Q1199" s="209"/>
      <c r="R1199" s="209"/>
      <c r="S1199" s="209"/>
      <c r="T1199" s="209"/>
      <c r="U1199" s="209"/>
      <c r="V1199" s="209"/>
      <c r="W1199" s="209"/>
      <c r="X1199" s="209"/>
      <c r="Y1199" s="209"/>
      <c r="Z1199" s="209"/>
      <c r="AA1199" s="209"/>
      <c r="AB1199" s="209"/>
      <c r="AC1199" s="209"/>
      <c r="AD1199" s="209"/>
      <c r="AE1199" s="209"/>
      <c r="AF1199" s="209"/>
      <c r="AG1199" s="209"/>
      <c r="AH1199" s="209"/>
      <c r="AI1199" s="209"/>
      <c r="AJ1199" s="209"/>
      <c r="AK1199" s="210"/>
      <c r="AM1199"/>
    </row>
    <row r="1200" spans="1:44" ht="16.75" customHeight="1" x14ac:dyDescent="0.2">
      <c r="A1200" s="62"/>
      <c r="B1200" s="208"/>
      <c r="C1200" s="209"/>
      <c r="D1200" s="209"/>
      <c r="E1200" s="209"/>
      <c r="F1200" s="209"/>
      <c r="G1200" s="209"/>
      <c r="H1200" s="209"/>
      <c r="I1200" s="209"/>
      <c r="J1200" s="209"/>
      <c r="K1200" s="209"/>
      <c r="L1200" s="209"/>
      <c r="M1200" s="209"/>
      <c r="N1200" s="209"/>
      <c r="O1200" s="209"/>
      <c r="P1200" s="209"/>
      <c r="Q1200" s="209"/>
      <c r="R1200" s="209"/>
      <c r="S1200" s="209"/>
      <c r="T1200" s="209"/>
      <c r="U1200" s="209"/>
      <c r="V1200" s="209"/>
      <c r="W1200" s="209"/>
      <c r="X1200" s="209"/>
      <c r="Y1200" s="209"/>
      <c r="Z1200" s="209"/>
      <c r="AA1200" s="209"/>
      <c r="AB1200" s="209"/>
      <c r="AC1200" s="209"/>
      <c r="AD1200" s="209"/>
      <c r="AE1200" s="209"/>
      <c r="AF1200" s="209"/>
      <c r="AG1200" s="209"/>
      <c r="AH1200" s="209"/>
      <c r="AI1200" s="209"/>
      <c r="AJ1200" s="209"/>
      <c r="AK1200" s="210"/>
      <c r="AM1200"/>
    </row>
    <row r="1201" spans="1:39" ht="16.75" customHeight="1" x14ac:dyDescent="0.2">
      <c r="A1201" s="62"/>
      <c r="B1201" s="211"/>
      <c r="C1201" s="212"/>
      <c r="D1201" s="212"/>
      <c r="E1201" s="212"/>
      <c r="F1201" s="212"/>
      <c r="G1201" s="212"/>
      <c r="H1201" s="212"/>
      <c r="I1201" s="212"/>
      <c r="J1201" s="212"/>
      <c r="K1201" s="212"/>
      <c r="L1201" s="212"/>
      <c r="M1201" s="212"/>
      <c r="N1201" s="212"/>
      <c r="O1201" s="212"/>
      <c r="P1201" s="212"/>
      <c r="Q1201" s="212"/>
      <c r="R1201" s="212"/>
      <c r="S1201" s="212"/>
      <c r="T1201" s="212"/>
      <c r="U1201" s="212"/>
      <c r="V1201" s="212"/>
      <c r="W1201" s="212"/>
      <c r="X1201" s="212"/>
      <c r="Y1201" s="212"/>
      <c r="Z1201" s="212"/>
      <c r="AA1201" s="212"/>
      <c r="AB1201" s="212"/>
      <c r="AC1201" s="212"/>
      <c r="AD1201" s="212"/>
      <c r="AE1201" s="212"/>
      <c r="AF1201" s="212"/>
      <c r="AG1201" s="212"/>
      <c r="AH1201" s="212"/>
      <c r="AI1201" s="212"/>
      <c r="AJ1201" s="212"/>
      <c r="AK1201" s="213"/>
      <c r="AM1201"/>
    </row>
    <row r="1202" spans="1:39" ht="7" customHeight="1" x14ac:dyDescent="0.2">
      <c r="A1202" s="62"/>
      <c r="B1202" s="16"/>
      <c r="C1202" s="17"/>
      <c r="D1202" s="18"/>
      <c r="E1202" s="18"/>
      <c r="F1202" s="18"/>
      <c r="G1202" s="18"/>
      <c r="H1202" s="18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M1202"/>
    </row>
    <row r="1203" spans="1:39" ht="18" customHeight="1" x14ac:dyDescent="0.2">
      <c r="A1203" s="62"/>
      <c r="B1203" s="179" t="s">
        <v>279</v>
      </c>
      <c r="C1203" s="180"/>
      <c r="D1203" s="99" t="str">
        <f>IF($X1192="","",_xlfn.XLOOKUP($X1192,Sisteplant[Número OS],Sisteplant[Ativo]))</f>
        <v/>
      </c>
      <c r="E1203" s="99"/>
      <c r="F1203" s="99"/>
      <c r="G1203" s="99"/>
      <c r="H1203" s="99"/>
      <c r="I1203" s="99"/>
      <c r="J1203" s="99"/>
      <c r="K1203" s="99"/>
      <c r="L1203" s="179" t="s">
        <v>280</v>
      </c>
      <c r="M1203" s="180"/>
      <c r="N1203" s="180"/>
      <c r="O1203" s="180"/>
      <c r="P1203" s="99" t="str">
        <f>IF($X1192="","",_xlfn.XLOOKUP($X1192,Sisteplant[Número OS],Sisteplant[Denominação Ativo]))</f>
        <v/>
      </c>
      <c r="Q1203" s="99"/>
      <c r="R1203" s="99"/>
      <c r="S1203" s="99"/>
      <c r="T1203" s="99"/>
      <c r="U1203" s="99"/>
      <c r="V1203" s="99"/>
      <c r="W1203" s="99"/>
      <c r="X1203" s="99"/>
      <c r="Y1203" s="99"/>
      <c r="Z1203" s="99"/>
      <c r="AA1203" s="99"/>
      <c r="AB1203" s="99"/>
      <c r="AC1203" s="99"/>
      <c r="AD1203" s="99"/>
      <c r="AE1203" s="185" t="str">
        <f t="array" ref="AE1203">IFERROR(
IF(I1195="","",
_xlfn.SWITCH(I1195,
"PROJETO","PO",
"OBRAS","CC")),
"--")</f>
        <v/>
      </c>
      <c r="AF1203" s="186"/>
      <c r="AG1203" s="214" t="str">
        <f t="array" ref="AG1203">IFERROR(
_xlfn.SWITCH(I1195,
"","",
"PROJETO",VALUE(RIGHT(_xlfn.XLOOKUP(X1192,Sisteplant[Número OS],Sisteplant[Observações do Serviço]),LEN(_xlfn.XLOOKUP(X1192,Sisteplant[Número OS],Sisteplant[Observações do Serviço]))-3)),
"OBRAS",VALUE(LEFT(VLOOKUP($X1192,Sisteplant[],20,FALSE),FIND("-",VLOOKUP($X1192,Sisteplant[],20,FALSE))-1))),"--")</f>
        <v/>
      </c>
      <c r="AH1203" s="214"/>
      <c r="AI1203" s="214"/>
      <c r="AJ1203" s="214"/>
      <c r="AK1203" s="215"/>
      <c r="AM1203"/>
    </row>
    <row r="1204" spans="1:39" ht="7" customHeight="1" x14ac:dyDescent="0.2">
      <c r="A1204" s="62"/>
      <c r="B1204" s="18"/>
      <c r="C1204" s="24"/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  <c r="Y1204" s="18"/>
      <c r="Z1204" s="18"/>
      <c r="AA1204" s="18"/>
      <c r="AB1204" s="18"/>
      <c r="AC1204" s="18"/>
      <c r="AD1204" s="18"/>
      <c r="AE1204" s="18"/>
      <c r="AF1204" s="18"/>
      <c r="AG1204" s="18"/>
      <c r="AH1204" s="18"/>
      <c r="AI1204" s="18"/>
      <c r="AJ1204" s="18"/>
      <c r="AK1204" s="18"/>
      <c r="AM1204"/>
    </row>
    <row r="1205" spans="1:39" ht="18" customHeight="1" x14ac:dyDescent="0.2">
      <c r="A1205" s="62"/>
      <c r="B1205" s="179" t="s">
        <v>9</v>
      </c>
      <c r="C1205" s="180"/>
      <c r="D1205" s="180"/>
      <c r="E1205" s="180"/>
      <c r="F1205" s="99" t="str">
        <f>IF($X1192="","",_xlfn.XLOOKUP($X1192,Sisteplant[Número OS],Sisteplant[Denominação do Solicitante]))</f>
        <v/>
      </c>
      <c r="G1205" s="99"/>
      <c r="H1205" s="99"/>
      <c r="I1205" s="99"/>
      <c r="J1205" s="99"/>
      <c r="K1205" s="99"/>
      <c r="L1205" s="99"/>
      <c r="M1205" s="99"/>
      <c r="N1205" s="99"/>
      <c r="O1205" s="99"/>
      <c r="P1205" s="99"/>
      <c r="Q1205" s="99"/>
      <c r="R1205" s="99"/>
      <c r="S1205" s="181" t="s">
        <v>281</v>
      </c>
      <c r="T1205" s="182"/>
      <c r="U1205" s="182"/>
      <c r="V1205" s="183" t="str">
        <f>IF($X1192="","",_xlfn.XLOOKUP($X1192,Sisteplant[Número OS],Sisteplant[Denominação Unidade Negócio]))</f>
        <v/>
      </c>
      <c r="W1205" s="183"/>
      <c r="X1205" s="183"/>
      <c r="Y1205" s="183"/>
      <c r="Z1205" s="183"/>
      <c r="AA1205" s="184"/>
      <c r="AB1205" s="185" t="s">
        <v>1</v>
      </c>
      <c r="AC1205" s="186"/>
      <c r="AD1205" s="186"/>
      <c r="AE1205" s="186"/>
      <c r="AF1205" s="99" t="str">
        <f>IF($X1192="","",_xlfn.XLOOKUP($X1192,Sisteplant[Número OS],Sisteplant[OS Cliente]))</f>
        <v/>
      </c>
      <c r="AG1205" s="99"/>
      <c r="AH1205" s="99"/>
      <c r="AI1205" s="99"/>
      <c r="AJ1205" s="99"/>
      <c r="AK1205" s="100"/>
      <c r="AM1205"/>
    </row>
    <row r="1206" spans="1:39" ht="7" customHeight="1" x14ac:dyDescent="0.2">
      <c r="A1206" s="62"/>
      <c r="B1206" s="16"/>
      <c r="C1206" s="17"/>
      <c r="D1206" s="18"/>
      <c r="E1206" s="18"/>
      <c r="F1206" s="18"/>
      <c r="G1206" s="18"/>
      <c r="H1206" s="18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M1206"/>
    </row>
    <row r="1207" spans="1:39" ht="15" customHeight="1" x14ac:dyDescent="0.2">
      <c r="A1207" s="62"/>
      <c r="B1207" s="232" t="s">
        <v>282</v>
      </c>
      <c r="C1207" s="152" t="s">
        <v>283</v>
      </c>
      <c r="D1207" s="153"/>
      <c r="E1207" s="153"/>
      <c r="F1207" s="153"/>
      <c r="G1207" s="153"/>
      <c r="H1207" s="153"/>
      <c r="I1207" s="153"/>
      <c r="J1207" s="153"/>
      <c r="K1207" s="153"/>
      <c r="L1207" s="153"/>
      <c r="M1207" s="153"/>
      <c r="N1207" s="153"/>
      <c r="O1207" s="153"/>
      <c r="P1207" s="153"/>
      <c r="Q1207" s="153"/>
      <c r="R1207" s="153"/>
      <c r="S1207" s="153"/>
      <c r="T1207" s="153"/>
      <c r="U1207" s="153"/>
      <c r="V1207" s="153"/>
      <c r="W1207" s="153"/>
      <c r="X1207" s="153"/>
      <c r="Y1207" s="153"/>
      <c r="Z1207" s="153"/>
      <c r="AA1207" s="153"/>
      <c r="AB1207" s="153"/>
      <c r="AC1207" s="153"/>
      <c r="AD1207" s="153"/>
      <c r="AE1207" s="154"/>
      <c r="AF1207" s="136" t="s">
        <v>284</v>
      </c>
      <c r="AG1207" s="137"/>
      <c r="AH1207" s="138"/>
      <c r="AI1207" s="136" t="s">
        <v>281</v>
      </c>
      <c r="AJ1207" s="137"/>
      <c r="AK1207" s="138"/>
      <c r="AM1207"/>
    </row>
    <row r="1208" spans="1:39" ht="16.75" customHeight="1" x14ac:dyDescent="0.2">
      <c r="A1208" s="62"/>
      <c r="B1208" s="233"/>
      <c r="C1208" s="155"/>
      <c r="D1208" s="156"/>
      <c r="E1208" s="156"/>
      <c r="F1208" s="156"/>
      <c r="G1208" s="156"/>
      <c r="H1208" s="156"/>
      <c r="I1208" s="156"/>
      <c r="J1208" s="156"/>
      <c r="K1208" s="156"/>
      <c r="L1208" s="156"/>
      <c r="M1208" s="156"/>
      <c r="N1208" s="156"/>
      <c r="O1208" s="156"/>
      <c r="P1208" s="156"/>
      <c r="Q1208" s="156"/>
      <c r="R1208" s="156"/>
      <c r="S1208" s="156"/>
      <c r="T1208" s="156"/>
      <c r="U1208" s="156"/>
      <c r="V1208" s="156"/>
      <c r="W1208" s="156"/>
      <c r="X1208" s="156"/>
      <c r="Y1208" s="156"/>
      <c r="Z1208" s="156"/>
      <c r="AA1208" s="156"/>
      <c r="AB1208" s="156"/>
      <c r="AC1208" s="156"/>
      <c r="AD1208" s="156"/>
      <c r="AE1208" s="157"/>
      <c r="AF1208" s="139"/>
      <c r="AG1208" s="140"/>
      <c r="AH1208" s="141"/>
      <c r="AI1208" s="139"/>
      <c r="AJ1208" s="140"/>
      <c r="AK1208" s="141"/>
      <c r="AM1208"/>
    </row>
    <row r="1209" spans="1:39" ht="16.75" customHeight="1" x14ac:dyDescent="0.2">
      <c r="A1209" s="62"/>
      <c r="B1209" s="92">
        <v>1</v>
      </c>
      <c r="C1209" s="142"/>
      <c r="D1209" s="143"/>
      <c r="E1209" s="143"/>
      <c r="F1209" s="143"/>
      <c r="G1209" s="143"/>
      <c r="H1209" s="143"/>
      <c r="I1209" s="143"/>
      <c r="J1209" s="143"/>
      <c r="K1209" s="143"/>
      <c r="L1209" s="143"/>
      <c r="M1209" s="143"/>
      <c r="N1209" s="143"/>
      <c r="O1209" s="143"/>
      <c r="P1209" s="143"/>
      <c r="Q1209" s="143"/>
      <c r="R1209" s="143"/>
      <c r="S1209" s="143"/>
      <c r="T1209" s="143"/>
      <c r="U1209" s="143"/>
      <c r="V1209" s="143"/>
      <c r="W1209" s="143"/>
      <c r="X1209" s="143"/>
      <c r="Y1209" s="143"/>
      <c r="Z1209" s="143"/>
      <c r="AA1209" s="143"/>
      <c r="AB1209" s="143"/>
      <c r="AC1209" s="143"/>
      <c r="AD1209" s="143"/>
      <c r="AE1209" s="144"/>
      <c r="AF1209" s="142"/>
      <c r="AG1209" s="143"/>
      <c r="AH1209" s="144"/>
      <c r="AI1209" s="142"/>
      <c r="AJ1209" s="143"/>
      <c r="AK1209" s="144"/>
      <c r="AM1209"/>
    </row>
    <row r="1210" spans="1:39" ht="16.75" customHeight="1" x14ac:dyDescent="0.2">
      <c r="A1210" s="62"/>
      <c r="B1210" s="93">
        <v>2</v>
      </c>
      <c r="C1210" s="145"/>
      <c r="D1210" s="146"/>
      <c r="E1210" s="146"/>
      <c r="F1210" s="146"/>
      <c r="G1210" s="146"/>
      <c r="H1210" s="146"/>
      <c r="I1210" s="146"/>
      <c r="J1210" s="146"/>
      <c r="K1210" s="146"/>
      <c r="L1210" s="146"/>
      <c r="M1210" s="146"/>
      <c r="N1210" s="146"/>
      <c r="O1210" s="146"/>
      <c r="P1210" s="146"/>
      <c r="Q1210" s="146"/>
      <c r="R1210" s="146"/>
      <c r="S1210" s="146"/>
      <c r="T1210" s="146"/>
      <c r="U1210" s="146"/>
      <c r="V1210" s="146"/>
      <c r="W1210" s="146"/>
      <c r="X1210" s="146"/>
      <c r="Y1210" s="146"/>
      <c r="Z1210" s="146"/>
      <c r="AA1210" s="146"/>
      <c r="AB1210" s="146"/>
      <c r="AC1210" s="146"/>
      <c r="AD1210" s="146"/>
      <c r="AE1210" s="147"/>
      <c r="AF1210" s="145"/>
      <c r="AG1210" s="146"/>
      <c r="AH1210" s="147"/>
      <c r="AI1210" s="145"/>
      <c r="AJ1210" s="146"/>
      <c r="AK1210" s="147"/>
      <c r="AM1210"/>
    </row>
    <row r="1211" spans="1:39" ht="16.75" customHeight="1" x14ac:dyDescent="0.2">
      <c r="A1211" s="62"/>
      <c r="B1211" s="93">
        <v>3</v>
      </c>
      <c r="C1211" s="145"/>
      <c r="D1211" s="146"/>
      <c r="E1211" s="146"/>
      <c r="F1211" s="146"/>
      <c r="G1211" s="146"/>
      <c r="H1211" s="146"/>
      <c r="I1211" s="146"/>
      <c r="J1211" s="146"/>
      <c r="K1211" s="146"/>
      <c r="L1211" s="146"/>
      <c r="M1211" s="146"/>
      <c r="N1211" s="146"/>
      <c r="O1211" s="146"/>
      <c r="P1211" s="146"/>
      <c r="Q1211" s="146"/>
      <c r="R1211" s="146"/>
      <c r="S1211" s="146"/>
      <c r="T1211" s="146"/>
      <c r="U1211" s="146"/>
      <c r="V1211" s="146"/>
      <c r="W1211" s="146"/>
      <c r="X1211" s="146"/>
      <c r="Y1211" s="146"/>
      <c r="Z1211" s="146"/>
      <c r="AA1211" s="146"/>
      <c r="AB1211" s="146"/>
      <c r="AC1211" s="146"/>
      <c r="AD1211" s="146"/>
      <c r="AE1211" s="147"/>
      <c r="AF1211" s="145"/>
      <c r="AG1211" s="146"/>
      <c r="AH1211" s="147"/>
      <c r="AI1211" s="145"/>
      <c r="AJ1211" s="146"/>
      <c r="AK1211" s="147"/>
      <c r="AM1211"/>
    </row>
    <row r="1212" spans="1:39" s="27" customFormat="1" ht="17" customHeight="1" x14ac:dyDescent="0.2">
      <c r="A1212" s="64"/>
      <c r="B1212" s="93">
        <v>4</v>
      </c>
      <c r="C1212" s="145"/>
      <c r="D1212" s="146"/>
      <c r="E1212" s="146"/>
      <c r="F1212" s="146"/>
      <c r="G1212" s="146"/>
      <c r="H1212" s="146"/>
      <c r="I1212" s="146"/>
      <c r="J1212" s="146"/>
      <c r="K1212" s="146"/>
      <c r="L1212" s="146"/>
      <c r="M1212" s="146"/>
      <c r="N1212" s="146"/>
      <c r="O1212" s="146"/>
      <c r="P1212" s="146"/>
      <c r="Q1212" s="146"/>
      <c r="R1212" s="146"/>
      <c r="S1212" s="146"/>
      <c r="T1212" s="146"/>
      <c r="U1212" s="146"/>
      <c r="V1212" s="146"/>
      <c r="W1212" s="146"/>
      <c r="X1212" s="146"/>
      <c r="Y1212" s="146"/>
      <c r="Z1212" s="146"/>
      <c r="AA1212" s="146"/>
      <c r="AB1212" s="146"/>
      <c r="AC1212" s="146"/>
      <c r="AD1212" s="146"/>
      <c r="AE1212" s="147"/>
      <c r="AF1212" s="145"/>
      <c r="AG1212" s="146"/>
      <c r="AH1212" s="147"/>
      <c r="AI1212" s="145"/>
      <c r="AJ1212" s="146"/>
      <c r="AK1212" s="147"/>
    </row>
    <row r="1213" spans="1:39" ht="17" customHeight="1" x14ac:dyDescent="0.2">
      <c r="A1213" s="62"/>
      <c r="B1213" s="93">
        <v>5</v>
      </c>
      <c r="C1213" s="145"/>
      <c r="D1213" s="146"/>
      <c r="E1213" s="146"/>
      <c r="F1213" s="146"/>
      <c r="G1213" s="146"/>
      <c r="H1213" s="146"/>
      <c r="I1213" s="146"/>
      <c r="J1213" s="146"/>
      <c r="K1213" s="146"/>
      <c r="L1213" s="146"/>
      <c r="M1213" s="146"/>
      <c r="N1213" s="146"/>
      <c r="O1213" s="146"/>
      <c r="P1213" s="146"/>
      <c r="Q1213" s="146"/>
      <c r="R1213" s="146"/>
      <c r="S1213" s="146"/>
      <c r="T1213" s="146"/>
      <c r="U1213" s="146"/>
      <c r="V1213" s="146"/>
      <c r="W1213" s="146"/>
      <c r="X1213" s="146"/>
      <c r="Y1213" s="146"/>
      <c r="Z1213" s="146"/>
      <c r="AA1213" s="146"/>
      <c r="AB1213" s="146"/>
      <c r="AC1213" s="146"/>
      <c r="AD1213" s="146"/>
      <c r="AE1213" s="147"/>
      <c r="AF1213" s="145"/>
      <c r="AG1213" s="146"/>
      <c r="AH1213" s="147"/>
      <c r="AI1213" s="145"/>
      <c r="AJ1213" s="146"/>
      <c r="AK1213" s="147"/>
      <c r="AM1213"/>
    </row>
    <row r="1214" spans="1:39" ht="17" customHeight="1" x14ac:dyDescent="0.2">
      <c r="A1214" s="62"/>
      <c r="B1214" s="93">
        <v>6</v>
      </c>
      <c r="C1214" s="145"/>
      <c r="D1214" s="146"/>
      <c r="E1214" s="146"/>
      <c r="F1214" s="146"/>
      <c r="G1214" s="146"/>
      <c r="H1214" s="146"/>
      <c r="I1214" s="146"/>
      <c r="J1214" s="146"/>
      <c r="K1214" s="146"/>
      <c r="L1214" s="146"/>
      <c r="M1214" s="146"/>
      <c r="N1214" s="146"/>
      <c r="O1214" s="146"/>
      <c r="P1214" s="146"/>
      <c r="Q1214" s="146"/>
      <c r="R1214" s="146"/>
      <c r="S1214" s="146"/>
      <c r="T1214" s="146"/>
      <c r="U1214" s="146"/>
      <c r="V1214" s="146"/>
      <c r="W1214" s="146"/>
      <c r="X1214" s="146"/>
      <c r="Y1214" s="146"/>
      <c r="Z1214" s="146"/>
      <c r="AA1214" s="146"/>
      <c r="AB1214" s="146"/>
      <c r="AC1214" s="146"/>
      <c r="AD1214" s="146"/>
      <c r="AE1214" s="147"/>
      <c r="AF1214" s="145"/>
      <c r="AG1214" s="146"/>
      <c r="AH1214" s="147"/>
      <c r="AI1214" s="145"/>
      <c r="AJ1214" s="146"/>
      <c r="AK1214" s="147"/>
      <c r="AM1214"/>
    </row>
    <row r="1215" spans="1:39" ht="17" customHeight="1" x14ac:dyDescent="0.2">
      <c r="A1215" s="62"/>
      <c r="B1215" s="94">
        <v>7</v>
      </c>
      <c r="C1215" s="148"/>
      <c r="D1215" s="149"/>
      <c r="E1215" s="149"/>
      <c r="F1215" s="149"/>
      <c r="G1215" s="149"/>
      <c r="H1215" s="149"/>
      <c r="I1215" s="149"/>
      <c r="J1215" s="149"/>
      <c r="K1215" s="149"/>
      <c r="L1215" s="149"/>
      <c r="M1215" s="149"/>
      <c r="N1215" s="149"/>
      <c r="O1215" s="149"/>
      <c r="P1215" s="149"/>
      <c r="Q1215" s="149"/>
      <c r="R1215" s="149"/>
      <c r="S1215" s="149"/>
      <c r="T1215" s="149"/>
      <c r="U1215" s="149"/>
      <c r="V1215" s="149"/>
      <c r="W1215" s="149"/>
      <c r="X1215" s="149"/>
      <c r="Y1215" s="149"/>
      <c r="Z1215" s="149"/>
      <c r="AA1215" s="149"/>
      <c r="AB1215" s="149"/>
      <c r="AC1215" s="149"/>
      <c r="AD1215" s="149"/>
      <c r="AE1215" s="150"/>
      <c r="AF1215" s="148"/>
      <c r="AG1215" s="149"/>
      <c r="AH1215" s="150"/>
      <c r="AI1215" s="148"/>
      <c r="AJ1215" s="149"/>
      <c r="AK1215" s="150"/>
      <c r="AM1215"/>
    </row>
    <row r="1216" spans="1:39" ht="7" customHeight="1" x14ac:dyDescent="0.2">
      <c r="A1216" s="62"/>
      <c r="B1216" s="16"/>
      <c r="C1216" s="17"/>
      <c r="D1216" s="18"/>
      <c r="E1216" s="18"/>
      <c r="F1216" s="18"/>
      <c r="G1216" s="18"/>
      <c r="H1216" s="18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M1216"/>
    </row>
    <row r="1217" spans="1:39" ht="17" customHeight="1" x14ac:dyDescent="0.2">
      <c r="A1217" s="62"/>
      <c r="B1217" s="163" t="s">
        <v>285</v>
      </c>
      <c r="C1217" s="164"/>
      <c r="D1217" s="165"/>
      <c r="E1217" s="163" t="s">
        <v>286</v>
      </c>
      <c r="F1217" s="164"/>
      <c r="G1217" s="164"/>
      <c r="H1217" s="164"/>
      <c r="I1217" s="164"/>
      <c r="J1217" s="164"/>
      <c r="K1217" s="164"/>
      <c r="L1217" s="164"/>
      <c r="M1217" s="164"/>
      <c r="N1217" s="164"/>
      <c r="O1217" s="164"/>
      <c r="P1217" s="164"/>
      <c r="Q1217" s="164"/>
      <c r="R1217" s="164"/>
      <c r="S1217" s="165"/>
      <c r="T1217" s="163" t="s">
        <v>287</v>
      </c>
      <c r="U1217" s="164"/>
      <c r="V1217" s="164"/>
      <c r="W1217" s="164"/>
      <c r="X1217" s="165"/>
      <c r="Y1217" s="163" t="s">
        <v>288</v>
      </c>
      <c r="Z1217" s="164"/>
      <c r="AA1217" s="164"/>
      <c r="AB1217" s="164"/>
      <c r="AC1217" s="165"/>
      <c r="AD1217" s="163" t="s">
        <v>289</v>
      </c>
      <c r="AE1217" s="164"/>
      <c r="AF1217" s="164"/>
      <c r="AG1217" s="164"/>
      <c r="AH1217" s="165"/>
      <c r="AI1217" s="163" t="s">
        <v>290</v>
      </c>
      <c r="AJ1217" s="164"/>
      <c r="AK1217" s="165"/>
      <c r="AM1217"/>
    </row>
    <row r="1218" spans="1:39" ht="17" customHeight="1" x14ac:dyDescent="0.2">
      <c r="A1218" s="62"/>
      <c r="B1218" s="142"/>
      <c r="C1218" s="143"/>
      <c r="D1218" s="144"/>
      <c r="E1218" s="142"/>
      <c r="F1218" s="143"/>
      <c r="G1218" s="143"/>
      <c r="H1218" s="143"/>
      <c r="I1218" s="143"/>
      <c r="J1218" s="143"/>
      <c r="K1218" s="143"/>
      <c r="L1218" s="143"/>
      <c r="M1218" s="143"/>
      <c r="N1218" s="143"/>
      <c r="O1218" s="143"/>
      <c r="P1218" s="143"/>
      <c r="Q1218" s="143"/>
      <c r="R1218" s="143"/>
      <c r="S1218" s="144"/>
      <c r="T1218" s="142" t="s">
        <v>291</v>
      </c>
      <c r="U1218" s="143"/>
      <c r="V1218" s="143"/>
      <c r="W1218" s="143"/>
      <c r="X1218" s="144"/>
      <c r="Y1218" s="142" t="s">
        <v>292</v>
      </c>
      <c r="Z1218" s="143"/>
      <c r="AA1218" s="143"/>
      <c r="AB1218" s="143"/>
      <c r="AC1218" s="144"/>
      <c r="AD1218" s="142" t="s">
        <v>292</v>
      </c>
      <c r="AE1218" s="143"/>
      <c r="AF1218" s="143"/>
      <c r="AG1218" s="143"/>
      <c r="AH1218" s="144"/>
      <c r="AI1218" s="142"/>
      <c r="AJ1218" s="143"/>
      <c r="AK1218" s="144"/>
      <c r="AM1218"/>
    </row>
    <row r="1219" spans="1:39" ht="17" customHeight="1" x14ac:dyDescent="0.2">
      <c r="A1219" s="62"/>
      <c r="B1219" s="145"/>
      <c r="C1219" s="146"/>
      <c r="D1219" s="147"/>
      <c r="E1219" s="145"/>
      <c r="F1219" s="146"/>
      <c r="G1219" s="146"/>
      <c r="H1219" s="146"/>
      <c r="I1219" s="146"/>
      <c r="J1219" s="146"/>
      <c r="K1219" s="146"/>
      <c r="L1219" s="146"/>
      <c r="M1219" s="146"/>
      <c r="N1219" s="146"/>
      <c r="O1219" s="146"/>
      <c r="P1219" s="146"/>
      <c r="Q1219" s="146"/>
      <c r="R1219" s="146"/>
      <c r="S1219" s="147"/>
      <c r="T1219" s="145" t="s">
        <v>291</v>
      </c>
      <c r="U1219" s="146"/>
      <c r="V1219" s="146"/>
      <c r="W1219" s="146"/>
      <c r="X1219" s="147"/>
      <c r="Y1219" s="145" t="s">
        <v>292</v>
      </c>
      <c r="Z1219" s="146"/>
      <c r="AA1219" s="146"/>
      <c r="AB1219" s="146"/>
      <c r="AC1219" s="147"/>
      <c r="AD1219" s="145" t="s">
        <v>292</v>
      </c>
      <c r="AE1219" s="146"/>
      <c r="AF1219" s="146"/>
      <c r="AG1219" s="146"/>
      <c r="AH1219" s="147"/>
      <c r="AI1219" s="145"/>
      <c r="AJ1219" s="146"/>
      <c r="AK1219" s="147"/>
      <c r="AM1219"/>
    </row>
    <row r="1220" spans="1:39" ht="17" customHeight="1" x14ac:dyDescent="0.2">
      <c r="A1220" s="62"/>
      <c r="B1220" s="145"/>
      <c r="C1220" s="146"/>
      <c r="D1220" s="147"/>
      <c r="E1220" s="145"/>
      <c r="F1220" s="146"/>
      <c r="G1220" s="146"/>
      <c r="H1220" s="146"/>
      <c r="I1220" s="146"/>
      <c r="J1220" s="146"/>
      <c r="K1220" s="146"/>
      <c r="L1220" s="146"/>
      <c r="M1220" s="146"/>
      <c r="N1220" s="146"/>
      <c r="O1220" s="146"/>
      <c r="P1220" s="146"/>
      <c r="Q1220" s="146"/>
      <c r="R1220" s="146"/>
      <c r="S1220" s="147"/>
      <c r="T1220" s="145" t="s">
        <v>291</v>
      </c>
      <c r="U1220" s="146"/>
      <c r="V1220" s="146"/>
      <c r="W1220" s="146"/>
      <c r="X1220" s="147"/>
      <c r="Y1220" s="145" t="s">
        <v>292</v>
      </c>
      <c r="Z1220" s="146"/>
      <c r="AA1220" s="146"/>
      <c r="AB1220" s="146"/>
      <c r="AC1220" s="147"/>
      <c r="AD1220" s="145" t="s">
        <v>292</v>
      </c>
      <c r="AE1220" s="146"/>
      <c r="AF1220" s="146"/>
      <c r="AG1220" s="146"/>
      <c r="AH1220" s="147"/>
      <c r="AI1220" s="145"/>
      <c r="AJ1220" s="146"/>
      <c r="AK1220" s="147"/>
      <c r="AM1220"/>
    </row>
    <row r="1221" spans="1:39" ht="17" customHeight="1" x14ac:dyDescent="0.2">
      <c r="A1221" s="62"/>
      <c r="B1221" s="145"/>
      <c r="C1221" s="146"/>
      <c r="D1221" s="147"/>
      <c r="E1221" s="145"/>
      <c r="F1221" s="146"/>
      <c r="G1221" s="146"/>
      <c r="H1221" s="146"/>
      <c r="I1221" s="146"/>
      <c r="J1221" s="146"/>
      <c r="K1221" s="146"/>
      <c r="L1221" s="146"/>
      <c r="M1221" s="146"/>
      <c r="N1221" s="146"/>
      <c r="O1221" s="146"/>
      <c r="P1221" s="146"/>
      <c r="Q1221" s="146"/>
      <c r="R1221" s="146"/>
      <c r="S1221" s="147"/>
      <c r="T1221" s="145" t="s">
        <v>291</v>
      </c>
      <c r="U1221" s="146"/>
      <c r="V1221" s="146"/>
      <c r="W1221" s="146"/>
      <c r="X1221" s="147"/>
      <c r="Y1221" s="145" t="s">
        <v>292</v>
      </c>
      <c r="Z1221" s="146"/>
      <c r="AA1221" s="146"/>
      <c r="AB1221" s="146"/>
      <c r="AC1221" s="147"/>
      <c r="AD1221" s="145" t="s">
        <v>292</v>
      </c>
      <c r="AE1221" s="146"/>
      <c r="AF1221" s="146"/>
      <c r="AG1221" s="146"/>
      <c r="AH1221" s="147"/>
      <c r="AI1221" s="145"/>
      <c r="AJ1221" s="146"/>
      <c r="AK1221" s="147"/>
      <c r="AM1221"/>
    </row>
    <row r="1222" spans="1:39" ht="17" customHeight="1" x14ac:dyDescent="0.2">
      <c r="A1222" s="62"/>
      <c r="B1222" s="145"/>
      <c r="C1222" s="146"/>
      <c r="D1222" s="147"/>
      <c r="E1222" s="145"/>
      <c r="F1222" s="146"/>
      <c r="G1222" s="146"/>
      <c r="H1222" s="146"/>
      <c r="I1222" s="146"/>
      <c r="J1222" s="146"/>
      <c r="K1222" s="146"/>
      <c r="L1222" s="146"/>
      <c r="M1222" s="146"/>
      <c r="N1222" s="146"/>
      <c r="O1222" s="146"/>
      <c r="P1222" s="146"/>
      <c r="Q1222" s="146"/>
      <c r="R1222" s="146"/>
      <c r="S1222" s="147"/>
      <c r="T1222" s="145" t="s">
        <v>291</v>
      </c>
      <c r="U1222" s="146"/>
      <c r="V1222" s="146"/>
      <c r="W1222" s="146"/>
      <c r="X1222" s="147"/>
      <c r="Y1222" s="145" t="s">
        <v>292</v>
      </c>
      <c r="Z1222" s="146"/>
      <c r="AA1222" s="146"/>
      <c r="AB1222" s="146"/>
      <c r="AC1222" s="147"/>
      <c r="AD1222" s="145" t="s">
        <v>292</v>
      </c>
      <c r="AE1222" s="146"/>
      <c r="AF1222" s="146"/>
      <c r="AG1222" s="146"/>
      <c r="AH1222" s="147"/>
      <c r="AI1222" s="145"/>
      <c r="AJ1222" s="146"/>
      <c r="AK1222" s="147"/>
      <c r="AM1222"/>
    </row>
    <row r="1223" spans="1:39" ht="17" customHeight="1" x14ac:dyDescent="0.2">
      <c r="A1223" s="62"/>
      <c r="B1223" s="145"/>
      <c r="C1223" s="146"/>
      <c r="D1223" s="147"/>
      <c r="E1223" s="145"/>
      <c r="F1223" s="146"/>
      <c r="G1223" s="146"/>
      <c r="H1223" s="146"/>
      <c r="I1223" s="146"/>
      <c r="J1223" s="146"/>
      <c r="K1223" s="146"/>
      <c r="L1223" s="146"/>
      <c r="M1223" s="146"/>
      <c r="N1223" s="146"/>
      <c r="O1223" s="146"/>
      <c r="P1223" s="146"/>
      <c r="Q1223" s="146"/>
      <c r="R1223" s="146"/>
      <c r="S1223" s="147"/>
      <c r="T1223" s="145" t="s">
        <v>291</v>
      </c>
      <c r="U1223" s="146"/>
      <c r="V1223" s="146"/>
      <c r="W1223" s="146"/>
      <c r="X1223" s="147"/>
      <c r="Y1223" s="145" t="s">
        <v>292</v>
      </c>
      <c r="Z1223" s="146"/>
      <c r="AA1223" s="146"/>
      <c r="AB1223" s="146"/>
      <c r="AC1223" s="147"/>
      <c r="AD1223" s="145" t="s">
        <v>292</v>
      </c>
      <c r="AE1223" s="146"/>
      <c r="AF1223" s="146"/>
      <c r="AG1223" s="146"/>
      <c r="AH1223" s="147"/>
      <c r="AI1223" s="145"/>
      <c r="AJ1223" s="146"/>
      <c r="AK1223" s="147"/>
      <c r="AM1223"/>
    </row>
    <row r="1224" spans="1:39" ht="17" customHeight="1" x14ac:dyDescent="0.2">
      <c r="A1224" s="62"/>
      <c r="B1224" s="145"/>
      <c r="C1224" s="146"/>
      <c r="D1224" s="147"/>
      <c r="E1224" s="145"/>
      <c r="F1224" s="146"/>
      <c r="G1224" s="146"/>
      <c r="H1224" s="146"/>
      <c r="I1224" s="146"/>
      <c r="J1224" s="146"/>
      <c r="K1224" s="146"/>
      <c r="L1224" s="146"/>
      <c r="M1224" s="146"/>
      <c r="N1224" s="146"/>
      <c r="O1224" s="146"/>
      <c r="P1224" s="146"/>
      <c r="Q1224" s="146"/>
      <c r="R1224" s="146"/>
      <c r="S1224" s="147"/>
      <c r="T1224" s="145" t="s">
        <v>291</v>
      </c>
      <c r="U1224" s="146"/>
      <c r="V1224" s="146"/>
      <c r="W1224" s="146"/>
      <c r="X1224" s="147"/>
      <c r="Y1224" s="145" t="s">
        <v>292</v>
      </c>
      <c r="Z1224" s="146"/>
      <c r="AA1224" s="146"/>
      <c r="AB1224" s="146"/>
      <c r="AC1224" s="147"/>
      <c r="AD1224" s="145" t="s">
        <v>292</v>
      </c>
      <c r="AE1224" s="146"/>
      <c r="AF1224" s="146"/>
      <c r="AG1224" s="146"/>
      <c r="AH1224" s="147"/>
      <c r="AI1224" s="145"/>
      <c r="AJ1224" s="146"/>
      <c r="AK1224" s="147"/>
      <c r="AM1224"/>
    </row>
    <row r="1225" spans="1:39" ht="17" customHeight="1" x14ac:dyDescent="0.2">
      <c r="A1225" s="62"/>
      <c r="B1225" s="145"/>
      <c r="C1225" s="146"/>
      <c r="D1225" s="147"/>
      <c r="E1225" s="145"/>
      <c r="F1225" s="146"/>
      <c r="G1225" s="146"/>
      <c r="H1225" s="146"/>
      <c r="I1225" s="146"/>
      <c r="J1225" s="146"/>
      <c r="K1225" s="146"/>
      <c r="L1225" s="146"/>
      <c r="M1225" s="146"/>
      <c r="N1225" s="146"/>
      <c r="O1225" s="146"/>
      <c r="P1225" s="146"/>
      <c r="Q1225" s="146"/>
      <c r="R1225" s="146"/>
      <c r="S1225" s="147"/>
      <c r="T1225" s="145" t="s">
        <v>291</v>
      </c>
      <c r="U1225" s="146"/>
      <c r="V1225" s="146"/>
      <c r="W1225" s="146"/>
      <c r="X1225" s="147"/>
      <c r="Y1225" s="145" t="s">
        <v>292</v>
      </c>
      <c r="Z1225" s="146"/>
      <c r="AA1225" s="146"/>
      <c r="AB1225" s="146"/>
      <c r="AC1225" s="147"/>
      <c r="AD1225" s="145" t="s">
        <v>292</v>
      </c>
      <c r="AE1225" s="146"/>
      <c r="AF1225" s="146"/>
      <c r="AG1225" s="146"/>
      <c r="AH1225" s="147"/>
      <c r="AI1225" s="145"/>
      <c r="AJ1225" s="146"/>
      <c r="AK1225" s="147"/>
      <c r="AM1225"/>
    </row>
    <row r="1226" spans="1:39" ht="17" customHeight="1" x14ac:dyDescent="0.2">
      <c r="A1226" s="62"/>
      <c r="B1226" s="145"/>
      <c r="C1226" s="146"/>
      <c r="D1226" s="147"/>
      <c r="E1226" s="145"/>
      <c r="F1226" s="146"/>
      <c r="G1226" s="146"/>
      <c r="H1226" s="146"/>
      <c r="I1226" s="146"/>
      <c r="J1226" s="146"/>
      <c r="K1226" s="146"/>
      <c r="L1226" s="146"/>
      <c r="M1226" s="146"/>
      <c r="N1226" s="146"/>
      <c r="O1226" s="146"/>
      <c r="P1226" s="146"/>
      <c r="Q1226" s="146"/>
      <c r="R1226" s="146"/>
      <c r="S1226" s="147"/>
      <c r="T1226" s="145" t="s">
        <v>291</v>
      </c>
      <c r="U1226" s="146"/>
      <c r="V1226" s="146"/>
      <c r="W1226" s="146"/>
      <c r="X1226" s="147"/>
      <c r="Y1226" s="145" t="s">
        <v>292</v>
      </c>
      <c r="Z1226" s="146"/>
      <c r="AA1226" s="146"/>
      <c r="AB1226" s="146"/>
      <c r="AC1226" s="147"/>
      <c r="AD1226" s="145" t="s">
        <v>292</v>
      </c>
      <c r="AE1226" s="146"/>
      <c r="AF1226" s="146"/>
      <c r="AG1226" s="146"/>
      <c r="AH1226" s="147"/>
      <c r="AI1226" s="145"/>
      <c r="AJ1226" s="146"/>
      <c r="AK1226" s="147"/>
      <c r="AM1226"/>
    </row>
    <row r="1227" spans="1:39" ht="17" customHeight="1" x14ac:dyDescent="0.2">
      <c r="A1227" s="62"/>
      <c r="B1227" s="145"/>
      <c r="C1227" s="146"/>
      <c r="D1227" s="147"/>
      <c r="E1227" s="145"/>
      <c r="F1227" s="146"/>
      <c r="G1227" s="146"/>
      <c r="H1227" s="146"/>
      <c r="I1227" s="146"/>
      <c r="J1227" s="146"/>
      <c r="K1227" s="146"/>
      <c r="L1227" s="146"/>
      <c r="M1227" s="146"/>
      <c r="N1227" s="146"/>
      <c r="O1227" s="146"/>
      <c r="P1227" s="146"/>
      <c r="Q1227" s="146"/>
      <c r="R1227" s="146"/>
      <c r="S1227" s="147"/>
      <c r="T1227" s="145" t="s">
        <v>291</v>
      </c>
      <c r="U1227" s="146"/>
      <c r="V1227" s="146"/>
      <c r="W1227" s="146"/>
      <c r="X1227" s="147"/>
      <c r="Y1227" s="145" t="s">
        <v>292</v>
      </c>
      <c r="Z1227" s="146"/>
      <c r="AA1227" s="146"/>
      <c r="AB1227" s="146"/>
      <c r="AC1227" s="147"/>
      <c r="AD1227" s="145" t="s">
        <v>292</v>
      </c>
      <c r="AE1227" s="146"/>
      <c r="AF1227" s="146"/>
      <c r="AG1227" s="146"/>
      <c r="AH1227" s="147"/>
      <c r="AI1227" s="145"/>
      <c r="AJ1227" s="146"/>
      <c r="AK1227" s="147"/>
      <c r="AM1227"/>
    </row>
    <row r="1228" spans="1:39" ht="17" customHeight="1" x14ac:dyDescent="0.2">
      <c r="A1228" s="62"/>
      <c r="B1228" s="148"/>
      <c r="C1228" s="149"/>
      <c r="D1228" s="150"/>
      <c r="E1228" s="148"/>
      <c r="F1228" s="149"/>
      <c r="G1228" s="149"/>
      <c r="H1228" s="149"/>
      <c r="I1228" s="149"/>
      <c r="J1228" s="149"/>
      <c r="K1228" s="149"/>
      <c r="L1228" s="149"/>
      <c r="M1228" s="149"/>
      <c r="N1228" s="149"/>
      <c r="O1228" s="149"/>
      <c r="P1228" s="149"/>
      <c r="Q1228" s="149"/>
      <c r="R1228" s="149"/>
      <c r="S1228" s="150"/>
      <c r="T1228" s="148" t="s">
        <v>291</v>
      </c>
      <c r="U1228" s="149"/>
      <c r="V1228" s="149"/>
      <c r="W1228" s="149"/>
      <c r="X1228" s="150"/>
      <c r="Y1228" s="148" t="s">
        <v>292</v>
      </c>
      <c r="Z1228" s="149"/>
      <c r="AA1228" s="149"/>
      <c r="AB1228" s="149"/>
      <c r="AC1228" s="150"/>
      <c r="AD1228" s="148" t="s">
        <v>292</v>
      </c>
      <c r="AE1228" s="149"/>
      <c r="AF1228" s="149"/>
      <c r="AG1228" s="149"/>
      <c r="AH1228" s="150"/>
      <c r="AI1228" s="148"/>
      <c r="AJ1228" s="149"/>
      <c r="AK1228" s="150"/>
      <c r="AM1228"/>
    </row>
    <row r="1229" spans="1:39" ht="7" customHeight="1" x14ac:dyDescent="0.2">
      <c r="A1229" s="62"/>
      <c r="AM1229"/>
    </row>
    <row r="1230" spans="1:39" ht="7" customHeight="1" x14ac:dyDescent="0.2">
      <c r="A1230" s="62"/>
      <c r="B1230" s="28"/>
      <c r="C1230" s="25"/>
      <c r="D1230" s="25"/>
      <c r="E1230" s="25"/>
      <c r="F1230" s="25"/>
      <c r="G1230" s="25"/>
      <c r="H1230" s="25"/>
      <c r="I1230" s="25"/>
      <c r="J1230" s="25"/>
      <c r="K1230" s="25"/>
      <c r="L1230" s="25"/>
      <c r="M1230" s="25"/>
      <c r="N1230" s="25"/>
      <c r="O1230" s="25"/>
      <c r="P1230" s="25"/>
      <c r="Q1230" s="25"/>
      <c r="R1230" s="25"/>
      <c r="S1230" s="25"/>
      <c r="T1230" s="25"/>
      <c r="U1230" s="25"/>
      <c r="V1230" s="25"/>
      <c r="W1230" s="25"/>
      <c r="X1230" s="25"/>
      <c r="Y1230" s="25"/>
      <c r="Z1230" s="25"/>
      <c r="AA1230" s="25"/>
      <c r="AB1230" s="25"/>
      <c r="AC1230" s="25"/>
      <c r="AD1230" s="25"/>
      <c r="AE1230" s="25"/>
      <c r="AF1230" s="25"/>
      <c r="AG1230" s="25"/>
      <c r="AH1230" s="25"/>
      <c r="AI1230" s="25"/>
      <c r="AJ1230" s="25"/>
      <c r="AK1230" s="26"/>
      <c r="AM1230"/>
    </row>
    <row r="1231" spans="1:39" s="30" customFormat="1" ht="15" customHeight="1" x14ac:dyDescent="0.15">
      <c r="A1231" s="62"/>
      <c r="B1231" s="166" t="s">
        <v>293</v>
      </c>
      <c r="C1231" s="167"/>
      <c r="D1231" s="167"/>
      <c r="E1231" s="167"/>
      <c r="F1231" s="167"/>
      <c r="G1231" s="23"/>
      <c r="H1231" s="69"/>
      <c r="I1231" s="23" t="s">
        <v>294</v>
      </c>
      <c r="J1231" s="23"/>
      <c r="K1231" s="23"/>
      <c r="L1231" s="23"/>
      <c r="M1231" s="69"/>
      <c r="N1231" s="23" t="s">
        <v>295</v>
      </c>
      <c r="O1231" s="23"/>
      <c r="P1231" s="23"/>
      <c r="Q1231" s="23"/>
      <c r="R1231" s="69"/>
      <c r="S1231" s="23" t="s">
        <v>296</v>
      </c>
      <c r="T1231" s="23"/>
      <c r="U1231" s="23"/>
      <c r="V1231" s="23"/>
      <c r="W1231" s="23"/>
      <c r="X1231" s="23"/>
      <c r="Y1231" s="70"/>
      <c r="Z1231" s="23" t="s">
        <v>297</v>
      </c>
      <c r="AA1231" s="23"/>
      <c r="AB1231" s="23"/>
      <c r="AC1231" s="23"/>
      <c r="AD1231" s="69"/>
      <c r="AE1231" s="23" t="s">
        <v>298</v>
      </c>
      <c r="AF1231" s="23"/>
      <c r="AG1231" s="23"/>
      <c r="AH1231" s="80"/>
      <c r="AI1231" s="80"/>
      <c r="AJ1231" s="80"/>
      <c r="AK1231" s="84"/>
    </row>
    <row r="1232" spans="1:39" s="30" customFormat="1" ht="10" customHeight="1" x14ac:dyDescent="0.15">
      <c r="A1232" s="62"/>
      <c r="B1232" s="166"/>
      <c r="C1232" s="167"/>
      <c r="D1232" s="167"/>
      <c r="E1232" s="167"/>
      <c r="F1232" s="167"/>
      <c r="G1232" s="23"/>
      <c r="H1232" s="23"/>
      <c r="I1232" s="23"/>
      <c r="J1232" s="23"/>
      <c r="K1232" s="23"/>
      <c r="L1232" s="23"/>
      <c r="M1232" s="23"/>
      <c r="N1232" s="23"/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  <c r="AA1232" s="23"/>
      <c r="AB1232" s="23"/>
      <c r="AC1232" s="23"/>
      <c r="AD1232" s="23"/>
      <c r="AE1232" s="23"/>
      <c r="AF1232" s="23"/>
      <c r="AG1232" s="23"/>
      <c r="AH1232" s="80"/>
      <c r="AI1232" s="80"/>
      <c r="AJ1232" s="80"/>
      <c r="AK1232" s="84"/>
    </row>
    <row r="1233" spans="1:39" s="30" customFormat="1" ht="15" customHeight="1" x14ac:dyDescent="0.15">
      <c r="A1233" s="62"/>
      <c r="B1233" s="166"/>
      <c r="C1233" s="167"/>
      <c r="D1233" s="167"/>
      <c r="E1233" s="167"/>
      <c r="F1233" s="167"/>
      <c r="G1233" s="23"/>
      <c r="H1233" s="69"/>
      <c r="I1233" s="23" t="s">
        <v>299</v>
      </c>
      <c r="J1233" s="23"/>
      <c r="K1233" s="23"/>
      <c r="L1233" s="23"/>
      <c r="M1233" s="69"/>
      <c r="N1233" s="23" t="s">
        <v>300</v>
      </c>
      <c r="O1233" s="72"/>
      <c r="P1233" s="23"/>
      <c r="Q1233" s="23"/>
      <c r="R1233" s="69"/>
      <c r="S1233" s="23" t="s">
        <v>301</v>
      </c>
      <c r="T1233" s="23"/>
      <c r="U1233" s="23"/>
      <c r="V1233" s="23"/>
      <c r="W1233" s="23"/>
      <c r="X1233" s="23"/>
      <c r="Y1233" s="69"/>
      <c r="Z1233" s="23" t="s">
        <v>302</v>
      </c>
      <c r="AA1233" s="23"/>
      <c r="AB1233" s="71"/>
      <c r="AC1233" s="71"/>
      <c r="AD1233" s="71"/>
      <c r="AE1233" s="71"/>
      <c r="AF1233" s="71"/>
      <c r="AG1233" s="71"/>
      <c r="AH1233" s="71"/>
      <c r="AI1233" s="71"/>
      <c r="AJ1233" s="71"/>
      <c r="AK1233" s="82"/>
    </row>
    <row r="1234" spans="1:39" s="30" customFormat="1" ht="10" customHeight="1" x14ac:dyDescent="0.15">
      <c r="A1234" s="62"/>
      <c r="B1234" s="83"/>
      <c r="C1234" s="29"/>
      <c r="D1234" s="29"/>
      <c r="E1234" s="29"/>
      <c r="F1234" s="29"/>
      <c r="G1234" s="23"/>
      <c r="H1234" s="23"/>
      <c r="I1234" s="23"/>
      <c r="J1234" s="23"/>
      <c r="K1234" s="23"/>
      <c r="L1234" s="23"/>
      <c r="M1234" s="23"/>
      <c r="N1234" s="23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  <c r="AA1234" s="23"/>
      <c r="AB1234" s="23"/>
      <c r="AC1234" s="23"/>
      <c r="AD1234" s="23"/>
      <c r="AE1234" s="23"/>
      <c r="AF1234" s="23"/>
      <c r="AG1234" s="23"/>
      <c r="AH1234" s="23"/>
      <c r="AI1234" s="23"/>
      <c r="AJ1234" s="23"/>
      <c r="AK1234" s="84"/>
    </row>
    <row r="1235" spans="1:39" s="30" customFormat="1" ht="15" customHeight="1" x14ac:dyDescent="0.15">
      <c r="A1235" s="62"/>
      <c r="B1235" s="171" t="s">
        <v>303</v>
      </c>
      <c r="C1235" s="172"/>
      <c r="D1235" s="172"/>
      <c r="E1235" s="172"/>
      <c r="F1235" s="172"/>
      <c r="G1235" s="23"/>
      <c r="H1235" s="69"/>
      <c r="I1235" s="23" t="s">
        <v>304</v>
      </c>
      <c r="J1235" s="23"/>
      <c r="K1235" s="23"/>
      <c r="L1235" s="23"/>
      <c r="M1235" s="23"/>
      <c r="N1235" s="23"/>
      <c r="O1235" s="72"/>
      <c r="P1235" s="23"/>
      <c r="Q1235" s="23"/>
      <c r="R1235" s="69"/>
      <c r="S1235" s="23" t="s">
        <v>305</v>
      </c>
      <c r="T1235" s="23"/>
      <c r="U1235" s="23"/>
      <c r="V1235" s="23"/>
      <c r="W1235" s="23"/>
      <c r="X1235" s="23"/>
      <c r="Y1235" s="69"/>
      <c r="Z1235" s="23" t="s">
        <v>306</v>
      </c>
      <c r="AA1235" s="23"/>
      <c r="AB1235" s="23"/>
      <c r="AC1235" s="23"/>
      <c r="AD1235" s="23"/>
      <c r="AE1235" s="23"/>
      <c r="AF1235" s="73"/>
      <c r="AG1235" s="23"/>
      <c r="AH1235" s="23"/>
      <c r="AI1235" s="23"/>
      <c r="AJ1235" s="23"/>
      <c r="AK1235" s="84"/>
    </row>
    <row r="1236" spans="1:39" s="30" customFormat="1" ht="5" customHeight="1" x14ac:dyDescent="0.15">
      <c r="A1236" s="62"/>
      <c r="B1236" s="171"/>
      <c r="C1236" s="172"/>
      <c r="D1236" s="172"/>
      <c r="E1236" s="172"/>
      <c r="F1236" s="172"/>
      <c r="G1236" s="23"/>
      <c r="H1236" s="23"/>
      <c r="I1236" s="23"/>
      <c r="J1236" s="23"/>
      <c r="K1236" s="23"/>
      <c r="L1236" s="23"/>
      <c r="M1236" s="23"/>
      <c r="N1236" s="23"/>
      <c r="O1236" s="72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  <c r="AA1236" s="23"/>
      <c r="AB1236" s="23"/>
      <c r="AC1236" s="23"/>
      <c r="AD1236" s="23"/>
      <c r="AE1236" s="23"/>
      <c r="AF1236" s="73"/>
      <c r="AG1236" s="23"/>
      <c r="AH1236" s="23"/>
      <c r="AI1236" s="23"/>
      <c r="AJ1236" s="23"/>
      <c r="AK1236" s="84"/>
    </row>
    <row r="1237" spans="1:39" s="30" customFormat="1" ht="15" customHeight="1" x14ac:dyDescent="0.2">
      <c r="A1237" s="63"/>
      <c r="B1237" s="171"/>
      <c r="C1237" s="172"/>
      <c r="D1237" s="172"/>
      <c r="E1237" s="172"/>
      <c r="F1237" s="172"/>
      <c r="G1237" s="23"/>
      <c r="H1237" s="23"/>
      <c r="I1237" s="23"/>
      <c r="J1237" s="23"/>
      <c r="K1237" s="23"/>
      <c r="L1237" s="23"/>
      <c r="M1237" s="23"/>
      <c r="N1237" s="23"/>
      <c r="O1237" s="74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  <c r="AA1237" s="23"/>
      <c r="AB1237" s="23"/>
      <c r="AC1237" s="23"/>
      <c r="AD1237" s="23"/>
      <c r="AE1237" s="23"/>
      <c r="AF1237" s="23"/>
      <c r="AG1237" s="23"/>
      <c r="AH1237" s="23"/>
      <c r="AI1237" s="23"/>
      <c r="AJ1237" s="23"/>
      <c r="AK1237" s="84"/>
    </row>
    <row r="1238" spans="1:39" s="30" customFormat="1" ht="10" customHeight="1" x14ac:dyDescent="0.2">
      <c r="A1238" s="62"/>
      <c r="B1238" s="83"/>
      <c r="C1238" s="29"/>
      <c r="D1238" s="29"/>
      <c r="E1238" s="29"/>
      <c r="F1238" s="29"/>
      <c r="G1238" s="23"/>
      <c r="H1238" s="23"/>
      <c r="I1238" s="23"/>
      <c r="J1238" s="23"/>
      <c r="K1238" s="23"/>
      <c r="L1238" s="23"/>
      <c r="M1238" s="23"/>
      <c r="N1238" s="23"/>
      <c r="O1238" s="75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  <c r="AA1238" s="23"/>
      <c r="AB1238" s="23"/>
      <c r="AC1238" s="23"/>
      <c r="AD1238" s="23"/>
      <c r="AE1238" s="23"/>
      <c r="AF1238" s="23"/>
      <c r="AG1238" s="23"/>
      <c r="AH1238" s="23"/>
      <c r="AI1238" s="23"/>
      <c r="AJ1238" s="23"/>
      <c r="AK1238" s="84"/>
    </row>
    <row r="1239" spans="1:39" s="30" customFormat="1" ht="17" customHeight="1" x14ac:dyDescent="0.15">
      <c r="A1239" s="62"/>
      <c r="B1239" s="173" t="s">
        <v>307</v>
      </c>
      <c r="C1239" s="174"/>
      <c r="D1239" s="174"/>
      <c r="E1239" s="174"/>
      <c r="F1239" s="174"/>
      <c r="G1239" s="23"/>
      <c r="H1239" s="69"/>
      <c r="I1239" s="76" t="s">
        <v>308</v>
      </c>
      <c r="J1239" s="23"/>
      <c r="K1239" s="23"/>
      <c r="L1239" s="23"/>
      <c r="M1239" s="69"/>
      <c r="N1239" s="23" t="s">
        <v>309</v>
      </c>
      <c r="O1239" s="72"/>
      <c r="P1239" s="23"/>
      <c r="Q1239" s="23"/>
      <c r="R1239" s="69"/>
      <c r="S1239" s="23" t="s">
        <v>310</v>
      </c>
      <c r="T1239" s="23"/>
      <c r="U1239" s="23"/>
      <c r="V1239" s="23"/>
      <c r="W1239" s="23"/>
      <c r="X1239" s="23"/>
      <c r="Y1239" s="69"/>
      <c r="Z1239" s="23" t="s">
        <v>311</v>
      </c>
      <c r="AA1239" s="23"/>
      <c r="AB1239" s="23"/>
      <c r="AC1239" s="69"/>
      <c r="AD1239" s="76" t="s">
        <v>312</v>
      </c>
      <c r="AF1239" s="23"/>
      <c r="AG1239" s="23"/>
      <c r="AH1239" s="23"/>
      <c r="AI1239" s="23"/>
      <c r="AJ1239" s="23"/>
      <c r="AK1239" s="84"/>
    </row>
    <row r="1240" spans="1:39" s="30" customFormat="1" ht="7" customHeight="1" x14ac:dyDescent="0.15">
      <c r="A1240" s="62"/>
      <c r="B1240" s="173"/>
      <c r="C1240" s="174"/>
      <c r="D1240" s="174"/>
      <c r="E1240" s="174"/>
      <c r="F1240" s="174"/>
      <c r="G1240" s="23"/>
      <c r="H1240" s="77"/>
      <c r="I1240" s="23"/>
      <c r="J1240" s="23"/>
      <c r="K1240" s="23"/>
      <c r="L1240" s="23"/>
      <c r="M1240" s="23"/>
      <c r="N1240" s="23"/>
      <c r="O1240" s="72"/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  <c r="AA1240" s="23"/>
      <c r="AB1240" s="23"/>
      <c r="AC1240" s="23"/>
      <c r="AD1240" s="23"/>
      <c r="AE1240" s="23"/>
      <c r="AF1240" s="23"/>
      <c r="AG1240" s="23"/>
      <c r="AH1240" s="23"/>
      <c r="AI1240" s="23"/>
      <c r="AJ1240" s="23"/>
      <c r="AK1240" s="84"/>
    </row>
    <row r="1241" spans="1:39" ht="17" customHeight="1" x14ac:dyDescent="0.2">
      <c r="A1241" s="62"/>
      <c r="B1241" s="173"/>
      <c r="C1241" s="174"/>
      <c r="D1241" s="174"/>
      <c r="E1241" s="174"/>
      <c r="F1241" s="174"/>
      <c r="G1241" s="75"/>
      <c r="H1241" s="78"/>
      <c r="I1241" s="75" t="s">
        <v>313</v>
      </c>
      <c r="J1241" s="75"/>
      <c r="K1241" s="75"/>
      <c r="L1241" s="75"/>
      <c r="M1241" s="75"/>
      <c r="N1241" s="75"/>
      <c r="O1241" s="75"/>
      <c r="P1241" s="75"/>
      <c r="Q1241" s="75"/>
      <c r="R1241" s="78"/>
      <c r="S1241" s="75" t="s">
        <v>314</v>
      </c>
      <c r="T1241" s="75"/>
      <c r="U1241" s="75"/>
      <c r="V1241" s="75"/>
      <c r="W1241" s="75"/>
      <c r="X1241" s="75"/>
      <c r="Y1241" s="78"/>
      <c r="Z1241" s="75" t="s">
        <v>315</v>
      </c>
      <c r="AA1241" s="75"/>
      <c r="AB1241" s="79"/>
      <c r="AC1241" s="79"/>
      <c r="AD1241" s="79"/>
      <c r="AE1241" s="79"/>
      <c r="AF1241" s="79"/>
      <c r="AG1241" s="79"/>
      <c r="AH1241" s="79"/>
      <c r="AI1241" s="79"/>
      <c r="AJ1241" s="79"/>
      <c r="AK1241" s="85"/>
      <c r="AM1241"/>
    </row>
    <row r="1242" spans="1:39" ht="10" customHeight="1" x14ac:dyDescent="0.2">
      <c r="A1242" s="62"/>
      <c r="B1242" s="86"/>
      <c r="C1242" s="87"/>
      <c r="D1242" s="87"/>
      <c r="E1242" s="87"/>
      <c r="F1242" s="87"/>
      <c r="G1242" s="75"/>
      <c r="H1242" s="75"/>
      <c r="I1242" s="75"/>
      <c r="J1242" s="75"/>
      <c r="K1242" s="75"/>
      <c r="L1242" s="75"/>
      <c r="M1242" s="75"/>
      <c r="N1242" s="75"/>
      <c r="O1242" s="75"/>
      <c r="P1242" s="75"/>
      <c r="Q1242" s="75"/>
      <c r="R1242" s="75"/>
      <c r="S1242" s="75"/>
      <c r="T1242" s="75"/>
      <c r="U1242" s="75"/>
      <c r="V1242" s="75"/>
      <c r="W1242" s="75"/>
      <c r="X1242" s="75"/>
      <c r="Y1242" s="75"/>
      <c r="Z1242" s="75"/>
      <c r="AA1242" s="75"/>
      <c r="AB1242" s="75"/>
      <c r="AC1242" s="75"/>
      <c r="AD1242" s="75"/>
      <c r="AE1242" s="75"/>
      <c r="AF1242" s="75"/>
      <c r="AG1242" s="75"/>
      <c r="AH1242" s="75"/>
      <c r="AI1242" s="75"/>
      <c r="AJ1242" s="75"/>
      <c r="AK1242" s="88"/>
      <c r="AM1242"/>
    </row>
    <row r="1243" spans="1:39" s="23" customFormat="1" ht="15" customHeight="1" x14ac:dyDescent="0.15">
      <c r="A1243" s="64"/>
      <c r="B1243" s="173" t="s">
        <v>316</v>
      </c>
      <c r="C1243" s="174"/>
      <c r="D1243" s="174"/>
      <c r="E1243" s="174"/>
      <c r="F1243" s="174"/>
      <c r="G1243" s="29"/>
      <c r="H1243" s="70"/>
      <c r="I1243" s="80" t="s">
        <v>35</v>
      </c>
      <c r="J1243" s="80"/>
      <c r="K1243" s="80"/>
      <c r="L1243" s="80"/>
      <c r="M1243" s="70"/>
      <c r="N1243" s="80" t="s">
        <v>54</v>
      </c>
      <c r="Q1243" s="80"/>
      <c r="R1243" s="70"/>
      <c r="S1243" s="80" t="s">
        <v>317</v>
      </c>
      <c r="V1243" s="80"/>
      <c r="W1243" s="80"/>
      <c r="Y1243" s="70"/>
      <c r="Z1243" s="80" t="s">
        <v>318</v>
      </c>
      <c r="AA1243" s="80"/>
      <c r="AD1243" s="80"/>
      <c r="AE1243" s="80"/>
      <c r="AF1243" s="80"/>
      <c r="AG1243" s="80"/>
      <c r="AH1243" s="80"/>
      <c r="AI1243" s="80"/>
      <c r="AJ1243" s="80"/>
      <c r="AK1243" s="84"/>
    </row>
    <row r="1244" spans="1:39" ht="17" customHeight="1" x14ac:dyDescent="0.2">
      <c r="A1244" s="62"/>
      <c r="B1244" s="173"/>
      <c r="C1244" s="174"/>
      <c r="D1244" s="174"/>
      <c r="E1244" s="174"/>
      <c r="F1244" s="174"/>
      <c r="G1244" s="75"/>
      <c r="H1244" s="75" t="s">
        <v>319</v>
      </c>
      <c r="I1244" s="75"/>
      <c r="J1244" s="79"/>
      <c r="K1244" s="79"/>
      <c r="L1244" s="79"/>
      <c r="M1244" s="79"/>
      <c r="N1244" s="79"/>
      <c r="O1244" s="79"/>
      <c r="P1244" s="79"/>
      <c r="Q1244" s="79"/>
      <c r="R1244" s="79"/>
      <c r="S1244" s="79"/>
      <c r="T1244" s="79"/>
      <c r="U1244" s="79"/>
      <c r="V1244" s="79"/>
      <c r="W1244" s="79"/>
      <c r="X1244" s="79"/>
      <c r="Y1244" s="79"/>
      <c r="Z1244" s="79"/>
      <c r="AA1244" s="79"/>
      <c r="AB1244" s="79"/>
      <c r="AC1244" s="79"/>
      <c r="AD1244" s="79"/>
      <c r="AE1244" s="79"/>
      <c r="AF1244" s="79"/>
      <c r="AG1244" s="79"/>
      <c r="AH1244" s="79"/>
      <c r="AI1244" s="79"/>
      <c r="AJ1244" s="79"/>
      <c r="AK1244" s="82"/>
      <c r="AM1244"/>
    </row>
    <row r="1245" spans="1:39" ht="5" customHeight="1" x14ac:dyDescent="0.2">
      <c r="A1245" s="62"/>
      <c r="B1245" s="89"/>
      <c r="C1245" s="81"/>
      <c r="D1245" s="81"/>
      <c r="E1245" s="81"/>
      <c r="F1245" s="81"/>
      <c r="G1245" s="81"/>
      <c r="H1245" s="81"/>
      <c r="I1245" s="81"/>
      <c r="J1245" s="81"/>
      <c r="K1245" s="81"/>
      <c r="L1245" s="81"/>
      <c r="M1245" s="81"/>
      <c r="N1245" s="81"/>
      <c r="O1245" s="81"/>
      <c r="P1245" s="81"/>
      <c r="Q1245" s="81"/>
      <c r="R1245" s="81"/>
      <c r="S1245" s="81"/>
      <c r="T1245" s="81"/>
      <c r="U1245" s="81"/>
      <c r="V1245" s="81"/>
      <c r="W1245" s="81"/>
      <c r="X1245" s="81"/>
      <c r="Y1245" s="81"/>
      <c r="Z1245" s="81"/>
      <c r="AA1245" s="81"/>
      <c r="AB1245" s="81"/>
      <c r="AC1245" s="81"/>
      <c r="AD1245" s="81"/>
      <c r="AE1245" s="81"/>
      <c r="AF1245" s="81"/>
      <c r="AG1245" s="81"/>
      <c r="AH1245" s="81"/>
      <c r="AI1245" s="81"/>
      <c r="AJ1245" s="81"/>
      <c r="AK1245" s="90"/>
      <c r="AM1245"/>
    </row>
    <row r="1246" spans="1:39" ht="7" customHeight="1" x14ac:dyDescent="0.2">
      <c r="A1246" s="62"/>
      <c r="B1246" s="175"/>
      <c r="C1246" s="175"/>
      <c r="D1246" s="175"/>
      <c r="E1246" s="175"/>
      <c r="F1246" s="176"/>
      <c r="G1246" s="176"/>
      <c r="H1246" s="176"/>
      <c r="I1246" s="176"/>
      <c r="J1246" s="176"/>
      <c r="K1246" s="176"/>
      <c r="L1246" s="176"/>
      <c r="M1246" s="176"/>
      <c r="N1246" s="176"/>
      <c r="O1246" s="176"/>
      <c r="P1246" s="176"/>
      <c r="Q1246" s="176"/>
      <c r="R1246" s="176"/>
      <c r="S1246" s="176"/>
      <c r="T1246" s="176"/>
      <c r="U1246" s="176"/>
      <c r="V1246" s="176"/>
      <c r="W1246" s="176"/>
      <c r="X1246" s="176"/>
      <c r="Y1246" s="176"/>
      <c r="Z1246" s="176"/>
      <c r="AA1246" s="176"/>
      <c r="AB1246" s="176"/>
      <c r="AC1246" s="176"/>
      <c r="AD1246" s="176"/>
      <c r="AE1246" s="176"/>
      <c r="AF1246" s="176"/>
      <c r="AG1246" s="176"/>
      <c r="AH1246" s="176"/>
      <c r="AI1246" s="176"/>
      <c r="AJ1246" s="176"/>
      <c r="AK1246" s="176"/>
      <c r="AM1246"/>
    </row>
    <row r="1247" spans="1:39" ht="16" customHeight="1" x14ac:dyDescent="0.2">
      <c r="A1247" s="62"/>
      <c r="B1247" s="177" t="s">
        <v>320</v>
      </c>
      <c r="C1247" s="178"/>
      <c r="D1247" s="178"/>
      <c r="E1247" s="178"/>
      <c r="F1247" s="143"/>
      <c r="G1247" s="143"/>
      <c r="H1247" s="143"/>
      <c r="I1247" s="143"/>
      <c r="J1247" s="143"/>
      <c r="K1247" s="143"/>
      <c r="L1247" s="143"/>
      <c r="M1247" s="143"/>
      <c r="N1247" s="143"/>
      <c r="O1247" s="143"/>
      <c r="P1247" s="143"/>
      <c r="Q1247" s="143"/>
      <c r="R1247" s="143"/>
      <c r="S1247" s="143"/>
      <c r="T1247" s="143"/>
      <c r="U1247" s="143"/>
      <c r="V1247" s="143"/>
      <c r="W1247" s="143"/>
      <c r="X1247" s="143"/>
      <c r="Y1247" s="143"/>
      <c r="Z1247" s="143"/>
      <c r="AA1247" s="143"/>
      <c r="AB1247" s="143"/>
      <c r="AC1247" s="143"/>
      <c r="AD1247" s="143"/>
      <c r="AE1247" s="143"/>
      <c r="AF1247" s="143"/>
      <c r="AG1247" s="143"/>
      <c r="AH1247" s="143"/>
      <c r="AI1247" s="143"/>
      <c r="AJ1247" s="143"/>
      <c r="AK1247" s="144"/>
      <c r="AM1247"/>
    </row>
    <row r="1248" spans="1:39" ht="16" customHeight="1" x14ac:dyDescent="0.2">
      <c r="A1248" s="62"/>
      <c r="B1248" s="145"/>
      <c r="C1248" s="146"/>
      <c r="D1248" s="146"/>
      <c r="E1248" s="146"/>
      <c r="F1248" s="146"/>
      <c r="G1248" s="146"/>
      <c r="H1248" s="146"/>
      <c r="I1248" s="146"/>
      <c r="J1248" s="146"/>
      <c r="K1248" s="146"/>
      <c r="L1248" s="146"/>
      <c r="M1248" s="146"/>
      <c r="N1248" s="146"/>
      <c r="O1248" s="146"/>
      <c r="P1248" s="146"/>
      <c r="Q1248" s="146"/>
      <c r="R1248" s="146"/>
      <c r="S1248" s="146"/>
      <c r="T1248" s="146"/>
      <c r="U1248" s="146"/>
      <c r="V1248" s="146"/>
      <c r="W1248" s="146"/>
      <c r="X1248" s="146"/>
      <c r="Y1248" s="146"/>
      <c r="Z1248" s="146"/>
      <c r="AA1248" s="146"/>
      <c r="AB1248" s="146"/>
      <c r="AC1248" s="146"/>
      <c r="AD1248" s="146"/>
      <c r="AE1248" s="146"/>
      <c r="AF1248" s="146"/>
      <c r="AG1248" s="146"/>
      <c r="AH1248" s="146"/>
      <c r="AI1248" s="146"/>
      <c r="AJ1248" s="146"/>
      <c r="AK1248" s="147"/>
      <c r="AM1248"/>
    </row>
    <row r="1249" spans="1:39" ht="16" customHeight="1" x14ac:dyDescent="0.2">
      <c r="A1249" s="62"/>
      <c r="B1249" s="145"/>
      <c r="C1249" s="146"/>
      <c r="D1249" s="146"/>
      <c r="E1249" s="146"/>
      <c r="F1249" s="146"/>
      <c r="G1249" s="146"/>
      <c r="H1249" s="146"/>
      <c r="I1249" s="146"/>
      <c r="J1249" s="146"/>
      <c r="K1249" s="146"/>
      <c r="L1249" s="146"/>
      <c r="M1249" s="146"/>
      <c r="N1249" s="146"/>
      <c r="O1249" s="146"/>
      <c r="P1249" s="146"/>
      <c r="Q1249" s="146"/>
      <c r="R1249" s="146"/>
      <c r="S1249" s="146"/>
      <c r="T1249" s="146"/>
      <c r="U1249" s="146"/>
      <c r="V1249" s="146"/>
      <c r="W1249" s="146"/>
      <c r="X1249" s="146"/>
      <c r="Y1249" s="146"/>
      <c r="Z1249" s="146"/>
      <c r="AA1249" s="146"/>
      <c r="AB1249" s="146"/>
      <c r="AC1249" s="146"/>
      <c r="AD1249" s="146"/>
      <c r="AE1249" s="146"/>
      <c r="AF1249" s="146"/>
      <c r="AG1249" s="146"/>
      <c r="AH1249" s="146"/>
      <c r="AI1249" s="146"/>
      <c r="AJ1249" s="146"/>
      <c r="AK1249" s="147"/>
      <c r="AM1249"/>
    </row>
    <row r="1250" spans="1:39" ht="16" customHeight="1" x14ac:dyDescent="0.2">
      <c r="A1250" s="62"/>
      <c r="B1250" s="145"/>
      <c r="C1250" s="146"/>
      <c r="D1250" s="146"/>
      <c r="E1250" s="146"/>
      <c r="F1250" s="146"/>
      <c r="G1250" s="146"/>
      <c r="H1250" s="146"/>
      <c r="I1250" s="146"/>
      <c r="J1250" s="146"/>
      <c r="K1250" s="146"/>
      <c r="L1250" s="146"/>
      <c r="M1250" s="146"/>
      <c r="N1250" s="146"/>
      <c r="O1250" s="146"/>
      <c r="P1250" s="146"/>
      <c r="Q1250" s="146"/>
      <c r="R1250" s="146"/>
      <c r="S1250" s="146"/>
      <c r="T1250" s="146"/>
      <c r="U1250" s="146"/>
      <c r="V1250" s="146"/>
      <c r="W1250" s="146"/>
      <c r="X1250" s="146"/>
      <c r="Y1250" s="146"/>
      <c r="Z1250" s="146"/>
      <c r="AA1250" s="146"/>
      <c r="AB1250" s="146"/>
      <c r="AC1250" s="146"/>
      <c r="AD1250" s="146"/>
      <c r="AE1250" s="146"/>
      <c r="AF1250" s="146"/>
      <c r="AG1250" s="146"/>
      <c r="AH1250" s="146"/>
      <c r="AI1250" s="146"/>
      <c r="AJ1250" s="146"/>
      <c r="AK1250" s="147"/>
      <c r="AM1250"/>
    </row>
    <row r="1251" spans="1:39" ht="17" customHeight="1" x14ac:dyDescent="0.2">
      <c r="A1251" s="62"/>
      <c r="B1251" s="145"/>
      <c r="C1251" s="146"/>
      <c r="D1251" s="146"/>
      <c r="E1251" s="146"/>
      <c r="F1251" s="146"/>
      <c r="G1251" s="146"/>
      <c r="H1251" s="146"/>
      <c r="I1251" s="146"/>
      <c r="J1251" s="146"/>
      <c r="K1251" s="146"/>
      <c r="L1251" s="146"/>
      <c r="M1251" s="146"/>
      <c r="N1251" s="146"/>
      <c r="O1251" s="146"/>
      <c r="P1251" s="146"/>
      <c r="Q1251" s="146"/>
      <c r="R1251" s="146"/>
      <c r="S1251" s="146"/>
      <c r="T1251" s="146"/>
      <c r="U1251" s="146"/>
      <c r="V1251" s="146"/>
      <c r="W1251" s="146"/>
      <c r="X1251" s="146"/>
      <c r="Y1251" s="146"/>
      <c r="Z1251" s="146"/>
      <c r="AA1251" s="146"/>
      <c r="AB1251" s="146"/>
      <c r="AC1251" s="146"/>
      <c r="AD1251" s="146"/>
      <c r="AE1251" s="146"/>
      <c r="AF1251" s="146"/>
      <c r="AG1251" s="146"/>
      <c r="AH1251" s="146"/>
      <c r="AI1251" s="146"/>
      <c r="AJ1251" s="146"/>
      <c r="AK1251" s="147"/>
      <c r="AM1251"/>
    </row>
    <row r="1252" spans="1:39" ht="17" customHeight="1" x14ac:dyDescent="0.2">
      <c r="A1252" s="62"/>
      <c r="B1252" s="145"/>
      <c r="C1252" s="146"/>
      <c r="D1252" s="146"/>
      <c r="E1252" s="146"/>
      <c r="F1252" s="146"/>
      <c r="G1252" s="146"/>
      <c r="H1252" s="146"/>
      <c r="I1252" s="146"/>
      <c r="J1252" s="146"/>
      <c r="K1252" s="146"/>
      <c r="L1252" s="146"/>
      <c r="M1252" s="146"/>
      <c r="N1252" s="146"/>
      <c r="O1252" s="146"/>
      <c r="P1252" s="146"/>
      <c r="Q1252" s="146"/>
      <c r="R1252" s="146"/>
      <c r="S1252" s="146"/>
      <c r="T1252" s="146"/>
      <c r="U1252" s="146"/>
      <c r="V1252" s="146"/>
      <c r="W1252" s="146"/>
      <c r="X1252" s="146"/>
      <c r="Y1252" s="146"/>
      <c r="Z1252" s="146"/>
      <c r="AA1252" s="146"/>
      <c r="AB1252" s="146"/>
      <c r="AC1252" s="146"/>
      <c r="AD1252" s="146"/>
      <c r="AE1252" s="146"/>
      <c r="AF1252" s="146"/>
      <c r="AG1252" s="146"/>
      <c r="AH1252" s="146"/>
      <c r="AI1252" s="146"/>
      <c r="AJ1252" s="146"/>
      <c r="AK1252" s="147"/>
      <c r="AM1252"/>
    </row>
    <row r="1253" spans="1:39" ht="17" customHeight="1" x14ac:dyDescent="0.2">
      <c r="A1253" s="62"/>
      <c r="B1253" s="148"/>
      <c r="C1253" s="149"/>
      <c r="D1253" s="149"/>
      <c r="E1253" s="149"/>
      <c r="F1253" s="149"/>
      <c r="G1253" s="149"/>
      <c r="H1253" s="149"/>
      <c r="I1253" s="149"/>
      <c r="J1253" s="149"/>
      <c r="K1253" s="149"/>
      <c r="L1253" s="149"/>
      <c r="M1253" s="149"/>
      <c r="N1253" s="149"/>
      <c r="O1253" s="149"/>
      <c r="P1253" s="149"/>
      <c r="Q1253" s="149"/>
      <c r="R1253" s="149"/>
      <c r="S1253" s="149"/>
      <c r="T1253" s="149"/>
      <c r="U1253" s="149"/>
      <c r="V1253" s="149"/>
      <c r="W1253" s="149"/>
      <c r="X1253" s="149"/>
      <c r="Y1253" s="149"/>
      <c r="Z1253" s="149"/>
      <c r="AA1253" s="149"/>
      <c r="AB1253" s="149"/>
      <c r="AC1253" s="149"/>
      <c r="AD1253" s="149"/>
      <c r="AE1253" s="149"/>
      <c r="AF1253" s="149"/>
      <c r="AG1253" s="149"/>
      <c r="AH1253" s="149"/>
      <c r="AI1253" s="149"/>
      <c r="AJ1253" s="149"/>
      <c r="AK1253" s="150"/>
      <c r="AM1253"/>
    </row>
    <row r="1254" spans="1:39" ht="7" customHeight="1" x14ac:dyDescent="0.2">
      <c r="A1254" s="62"/>
      <c r="AM1254"/>
    </row>
    <row r="1255" spans="1:39" ht="12" customHeight="1" x14ac:dyDescent="0.2">
      <c r="A1255" s="62"/>
      <c r="B1255" s="169" t="s">
        <v>321</v>
      </c>
      <c r="C1255" s="170"/>
      <c r="D1255" s="170"/>
      <c r="E1255" s="170"/>
      <c r="F1255" s="25"/>
      <c r="G1255" s="25"/>
      <c r="H1255" s="25"/>
      <c r="I1255" s="25"/>
      <c r="J1255" s="25"/>
      <c r="K1255" s="25"/>
      <c r="L1255" s="25"/>
      <c r="M1255" s="25"/>
      <c r="N1255" s="25"/>
      <c r="O1255" s="25"/>
      <c r="P1255" s="25"/>
      <c r="Q1255" s="25"/>
      <c r="R1255" s="25"/>
      <c r="S1255" s="26"/>
      <c r="T1255" s="169" t="s">
        <v>322</v>
      </c>
      <c r="U1255" s="170"/>
      <c r="V1255" s="170"/>
      <c r="W1255" s="170"/>
      <c r="X1255" s="25"/>
      <c r="Y1255" s="25"/>
      <c r="Z1255" s="25"/>
      <c r="AA1255" s="25"/>
      <c r="AB1255" s="25"/>
      <c r="AC1255" s="25"/>
      <c r="AD1255" s="25"/>
      <c r="AE1255" s="25"/>
      <c r="AF1255" s="25"/>
      <c r="AG1255" s="25"/>
      <c r="AH1255" s="25"/>
      <c r="AI1255" s="25"/>
      <c r="AJ1255" s="25"/>
      <c r="AK1255" s="26"/>
      <c r="AM1255"/>
    </row>
    <row r="1256" spans="1:39" x14ac:dyDescent="0.2">
      <c r="A1256" s="62"/>
      <c r="B1256" s="36"/>
      <c r="C1256" s="37"/>
      <c r="D1256" s="38" t="s">
        <v>323</v>
      </c>
      <c r="F1256" s="32"/>
      <c r="G1256" s="32"/>
      <c r="H1256" s="32"/>
      <c r="I1256" s="32"/>
      <c r="J1256" s="32"/>
      <c r="K1256" s="32"/>
      <c r="L1256" s="32"/>
      <c r="M1256" s="32"/>
      <c r="N1256" s="32"/>
      <c r="O1256" s="32"/>
      <c r="P1256" s="32"/>
      <c r="S1256" s="35"/>
      <c r="T1256" s="36"/>
      <c r="U1256" s="37"/>
      <c r="V1256" s="38" t="s">
        <v>323</v>
      </c>
      <c r="X1256" s="32"/>
      <c r="Y1256" s="32"/>
      <c r="Z1256" s="32"/>
      <c r="AA1256" s="32"/>
      <c r="AB1256" s="32"/>
      <c r="AC1256" s="32"/>
      <c r="AD1256" s="32"/>
      <c r="AE1256" s="32"/>
      <c r="AF1256" s="32"/>
      <c r="AG1256" s="32"/>
      <c r="AH1256" s="32"/>
      <c r="AI1256" s="38"/>
      <c r="AJ1256" s="38"/>
      <c r="AK1256" s="35"/>
      <c r="AM1256"/>
    </row>
    <row r="1257" spans="1:39" ht="7" customHeight="1" x14ac:dyDescent="0.2">
      <c r="A1257" s="62"/>
      <c r="B1257" s="34"/>
      <c r="S1257" s="35"/>
      <c r="T1257" s="34"/>
      <c r="AK1257" s="35"/>
      <c r="AM1257"/>
    </row>
    <row r="1258" spans="1:39" ht="14.25" customHeight="1" x14ac:dyDescent="0.2">
      <c r="A1258" s="62"/>
      <c r="B1258" s="39"/>
      <c r="F1258" s="38" t="s">
        <v>324</v>
      </c>
      <c r="H1258" s="40"/>
      <c r="I1258" s="40"/>
      <c r="J1258" s="41" t="s">
        <v>325</v>
      </c>
      <c r="K1258" s="40"/>
      <c r="L1258" s="41" t="s">
        <v>326</v>
      </c>
      <c r="M1258" s="40"/>
      <c r="N1258" s="40"/>
      <c r="S1258" s="35"/>
      <c r="T1258" s="39"/>
      <c r="X1258" s="38" t="s">
        <v>324</v>
      </c>
      <c r="Z1258" s="40"/>
      <c r="AA1258" s="40"/>
      <c r="AB1258" s="41" t="s">
        <v>325</v>
      </c>
      <c r="AC1258" s="40"/>
      <c r="AD1258" s="41" t="s">
        <v>326</v>
      </c>
      <c r="AE1258" s="40"/>
      <c r="AF1258" s="40"/>
      <c r="AK1258" s="35"/>
      <c r="AM1258"/>
    </row>
    <row r="1259" spans="1:39" ht="5" customHeight="1" x14ac:dyDescent="0.2">
      <c r="A1259" s="62"/>
      <c r="B1259" s="31"/>
      <c r="C1259" s="32"/>
      <c r="D1259" s="32"/>
      <c r="E1259" s="32"/>
      <c r="F1259" s="32"/>
      <c r="G1259" s="32"/>
      <c r="H1259" s="32"/>
      <c r="I1259" s="32"/>
      <c r="J1259" s="32"/>
      <c r="K1259" s="32"/>
      <c r="L1259" s="32"/>
      <c r="M1259" s="32"/>
      <c r="N1259" s="32"/>
      <c r="O1259" s="32"/>
      <c r="P1259" s="32"/>
      <c r="Q1259" s="32"/>
      <c r="R1259" s="32"/>
      <c r="S1259" s="33"/>
      <c r="T1259" s="31"/>
      <c r="U1259" s="32"/>
      <c r="V1259" s="32"/>
      <c r="W1259" s="32"/>
      <c r="X1259" s="32"/>
      <c r="Y1259" s="32"/>
      <c r="Z1259" s="32"/>
      <c r="AA1259" s="32"/>
      <c r="AB1259" s="32"/>
      <c r="AC1259" s="32"/>
      <c r="AD1259" s="32"/>
      <c r="AE1259" s="32"/>
      <c r="AF1259" s="32"/>
      <c r="AG1259" s="32"/>
      <c r="AH1259" s="32"/>
      <c r="AI1259" s="32"/>
      <c r="AJ1259" s="32"/>
      <c r="AK1259" s="33"/>
      <c r="AM1259"/>
    </row>
    <row r="1260" spans="1:39" x14ac:dyDescent="0.2">
      <c r="A1260"/>
      <c r="AK1260" s="95" t="s">
        <v>327</v>
      </c>
      <c r="AM1260"/>
    </row>
    <row r="1261" spans="1:39" ht="5" customHeight="1" x14ac:dyDescent="0.2">
      <c r="B1261" s="16"/>
      <c r="C1261" s="17"/>
      <c r="D1261" s="18"/>
      <c r="E1261" s="18"/>
      <c r="F1261" s="18"/>
      <c r="G1261" s="18"/>
      <c r="H1261" s="18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</row>
    <row r="1262" spans="1:39" ht="22" customHeight="1" x14ac:dyDescent="0.2">
      <c r="A1262" t="str">
        <f>IF($AN$2="","",IF(A1192&gt;=$AN$2,"",1+A1192))</f>
        <v/>
      </c>
      <c r="B1262" s="188"/>
      <c r="C1262" s="189"/>
      <c r="D1262" s="189"/>
      <c r="E1262" s="189"/>
      <c r="F1262" s="189"/>
      <c r="G1262" s="189"/>
      <c r="H1262" s="189"/>
      <c r="I1262" s="190"/>
      <c r="J1262" s="192" t="s">
        <v>277</v>
      </c>
      <c r="K1262" s="193"/>
      <c r="L1262" s="193"/>
      <c r="M1262" s="193"/>
      <c r="N1262" s="193"/>
      <c r="O1262" s="193"/>
      <c r="P1262" s="193"/>
      <c r="Q1262" s="193"/>
      <c r="R1262" s="193"/>
      <c r="S1262" s="193"/>
      <c r="T1262" s="193"/>
      <c r="U1262" s="193"/>
      <c r="V1262" s="193"/>
      <c r="W1262" s="193"/>
      <c r="X1262" s="196" t="str">
        <f>IF(A1262="","",_xlfn.XLOOKUP(A1262,Listagem[Item],Listagem[Número OS]))</f>
        <v/>
      </c>
      <c r="Y1262" s="196"/>
      <c r="Z1262" s="196"/>
      <c r="AA1262" s="196"/>
      <c r="AB1262" s="196"/>
      <c r="AC1262" s="197"/>
      <c r="AD1262" s="188"/>
      <c r="AE1262" s="189"/>
      <c r="AF1262" s="189"/>
      <c r="AG1262" s="189"/>
      <c r="AH1262" s="189"/>
      <c r="AI1262" s="189"/>
      <c r="AJ1262" s="189"/>
      <c r="AK1262" s="190"/>
      <c r="AL1262" s="13"/>
      <c r="AM1262"/>
    </row>
    <row r="1263" spans="1:39" ht="22" customHeight="1" x14ac:dyDescent="0.2">
      <c r="A1263" s="14"/>
      <c r="B1263" s="161"/>
      <c r="C1263" s="162"/>
      <c r="D1263" s="162"/>
      <c r="E1263" s="162"/>
      <c r="F1263" s="162"/>
      <c r="G1263" s="162"/>
      <c r="H1263" s="162"/>
      <c r="I1263" s="191"/>
      <c r="J1263" s="194"/>
      <c r="K1263" s="195"/>
      <c r="L1263" s="195"/>
      <c r="M1263" s="195"/>
      <c r="N1263" s="195"/>
      <c r="O1263" s="195"/>
      <c r="P1263" s="195"/>
      <c r="Q1263" s="195"/>
      <c r="R1263" s="195"/>
      <c r="S1263" s="195"/>
      <c r="T1263" s="195"/>
      <c r="U1263" s="195"/>
      <c r="V1263" s="195"/>
      <c r="W1263" s="195"/>
      <c r="X1263" s="198"/>
      <c r="Y1263" s="198"/>
      <c r="Z1263" s="198"/>
      <c r="AA1263" s="198"/>
      <c r="AB1263" s="198"/>
      <c r="AC1263" s="199"/>
      <c r="AD1263" s="161"/>
      <c r="AE1263" s="162"/>
      <c r="AF1263" s="162"/>
      <c r="AG1263" s="162"/>
      <c r="AH1263" s="162"/>
      <c r="AI1263" s="162"/>
      <c r="AJ1263" s="162"/>
      <c r="AK1263" s="191"/>
      <c r="AM1263"/>
    </row>
    <row r="1264" spans="1:39" ht="7" customHeight="1" x14ac:dyDescent="0.2">
      <c r="A1264"/>
      <c r="C1264" s="15"/>
      <c r="D1264" s="12"/>
      <c r="E1264" s="12"/>
      <c r="F1264" s="12"/>
      <c r="G1264" s="12"/>
      <c r="H1264" s="12"/>
      <c r="AM1264"/>
    </row>
    <row r="1265" spans="1:44" ht="18" customHeight="1" x14ac:dyDescent="0.2">
      <c r="A1265" s="62"/>
      <c r="B1265" s="200" t="s">
        <v>11</v>
      </c>
      <c r="C1265" s="201"/>
      <c r="D1265" s="201"/>
      <c r="E1265" s="201"/>
      <c r="F1265" s="201"/>
      <c r="G1265" s="201"/>
      <c r="H1265" s="201"/>
      <c r="I1265" s="97" t="str">
        <f>IF($X1262="","",_xlfn.XLOOKUP($X1262,Sisteplant[Número OS],Sisteplant[Denominação Tipo de Solicitação Serviço]))</f>
        <v/>
      </c>
      <c r="J1265" s="99"/>
      <c r="K1265" s="99"/>
      <c r="L1265" s="99"/>
      <c r="M1265" s="99"/>
      <c r="N1265" s="99"/>
      <c r="O1265" s="200" t="s">
        <v>13</v>
      </c>
      <c r="P1265" s="201"/>
      <c r="Q1265" s="201"/>
      <c r="R1265" s="98" t="str">
        <f>IF($X1262="","",_xlfn.XLOOKUP($X1262,Sisteplant[Número OS],Sisteplant[Denominação Oficina]))</f>
        <v/>
      </c>
      <c r="S1265" s="98"/>
      <c r="T1265" s="98"/>
      <c r="U1265" s="98"/>
      <c r="V1265" s="98"/>
      <c r="W1265" s="98"/>
      <c r="X1265" s="202" t="s">
        <v>15</v>
      </c>
      <c r="Y1265" s="203"/>
      <c r="Z1265" s="203"/>
      <c r="AA1265" s="203"/>
      <c r="AB1265" s="203"/>
      <c r="AC1265" s="204" t="str">
        <f>IF($X1262="","",_xlfn.XLOOKUP($X1262,Sisteplant[Número OS],Sisteplant[Data Prevista]))</f>
        <v/>
      </c>
      <c r="AD1265" s="204"/>
      <c r="AE1265" s="204"/>
      <c r="AF1265" s="204"/>
      <c r="AG1265" s="204"/>
      <c r="AH1265" s="204"/>
      <c r="AI1265" s="204"/>
      <c r="AJ1265" s="204"/>
      <c r="AK1265" s="234"/>
      <c r="AM1265"/>
      <c r="AN1265" s="111"/>
      <c r="AO1265" s="111"/>
      <c r="AP1265" s="111"/>
      <c r="AQ1265" s="111"/>
      <c r="AR1265" s="111"/>
    </row>
    <row r="1266" spans="1:44" ht="7" customHeight="1" x14ac:dyDescent="0.2">
      <c r="A1266" s="62"/>
      <c r="B1266" s="16"/>
      <c r="C1266" s="17"/>
      <c r="D1266" s="18"/>
      <c r="E1266" s="18"/>
      <c r="F1266" s="18"/>
      <c r="G1266" s="18"/>
      <c r="H1266" s="18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M1266"/>
      <c r="AN1266" s="111"/>
      <c r="AO1266" s="111"/>
      <c r="AP1266" s="111"/>
      <c r="AQ1266" s="111"/>
      <c r="AR1266" s="111"/>
    </row>
    <row r="1267" spans="1:44" ht="15" customHeight="1" x14ac:dyDescent="0.2">
      <c r="A1267" s="62"/>
      <c r="B1267" s="91" t="s">
        <v>278</v>
      </c>
      <c r="C1267" s="19"/>
      <c r="D1267" s="20"/>
      <c r="E1267" s="20"/>
      <c r="F1267" s="20"/>
      <c r="G1267" s="20"/>
      <c r="H1267" s="20"/>
      <c r="I1267" s="21"/>
      <c r="J1267" s="21"/>
      <c r="K1267" s="21"/>
      <c r="L1267" s="21"/>
      <c r="M1267" s="21"/>
      <c r="N1267" s="21"/>
      <c r="O1267" s="21"/>
      <c r="P1267" s="21"/>
      <c r="Q1267" s="21"/>
      <c r="R1267" s="21"/>
      <c r="S1267" s="21"/>
      <c r="T1267" s="21"/>
      <c r="U1267" s="21"/>
      <c r="V1267" s="21"/>
      <c r="W1267" s="21"/>
      <c r="X1267" s="21"/>
      <c r="Y1267" s="21"/>
      <c r="Z1267" s="21"/>
      <c r="AA1267" s="21"/>
      <c r="AB1267" s="21"/>
      <c r="AC1267" s="21"/>
      <c r="AD1267" s="21"/>
      <c r="AE1267" s="21"/>
      <c r="AF1267" s="21"/>
      <c r="AG1267" s="21"/>
      <c r="AH1267" s="21"/>
      <c r="AI1267" s="21"/>
      <c r="AJ1267" s="21"/>
      <c r="AK1267" s="22"/>
      <c r="AM1267"/>
      <c r="AN1267" s="111"/>
      <c r="AO1267" s="111"/>
      <c r="AP1267" s="111"/>
      <c r="AQ1267" s="111"/>
      <c r="AR1267" s="111"/>
    </row>
    <row r="1268" spans="1:44" ht="16.75" customHeight="1" x14ac:dyDescent="0.2">
      <c r="A1268" s="64"/>
      <c r="B1268" s="208" t="str">
        <f>IF($X1262="","",_xlfn.XLOOKUP($X1262,Sisteplant[Número OS],Sisteplant[Descrição OS]))</f>
        <v/>
      </c>
      <c r="C1268" s="209"/>
      <c r="D1268" s="209"/>
      <c r="E1268" s="209"/>
      <c r="F1268" s="209"/>
      <c r="G1268" s="209"/>
      <c r="H1268" s="209"/>
      <c r="I1268" s="209"/>
      <c r="J1268" s="209"/>
      <c r="K1268" s="209"/>
      <c r="L1268" s="209"/>
      <c r="M1268" s="209"/>
      <c r="N1268" s="209"/>
      <c r="O1268" s="209"/>
      <c r="P1268" s="209"/>
      <c r="Q1268" s="209"/>
      <c r="R1268" s="209"/>
      <c r="S1268" s="209"/>
      <c r="T1268" s="209"/>
      <c r="U1268" s="209"/>
      <c r="V1268" s="209"/>
      <c r="W1268" s="209"/>
      <c r="X1268" s="209"/>
      <c r="Y1268" s="209"/>
      <c r="Z1268" s="209"/>
      <c r="AA1268" s="209"/>
      <c r="AB1268" s="209"/>
      <c r="AC1268" s="209"/>
      <c r="AD1268" s="209"/>
      <c r="AE1268" s="209"/>
      <c r="AF1268" s="209"/>
      <c r="AG1268" s="209"/>
      <c r="AH1268" s="209"/>
      <c r="AI1268" s="209"/>
      <c r="AJ1268" s="209"/>
      <c r="AK1268" s="210"/>
      <c r="AM1268"/>
    </row>
    <row r="1269" spans="1:44" ht="16.75" customHeight="1" x14ac:dyDescent="0.2">
      <c r="A1269" s="64"/>
      <c r="B1269" s="208"/>
      <c r="C1269" s="209"/>
      <c r="D1269" s="209"/>
      <c r="E1269" s="209"/>
      <c r="F1269" s="209"/>
      <c r="G1269" s="209"/>
      <c r="H1269" s="209"/>
      <c r="I1269" s="209"/>
      <c r="J1269" s="209"/>
      <c r="K1269" s="209"/>
      <c r="L1269" s="209"/>
      <c r="M1269" s="209"/>
      <c r="N1269" s="209"/>
      <c r="O1269" s="209"/>
      <c r="P1269" s="209"/>
      <c r="Q1269" s="209"/>
      <c r="R1269" s="209"/>
      <c r="S1269" s="209"/>
      <c r="T1269" s="209"/>
      <c r="U1269" s="209"/>
      <c r="V1269" s="209"/>
      <c r="W1269" s="209"/>
      <c r="X1269" s="209"/>
      <c r="Y1269" s="209"/>
      <c r="Z1269" s="209"/>
      <c r="AA1269" s="209"/>
      <c r="AB1269" s="209"/>
      <c r="AC1269" s="209"/>
      <c r="AD1269" s="209"/>
      <c r="AE1269" s="209"/>
      <c r="AF1269" s="209"/>
      <c r="AG1269" s="209"/>
      <c r="AH1269" s="209"/>
      <c r="AI1269" s="209"/>
      <c r="AJ1269" s="209"/>
      <c r="AK1269" s="210"/>
      <c r="AM1269"/>
    </row>
    <row r="1270" spans="1:44" ht="16.75" customHeight="1" x14ac:dyDescent="0.2">
      <c r="A1270" s="62"/>
      <c r="B1270" s="208"/>
      <c r="C1270" s="209"/>
      <c r="D1270" s="209"/>
      <c r="E1270" s="209"/>
      <c r="F1270" s="209"/>
      <c r="G1270" s="209"/>
      <c r="H1270" s="209"/>
      <c r="I1270" s="209"/>
      <c r="J1270" s="209"/>
      <c r="K1270" s="209"/>
      <c r="L1270" s="209"/>
      <c r="M1270" s="209"/>
      <c r="N1270" s="209"/>
      <c r="O1270" s="209"/>
      <c r="P1270" s="209"/>
      <c r="Q1270" s="209"/>
      <c r="R1270" s="209"/>
      <c r="S1270" s="209"/>
      <c r="T1270" s="209"/>
      <c r="U1270" s="209"/>
      <c r="V1270" s="209"/>
      <c r="W1270" s="209"/>
      <c r="X1270" s="209"/>
      <c r="Y1270" s="209"/>
      <c r="Z1270" s="209"/>
      <c r="AA1270" s="209"/>
      <c r="AB1270" s="209"/>
      <c r="AC1270" s="209"/>
      <c r="AD1270" s="209"/>
      <c r="AE1270" s="209"/>
      <c r="AF1270" s="209"/>
      <c r="AG1270" s="209"/>
      <c r="AH1270" s="209"/>
      <c r="AI1270" s="209"/>
      <c r="AJ1270" s="209"/>
      <c r="AK1270" s="210"/>
      <c r="AM1270"/>
    </row>
    <row r="1271" spans="1:44" ht="16.75" customHeight="1" x14ac:dyDescent="0.2">
      <c r="A1271" s="62"/>
      <c r="B1271" s="211"/>
      <c r="C1271" s="212"/>
      <c r="D1271" s="212"/>
      <c r="E1271" s="212"/>
      <c r="F1271" s="212"/>
      <c r="G1271" s="212"/>
      <c r="H1271" s="212"/>
      <c r="I1271" s="212"/>
      <c r="J1271" s="212"/>
      <c r="K1271" s="212"/>
      <c r="L1271" s="212"/>
      <c r="M1271" s="212"/>
      <c r="N1271" s="212"/>
      <c r="O1271" s="212"/>
      <c r="P1271" s="212"/>
      <c r="Q1271" s="212"/>
      <c r="R1271" s="212"/>
      <c r="S1271" s="212"/>
      <c r="T1271" s="212"/>
      <c r="U1271" s="212"/>
      <c r="V1271" s="212"/>
      <c r="W1271" s="212"/>
      <c r="X1271" s="212"/>
      <c r="Y1271" s="212"/>
      <c r="Z1271" s="212"/>
      <c r="AA1271" s="212"/>
      <c r="AB1271" s="212"/>
      <c r="AC1271" s="212"/>
      <c r="AD1271" s="212"/>
      <c r="AE1271" s="212"/>
      <c r="AF1271" s="212"/>
      <c r="AG1271" s="212"/>
      <c r="AH1271" s="212"/>
      <c r="AI1271" s="212"/>
      <c r="AJ1271" s="212"/>
      <c r="AK1271" s="213"/>
      <c r="AM1271"/>
    </row>
    <row r="1272" spans="1:44" ht="7" customHeight="1" x14ac:dyDescent="0.2">
      <c r="A1272" s="62"/>
      <c r="B1272" s="16"/>
      <c r="C1272" s="17"/>
      <c r="D1272" s="18"/>
      <c r="E1272" s="18"/>
      <c r="F1272" s="18"/>
      <c r="G1272" s="18"/>
      <c r="H1272" s="18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M1272"/>
    </row>
    <row r="1273" spans="1:44" ht="18" customHeight="1" x14ac:dyDescent="0.2">
      <c r="A1273" s="62"/>
      <c r="B1273" s="179" t="s">
        <v>279</v>
      </c>
      <c r="C1273" s="180"/>
      <c r="D1273" s="99" t="str">
        <f>IF($X1262="","",_xlfn.XLOOKUP($X1262,Sisteplant[Número OS],Sisteplant[Ativo]))</f>
        <v/>
      </c>
      <c r="E1273" s="99"/>
      <c r="F1273" s="99"/>
      <c r="G1273" s="99"/>
      <c r="H1273" s="99"/>
      <c r="I1273" s="99"/>
      <c r="J1273" s="99"/>
      <c r="K1273" s="99"/>
      <c r="L1273" s="179" t="s">
        <v>280</v>
      </c>
      <c r="M1273" s="180"/>
      <c r="N1273" s="180"/>
      <c r="O1273" s="180"/>
      <c r="P1273" s="99" t="str">
        <f>IF($X1262="","",_xlfn.XLOOKUP($X1262,Sisteplant[Número OS],Sisteplant[Denominação Ativo]))</f>
        <v/>
      </c>
      <c r="Q1273" s="99"/>
      <c r="R1273" s="99"/>
      <c r="S1273" s="99"/>
      <c r="T1273" s="99"/>
      <c r="U1273" s="99"/>
      <c r="V1273" s="99"/>
      <c r="W1273" s="99"/>
      <c r="X1273" s="99"/>
      <c r="Y1273" s="99"/>
      <c r="Z1273" s="99"/>
      <c r="AA1273" s="99"/>
      <c r="AB1273" s="99"/>
      <c r="AC1273" s="99"/>
      <c r="AD1273" s="99"/>
      <c r="AE1273" s="185" t="str">
        <f t="array" ref="AE1273">IFERROR(
IF(I1265="","",
_xlfn.SWITCH(I1265,
"PROJETO","PO",
"OBRAS","CC")),
"--")</f>
        <v/>
      </c>
      <c r="AF1273" s="186"/>
      <c r="AG1273" s="214" t="str">
        <f t="array" ref="AG1273">IFERROR(
_xlfn.SWITCH(I1265,
"","",
"PROJETO",VALUE(RIGHT(_xlfn.XLOOKUP(X1262,Sisteplant[Número OS],Sisteplant[Observações do Serviço]),LEN(_xlfn.XLOOKUP(X1262,Sisteplant[Número OS],Sisteplant[Observações do Serviço]))-3)),
"OBRAS",VALUE(LEFT(VLOOKUP($X1262,Sisteplant[],20,FALSE),FIND("-",VLOOKUP($X1262,Sisteplant[],20,FALSE))-1))),"--")</f>
        <v/>
      </c>
      <c r="AH1273" s="214"/>
      <c r="AI1273" s="214"/>
      <c r="AJ1273" s="214"/>
      <c r="AK1273" s="215"/>
      <c r="AM1273"/>
    </row>
    <row r="1274" spans="1:44" ht="7" customHeight="1" x14ac:dyDescent="0.2">
      <c r="A1274" s="62"/>
      <c r="B1274" s="18"/>
      <c r="C1274" s="24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  <c r="X1274" s="18"/>
      <c r="Y1274" s="18"/>
      <c r="Z1274" s="18"/>
      <c r="AA1274" s="18"/>
      <c r="AB1274" s="18"/>
      <c r="AC1274" s="18"/>
      <c r="AD1274" s="18"/>
      <c r="AE1274" s="18"/>
      <c r="AF1274" s="18"/>
      <c r="AG1274" s="18"/>
      <c r="AH1274" s="18"/>
      <c r="AI1274" s="18"/>
      <c r="AJ1274" s="18"/>
      <c r="AK1274" s="18"/>
      <c r="AM1274"/>
    </row>
    <row r="1275" spans="1:44" ht="18" customHeight="1" x14ac:dyDescent="0.2">
      <c r="A1275" s="62"/>
      <c r="B1275" s="179" t="s">
        <v>9</v>
      </c>
      <c r="C1275" s="180"/>
      <c r="D1275" s="180"/>
      <c r="E1275" s="180"/>
      <c r="F1275" s="99" t="str">
        <f>IF($X1262="","",_xlfn.XLOOKUP($X1262,Sisteplant[Número OS],Sisteplant[Denominação do Solicitante]))</f>
        <v/>
      </c>
      <c r="G1275" s="99"/>
      <c r="H1275" s="99"/>
      <c r="I1275" s="99"/>
      <c r="J1275" s="99"/>
      <c r="K1275" s="99"/>
      <c r="L1275" s="99"/>
      <c r="M1275" s="99"/>
      <c r="N1275" s="99"/>
      <c r="O1275" s="99"/>
      <c r="P1275" s="99"/>
      <c r="Q1275" s="99"/>
      <c r="R1275" s="99"/>
      <c r="S1275" s="181" t="s">
        <v>281</v>
      </c>
      <c r="T1275" s="182"/>
      <c r="U1275" s="182"/>
      <c r="V1275" s="183" t="str">
        <f>IF($X1262="","",_xlfn.XLOOKUP($X1262,Sisteplant[Número OS],Sisteplant[Denominação Unidade Negócio]))</f>
        <v/>
      </c>
      <c r="W1275" s="183"/>
      <c r="X1275" s="183"/>
      <c r="Y1275" s="183"/>
      <c r="Z1275" s="183"/>
      <c r="AA1275" s="184"/>
      <c r="AB1275" s="185" t="s">
        <v>1</v>
      </c>
      <c r="AC1275" s="186"/>
      <c r="AD1275" s="186"/>
      <c r="AE1275" s="186"/>
      <c r="AF1275" s="99" t="str">
        <f>IF($X1262="","",_xlfn.XLOOKUP($X1262,Sisteplant[Número OS],Sisteplant[OS Cliente]))</f>
        <v/>
      </c>
      <c r="AG1275" s="99"/>
      <c r="AH1275" s="99"/>
      <c r="AI1275" s="99"/>
      <c r="AJ1275" s="99"/>
      <c r="AK1275" s="100"/>
      <c r="AM1275"/>
    </row>
    <row r="1276" spans="1:44" ht="7" customHeight="1" x14ac:dyDescent="0.2">
      <c r="A1276" s="62"/>
      <c r="B1276" s="16"/>
      <c r="C1276" s="17"/>
      <c r="D1276" s="18"/>
      <c r="E1276" s="18"/>
      <c r="F1276" s="18"/>
      <c r="G1276" s="18"/>
      <c r="H1276" s="18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M1276"/>
    </row>
    <row r="1277" spans="1:44" ht="15" customHeight="1" x14ac:dyDescent="0.2">
      <c r="A1277" s="62"/>
      <c r="B1277" s="232" t="s">
        <v>282</v>
      </c>
      <c r="C1277" s="152" t="s">
        <v>283</v>
      </c>
      <c r="D1277" s="153"/>
      <c r="E1277" s="153"/>
      <c r="F1277" s="153"/>
      <c r="G1277" s="153"/>
      <c r="H1277" s="153"/>
      <c r="I1277" s="153"/>
      <c r="J1277" s="153"/>
      <c r="K1277" s="153"/>
      <c r="L1277" s="153"/>
      <c r="M1277" s="153"/>
      <c r="N1277" s="153"/>
      <c r="O1277" s="153"/>
      <c r="P1277" s="153"/>
      <c r="Q1277" s="153"/>
      <c r="R1277" s="153"/>
      <c r="S1277" s="153"/>
      <c r="T1277" s="153"/>
      <c r="U1277" s="153"/>
      <c r="V1277" s="153"/>
      <c r="W1277" s="153"/>
      <c r="X1277" s="153"/>
      <c r="Y1277" s="153"/>
      <c r="Z1277" s="153"/>
      <c r="AA1277" s="153"/>
      <c r="AB1277" s="153"/>
      <c r="AC1277" s="153"/>
      <c r="AD1277" s="153"/>
      <c r="AE1277" s="154"/>
      <c r="AF1277" s="136" t="s">
        <v>284</v>
      </c>
      <c r="AG1277" s="137"/>
      <c r="AH1277" s="138"/>
      <c r="AI1277" s="136" t="s">
        <v>281</v>
      </c>
      <c r="AJ1277" s="137"/>
      <c r="AK1277" s="138"/>
      <c r="AM1277"/>
    </row>
    <row r="1278" spans="1:44" ht="16.75" customHeight="1" x14ac:dyDescent="0.2">
      <c r="A1278" s="62"/>
      <c r="B1278" s="233"/>
      <c r="C1278" s="155"/>
      <c r="D1278" s="156"/>
      <c r="E1278" s="156"/>
      <c r="F1278" s="156"/>
      <c r="G1278" s="156"/>
      <c r="H1278" s="156"/>
      <c r="I1278" s="156"/>
      <c r="J1278" s="156"/>
      <c r="K1278" s="156"/>
      <c r="L1278" s="156"/>
      <c r="M1278" s="156"/>
      <c r="N1278" s="156"/>
      <c r="O1278" s="156"/>
      <c r="P1278" s="156"/>
      <c r="Q1278" s="156"/>
      <c r="R1278" s="156"/>
      <c r="S1278" s="156"/>
      <c r="T1278" s="156"/>
      <c r="U1278" s="156"/>
      <c r="V1278" s="156"/>
      <c r="W1278" s="156"/>
      <c r="X1278" s="156"/>
      <c r="Y1278" s="156"/>
      <c r="Z1278" s="156"/>
      <c r="AA1278" s="156"/>
      <c r="AB1278" s="156"/>
      <c r="AC1278" s="156"/>
      <c r="AD1278" s="156"/>
      <c r="AE1278" s="157"/>
      <c r="AF1278" s="139"/>
      <c r="AG1278" s="140"/>
      <c r="AH1278" s="141"/>
      <c r="AI1278" s="139"/>
      <c r="AJ1278" s="140"/>
      <c r="AK1278" s="141"/>
      <c r="AM1278"/>
    </row>
    <row r="1279" spans="1:44" ht="16.75" customHeight="1" x14ac:dyDescent="0.2">
      <c r="A1279" s="62"/>
      <c r="B1279" s="92">
        <v>1</v>
      </c>
      <c r="C1279" s="142"/>
      <c r="D1279" s="143"/>
      <c r="E1279" s="143"/>
      <c r="F1279" s="143"/>
      <c r="G1279" s="143"/>
      <c r="H1279" s="143"/>
      <c r="I1279" s="143"/>
      <c r="J1279" s="143"/>
      <c r="K1279" s="143"/>
      <c r="L1279" s="143"/>
      <c r="M1279" s="143"/>
      <c r="N1279" s="143"/>
      <c r="O1279" s="143"/>
      <c r="P1279" s="143"/>
      <c r="Q1279" s="143"/>
      <c r="R1279" s="143"/>
      <c r="S1279" s="143"/>
      <c r="T1279" s="143"/>
      <c r="U1279" s="143"/>
      <c r="V1279" s="143"/>
      <c r="W1279" s="143"/>
      <c r="X1279" s="143"/>
      <c r="Y1279" s="143"/>
      <c r="Z1279" s="143"/>
      <c r="AA1279" s="143"/>
      <c r="AB1279" s="143"/>
      <c r="AC1279" s="143"/>
      <c r="AD1279" s="143"/>
      <c r="AE1279" s="144"/>
      <c r="AF1279" s="142"/>
      <c r="AG1279" s="143"/>
      <c r="AH1279" s="144"/>
      <c r="AI1279" s="142"/>
      <c r="AJ1279" s="143"/>
      <c r="AK1279" s="144"/>
      <c r="AM1279"/>
    </row>
    <row r="1280" spans="1:44" ht="16.75" customHeight="1" x14ac:dyDescent="0.2">
      <c r="A1280" s="62"/>
      <c r="B1280" s="93">
        <v>2</v>
      </c>
      <c r="C1280" s="145"/>
      <c r="D1280" s="146"/>
      <c r="E1280" s="146"/>
      <c r="F1280" s="146"/>
      <c r="G1280" s="146"/>
      <c r="H1280" s="146"/>
      <c r="I1280" s="146"/>
      <c r="J1280" s="146"/>
      <c r="K1280" s="146"/>
      <c r="L1280" s="146"/>
      <c r="M1280" s="146"/>
      <c r="N1280" s="146"/>
      <c r="O1280" s="146"/>
      <c r="P1280" s="146"/>
      <c r="Q1280" s="146"/>
      <c r="R1280" s="146"/>
      <c r="S1280" s="146"/>
      <c r="T1280" s="146"/>
      <c r="U1280" s="146"/>
      <c r="V1280" s="146"/>
      <c r="W1280" s="146"/>
      <c r="X1280" s="146"/>
      <c r="Y1280" s="146"/>
      <c r="Z1280" s="146"/>
      <c r="AA1280" s="146"/>
      <c r="AB1280" s="146"/>
      <c r="AC1280" s="146"/>
      <c r="AD1280" s="146"/>
      <c r="AE1280" s="147"/>
      <c r="AF1280" s="145"/>
      <c r="AG1280" s="146"/>
      <c r="AH1280" s="147"/>
      <c r="AI1280" s="145"/>
      <c r="AJ1280" s="146"/>
      <c r="AK1280" s="147"/>
      <c r="AM1280"/>
    </row>
    <row r="1281" spans="1:39" ht="16.75" customHeight="1" x14ac:dyDescent="0.2">
      <c r="A1281" s="62"/>
      <c r="B1281" s="93">
        <v>3</v>
      </c>
      <c r="C1281" s="145"/>
      <c r="D1281" s="146"/>
      <c r="E1281" s="146"/>
      <c r="F1281" s="146"/>
      <c r="G1281" s="146"/>
      <c r="H1281" s="146"/>
      <c r="I1281" s="146"/>
      <c r="J1281" s="146"/>
      <c r="K1281" s="146"/>
      <c r="L1281" s="146"/>
      <c r="M1281" s="146"/>
      <c r="N1281" s="146"/>
      <c r="O1281" s="146"/>
      <c r="P1281" s="146"/>
      <c r="Q1281" s="146"/>
      <c r="R1281" s="146"/>
      <c r="S1281" s="146"/>
      <c r="T1281" s="146"/>
      <c r="U1281" s="146"/>
      <c r="V1281" s="146"/>
      <c r="W1281" s="146"/>
      <c r="X1281" s="146"/>
      <c r="Y1281" s="146"/>
      <c r="Z1281" s="146"/>
      <c r="AA1281" s="146"/>
      <c r="AB1281" s="146"/>
      <c r="AC1281" s="146"/>
      <c r="AD1281" s="146"/>
      <c r="AE1281" s="147"/>
      <c r="AF1281" s="145"/>
      <c r="AG1281" s="146"/>
      <c r="AH1281" s="147"/>
      <c r="AI1281" s="145"/>
      <c r="AJ1281" s="146"/>
      <c r="AK1281" s="147"/>
      <c r="AM1281"/>
    </row>
    <row r="1282" spans="1:39" s="27" customFormat="1" ht="17" customHeight="1" x14ac:dyDescent="0.2">
      <c r="A1282" s="64"/>
      <c r="B1282" s="93">
        <v>4</v>
      </c>
      <c r="C1282" s="145"/>
      <c r="D1282" s="146"/>
      <c r="E1282" s="146"/>
      <c r="F1282" s="146"/>
      <c r="G1282" s="146"/>
      <c r="H1282" s="146"/>
      <c r="I1282" s="146"/>
      <c r="J1282" s="146"/>
      <c r="K1282" s="146"/>
      <c r="L1282" s="146"/>
      <c r="M1282" s="146"/>
      <c r="N1282" s="146"/>
      <c r="O1282" s="146"/>
      <c r="P1282" s="146"/>
      <c r="Q1282" s="146"/>
      <c r="R1282" s="146"/>
      <c r="S1282" s="146"/>
      <c r="T1282" s="146"/>
      <c r="U1282" s="146"/>
      <c r="V1282" s="146"/>
      <c r="W1282" s="146"/>
      <c r="X1282" s="146"/>
      <c r="Y1282" s="146"/>
      <c r="Z1282" s="146"/>
      <c r="AA1282" s="146"/>
      <c r="AB1282" s="146"/>
      <c r="AC1282" s="146"/>
      <c r="AD1282" s="146"/>
      <c r="AE1282" s="147"/>
      <c r="AF1282" s="145"/>
      <c r="AG1282" s="146"/>
      <c r="AH1282" s="147"/>
      <c r="AI1282" s="145"/>
      <c r="AJ1282" s="146"/>
      <c r="AK1282" s="147"/>
    </row>
    <row r="1283" spans="1:39" ht="17" customHeight="1" x14ac:dyDescent="0.2">
      <c r="A1283" s="62"/>
      <c r="B1283" s="93">
        <v>5</v>
      </c>
      <c r="C1283" s="145"/>
      <c r="D1283" s="146"/>
      <c r="E1283" s="146"/>
      <c r="F1283" s="146"/>
      <c r="G1283" s="146"/>
      <c r="H1283" s="146"/>
      <c r="I1283" s="146"/>
      <c r="J1283" s="146"/>
      <c r="K1283" s="146"/>
      <c r="L1283" s="146"/>
      <c r="M1283" s="146"/>
      <c r="N1283" s="146"/>
      <c r="O1283" s="146"/>
      <c r="P1283" s="146"/>
      <c r="Q1283" s="146"/>
      <c r="R1283" s="146"/>
      <c r="S1283" s="146"/>
      <c r="T1283" s="146"/>
      <c r="U1283" s="146"/>
      <c r="V1283" s="146"/>
      <c r="W1283" s="146"/>
      <c r="X1283" s="146"/>
      <c r="Y1283" s="146"/>
      <c r="Z1283" s="146"/>
      <c r="AA1283" s="146"/>
      <c r="AB1283" s="146"/>
      <c r="AC1283" s="146"/>
      <c r="AD1283" s="146"/>
      <c r="AE1283" s="147"/>
      <c r="AF1283" s="145"/>
      <c r="AG1283" s="146"/>
      <c r="AH1283" s="147"/>
      <c r="AI1283" s="145"/>
      <c r="AJ1283" s="146"/>
      <c r="AK1283" s="147"/>
      <c r="AM1283"/>
    </row>
    <row r="1284" spans="1:39" ht="17" customHeight="1" x14ac:dyDescent="0.2">
      <c r="A1284" s="62"/>
      <c r="B1284" s="93">
        <v>6</v>
      </c>
      <c r="C1284" s="145"/>
      <c r="D1284" s="146"/>
      <c r="E1284" s="146"/>
      <c r="F1284" s="146"/>
      <c r="G1284" s="146"/>
      <c r="H1284" s="146"/>
      <c r="I1284" s="146"/>
      <c r="J1284" s="146"/>
      <c r="K1284" s="146"/>
      <c r="L1284" s="146"/>
      <c r="M1284" s="146"/>
      <c r="N1284" s="146"/>
      <c r="O1284" s="146"/>
      <c r="P1284" s="146"/>
      <c r="Q1284" s="146"/>
      <c r="R1284" s="146"/>
      <c r="S1284" s="146"/>
      <c r="T1284" s="146"/>
      <c r="U1284" s="146"/>
      <c r="V1284" s="146"/>
      <c r="W1284" s="146"/>
      <c r="X1284" s="146"/>
      <c r="Y1284" s="146"/>
      <c r="Z1284" s="146"/>
      <c r="AA1284" s="146"/>
      <c r="AB1284" s="146"/>
      <c r="AC1284" s="146"/>
      <c r="AD1284" s="146"/>
      <c r="AE1284" s="147"/>
      <c r="AF1284" s="145"/>
      <c r="AG1284" s="146"/>
      <c r="AH1284" s="147"/>
      <c r="AI1284" s="145"/>
      <c r="AJ1284" s="146"/>
      <c r="AK1284" s="147"/>
      <c r="AM1284"/>
    </row>
    <row r="1285" spans="1:39" ht="17" customHeight="1" x14ac:dyDescent="0.2">
      <c r="A1285" s="62"/>
      <c r="B1285" s="94">
        <v>7</v>
      </c>
      <c r="C1285" s="148"/>
      <c r="D1285" s="149"/>
      <c r="E1285" s="149"/>
      <c r="F1285" s="149"/>
      <c r="G1285" s="149"/>
      <c r="H1285" s="149"/>
      <c r="I1285" s="149"/>
      <c r="J1285" s="149"/>
      <c r="K1285" s="149"/>
      <c r="L1285" s="149"/>
      <c r="M1285" s="149"/>
      <c r="N1285" s="149"/>
      <c r="O1285" s="149"/>
      <c r="P1285" s="149"/>
      <c r="Q1285" s="149"/>
      <c r="R1285" s="149"/>
      <c r="S1285" s="149"/>
      <c r="T1285" s="149"/>
      <c r="U1285" s="149"/>
      <c r="V1285" s="149"/>
      <c r="W1285" s="149"/>
      <c r="X1285" s="149"/>
      <c r="Y1285" s="149"/>
      <c r="Z1285" s="149"/>
      <c r="AA1285" s="149"/>
      <c r="AB1285" s="149"/>
      <c r="AC1285" s="149"/>
      <c r="AD1285" s="149"/>
      <c r="AE1285" s="150"/>
      <c r="AF1285" s="148"/>
      <c r="AG1285" s="149"/>
      <c r="AH1285" s="150"/>
      <c r="AI1285" s="148"/>
      <c r="AJ1285" s="149"/>
      <c r="AK1285" s="150"/>
      <c r="AM1285"/>
    </row>
    <row r="1286" spans="1:39" ht="7" customHeight="1" x14ac:dyDescent="0.2">
      <c r="A1286" s="62"/>
      <c r="B1286" s="16"/>
      <c r="C1286" s="17"/>
      <c r="D1286" s="18"/>
      <c r="E1286" s="18"/>
      <c r="F1286" s="18"/>
      <c r="G1286" s="18"/>
      <c r="H1286" s="18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M1286"/>
    </row>
    <row r="1287" spans="1:39" ht="17" customHeight="1" x14ac:dyDescent="0.2">
      <c r="A1287" s="62"/>
      <c r="B1287" s="163" t="s">
        <v>285</v>
      </c>
      <c r="C1287" s="164"/>
      <c r="D1287" s="165"/>
      <c r="E1287" s="163" t="s">
        <v>286</v>
      </c>
      <c r="F1287" s="164"/>
      <c r="G1287" s="164"/>
      <c r="H1287" s="164"/>
      <c r="I1287" s="164"/>
      <c r="J1287" s="164"/>
      <c r="K1287" s="164"/>
      <c r="L1287" s="164"/>
      <c r="M1287" s="164"/>
      <c r="N1287" s="164"/>
      <c r="O1287" s="164"/>
      <c r="P1287" s="164"/>
      <c r="Q1287" s="164"/>
      <c r="R1287" s="164"/>
      <c r="S1287" s="165"/>
      <c r="T1287" s="163" t="s">
        <v>287</v>
      </c>
      <c r="U1287" s="164"/>
      <c r="V1287" s="164"/>
      <c r="W1287" s="164"/>
      <c r="X1287" s="165"/>
      <c r="Y1287" s="163" t="s">
        <v>288</v>
      </c>
      <c r="Z1287" s="164"/>
      <c r="AA1287" s="164"/>
      <c r="AB1287" s="164"/>
      <c r="AC1287" s="165"/>
      <c r="AD1287" s="163" t="s">
        <v>289</v>
      </c>
      <c r="AE1287" s="164"/>
      <c r="AF1287" s="164"/>
      <c r="AG1287" s="164"/>
      <c r="AH1287" s="165"/>
      <c r="AI1287" s="163" t="s">
        <v>290</v>
      </c>
      <c r="AJ1287" s="164"/>
      <c r="AK1287" s="165"/>
      <c r="AM1287"/>
    </row>
    <row r="1288" spans="1:39" ht="17" customHeight="1" x14ac:dyDescent="0.2">
      <c r="A1288" s="62"/>
      <c r="B1288" s="142"/>
      <c r="C1288" s="143"/>
      <c r="D1288" s="144"/>
      <c r="E1288" s="142"/>
      <c r="F1288" s="143"/>
      <c r="G1288" s="143"/>
      <c r="H1288" s="143"/>
      <c r="I1288" s="143"/>
      <c r="J1288" s="143"/>
      <c r="K1288" s="143"/>
      <c r="L1288" s="143"/>
      <c r="M1288" s="143"/>
      <c r="N1288" s="143"/>
      <c r="O1288" s="143"/>
      <c r="P1288" s="143"/>
      <c r="Q1288" s="143"/>
      <c r="R1288" s="143"/>
      <c r="S1288" s="144"/>
      <c r="T1288" s="142" t="s">
        <v>291</v>
      </c>
      <c r="U1288" s="143"/>
      <c r="V1288" s="143"/>
      <c r="W1288" s="143"/>
      <c r="X1288" s="144"/>
      <c r="Y1288" s="142" t="s">
        <v>292</v>
      </c>
      <c r="Z1288" s="143"/>
      <c r="AA1288" s="143"/>
      <c r="AB1288" s="143"/>
      <c r="AC1288" s="144"/>
      <c r="AD1288" s="142" t="s">
        <v>292</v>
      </c>
      <c r="AE1288" s="143"/>
      <c r="AF1288" s="143"/>
      <c r="AG1288" s="143"/>
      <c r="AH1288" s="144"/>
      <c r="AI1288" s="142"/>
      <c r="AJ1288" s="143"/>
      <c r="AK1288" s="144"/>
      <c r="AM1288"/>
    </row>
    <row r="1289" spans="1:39" ht="17" customHeight="1" x14ac:dyDescent="0.2">
      <c r="A1289" s="62"/>
      <c r="B1289" s="145"/>
      <c r="C1289" s="146"/>
      <c r="D1289" s="147"/>
      <c r="E1289" s="145"/>
      <c r="F1289" s="146"/>
      <c r="G1289" s="146"/>
      <c r="H1289" s="146"/>
      <c r="I1289" s="146"/>
      <c r="J1289" s="146"/>
      <c r="K1289" s="146"/>
      <c r="L1289" s="146"/>
      <c r="M1289" s="146"/>
      <c r="N1289" s="146"/>
      <c r="O1289" s="146"/>
      <c r="P1289" s="146"/>
      <c r="Q1289" s="146"/>
      <c r="R1289" s="146"/>
      <c r="S1289" s="147"/>
      <c r="T1289" s="145" t="s">
        <v>291</v>
      </c>
      <c r="U1289" s="146"/>
      <c r="V1289" s="146"/>
      <c r="W1289" s="146"/>
      <c r="X1289" s="147"/>
      <c r="Y1289" s="145" t="s">
        <v>292</v>
      </c>
      <c r="Z1289" s="146"/>
      <c r="AA1289" s="146"/>
      <c r="AB1289" s="146"/>
      <c r="AC1289" s="147"/>
      <c r="AD1289" s="145" t="s">
        <v>292</v>
      </c>
      <c r="AE1289" s="146"/>
      <c r="AF1289" s="146"/>
      <c r="AG1289" s="146"/>
      <c r="AH1289" s="147"/>
      <c r="AI1289" s="145"/>
      <c r="AJ1289" s="146"/>
      <c r="AK1289" s="147"/>
      <c r="AM1289"/>
    </row>
    <row r="1290" spans="1:39" ht="17" customHeight="1" x14ac:dyDescent="0.2">
      <c r="A1290" s="62"/>
      <c r="B1290" s="145"/>
      <c r="C1290" s="146"/>
      <c r="D1290" s="147"/>
      <c r="E1290" s="145"/>
      <c r="F1290" s="146"/>
      <c r="G1290" s="146"/>
      <c r="H1290" s="146"/>
      <c r="I1290" s="146"/>
      <c r="J1290" s="146"/>
      <c r="K1290" s="146"/>
      <c r="L1290" s="146"/>
      <c r="M1290" s="146"/>
      <c r="N1290" s="146"/>
      <c r="O1290" s="146"/>
      <c r="P1290" s="146"/>
      <c r="Q1290" s="146"/>
      <c r="R1290" s="146"/>
      <c r="S1290" s="147"/>
      <c r="T1290" s="145" t="s">
        <v>291</v>
      </c>
      <c r="U1290" s="146"/>
      <c r="V1290" s="146"/>
      <c r="W1290" s="146"/>
      <c r="X1290" s="147"/>
      <c r="Y1290" s="145" t="s">
        <v>292</v>
      </c>
      <c r="Z1290" s="146"/>
      <c r="AA1290" s="146"/>
      <c r="AB1290" s="146"/>
      <c r="AC1290" s="147"/>
      <c r="AD1290" s="145" t="s">
        <v>292</v>
      </c>
      <c r="AE1290" s="146"/>
      <c r="AF1290" s="146"/>
      <c r="AG1290" s="146"/>
      <c r="AH1290" s="147"/>
      <c r="AI1290" s="145"/>
      <c r="AJ1290" s="146"/>
      <c r="AK1290" s="147"/>
      <c r="AM1290"/>
    </row>
    <row r="1291" spans="1:39" ht="17" customHeight="1" x14ac:dyDescent="0.2">
      <c r="A1291" s="62"/>
      <c r="B1291" s="145"/>
      <c r="C1291" s="146"/>
      <c r="D1291" s="147"/>
      <c r="E1291" s="145"/>
      <c r="F1291" s="146"/>
      <c r="G1291" s="146"/>
      <c r="H1291" s="146"/>
      <c r="I1291" s="146"/>
      <c r="J1291" s="146"/>
      <c r="K1291" s="146"/>
      <c r="L1291" s="146"/>
      <c r="M1291" s="146"/>
      <c r="N1291" s="146"/>
      <c r="O1291" s="146"/>
      <c r="P1291" s="146"/>
      <c r="Q1291" s="146"/>
      <c r="R1291" s="146"/>
      <c r="S1291" s="147"/>
      <c r="T1291" s="145" t="s">
        <v>291</v>
      </c>
      <c r="U1291" s="146"/>
      <c r="V1291" s="146"/>
      <c r="W1291" s="146"/>
      <c r="X1291" s="147"/>
      <c r="Y1291" s="145" t="s">
        <v>292</v>
      </c>
      <c r="Z1291" s="146"/>
      <c r="AA1291" s="146"/>
      <c r="AB1291" s="146"/>
      <c r="AC1291" s="147"/>
      <c r="AD1291" s="145" t="s">
        <v>292</v>
      </c>
      <c r="AE1291" s="146"/>
      <c r="AF1291" s="146"/>
      <c r="AG1291" s="146"/>
      <c r="AH1291" s="147"/>
      <c r="AI1291" s="145"/>
      <c r="AJ1291" s="146"/>
      <c r="AK1291" s="147"/>
      <c r="AM1291"/>
    </row>
    <row r="1292" spans="1:39" ht="17" customHeight="1" x14ac:dyDescent="0.2">
      <c r="A1292" s="62"/>
      <c r="B1292" s="145"/>
      <c r="C1292" s="146"/>
      <c r="D1292" s="147"/>
      <c r="E1292" s="145"/>
      <c r="F1292" s="146"/>
      <c r="G1292" s="146"/>
      <c r="H1292" s="146"/>
      <c r="I1292" s="146"/>
      <c r="J1292" s="146"/>
      <c r="K1292" s="146"/>
      <c r="L1292" s="146"/>
      <c r="M1292" s="146"/>
      <c r="N1292" s="146"/>
      <c r="O1292" s="146"/>
      <c r="P1292" s="146"/>
      <c r="Q1292" s="146"/>
      <c r="R1292" s="146"/>
      <c r="S1292" s="147"/>
      <c r="T1292" s="145" t="s">
        <v>291</v>
      </c>
      <c r="U1292" s="146"/>
      <c r="V1292" s="146"/>
      <c r="W1292" s="146"/>
      <c r="X1292" s="147"/>
      <c r="Y1292" s="145" t="s">
        <v>292</v>
      </c>
      <c r="Z1292" s="146"/>
      <c r="AA1292" s="146"/>
      <c r="AB1292" s="146"/>
      <c r="AC1292" s="147"/>
      <c r="AD1292" s="145" t="s">
        <v>292</v>
      </c>
      <c r="AE1292" s="146"/>
      <c r="AF1292" s="146"/>
      <c r="AG1292" s="146"/>
      <c r="AH1292" s="147"/>
      <c r="AI1292" s="145"/>
      <c r="AJ1292" s="146"/>
      <c r="AK1292" s="147"/>
      <c r="AM1292"/>
    </row>
    <row r="1293" spans="1:39" ht="17" customHeight="1" x14ac:dyDescent="0.2">
      <c r="A1293" s="62"/>
      <c r="B1293" s="145"/>
      <c r="C1293" s="146"/>
      <c r="D1293" s="147"/>
      <c r="E1293" s="145"/>
      <c r="F1293" s="146"/>
      <c r="G1293" s="146"/>
      <c r="H1293" s="146"/>
      <c r="I1293" s="146"/>
      <c r="J1293" s="146"/>
      <c r="K1293" s="146"/>
      <c r="L1293" s="146"/>
      <c r="M1293" s="146"/>
      <c r="N1293" s="146"/>
      <c r="O1293" s="146"/>
      <c r="P1293" s="146"/>
      <c r="Q1293" s="146"/>
      <c r="R1293" s="146"/>
      <c r="S1293" s="147"/>
      <c r="T1293" s="145" t="s">
        <v>291</v>
      </c>
      <c r="U1293" s="146"/>
      <c r="V1293" s="146"/>
      <c r="W1293" s="146"/>
      <c r="X1293" s="147"/>
      <c r="Y1293" s="145" t="s">
        <v>292</v>
      </c>
      <c r="Z1293" s="146"/>
      <c r="AA1293" s="146"/>
      <c r="AB1293" s="146"/>
      <c r="AC1293" s="147"/>
      <c r="AD1293" s="145" t="s">
        <v>292</v>
      </c>
      <c r="AE1293" s="146"/>
      <c r="AF1293" s="146"/>
      <c r="AG1293" s="146"/>
      <c r="AH1293" s="147"/>
      <c r="AI1293" s="145"/>
      <c r="AJ1293" s="146"/>
      <c r="AK1293" s="147"/>
      <c r="AM1293"/>
    </row>
    <row r="1294" spans="1:39" ht="17" customHeight="1" x14ac:dyDescent="0.2">
      <c r="A1294" s="62"/>
      <c r="B1294" s="145"/>
      <c r="C1294" s="146"/>
      <c r="D1294" s="147"/>
      <c r="E1294" s="145"/>
      <c r="F1294" s="146"/>
      <c r="G1294" s="146"/>
      <c r="H1294" s="146"/>
      <c r="I1294" s="146"/>
      <c r="J1294" s="146"/>
      <c r="K1294" s="146"/>
      <c r="L1294" s="146"/>
      <c r="M1294" s="146"/>
      <c r="N1294" s="146"/>
      <c r="O1294" s="146"/>
      <c r="P1294" s="146"/>
      <c r="Q1294" s="146"/>
      <c r="R1294" s="146"/>
      <c r="S1294" s="147"/>
      <c r="T1294" s="145" t="s">
        <v>291</v>
      </c>
      <c r="U1294" s="146"/>
      <c r="V1294" s="146"/>
      <c r="W1294" s="146"/>
      <c r="X1294" s="147"/>
      <c r="Y1294" s="145" t="s">
        <v>292</v>
      </c>
      <c r="Z1294" s="146"/>
      <c r="AA1294" s="146"/>
      <c r="AB1294" s="146"/>
      <c r="AC1294" s="147"/>
      <c r="AD1294" s="145" t="s">
        <v>292</v>
      </c>
      <c r="AE1294" s="146"/>
      <c r="AF1294" s="146"/>
      <c r="AG1294" s="146"/>
      <c r="AH1294" s="147"/>
      <c r="AI1294" s="145"/>
      <c r="AJ1294" s="146"/>
      <c r="AK1294" s="147"/>
      <c r="AM1294"/>
    </row>
    <row r="1295" spans="1:39" ht="17" customHeight="1" x14ac:dyDescent="0.2">
      <c r="A1295" s="62"/>
      <c r="B1295" s="145"/>
      <c r="C1295" s="146"/>
      <c r="D1295" s="147"/>
      <c r="E1295" s="145"/>
      <c r="F1295" s="146"/>
      <c r="G1295" s="146"/>
      <c r="H1295" s="146"/>
      <c r="I1295" s="146"/>
      <c r="J1295" s="146"/>
      <c r="K1295" s="146"/>
      <c r="L1295" s="146"/>
      <c r="M1295" s="146"/>
      <c r="N1295" s="146"/>
      <c r="O1295" s="146"/>
      <c r="P1295" s="146"/>
      <c r="Q1295" s="146"/>
      <c r="R1295" s="146"/>
      <c r="S1295" s="147"/>
      <c r="T1295" s="145" t="s">
        <v>291</v>
      </c>
      <c r="U1295" s="146"/>
      <c r="V1295" s="146"/>
      <c r="W1295" s="146"/>
      <c r="X1295" s="147"/>
      <c r="Y1295" s="145" t="s">
        <v>292</v>
      </c>
      <c r="Z1295" s="146"/>
      <c r="AA1295" s="146"/>
      <c r="AB1295" s="146"/>
      <c r="AC1295" s="147"/>
      <c r="AD1295" s="145" t="s">
        <v>292</v>
      </c>
      <c r="AE1295" s="146"/>
      <c r="AF1295" s="146"/>
      <c r="AG1295" s="146"/>
      <c r="AH1295" s="147"/>
      <c r="AI1295" s="145"/>
      <c r="AJ1295" s="146"/>
      <c r="AK1295" s="147"/>
      <c r="AM1295"/>
    </row>
    <row r="1296" spans="1:39" ht="17" customHeight="1" x14ac:dyDescent="0.2">
      <c r="A1296" s="62"/>
      <c r="B1296" s="145"/>
      <c r="C1296" s="146"/>
      <c r="D1296" s="147"/>
      <c r="E1296" s="145"/>
      <c r="F1296" s="146"/>
      <c r="G1296" s="146"/>
      <c r="H1296" s="146"/>
      <c r="I1296" s="146"/>
      <c r="J1296" s="146"/>
      <c r="K1296" s="146"/>
      <c r="L1296" s="146"/>
      <c r="M1296" s="146"/>
      <c r="N1296" s="146"/>
      <c r="O1296" s="146"/>
      <c r="P1296" s="146"/>
      <c r="Q1296" s="146"/>
      <c r="R1296" s="146"/>
      <c r="S1296" s="147"/>
      <c r="T1296" s="145" t="s">
        <v>291</v>
      </c>
      <c r="U1296" s="146"/>
      <c r="V1296" s="146"/>
      <c r="W1296" s="146"/>
      <c r="X1296" s="147"/>
      <c r="Y1296" s="145" t="s">
        <v>292</v>
      </c>
      <c r="Z1296" s="146"/>
      <c r="AA1296" s="146"/>
      <c r="AB1296" s="146"/>
      <c r="AC1296" s="147"/>
      <c r="AD1296" s="145" t="s">
        <v>292</v>
      </c>
      <c r="AE1296" s="146"/>
      <c r="AF1296" s="146"/>
      <c r="AG1296" s="146"/>
      <c r="AH1296" s="147"/>
      <c r="AI1296" s="145"/>
      <c r="AJ1296" s="146"/>
      <c r="AK1296" s="147"/>
      <c r="AM1296"/>
    </row>
    <row r="1297" spans="1:39" ht="17" customHeight="1" x14ac:dyDescent="0.2">
      <c r="A1297" s="62"/>
      <c r="B1297" s="145"/>
      <c r="C1297" s="146"/>
      <c r="D1297" s="147"/>
      <c r="E1297" s="145"/>
      <c r="F1297" s="146"/>
      <c r="G1297" s="146"/>
      <c r="H1297" s="146"/>
      <c r="I1297" s="146"/>
      <c r="J1297" s="146"/>
      <c r="K1297" s="146"/>
      <c r="L1297" s="146"/>
      <c r="M1297" s="146"/>
      <c r="N1297" s="146"/>
      <c r="O1297" s="146"/>
      <c r="P1297" s="146"/>
      <c r="Q1297" s="146"/>
      <c r="R1297" s="146"/>
      <c r="S1297" s="147"/>
      <c r="T1297" s="145" t="s">
        <v>291</v>
      </c>
      <c r="U1297" s="146"/>
      <c r="V1297" s="146"/>
      <c r="W1297" s="146"/>
      <c r="X1297" s="147"/>
      <c r="Y1297" s="145" t="s">
        <v>292</v>
      </c>
      <c r="Z1297" s="146"/>
      <c r="AA1297" s="146"/>
      <c r="AB1297" s="146"/>
      <c r="AC1297" s="147"/>
      <c r="AD1297" s="145" t="s">
        <v>292</v>
      </c>
      <c r="AE1297" s="146"/>
      <c r="AF1297" s="146"/>
      <c r="AG1297" s="146"/>
      <c r="AH1297" s="147"/>
      <c r="AI1297" s="145"/>
      <c r="AJ1297" s="146"/>
      <c r="AK1297" s="147"/>
      <c r="AM1297"/>
    </row>
    <row r="1298" spans="1:39" ht="17" customHeight="1" x14ac:dyDescent="0.2">
      <c r="A1298" s="62"/>
      <c r="B1298" s="148"/>
      <c r="C1298" s="149"/>
      <c r="D1298" s="150"/>
      <c r="E1298" s="148"/>
      <c r="F1298" s="149"/>
      <c r="G1298" s="149"/>
      <c r="H1298" s="149"/>
      <c r="I1298" s="149"/>
      <c r="J1298" s="149"/>
      <c r="K1298" s="149"/>
      <c r="L1298" s="149"/>
      <c r="M1298" s="149"/>
      <c r="N1298" s="149"/>
      <c r="O1298" s="149"/>
      <c r="P1298" s="149"/>
      <c r="Q1298" s="149"/>
      <c r="R1298" s="149"/>
      <c r="S1298" s="150"/>
      <c r="T1298" s="148" t="s">
        <v>291</v>
      </c>
      <c r="U1298" s="149"/>
      <c r="V1298" s="149"/>
      <c r="W1298" s="149"/>
      <c r="X1298" s="150"/>
      <c r="Y1298" s="148" t="s">
        <v>292</v>
      </c>
      <c r="Z1298" s="149"/>
      <c r="AA1298" s="149"/>
      <c r="AB1298" s="149"/>
      <c r="AC1298" s="150"/>
      <c r="AD1298" s="148" t="s">
        <v>292</v>
      </c>
      <c r="AE1298" s="149"/>
      <c r="AF1298" s="149"/>
      <c r="AG1298" s="149"/>
      <c r="AH1298" s="150"/>
      <c r="AI1298" s="148"/>
      <c r="AJ1298" s="149"/>
      <c r="AK1298" s="150"/>
      <c r="AM1298"/>
    </row>
    <row r="1299" spans="1:39" ht="7" customHeight="1" x14ac:dyDescent="0.2">
      <c r="A1299" s="62"/>
      <c r="AM1299"/>
    </row>
    <row r="1300" spans="1:39" ht="7" customHeight="1" x14ac:dyDescent="0.2">
      <c r="A1300" s="62"/>
      <c r="B1300" s="28"/>
      <c r="C1300" s="25"/>
      <c r="D1300" s="25"/>
      <c r="E1300" s="25"/>
      <c r="F1300" s="25"/>
      <c r="G1300" s="25"/>
      <c r="H1300" s="25"/>
      <c r="I1300" s="25"/>
      <c r="J1300" s="25"/>
      <c r="K1300" s="25"/>
      <c r="L1300" s="25"/>
      <c r="M1300" s="25"/>
      <c r="N1300" s="25"/>
      <c r="O1300" s="25"/>
      <c r="P1300" s="25"/>
      <c r="Q1300" s="25"/>
      <c r="R1300" s="25"/>
      <c r="S1300" s="25"/>
      <c r="T1300" s="25"/>
      <c r="U1300" s="25"/>
      <c r="V1300" s="25"/>
      <c r="W1300" s="25"/>
      <c r="X1300" s="25"/>
      <c r="Y1300" s="25"/>
      <c r="Z1300" s="25"/>
      <c r="AA1300" s="25"/>
      <c r="AB1300" s="25"/>
      <c r="AC1300" s="25"/>
      <c r="AD1300" s="25"/>
      <c r="AE1300" s="25"/>
      <c r="AF1300" s="25"/>
      <c r="AG1300" s="25"/>
      <c r="AH1300" s="25"/>
      <c r="AI1300" s="25"/>
      <c r="AJ1300" s="25"/>
      <c r="AK1300" s="26"/>
      <c r="AM1300"/>
    </row>
    <row r="1301" spans="1:39" s="30" customFormat="1" ht="15" customHeight="1" x14ac:dyDescent="0.15">
      <c r="A1301" s="62"/>
      <c r="B1301" s="166" t="s">
        <v>293</v>
      </c>
      <c r="C1301" s="167"/>
      <c r="D1301" s="167"/>
      <c r="E1301" s="167"/>
      <c r="F1301" s="167"/>
      <c r="G1301" s="23"/>
      <c r="H1301" s="69"/>
      <c r="I1301" s="23" t="s">
        <v>294</v>
      </c>
      <c r="J1301" s="23"/>
      <c r="K1301" s="23"/>
      <c r="L1301" s="23"/>
      <c r="M1301" s="69"/>
      <c r="N1301" s="23" t="s">
        <v>295</v>
      </c>
      <c r="O1301" s="23"/>
      <c r="P1301" s="23"/>
      <c r="Q1301" s="23"/>
      <c r="R1301" s="69"/>
      <c r="S1301" s="23" t="s">
        <v>296</v>
      </c>
      <c r="T1301" s="23"/>
      <c r="U1301" s="23"/>
      <c r="V1301" s="23"/>
      <c r="W1301" s="23"/>
      <c r="X1301" s="23"/>
      <c r="Y1301" s="70"/>
      <c r="Z1301" s="23" t="s">
        <v>297</v>
      </c>
      <c r="AA1301" s="23"/>
      <c r="AB1301" s="23"/>
      <c r="AC1301" s="23"/>
      <c r="AD1301" s="69"/>
      <c r="AE1301" s="23" t="s">
        <v>298</v>
      </c>
      <c r="AF1301" s="23"/>
      <c r="AG1301" s="23"/>
      <c r="AH1301" s="80"/>
      <c r="AI1301" s="80"/>
      <c r="AJ1301" s="80"/>
      <c r="AK1301" s="84"/>
    </row>
    <row r="1302" spans="1:39" s="30" customFormat="1" ht="10" customHeight="1" x14ac:dyDescent="0.15">
      <c r="A1302" s="62"/>
      <c r="B1302" s="166"/>
      <c r="C1302" s="167"/>
      <c r="D1302" s="167"/>
      <c r="E1302" s="167"/>
      <c r="F1302" s="167"/>
      <c r="G1302" s="23"/>
      <c r="H1302" s="23"/>
      <c r="I1302" s="23"/>
      <c r="J1302" s="23"/>
      <c r="K1302" s="23"/>
      <c r="L1302" s="23"/>
      <c r="M1302" s="23"/>
      <c r="N1302" s="23"/>
      <c r="O1302" s="23"/>
      <c r="P1302" s="23"/>
      <c r="Q1302" s="23"/>
      <c r="R1302" s="23"/>
      <c r="S1302" s="23"/>
      <c r="T1302" s="23"/>
      <c r="U1302" s="23"/>
      <c r="V1302" s="23"/>
      <c r="W1302" s="23"/>
      <c r="X1302" s="23"/>
      <c r="Y1302" s="23"/>
      <c r="Z1302" s="23"/>
      <c r="AA1302" s="23"/>
      <c r="AB1302" s="23"/>
      <c r="AC1302" s="23"/>
      <c r="AD1302" s="23"/>
      <c r="AE1302" s="23"/>
      <c r="AF1302" s="23"/>
      <c r="AG1302" s="23"/>
      <c r="AH1302" s="80"/>
      <c r="AI1302" s="80"/>
      <c r="AJ1302" s="80"/>
      <c r="AK1302" s="84"/>
    </row>
    <row r="1303" spans="1:39" s="30" customFormat="1" ht="15" customHeight="1" x14ac:dyDescent="0.15">
      <c r="A1303" s="62"/>
      <c r="B1303" s="166"/>
      <c r="C1303" s="167"/>
      <c r="D1303" s="167"/>
      <c r="E1303" s="167"/>
      <c r="F1303" s="167"/>
      <c r="G1303" s="23"/>
      <c r="H1303" s="69"/>
      <c r="I1303" s="23" t="s">
        <v>299</v>
      </c>
      <c r="J1303" s="23"/>
      <c r="K1303" s="23"/>
      <c r="L1303" s="23"/>
      <c r="M1303" s="69"/>
      <c r="N1303" s="23" t="s">
        <v>300</v>
      </c>
      <c r="O1303" s="72"/>
      <c r="P1303" s="23"/>
      <c r="Q1303" s="23"/>
      <c r="R1303" s="69"/>
      <c r="S1303" s="23" t="s">
        <v>301</v>
      </c>
      <c r="T1303" s="23"/>
      <c r="U1303" s="23"/>
      <c r="V1303" s="23"/>
      <c r="W1303" s="23"/>
      <c r="X1303" s="23"/>
      <c r="Y1303" s="69"/>
      <c r="Z1303" s="23" t="s">
        <v>302</v>
      </c>
      <c r="AA1303" s="23"/>
      <c r="AB1303" s="71"/>
      <c r="AC1303" s="71"/>
      <c r="AD1303" s="71"/>
      <c r="AE1303" s="71"/>
      <c r="AF1303" s="71"/>
      <c r="AG1303" s="71"/>
      <c r="AH1303" s="71"/>
      <c r="AI1303" s="71"/>
      <c r="AJ1303" s="71"/>
      <c r="AK1303" s="82"/>
    </row>
    <row r="1304" spans="1:39" s="30" customFormat="1" ht="10" customHeight="1" x14ac:dyDescent="0.15">
      <c r="A1304" s="62"/>
      <c r="B1304" s="83"/>
      <c r="C1304" s="29"/>
      <c r="D1304" s="29"/>
      <c r="E1304" s="29"/>
      <c r="F1304" s="29"/>
      <c r="G1304" s="23"/>
      <c r="H1304" s="23"/>
      <c r="I1304" s="23"/>
      <c r="J1304" s="23"/>
      <c r="K1304" s="23"/>
      <c r="L1304" s="23"/>
      <c r="M1304" s="23"/>
      <c r="N1304" s="23"/>
      <c r="O1304" s="23"/>
      <c r="P1304" s="23"/>
      <c r="Q1304" s="23"/>
      <c r="R1304" s="23"/>
      <c r="S1304" s="23"/>
      <c r="T1304" s="23"/>
      <c r="U1304" s="23"/>
      <c r="V1304" s="23"/>
      <c r="W1304" s="23"/>
      <c r="X1304" s="23"/>
      <c r="Y1304" s="23"/>
      <c r="Z1304" s="23"/>
      <c r="AA1304" s="23"/>
      <c r="AB1304" s="23"/>
      <c r="AC1304" s="23"/>
      <c r="AD1304" s="23"/>
      <c r="AE1304" s="23"/>
      <c r="AF1304" s="23"/>
      <c r="AG1304" s="23"/>
      <c r="AH1304" s="23"/>
      <c r="AI1304" s="23"/>
      <c r="AJ1304" s="23"/>
      <c r="AK1304" s="84"/>
    </row>
    <row r="1305" spans="1:39" s="30" customFormat="1" ht="15" customHeight="1" x14ac:dyDescent="0.15">
      <c r="A1305" s="62"/>
      <c r="B1305" s="171" t="s">
        <v>303</v>
      </c>
      <c r="C1305" s="172"/>
      <c r="D1305" s="172"/>
      <c r="E1305" s="172"/>
      <c r="F1305" s="172"/>
      <c r="G1305" s="23"/>
      <c r="H1305" s="69"/>
      <c r="I1305" s="23" t="s">
        <v>304</v>
      </c>
      <c r="J1305" s="23"/>
      <c r="K1305" s="23"/>
      <c r="L1305" s="23"/>
      <c r="M1305" s="23"/>
      <c r="N1305" s="23"/>
      <c r="O1305" s="72"/>
      <c r="P1305" s="23"/>
      <c r="Q1305" s="23"/>
      <c r="R1305" s="69"/>
      <c r="S1305" s="23" t="s">
        <v>305</v>
      </c>
      <c r="T1305" s="23"/>
      <c r="U1305" s="23"/>
      <c r="V1305" s="23"/>
      <c r="W1305" s="23"/>
      <c r="X1305" s="23"/>
      <c r="Y1305" s="69"/>
      <c r="Z1305" s="23" t="s">
        <v>306</v>
      </c>
      <c r="AA1305" s="23"/>
      <c r="AB1305" s="23"/>
      <c r="AC1305" s="23"/>
      <c r="AD1305" s="23"/>
      <c r="AE1305" s="23"/>
      <c r="AF1305" s="73"/>
      <c r="AG1305" s="23"/>
      <c r="AH1305" s="23"/>
      <c r="AI1305" s="23"/>
      <c r="AJ1305" s="23"/>
      <c r="AK1305" s="84"/>
    </row>
    <row r="1306" spans="1:39" s="30" customFormat="1" ht="5" customHeight="1" x14ac:dyDescent="0.15">
      <c r="A1306" s="62"/>
      <c r="B1306" s="171"/>
      <c r="C1306" s="172"/>
      <c r="D1306" s="172"/>
      <c r="E1306" s="172"/>
      <c r="F1306" s="172"/>
      <c r="G1306" s="23"/>
      <c r="H1306" s="23"/>
      <c r="I1306" s="23"/>
      <c r="J1306" s="23"/>
      <c r="K1306" s="23"/>
      <c r="L1306" s="23"/>
      <c r="M1306" s="23"/>
      <c r="N1306" s="23"/>
      <c r="O1306" s="72"/>
      <c r="P1306" s="23"/>
      <c r="Q1306" s="23"/>
      <c r="R1306" s="23"/>
      <c r="S1306" s="23"/>
      <c r="T1306" s="23"/>
      <c r="U1306" s="23"/>
      <c r="V1306" s="23"/>
      <c r="W1306" s="23"/>
      <c r="X1306" s="23"/>
      <c r="Y1306" s="23"/>
      <c r="Z1306" s="23"/>
      <c r="AA1306" s="23"/>
      <c r="AB1306" s="23"/>
      <c r="AC1306" s="23"/>
      <c r="AD1306" s="23"/>
      <c r="AE1306" s="23"/>
      <c r="AF1306" s="73"/>
      <c r="AG1306" s="23"/>
      <c r="AH1306" s="23"/>
      <c r="AI1306" s="23"/>
      <c r="AJ1306" s="23"/>
      <c r="AK1306" s="84"/>
    </row>
    <row r="1307" spans="1:39" s="30" customFormat="1" ht="15" customHeight="1" x14ac:dyDescent="0.2">
      <c r="A1307" s="63"/>
      <c r="B1307" s="171"/>
      <c r="C1307" s="172"/>
      <c r="D1307" s="172"/>
      <c r="E1307" s="172"/>
      <c r="F1307" s="172"/>
      <c r="G1307" s="23"/>
      <c r="H1307" s="23"/>
      <c r="I1307" s="23"/>
      <c r="J1307" s="23"/>
      <c r="K1307" s="23"/>
      <c r="L1307" s="23"/>
      <c r="M1307" s="23"/>
      <c r="N1307" s="23"/>
      <c r="O1307" s="74"/>
      <c r="P1307" s="23"/>
      <c r="Q1307" s="23"/>
      <c r="R1307" s="23"/>
      <c r="S1307" s="23"/>
      <c r="T1307" s="23"/>
      <c r="U1307" s="23"/>
      <c r="V1307" s="23"/>
      <c r="W1307" s="23"/>
      <c r="X1307" s="23"/>
      <c r="Y1307" s="23"/>
      <c r="Z1307" s="23"/>
      <c r="AA1307" s="23"/>
      <c r="AB1307" s="23"/>
      <c r="AC1307" s="23"/>
      <c r="AD1307" s="23"/>
      <c r="AE1307" s="23"/>
      <c r="AF1307" s="23"/>
      <c r="AG1307" s="23"/>
      <c r="AH1307" s="23"/>
      <c r="AI1307" s="23"/>
      <c r="AJ1307" s="23"/>
      <c r="AK1307" s="84"/>
    </row>
    <row r="1308" spans="1:39" s="30" customFormat="1" ht="10" customHeight="1" x14ac:dyDescent="0.2">
      <c r="A1308" s="62"/>
      <c r="B1308" s="83"/>
      <c r="C1308" s="29"/>
      <c r="D1308" s="29"/>
      <c r="E1308" s="29"/>
      <c r="F1308" s="29"/>
      <c r="G1308" s="23"/>
      <c r="H1308" s="23"/>
      <c r="I1308" s="23"/>
      <c r="J1308" s="23"/>
      <c r="K1308" s="23"/>
      <c r="L1308" s="23"/>
      <c r="M1308" s="23"/>
      <c r="N1308" s="23"/>
      <c r="O1308" s="75"/>
      <c r="P1308" s="23"/>
      <c r="Q1308" s="23"/>
      <c r="R1308" s="23"/>
      <c r="S1308" s="23"/>
      <c r="T1308" s="23"/>
      <c r="U1308" s="23"/>
      <c r="V1308" s="23"/>
      <c r="W1308" s="23"/>
      <c r="X1308" s="23"/>
      <c r="Y1308" s="23"/>
      <c r="Z1308" s="23"/>
      <c r="AA1308" s="23"/>
      <c r="AB1308" s="23"/>
      <c r="AC1308" s="23"/>
      <c r="AD1308" s="23"/>
      <c r="AE1308" s="23"/>
      <c r="AF1308" s="23"/>
      <c r="AG1308" s="23"/>
      <c r="AH1308" s="23"/>
      <c r="AI1308" s="23"/>
      <c r="AJ1308" s="23"/>
      <c r="AK1308" s="84"/>
    </row>
    <row r="1309" spans="1:39" s="30" customFormat="1" ht="17" customHeight="1" x14ac:dyDescent="0.15">
      <c r="A1309" s="62"/>
      <c r="B1309" s="173" t="s">
        <v>307</v>
      </c>
      <c r="C1309" s="174"/>
      <c r="D1309" s="174"/>
      <c r="E1309" s="174"/>
      <c r="F1309" s="174"/>
      <c r="G1309" s="23"/>
      <c r="H1309" s="69"/>
      <c r="I1309" s="76" t="s">
        <v>308</v>
      </c>
      <c r="J1309" s="23"/>
      <c r="K1309" s="23"/>
      <c r="L1309" s="23"/>
      <c r="M1309" s="69"/>
      <c r="N1309" s="23" t="s">
        <v>309</v>
      </c>
      <c r="O1309" s="72"/>
      <c r="P1309" s="23"/>
      <c r="Q1309" s="23"/>
      <c r="R1309" s="69"/>
      <c r="S1309" s="23" t="s">
        <v>310</v>
      </c>
      <c r="T1309" s="23"/>
      <c r="U1309" s="23"/>
      <c r="V1309" s="23"/>
      <c r="W1309" s="23"/>
      <c r="X1309" s="23"/>
      <c r="Y1309" s="69"/>
      <c r="Z1309" s="23" t="s">
        <v>311</v>
      </c>
      <c r="AA1309" s="23"/>
      <c r="AB1309" s="23"/>
      <c r="AC1309" s="69"/>
      <c r="AD1309" s="76" t="s">
        <v>312</v>
      </c>
      <c r="AF1309" s="23"/>
      <c r="AG1309" s="23"/>
      <c r="AH1309" s="23"/>
      <c r="AI1309" s="23"/>
      <c r="AJ1309" s="23"/>
      <c r="AK1309" s="84"/>
    </row>
    <row r="1310" spans="1:39" s="30" customFormat="1" ht="7" customHeight="1" x14ac:dyDescent="0.15">
      <c r="A1310" s="62"/>
      <c r="B1310" s="173"/>
      <c r="C1310" s="174"/>
      <c r="D1310" s="174"/>
      <c r="E1310" s="174"/>
      <c r="F1310" s="174"/>
      <c r="G1310" s="23"/>
      <c r="H1310" s="77"/>
      <c r="I1310" s="23"/>
      <c r="J1310" s="23"/>
      <c r="K1310" s="23"/>
      <c r="L1310" s="23"/>
      <c r="M1310" s="23"/>
      <c r="N1310" s="23"/>
      <c r="O1310" s="72"/>
      <c r="P1310" s="23"/>
      <c r="Q1310" s="23"/>
      <c r="R1310" s="23"/>
      <c r="S1310" s="23"/>
      <c r="T1310" s="23"/>
      <c r="U1310" s="23"/>
      <c r="V1310" s="23"/>
      <c r="W1310" s="23"/>
      <c r="X1310" s="23"/>
      <c r="Y1310" s="23"/>
      <c r="Z1310" s="23"/>
      <c r="AA1310" s="23"/>
      <c r="AB1310" s="23"/>
      <c r="AC1310" s="23"/>
      <c r="AD1310" s="23"/>
      <c r="AE1310" s="23"/>
      <c r="AF1310" s="23"/>
      <c r="AG1310" s="23"/>
      <c r="AH1310" s="23"/>
      <c r="AI1310" s="23"/>
      <c r="AJ1310" s="23"/>
      <c r="AK1310" s="84"/>
    </row>
    <row r="1311" spans="1:39" ht="17" customHeight="1" x14ac:dyDescent="0.2">
      <c r="A1311" s="62"/>
      <c r="B1311" s="173"/>
      <c r="C1311" s="174"/>
      <c r="D1311" s="174"/>
      <c r="E1311" s="174"/>
      <c r="F1311" s="174"/>
      <c r="G1311" s="75"/>
      <c r="H1311" s="78"/>
      <c r="I1311" s="75" t="s">
        <v>313</v>
      </c>
      <c r="J1311" s="75"/>
      <c r="K1311" s="75"/>
      <c r="L1311" s="75"/>
      <c r="M1311" s="75"/>
      <c r="N1311" s="75"/>
      <c r="O1311" s="75"/>
      <c r="P1311" s="75"/>
      <c r="Q1311" s="75"/>
      <c r="R1311" s="78"/>
      <c r="S1311" s="75" t="s">
        <v>314</v>
      </c>
      <c r="T1311" s="75"/>
      <c r="U1311" s="75"/>
      <c r="V1311" s="75"/>
      <c r="W1311" s="75"/>
      <c r="X1311" s="75"/>
      <c r="Y1311" s="78"/>
      <c r="Z1311" s="75" t="s">
        <v>315</v>
      </c>
      <c r="AA1311" s="75"/>
      <c r="AB1311" s="79"/>
      <c r="AC1311" s="79"/>
      <c r="AD1311" s="79"/>
      <c r="AE1311" s="79"/>
      <c r="AF1311" s="79"/>
      <c r="AG1311" s="79"/>
      <c r="AH1311" s="79"/>
      <c r="AI1311" s="79"/>
      <c r="AJ1311" s="79"/>
      <c r="AK1311" s="85"/>
      <c r="AM1311"/>
    </row>
    <row r="1312" spans="1:39" ht="10" customHeight="1" x14ac:dyDescent="0.2">
      <c r="A1312" s="62"/>
      <c r="B1312" s="86"/>
      <c r="C1312" s="87"/>
      <c r="D1312" s="87"/>
      <c r="E1312" s="87"/>
      <c r="F1312" s="87"/>
      <c r="G1312" s="75"/>
      <c r="H1312" s="75"/>
      <c r="I1312" s="75"/>
      <c r="J1312" s="75"/>
      <c r="K1312" s="75"/>
      <c r="L1312" s="75"/>
      <c r="M1312" s="75"/>
      <c r="N1312" s="75"/>
      <c r="O1312" s="75"/>
      <c r="P1312" s="75"/>
      <c r="Q1312" s="75"/>
      <c r="R1312" s="75"/>
      <c r="S1312" s="75"/>
      <c r="T1312" s="75"/>
      <c r="U1312" s="75"/>
      <c r="V1312" s="75"/>
      <c r="W1312" s="75"/>
      <c r="X1312" s="75"/>
      <c r="Y1312" s="75"/>
      <c r="Z1312" s="75"/>
      <c r="AA1312" s="75"/>
      <c r="AB1312" s="75"/>
      <c r="AC1312" s="75"/>
      <c r="AD1312" s="75"/>
      <c r="AE1312" s="75"/>
      <c r="AF1312" s="75"/>
      <c r="AG1312" s="75"/>
      <c r="AH1312" s="75"/>
      <c r="AI1312" s="75"/>
      <c r="AJ1312" s="75"/>
      <c r="AK1312" s="88"/>
      <c r="AM1312"/>
    </row>
    <row r="1313" spans="1:39" s="23" customFormat="1" ht="15" customHeight="1" x14ac:dyDescent="0.15">
      <c r="A1313" s="64"/>
      <c r="B1313" s="173" t="s">
        <v>316</v>
      </c>
      <c r="C1313" s="174"/>
      <c r="D1313" s="174"/>
      <c r="E1313" s="174"/>
      <c r="F1313" s="174"/>
      <c r="G1313" s="29"/>
      <c r="H1313" s="70"/>
      <c r="I1313" s="80" t="s">
        <v>35</v>
      </c>
      <c r="J1313" s="80"/>
      <c r="K1313" s="80"/>
      <c r="L1313" s="80"/>
      <c r="M1313" s="70"/>
      <c r="N1313" s="80" t="s">
        <v>54</v>
      </c>
      <c r="Q1313" s="80"/>
      <c r="R1313" s="70"/>
      <c r="S1313" s="80" t="s">
        <v>317</v>
      </c>
      <c r="V1313" s="80"/>
      <c r="W1313" s="80"/>
      <c r="Y1313" s="70"/>
      <c r="Z1313" s="80" t="s">
        <v>318</v>
      </c>
      <c r="AA1313" s="80"/>
      <c r="AD1313" s="80"/>
      <c r="AE1313" s="80"/>
      <c r="AF1313" s="80"/>
      <c r="AG1313" s="80"/>
      <c r="AH1313" s="80"/>
      <c r="AI1313" s="80"/>
      <c r="AJ1313" s="80"/>
      <c r="AK1313" s="84"/>
    </row>
    <row r="1314" spans="1:39" ht="17" customHeight="1" x14ac:dyDescent="0.2">
      <c r="A1314" s="62"/>
      <c r="B1314" s="173"/>
      <c r="C1314" s="174"/>
      <c r="D1314" s="174"/>
      <c r="E1314" s="174"/>
      <c r="F1314" s="174"/>
      <c r="G1314" s="75"/>
      <c r="H1314" s="75" t="s">
        <v>319</v>
      </c>
      <c r="I1314" s="75"/>
      <c r="J1314" s="79"/>
      <c r="K1314" s="79"/>
      <c r="L1314" s="79"/>
      <c r="M1314" s="79"/>
      <c r="N1314" s="79"/>
      <c r="O1314" s="79"/>
      <c r="P1314" s="79"/>
      <c r="Q1314" s="79"/>
      <c r="R1314" s="79"/>
      <c r="S1314" s="79"/>
      <c r="T1314" s="79"/>
      <c r="U1314" s="79"/>
      <c r="V1314" s="79"/>
      <c r="W1314" s="79"/>
      <c r="X1314" s="79"/>
      <c r="Y1314" s="79"/>
      <c r="Z1314" s="79"/>
      <c r="AA1314" s="79"/>
      <c r="AB1314" s="79"/>
      <c r="AC1314" s="79"/>
      <c r="AD1314" s="79"/>
      <c r="AE1314" s="79"/>
      <c r="AF1314" s="79"/>
      <c r="AG1314" s="79"/>
      <c r="AH1314" s="79"/>
      <c r="AI1314" s="79"/>
      <c r="AJ1314" s="79"/>
      <c r="AK1314" s="82"/>
      <c r="AM1314"/>
    </row>
    <row r="1315" spans="1:39" ht="5" customHeight="1" x14ac:dyDescent="0.2">
      <c r="A1315" s="62"/>
      <c r="B1315" s="89"/>
      <c r="C1315" s="81"/>
      <c r="D1315" s="81"/>
      <c r="E1315" s="81"/>
      <c r="F1315" s="81"/>
      <c r="G1315" s="81"/>
      <c r="H1315" s="81"/>
      <c r="I1315" s="81"/>
      <c r="J1315" s="81"/>
      <c r="K1315" s="81"/>
      <c r="L1315" s="81"/>
      <c r="M1315" s="81"/>
      <c r="N1315" s="81"/>
      <c r="O1315" s="81"/>
      <c r="P1315" s="81"/>
      <c r="Q1315" s="81"/>
      <c r="R1315" s="81"/>
      <c r="S1315" s="81"/>
      <c r="T1315" s="81"/>
      <c r="U1315" s="81"/>
      <c r="V1315" s="81"/>
      <c r="W1315" s="81"/>
      <c r="X1315" s="81"/>
      <c r="Y1315" s="81"/>
      <c r="Z1315" s="81"/>
      <c r="AA1315" s="81"/>
      <c r="AB1315" s="81"/>
      <c r="AC1315" s="81"/>
      <c r="AD1315" s="81"/>
      <c r="AE1315" s="81"/>
      <c r="AF1315" s="81"/>
      <c r="AG1315" s="81"/>
      <c r="AH1315" s="81"/>
      <c r="AI1315" s="81"/>
      <c r="AJ1315" s="81"/>
      <c r="AK1315" s="90"/>
      <c r="AM1315"/>
    </row>
    <row r="1316" spans="1:39" ht="7" customHeight="1" x14ac:dyDescent="0.2">
      <c r="A1316" s="62"/>
      <c r="B1316" s="175"/>
      <c r="C1316" s="175"/>
      <c r="D1316" s="175"/>
      <c r="E1316" s="175"/>
      <c r="F1316" s="176"/>
      <c r="G1316" s="176"/>
      <c r="H1316" s="176"/>
      <c r="I1316" s="176"/>
      <c r="J1316" s="176"/>
      <c r="K1316" s="176"/>
      <c r="L1316" s="176"/>
      <c r="M1316" s="176"/>
      <c r="N1316" s="176"/>
      <c r="O1316" s="176"/>
      <c r="P1316" s="176"/>
      <c r="Q1316" s="176"/>
      <c r="R1316" s="176"/>
      <c r="S1316" s="176"/>
      <c r="T1316" s="176"/>
      <c r="U1316" s="176"/>
      <c r="V1316" s="176"/>
      <c r="W1316" s="176"/>
      <c r="X1316" s="176"/>
      <c r="Y1316" s="176"/>
      <c r="Z1316" s="176"/>
      <c r="AA1316" s="176"/>
      <c r="AB1316" s="176"/>
      <c r="AC1316" s="176"/>
      <c r="AD1316" s="176"/>
      <c r="AE1316" s="176"/>
      <c r="AF1316" s="176"/>
      <c r="AG1316" s="176"/>
      <c r="AH1316" s="176"/>
      <c r="AI1316" s="176"/>
      <c r="AJ1316" s="176"/>
      <c r="AK1316" s="176"/>
      <c r="AM1316"/>
    </row>
    <row r="1317" spans="1:39" ht="16" customHeight="1" x14ac:dyDescent="0.2">
      <c r="A1317" s="62"/>
      <c r="B1317" s="177" t="s">
        <v>320</v>
      </c>
      <c r="C1317" s="178"/>
      <c r="D1317" s="178"/>
      <c r="E1317" s="178"/>
      <c r="F1317" s="143"/>
      <c r="G1317" s="143"/>
      <c r="H1317" s="143"/>
      <c r="I1317" s="143"/>
      <c r="J1317" s="143"/>
      <c r="K1317" s="143"/>
      <c r="L1317" s="143"/>
      <c r="M1317" s="143"/>
      <c r="N1317" s="143"/>
      <c r="O1317" s="143"/>
      <c r="P1317" s="143"/>
      <c r="Q1317" s="143"/>
      <c r="R1317" s="143"/>
      <c r="S1317" s="143"/>
      <c r="T1317" s="143"/>
      <c r="U1317" s="143"/>
      <c r="V1317" s="143"/>
      <c r="W1317" s="143"/>
      <c r="X1317" s="143"/>
      <c r="Y1317" s="143"/>
      <c r="Z1317" s="143"/>
      <c r="AA1317" s="143"/>
      <c r="AB1317" s="143"/>
      <c r="AC1317" s="143"/>
      <c r="AD1317" s="143"/>
      <c r="AE1317" s="143"/>
      <c r="AF1317" s="143"/>
      <c r="AG1317" s="143"/>
      <c r="AH1317" s="143"/>
      <c r="AI1317" s="143"/>
      <c r="AJ1317" s="143"/>
      <c r="AK1317" s="144"/>
      <c r="AM1317"/>
    </row>
    <row r="1318" spans="1:39" ht="16" customHeight="1" x14ac:dyDescent="0.2">
      <c r="A1318" s="62"/>
      <c r="B1318" s="145"/>
      <c r="C1318" s="146"/>
      <c r="D1318" s="146"/>
      <c r="E1318" s="146"/>
      <c r="F1318" s="146"/>
      <c r="G1318" s="146"/>
      <c r="H1318" s="146"/>
      <c r="I1318" s="146"/>
      <c r="J1318" s="146"/>
      <c r="K1318" s="146"/>
      <c r="L1318" s="146"/>
      <c r="M1318" s="146"/>
      <c r="N1318" s="146"/>
      <c r="O1318" s="146"/>
      <c r="P1318" s="146"/>
      <c r="Q1318" s="146"/>
      <c r="R1318" s="146"/>
      <c r="S1318" s="146"/>
      <c r="T1318" s="146"/>
      <c r="U1318" s="146"/>
      <c r="V1318" s="146"/>
      <c r="W1318" s="146"/>
      <c r="X1318" s="146"/>
      <c r="Y1318" s="146"/>
      <c r="Z1318" s="146"/>
      <c r="AA1318" s="146"/>
      <c r="AB1318" s="146"/>
      <c r="AC1318" s="146"/>
      <c r="AD1318" s="146"/>
      <c r="AE1318" s="146"/>
      <c r="AF1318" s="146"/>
      <c r="AG1318" s="146"/>
      <c r="AH1318" s="146"/>
      <c r="AI1318" s="146"/>
      <c r="AJ1318" s="146"/>
      <c r="AK1318" s="147"/>
      <c r="AM1318"/>
    </row>
    <row r="1319" spans="1:39" ht="16" customHeight="1" x14ac:dyDescent="0.2">
      <c r="A1319" s="62"/>
      <c r="B1319" s="145"/>
      <c r="C1319" s="146"/>
      <c r="D1319" s="146"/>
      <c r="E1319" s="146"/>
      <c r="F1319" s="146"/>
      <c r="G1319" s="146"/>
      <c r="H1319" s="146"/>
      <c r="I1319" s="146"/>
      <c r="J1319" s="146"/>
      <c r="K1319" s="146"/>
      <c r="L1319" s="146"/>
      <c r="M1319" s="146"/>
      <c r="N1319" s="146"/>
      <c r="O1319" s="146"/>
      <c r="P1319" s="146"/>
      <c r="Q1319" s="146"/>
      <c r="R1319" s="146"/>
      <c r="S1319" s="146"/>
      <c r="T1319" s="146"/>
      <c r="U1319" s="146"/>
      <c r="V1319" s="146"/>
      <c r="W1319" s="146"/>
      <c r="X1319" s="146"/>
      <c r="Y1319" s="146"/>
      <c r="Z1319" s="146"/>
      <c r="AA1319" s="146"/>
      <c r="AB1319" s="146"/>
      <c r="AC1319" s="146"/>
      <c r="AD1319" s="146"/>
      <c r="AE1319" s="146"/>
      <c r="AF1319" s="146"/>
      <c r="AG1319" s="146"/>
      <c r="AH1319" s="146"/>
      <c r="AI1319" s="146"/>
      <c r="AJ1319" s="146"/>
      <c r="AK1319" s="147"/>
      <c r="AM1319"/>
    </row>
    <row r="1320" spans="1:39" ht="16" customHeight="1" x14ac:dyDescent="0.2">
      <c r="A1320" s="62"/>
      <c r="B1320" s="145"/>
      <c r="C1320" s="146"/>
      <c r="D1320" s="146"/>
      <c r="E1320" s="146"/>
      <c r="F1320" s="146"/>
      <c r="G1320" s="146"/>
      <c r="H1320" s="146"/>
      <c r="I1320" s="146"/>
      <c r="J1320" s="146"/>
      <c r="K1320" s="146"/>
      <c r="L1320" s="146"/>
      <c r="M1320" s="146"/>
      <c r="N1320" s="146"/>
      <c r="O1320" s="146"/>
      <c r="P1320" s="146"/>
      <c r="Q1320" s="146"/>
      <c r="R1320" s="146"/>
      <c r="S1320" s="146"/>
      <c r="T1320" s="146"/>
      <c r="U1320" s="146"/>
      <c r="V1320" s="146"/>
      <c r="W1320" s="146"/>
      <c r="X1320" s="146"/>
      <c r="Y1320" s="146"/>
      <c r="Z1320" s="146"/>
      <c r="AA1320" s="146"/>
      <c r="AB1320" s="146"/>
      <c r="AC1320" s="146"/>
      <c r="AD1320" s="146"/>
      <c r="AE1320" s="146"/>
      <c r="AF1320" s="146"/>
      <c r="AG1320" s="146"/>
      <c r="AH1320" s="146"/>
      <c r="AI1320" s="146"/>
      <c r="AJ1320" s="146"/>
      <c r="AK1320" s="147"/>
      <c r="AM1320"/>
    </row>
    <row r="1321" spans="1:39" ht="17" customHeight="1" x14ac:dyDescent="0.2">
      <c r="A1321" s="62"/>
      <c r="B1321" s="145"/>
      <c r="C1321" s="146"/>
      <c r="D1321" s="146"/>
      <c r="E1321" s="146"/>
      <c r="F1321" s="146"/>
      <c r="G1321" s="146"/>
      <c r="H1321" s="146"/>
      <c r="I1321" s="146"/>
      <c r="J1321" s="146"/>
      <c r="K1321" s="146"/>
      <c r="L1321" s="146"/>
      <c r="M1321" s="146"/>
      <c r="N1321" s="146"/>
      <c r="O1321" s="146"/>
      <c r="P1321" s="146"/>
      <c r="Q1321" s="146"/>
      <c r="R1321" s="146"/>
      <c r="S1321" s="146"/>
      <c r="T1321" s="146"/>
      <c r="U1321" s="146"/>
      <c r="V1321" s="146"/>
      <c r="W1321" s="146"/>
      <c r="X1321" s="146"/>
      <c r="Y1321" s="146"/>
      <c r="Z1321" s="146"/>
      <c r="AA1321" s="146"/>
      <c r="AB1321" s="146"/>
      <c r="AC1321" s="146"/>
      <c r="AD1321" s="146"/>
      <c r="AE1321" s="146"/>
      <c r="AF1321" s="146"/>
      <c r="AG1321" s="146"/>
      <c r="AH1321" s="146"/>
      <c r="AI1321" s="146"/>
      <c r="AJ1321" s="146"/>
      <c r="AK1321" s="147"/>
      <c r="AM1321"/>
    </row>
    <row r="1322" spans="1:39" ht="17" customHeight="1" x14ac:dyDescent="0.2">
      <c r="A1322" s="62"/>
      <c r="B1322" s="145"/>
      <c r="C1322" s="146"/>
      <c r="D1322" s="146"/>
      <c r="E1322" s="146"/>
      <c r="F1322" s="146"/>
      <c r="G1322" s="146"/>
      <c r="H1322" s="146"/>
      <c r="I1322" s="146"/>
      <c r="J1322" s="146"/>
      <c r="K1322" s="146"/>
      <c r="L1322" s="146"/>
      <c r="M1322" s="146"/>
      <c r="N1322" s="146"/>
      <c r="O1322" s="146"/>
      <c r="P1322" s="146"/>
      <c r="Q1322" s="146"/>
      <c r="R1322" s="146"/>
      <c r="S1322" s="146"/>
      <c r="T1322" s="146"/>
      <c r="U1322" s="146"/>
      <c r="V1322" s="146"/>
      <c r="W1322" s="146"/>
      <c r="X1322" s="146"/>
      <c r="Y1322" s="146"/>
      <c r="Z1322" s="146"/>
      <c r="AA1322" s="146"/>
      <c r="AB1322" s="146"/>
      <c r="AC1322" s="146"/>
      <c r="AD1322" s="146"/>
      <c r="AE1322" s="146"/>
      <c r="AF1322" s="146"/>
      <c r="AG1322" s="146"/>
      <c r="AH1322" s="146"/>
      <c r="AI1322" s="146"/>
      <c r="AJ1322" s="146"/>
      <c r="AK1322" s="147"/>
      <c r="AM1322"/>
    </row>
    <row r="1323" spans="1:39" ht="17" customHeight="1" x14ac:dyDescent="0.2">
      <c r="A1323" s="62"/>
      <c r="B1323" s="148"/>
      <c r="C1323" s="149"/>
      <c r="D1323" s="149"/>
      <c r="E1323" s="149"/>
      <c r="F1323" s="149"/>
      <c r="G1323" s="149"/>
      <c r="H1323" s="149"/>
      <c r="I1323" s="149"/>
      <c r="J1323" s="149"/>
      <c r="K1323" s="149"/>
      <c r="L1323" s="149"/>
      <c r="M1323" s="149"/>
      <c r="N1323" s="149"/>
      <c r="O1323" s="149"/>
      <c r="P1323" s="149"/>
      <c r="Q1323" s="149"/>
      <c r="R1323" s="149"/>
      <c r="S1323" s="149"/>
      <c r="T1323" s="149"/>
      <c r="U1323" s="149"/>
      <c r="V1323" s="149"/>
      <c r="W1323" s="149"/>
      <c r="X1323" s="149"/>
      <c r="Y1323" s="149"/>
      <c r="Z1323" s="149"/>
      <c r="AA1323" s="149"/>
      <c r="AB1323" s="149"/>
      <c r="AC1323" s="149"/>
      <c r="AD1323" s="149"/>
      <c r="AE1323" s="149"/>
      <c r="AF1323" s="149"/>
      <c r="AG1323" s="149"/>
      <c r="AH1323" s="149"/>
      <c r="AI1323" s="149"/>
      <c r="AJ1323" s="149"/>
      <c r="AK1323" s="150"/>
      <c r="AM1323"/>
    </row>
    <row r="1324" spans="1:39" ht="7" customHeight="1" x14ac:dyDescent="0.2">
      <c r="A1324" s="62"/>
      <c r="AM1324"/>
    </row>
    <row r="1325" spans="1:39" ht="12" customHeight="1" x14ac:dyDescent="0.2">
      <c r="A1325" s="62"/>
      <c r="B1325" s="169" t="s">
        <v>321</v>
      </c>
      <c r="C1325" s="170"/>
      <c r="D1325" s="170"/>
      <c r="E1325" s="170"/>
      <c r="F1325" s="25"/>
      <c r="G1325" s="25"/>
      <c r="H1325" s="25"/>
      <c r="I1325" s="25"/>
      <c r="J1325" s="25"/>
      <c r="K1325" s="25"/>
      <c r="L1325" s="25"/>
      <c r="M1325" s="25"/>
      <c r="N1325" s="25"/>
      <c r="O1325" s="25"/>
      <c r="P1325" s="25"/>
      <c r="Q1325" s="25"/>
      <c r="R1325" s="25"/>
      <c r="S1325" s="26"/>
      <c r="T1325" s="169" t="s">
        <v>322</v>
      </c>
      <c r="U1325" s="170"/>
      <c r="V1325" s="170"/>
      <c r="W1325" s="170"/>
      <c r="X1325" s="25"/>
      <c r="Y1325" s="25"/>
      <c r="Z1325" s="25"/>
      <c r="AA1325" s="25"/>
      <c r="AB1325" s="25"/>
      <c r="AC1325" s="25"/>
      <c r="AD1325" s="25"/>
      <c r="AE1325" s="25"/>
      <c r="AF1325" s="25"/>
      <c r="AG1325" s="25"/>
      <c r="AH1325" s="25"/>
      <c r="AI1325" s="25"/>
      <c r="AJ1325" s="25"/>
      <c r="AK1325" s="26"/>
      <c r="AM1325"/>
    </row>
    <row r="1326" spans="1:39" x14ac:dyDescent="0.2">
      <c r="A1326" s="62"/>
      <c r="B1326" s="36"/>
      <c r="C1326" s="37"/>
      <c r="D1326" s="38" t="s">
        <v>323</v>
      </c>
      <c r="F1326" s="32"/>
      <c r="G1326" s="32"/>
      <c r="H1326" s="32"/>
      <c r="I1326" s="32"/>
      <c r="J1326" s="32"/>
      <c r="K1326" s="32"/>
      <c r="L1326" s="32"/>
      <c r="M1326" s="32"/>
      <c r="N1326" s="32"/>
      <c r="O1326" s="32"/>
      <c r="P1326" s="32"/>
      <c r="S1326" s="35"/>
      <c r="T1326" s="36"/>
      <c r="U1326" s="37"/>
      <c r="V1326" s="38" t="s">
        <v>323</v>
      </c>
      <c r="X1326" s="32"/>
      <c r="Y1326" s="32"/>
      <c r="Z1326" s="32"/>
      <c r="AA1326" s="32"/>
      <c r="AB1326" s="32"/>
      <c r="AC1326" s="32"/>
      <c r="AD1326" s="32"/>
      <c r="AE1326" s="32"/>
      <c r="AF1326" s="32"/>
      <c r="AG1326" s="32"/>
      <c r="AH1326" s="32"/>
      <c r="AI1326" s="38"/>
      <c r="AJ1326" s="38"/>
      <c r="AK1326" s="35"/>
      <c r="AM1326"/>
    </row>
    <row r="1327" spans="1:39" ht="7" customHeight="1" x14ac:dyDescent="0.2">
      <c r="A1327" s="62"/>
      <c r="B1327" s="34"/>
      <c r="S1327" s="35"/>
      <c r="T1327" s="34"/>
      <c r="AK1327" s="35"/>
      <c r="AM1327"/>
    </row>
    <row r="1328" spans="1:39" ht="14.25" customHeight="1" x14ac:dyDescent="0.2">
      <c r="A1328" s="62"/>
      <c r="B1328" s="39"/>
      <c r="F1328" s="38" t="s">
        <v>324</v>
      </c>
      <c r="H1328" s="40"/>
      <c r="I1328" s="40"/>
      <c r="J1328" s="41" t="s">
        <v>325</v>
      </c>
      <c r="K1328" s="40"/>
      <c r="L1328" s="41" t="s">
        <v>326</v>
      </c>
      <c r="M1328" s="40"/>
      <c r="N1328" s="40"/>
      <c r="S1328" s="35"/>
      <c r="T1328" s="39"/>
      <c r="X1328" s="38" t="s">
        <v>324</v>
      </c>
      <c r="Z1328" s="40"/>
      <c r="AA1328" s="40"/>
      <c r="AB1328" s="41" t="s">
        <v>325</v>
      </c>
      <c r="AC1328" s="40"/>
      <c r="AD1328" s="41" t="s">
        <v>326</v>
      </c>
      <c r="AE1328" s="40"/>
      <c r="AF1328" s="40"/>
      <c r="AK1328" s="35"/>
      <c r="AM1328"/>
    </row>
    <row r="1329" spans="1:44" ht="5" customHeight="1" x14ac:dyDescent="0.2">
      <c r="A1329" s="62"/>
      <c r="B1329" s="31"/>
      <c r="C1329" s="32"/>
      <c r="D1329" s="32"/>
      <c r="E1329" s="32"/>
      <c r="F1329" s="32"/>
      <c r="G1329" s="32"/>
      <c r="H1329" s="32"/>
      <c r="I1329" s="32"/>
      <c r="J1329" s="32"/>
      <c r="K1329" s="32"/>
      <c r="L1329" s="32"/>
      <c r="M1329" s="32"/>
      <c r="N1329" s="32"/>
      <c r="O1329" s="32"/>
      <c r="P1329" s="32"/>
      <c r="Q1329" s="32"/>
      <c r="R1329" s="32"/>
      <c r="S1329" s="33"/>
      <c r="T1329" s="31"/>
      <c r="U1329" s="32"/>
      <c r="V1329" s="32"/>
      <c r="W1329" s="32"/>
      <c r="X1329" s="32"/>
      <c r="Y1329" s="32"/>
      <c r="Z1329" s="32"/>
      <c r="AA1329" s="32"/>
      <c r="AB1329" s="32"/>
      <c r="AC1329" s="32"/>
      <c r="AD1329" s="32"/>
      <c r="AE1329" s="32"/>
      <c r="AF1329" s="32"/>
      <c r="AG1329" s="32"/>
      <c r="AH1329" s="32"/>
      <c r="AI1329" s="32"/>
      <c r="AJ1329" s="32"/>
      <c r="AK1329" s="33"/>
      <c r="AM1329"/>
    </row>
    <row r="1330" spans="1:44" x14ac:dyDescent="0.2">
      <c r="A1330"/>
      <c r="AK1330" s="95" t="s">
        <v>327</v>
      </c>
      <c r="AM1330"/>
    </row>
    <row r="1331" spans="1:44" ht="5" customHeight="1" x14ac:dyDescent="0.2">
      <c r="B1331" s="16"/>
      <c r="C1331" s="17"/>
      <c r="D1331" s="18"/>
      <c r="E1331" s="18"/>
      <c r="F1331" s="18"/>
      <c r="G1331" s="18"/>
      <c r="H1331" s="18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</row>
    <row r="1332" spans="1:44" ht="22" customHeight="1" x14ac:dyDescent="0.2">
      <c r="A1332" t="str">
        <f>IF($AN$2="","",IF(A1262&gt;=$AN$2,"",1+A1262))</f>
        <v/>
      </c>
      <c r="B1332" s="188"/>
      <c r="C1332" s="189"/>
      <c r="D1332" s="189"/>
      <c r="E1332" s="189"/>
      <c r="F1332" s="189"/>
      <c r="G1332" s="189"/>
      <c r="H1332" s="189"/>
      <c r="I1332" s="190"/>
      <c r="J1332" s="192" t="s">
        <v>277</v>
      </c>
      <c r="K1332" s="193"/>
      <c r="L1332" s="193"/>
      <c r="M1332" s="193"/>
      <c r="N1332" s="193"/>
      <c r="O1332" s="193"/>
      <c r="P1332" s="193"/>
      <c r="Q1332" s="193"/>
      <c r="R1332" s="193"/>
      <c r="S1332" s="193"/>
      <c r="T1332" s="193"/>
      <c r="U1332" s="193"/>
      <c r="V1332" s="193"/>
      <c r="W1332" s="193"/>
      <c r="X1332" s="196" t="str">
        <f>IF(A1332="","",_xlfn.XLOOKUP(A1332,Listagem[Item],Listagem[Número OS]))</f>
        <v/>
      </c>
      <c r="Y1332" s="196"/>
      <c r="Z1332" s="196"/>
      <c r="AA1332" s="196"/>
      <c r="AB1332" s="196"/>
      <c r="AC1332" s="197"/>
      <c r="AD1332" s="188"/>
      <c r="AE1332" s="189"/>
      <c r="AF1332" s="189"/>
      <c r="AG1332" s="189"/>
      <c r="AH1332" s="189"/>
      <c r="AI1332" s="189"/>
      <c r="AJ1332" s="189"/>
      <c r="AK1332" s="190"/>
      <c r="AL1332" s="13"/>
      <c r="AM1332"/>
    </row>
    <row r="1333" spans="1:44" ht="22" customHeight="1" x14ac:dyDescent="0.2">
      <c r="A1333" s="14"/>
      <c r="B1333" s="161"/>
      <c r="C1333" s="162"/>
      <c r="D1333" s="162"/>
      <c r="E1333" s="162"/>
      <c r="F1333" s="162"/>
      <c r="G1333" s="162"/>
      <c r="H1333" s="162"/>
      <c r="I1333" s="191"/>
      <c r="J1333" s="194"/>
      <c r="K1333" s="195"/>
      <c r="L1333" s="195"/>
      <c r="M1333" s="195"/>
      <c r="N1333" s="195"/>
      <c r="O1333" s="195"/>
      <c r="P1333" s="195"/>
      <c r="Q1333" s="195"/>
      <c r="R1333" s="195"/>
      <c r="S1333" s="195"/>
      <c r="T1333" s="195"/>
      <c r="U1333" s="195"/>
      <c r="V1333" s="195"/>
      <c r="W1333" s="195"/>
      <c r="X1333" s="198"/>
      <c r="Y1333" s="198"/>
      <c r="Z1333" s="198"/>
      <c r="AA1333" s="198"/>
      <c r="AB1333" s="198"/>
      <c r="AC1333" s="199"/>
      <c r="AD1333" s="161"/>
      <c r="AE1333" s="162"/>
      <c r="AF1333" s="162"/>
      <c r="AG1333" s="162"/>
      <c r="AH1333" s="162"/>
      <c r="AI1333" s="162"/>
      <c r="AJ1333" s="162"/>
      <c r="AK1333" s="191"/>
      <c r="AM1333"/>
    </row>
    <row r="1334" spans="1:44" ht="7" customHeight="1" x14ac:dyDescent="0.2">
      <c r="A1334"/>
      <c r="C1334" s="15"/>
      <c r="D1334" s="12"/>
      <c r="E1334" s="12"/>
      <c r="F1334" s="12"/>
      <c r="G1334" s="12"/>
      <c r="H1334" s="12"/>
      <c r="AM1334"/>
    </row>
    <row r="1335" spans="1:44" ht="18" customHeight="1" x14ac:dyDescent="0.2">
      <c r="A1335" s="62"/>
      <c r="B1335" s="200" t="s">
        <v>11</v>
      </c>
      <c r="C1335" s="201"/>
      <c r="D1335" s="201"/>
      <c r="E1335" s="201"/>
      <c r="F1335" s="201"/>
      <c r="G1335" s="201"/>
      <c r="H1335" s="201"/>
      <c r="I1335" s="97" t="str">
        <f>IF($X1332="","",_xlfn.XLOOKUP($X1332,Sisteplant[Número OS],Sisteplant[Denominação Tipo de Solicitação Serviço]))</f>
        <v/>
      </c>
      <c r="J1335" s="99"/>
      <c r="K1335" s="99"/>
      <c r="L1335" s="99"/>
      <c r="M1335" s="99"/>
      <c r="N1335" s="99"/>
      <c r="O1335" s="200" t="s">
        <v>13</v>
      </c>
      <c r="P1335" s="201"/>
      <c r="Q1335" s="201"/>
      <c r="R1335" s="98" t="str">
        <f>IF($X1332="","",_xlfn.XLOOKUP($X1332,Sisteplant[Número OS],Sisteplant[Denominação Oficina]))</f>
        <v/>
      </c>
      <c r="S1335" s="98"/>
      <c r="T1335" s="98"/>
      <c r="U1335" s="98"/>
      <c r="V1335" s="98"/>
      <c r="W1335" s="98"/>
      <c r="X1335" s="202" t="s">
        <v>15</v>
      </c>
      <c r="Y1335" s="203"/>
      <c r="Z1335" s="203"/>
      <c r="AA1335" s="203"/>
      <c r="AB1335" s="203"/>
      <c r="AC1335" s="204" t="str">
        <f>IF($X1332="","",_xlfn.XLOOKUP($X1332,Sisteplant[Número OS],Sisteplant[Data Prevista]))</f>
        <v/>
      </c>
      <c r="AD1335" s="204"/>
      <c r="AE1335" s="204"/>
      <c r="AF1335" s="204"/>
      <c r="AG1335" s="204"/>
      <c r="AH1335" s="204"/>
      <c r="AI1335" s="204"/>
      <c r="AJ1335" s="204"/>
      <c r="AK1335" s="234"/>
      <c r="AM1335"/>
      <c r="AN1335" s="111"/>
      <c r="AO1335" s="111"/>
      <c r="AP1335" s="111"/>
      <c r="AQ1335" s="111"/>
      <c r="AR1335" s="111"/>
    </row>
    <row r="1336" spans="1:44" ht="7" customHeight="1" x14ac:dyDescent="0.2">
      <c r="A1336" s="62"/>
      <c r="B1336" s="16"/>
      <c r="C1336" s="17"/>
      <c r="D1336" s="18"/>
      <c r="E1336" s="18"/>
      <c r="F1336" s="18"/>
      <c r="G1336" s="18"/>
      <c r="H1336" s="18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M1336"/>
      <c r="AN1336" s="111"/>
      <c r="AO1336" s="111"/>
      <c r="AP1336" s="111"/>
      <c r="AQ1336" s="111"/>
      <c r="AR1336" s="111"/>
    </row>
    <row r="1337" spans="1:44" ht="15" customHeight="1" x14ac:dyDescent="0.2">
      <c r="A1337" s="62"/>
      <c r="B1337" s="91" t="s">
        <v>278</v>
      </c>
      <c r="C1337" s="19"/>
      <c r="D1337" s="20"/>
      <c r="E1337" s="20"/>
      <c r="F1337" s="20"/>
      <c r="G1337" s="20"/>
      <c r="H1337" s="20"/>
      <c r="I1337" s="21"/>
      <c r="J1337" s="21"/>
      <c r="K1337" s="21"/>
      <c r="L1337" s="21"/>
      <c r="M1337" s="21"/>
      <c r="N1337" s="21"/>
      <c r="O1337" s="21"/>
      <c r="P1337" s="21"/>
      <c r="Q1337" s="21"/>
      <c r="R1337" s="21"/>
      <c r="S1337" s="21"/>
      <c r="T1337" s="21"/>
      <c r="U1337" s="21"/>
      <c r="V1337" s="21"/>
      <c r="W1337" s="21"/>
      <c r="X1337" s="21"/>
      <c r="Y1337" s="21"/>
      <c r="Z1337" s="21"/>
      <c r="AA1337" s="21"/>
      <c r="AB1337" s="21"/>
      <c r="AC1337" s="21"/>
      <c r="AD1337" s="21"/>
      <c r="AE1337" s="21"/>
      <c r="AF1337" s="21"/>
      <c r="AG1337" s="21"/>
      <c r="AH1337" s="21"/>
      <c r="AI1337" s="21"/>
      <c r="AJ1337" s="21"/>
      <c r="AK1337" s="22"/>
      <c r="AM1337"/>
      <c r="AN1337" s="111"/>
      <c r="AO1337" s="111"/>
      <c r="AP1337" s="111"/>
      <c r="AQ1337" s="111"/>
      <c r="AR1337" s="111"/>
    </row>
    <row r="1338" spans="1:44" ht="16.75" customHeight="1" x14ac:dyDescent="0.2">
      <c r="A1338" s="64"/>
      <c r="B1338" s="208" t="str">
        <f>IF($X1332="","",_xlfn.XLOOKUP($X1332,Sisteplant[Número OS],Sisteplant[Descrição OS]))</f>
        <v/>
      </c>
      <c r="C1338" s="209"/>
      <c r="D1338" s="209"/>
      <c r="E1338" s="209"/>
      <c r="F1338" s="209"/>
      <c r="G1338" s="209"/>
      <c r="H1338" s="209"/>
      <c r="I1338" s="209"/>
      <c r="J1338" s="209"/>
      <c r="K1338" s="209"/>
      <c r="L1338" s="209"/>
      <c r="M1338" s="209"/>
      <c r="N1338" s="209"/>
      <c r="O1338" s="209"/>
      <c r="P1338" s="209"/>
      <c r="Q1338" s="209"/>
      <c r="R1338" s="209"/>
      <c r="S1338" s="209"/>
      <c r="T1338" s="209"/>
      <c r="U1338" s="209"/>
      <c r="V1338" s="209"/>
      <c r="W1338" s="209"/>
      <c r="X1338" s="209"/>
      <c r="Y1338" s="209"/>
      <c r="Z1338" s="209"/>
      <c r="AA1338" s="209"/>
      <c r="AB1338" s="209"/>
      <c r="AC1338" s="209"/>
      <c r="AD1338" s="209"/>
      <c r="AE1338" s="209"/>
      <c r="AF1338" s="209"/>
      <c r="AG1338" s="209"/>
      <c r="AH1338" s="209"/>
      <c r="AI1338" s="209"/>
      <c r="AJ1338" s="209"/>
      <c r="AK1338" s="210"/>
      <c r="AM1338"/>
    </row>
    <row r="1339" spans="1:44" ht="16.75" customHeight="1" x14ac:dyDescent="0.2">
      <c r="A1339" s="64"/>
      <c r="B1339" s="208"/>
      <c r="C1339" s="209"/>
      <c r="D1339" s="209"/>
      <c r="E1339" s="209"/>
      <c r="F1339" s="209"/>
      <c r="G1339" s="209"/>
      <c r="H1339" s="209"/>
      <c r="I1339" s="209"/>
      <c r="J1339" s="209"/>
      <c r="K1339" s="209"/>
      <c r="L1339" s="209"/>
      <c r="M1339" s="209"/>
      <c r="N1339" s="209"/>
      <c r="O1339" s="209"/>
      <c r="P1339" s="209"/>
      <c r="Q1339" s="209"/>
      <c r="R1339" s="209"/>
      <c r="S1339" s="209"/>
      <c r="T1339" s="209"/>
      <c r="U1339" s="209"/>
      <c r="V1339" s="209"/>
      <c r="W1339" s="209"/>
      <c r="X1339" s="209"/>
      <c r="Y1339" s="209"/>
      <c r="Z1339" s="209"/>
      <c r="AA1339" s="209"/>
      <c r="AB1339" s="209"/>
      <c r="AC1339" s="209"/>
      <c r="AD1339" s="209"/>
      <c r="AE1339" s="209"/>
      <c r="AF1339" s="209"/>
      <c r="AG1339" s="209"/>
      <c r="AH1339" s="209"/>
      <c r="AI1339" s="209"/>
      <c r="AJ1339" s="209"/>
      <c r="AK1339" s="210"/>
      <c r="AM1339"/>
    </row>
    <row r="1340" spans="1:44" ht="16.75" customHeight="1" x14ac:dyDescent="0.2">
      <c r="A1340" s="62"/>
      <c r="B1340" s="208"/>
      <c r="C1340" s="209"/>
      <c r="D1340" s="209"/>
      <c r="E1340" s="209"/>
      <c r="F1340" s="209"/>
      <c r="G1340" s="209"/>
      <c r="H1340" s="209"/>
      <c r="I1340" s="209"/>
      <c r="J1340" s="209"/>
      <c r="K1340" s="209"/>
      <c r="L1340" s="209"/>
      <c r="M1340" s="209"/>
      <c r="N1340" s="209"/>
      <c r="O1340" s="209"/>
      <c r="P1340" s="209"/>
      <c r="Q1340" s="209"/>
      <c r="R1340" s="209"/>
      <c r="S1340" s="209"/>
      <c r="T1340" s="209"/>
      <c r="U1340" s="209"/>
      <c r="V1340" s="209"/>
      <c r="W1340" s="209"/>
      <c r="X1340" s="209"/>
      <c r="Y1340" s="209"/>
      <c r="Z1340" s="209"/>
      <c r="AA1340" s="209"/>
      <c r="AB1340" s="209"/>
      <c r="AC1340" s="209"/>
      <c r="AD1340" s="209"/>
      <c r="AE1340" s="209"/>
      <c r="AF1340" s="209"/>
      <c r="AG1340" s="209"/>
      <c r="AH1340" s="209"/>
      <c r="AI1340" s="209"/>
      <c r="AJ1340" s="209"/>
      <c r="AK1340" s="210"/>
      <c r="AM1340"/>
    </row>
    <row r="1341" spans="1:44" ht="16.75" customHeight="1" x14ac:dyDescent="0.2">
      <c r="A1341" s="62"/>
      <c r="B1341" s="211"/>
      <c r="C1341" s="212"/>
      <c r="D1341" s="212"/>
      <c r="E1341" s="212"/>
      <c r="F1341" s="212"/>
      <c r="G1341" s="212"/>
      <c r="H1341" s="212"/>
      <c r="I1341" s="212"/>
      <c r="J1341" s="212"/>
      <c r="K1341" s="212"/>
      <c r="L1341" s="212"/>
      <c r="M1341" s="212"/>
      <c r="N1341" s="212"/>
      <c r="O1341" s="212"/>
      <c r="P1341" s="212"/>
      <c r="Q1341" s="212"/>
      <c r="R1341" s="212"/>
      <c r="S1341" s="212"/>
      <c r="T1341" s="212"/>
      <c r="U1341" s="212"/>
      <c r="V1341" s="212"/>
      <c r="W1341" s="212"/>
      <c r="X1341" s="212"/>
      <c r="Y1341" s="212"/>
      <c r="Z1341" s="212"/>
      <c r="AA1341" s="212"/>
      <c r="AB1341" s="212"/>
      <c r="AC1341" s="212"/>
      <c r="AD1341" s="212"/>
      <c r="AE1341" s="212"/>
      <c r="AF1341" s="212"/>
      <c r="AG1341" s="212"/>
      <c r="AH1341" s="212"/>
      <c r="AI1341" s="212"/>
      <c r="AJ1341" s="212"/>
      <c r="AK1341" s="213"/>
      <c r="AM1341"/>
    </row>
    <row r="1342" spans="1:44" ht="7" customHeight="1" x14ac:dyDescent="0.2">
      <c r="A1342" s="62"/>
      <c r="B1342" s="16"/>
      <c r="C1342" s="17"/>
      <c r="D1342" s="18"/>
      <c r="E1342" s="18"/>
      <c r="F1342" s="18"/>
      <c r="G1342" s="18"/>
      <c r="H1342" s="18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M1342"/>
    </row>
    <row r="1343" spans="1:44" ht="18" customHeight="1" x14ac:dyDescent="0.2">
      <c r="A1343" s="62"/>
      <c r="B1343" s="179" t="s">
        <v>279</v>
      </c>
      <c r="C1343" s="180"/>
      <c r="D1343" s="99" t="str">
        <f>IF($X1332="","",_xlfn.XLOOKUP($X1332,Sisteplant[Número OS],Sisteplant[Ativo]))</f>
        <v/>
      </c>
      <c r="E1343" s="99"/>
      <c r="F1343" s="99"/>
      <c r="G1343" s="99"/>
      <c r="H1343" s="99"/>
      <c r="I1343" s="99"/>
      <c r="J1343" s="99"/>
      <c r="K1343" s="99"/>
      <c r="L1343" s="179" t="s">
        <v>280</v>
      </c>
      <c r="M1343" s="180"/>
      <c r="N1343" s="180"/>
      <c r="O1343" s="180"/>
      <c r="P1343" s="99" t="str">
        <f>IF($X1332="","",_xlfn.XLOOKUP($X1332,Sisteplant[Número OS],Sisteplant[Denominação Ativo]))</f>
        <v/>
      </c>
      <c r="Q1343" s="99"/>
      <c r="R1343" s="99"/>
      <c r="S1343" s="99"/>
      <c r="T1343" s="99"/>
      <c r="U1343" s="99"/>
      <c r="V1343" s="99"/>
      <c r="W1343" s="99"/>
      <c r="X1343" s="99"/>
      <c r="Y1343" s="99"/>
      <c r="Z1343" s="99"/>
      <c r="AA1343" s="99"/>
      <c r="AB1343" s="99"/>
      <c r="AC1343" s="99"/>
      <c r="AD1343" s="99"/>
      <c r="AE1343" s="185" t="str">
        <f t="array" ref="AE1343">IFERROR(
IF(I1335="","",
_xlfn.SWITCH(I1335,
"PROJETO","PO",
"OBRAS","CC")),
"--")</f>
        <v/>
      </c>
      <c r="AF1343" s="186"/>
      <c r="AG1343" s="214" t="str">
        <f t="array" ref="AG1343">IFERROR(
_xlfn.SWITCH(I1335,
"","",
"PROJETO",VALUE(RIGHT(_xlfn.XLOOKUP(X1332,Sisteplant[Número OS],Sisteplant[Observações do Serviço]),LEN(_xlfn.XLOOKUP(X1332,Sisteplant[Número OS],Sisteplant[Observações do Serviço]))-3)),
"OBRAS",VALUE(LEFT(VLOOKUP($X1332,Sisteplant[],20,FALSE),FIND("-",VLOOKUP($X1332,Sisteplant[],20,FALSE))-1))),"--")</f>
        <v/>
      </c>
      <c r="AH1343" s="214"/>
      <c r="AI1343" s="214"/>
      <c r="AJ1343" s="214"/>
      <c r="AK1343" s="215"/>
      <c r="AM1343"/>
    </row>
    <row r="1344" spans="1:44" ht="7" customHeight="1" x14ac:dyDescent="0.2">
      <c r="A1344" s="62"/>
      <c r="B1344" s="18"/>
      <c r="C1344" s="24"/>
      <c r="D1344" s="18"/>
      <c r="E1344" s="18"/>
      <c r="F1344" s="18"/>
      <c r="G1344" s="18"/>
      <c r="H1344" s="18"/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  <c r="X1344" s="18"/>
      <c r="Y1344" s="18"/>
      <c r="Z1344" s="18"/>
      <c r="AA1344" s="18"/>
      <c r="AB1344" s="18"/>
      <c r="AC1344" s="18"/>
      <c r="AD1344" s="18"/>
      <c r="AE1344" s="18"/>
      <c r="AF1344" s="18"/>
      <c r="AG1344" s="18"/>
      <c r="AH1344" s="18"/>
      <c r="AI1344" s="18"/>
      <c r="AJ1344" s="18"/>
      <c r="AK1344" s="18"/>
      <c r="AM1344"/>
    </row>
    <row r="1345" spans="1:39" ht="18" customHeight="1" x14ac:dyDescent="0.2">
      <c r="A1345" s="62"/>
      <c r="B1345" s="179" t="s">
        <v>9</v>
      </c>
      <c r="C1345" s="180"/>
      <c r="D1345" s="180"/>
      <c r="E1345" s="180"/>
      <c r="F1345" s="99" t="str">
        <f>IF($X1332="","",_xlfn.XLOOKUP($X1332,Sisteplant[Número OS],Sisteplant[Denominação do Solicitante]))</f>
        <v/>
      </c>
      <c r="G1345" s="99"/>
      <c r="H1345" s="99"/>
      <c r="I1345" s="99"/>
      <c r="J1345" s="99"/>
      <c r="K1345" s="99"/>
      <c r="L1345" s="99"/>
      <c r="M1345" s="99"/>
      <c r="N1345" s="99"/>
      <c r="O1345" s="99"/>
      <c r="P1345" s="99"/>
      <c r="Q1345" s="99"/>
      <c r="R1345" s="99"/>
      <c r="S1345" s="181" t="s">
        <v>281</v>
      </c>
      <c r="T1345" s="182"/>
      <c r="U1345" s="182"/>
      <c r="V1345" s="183" t="str">
        <f>IF($X1332="","",_xlfn.XLOOKUP($X1332,Sisteplant[Número OS],Sisteplant[Denominação Unidade Negócio]))</f>
        <v/>
      </c>
      <c r="W1345" s="183"/>
      <c r="X1345" s="183"/>
      <c r="Y1345" s="183"/>
      <c r="Z1345" s="183"/>
      <c r="AA1345" s="184"/>
      <c r="AB1345" s="185" t="s">
        <v>1</v>
      </c>
      <c r="AC1345" s="186"/>
      <c r="AD1345" s="186"/>
      <c r="AE1345" s="186"/>
      <c r="AF1345" s="99" t="str">
        <f>IF($X1332="","",_xlfn.XLOOKUP($X1332,Sisteplant[Número OS],Sisteplant[OS Cliente]))</f>
        <v/>
      </c>
      <c r="AG1345" s="99"/>
      <c r="AH1345" s="99"/>
      <c r="AI1345" s="99"/>
      <c r="AJ1345" s="99"/>
      <c r="AK1345" s="100"/>
      <c r="AM1345"/>
    </row>
    <row r="1346" spans="1:39" ht="7" customHeight="1" x14ac:dyDescent="0.2">
      <c r="A1346" s="62"/>
      <c r="B1346" s="16"/>
      <c r="C1346" s="17"/>
      <c r="D1346" s="18"/>
      <c r="E1346" s="18"/>
      <c r="F1346" s="18"/>
      <c r="G1346" s="18"/>
      <c r="H1346" s="18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M1346"/>
    </row>
    <row r="1347" spans="1:39" ht="15" customHeight="1" x14ac:dyDescent="0.2">
      <c r="A1347" s="62"/>
      <c r="B1347" s="232" t="s">
        <v>282</v>
      </c>
      <c r="C1347" s="152" t="s">
        <v>283</v>
      </c>
      <c r="D1347" s="153"/>
      <c r="E1347" s="153"/>
      <c r="F1347" s="153"/>
      <c r="G1347" s="153"/>
      <c r="H1347" s="153"/>
      <c r="I1347" s="153"/>
      <c r="J1347" s="153"/>
      <c r="K1347" s="153"/>
      <c r="L1347" s="153"/>
      <c r="M1347" s="153"/>
      <c r="N1347" s="153"/>
      <c r="O1347" s="153"/>
      <c r="P1347" s="153"/>
      <c r="Q1347" s="153"/>
      <c r="R1347" s="153"/>
      <c r="S1347" s="153"/>
      <c r="T1347" s="153"/>
      <c r="U1347" s="153"/>
      <c r="V1347" s="153"/>
      <c r="W1347" s="153"/>
      <c r="X1347" s="153"/>
      <c r="Y1347" s="153"/>
      <c r="Z1347" s="153"/>
      <c r="AA1347" s="153"/>
      <c r="AB1347" s="153"/>
      <c r="AC1347" s="153"/>
      <c r="AD1347" s="153"/>
      <c r="AE1347" s="154"/>
      <c r="AF1347" s="136" t="s">
        <v>284</v>
      </c>
      <c r="AG1347" s="137"/>
      <c r="AH1347" s="138"/>
      <c r="AI1347" s="136" t="s">
        <v>281</v>
      </c>
      <c r="AJ1347" s="137"/>
      <c r="AK1347" s="138"/>
      <c r="AM1347"/>
    </row>
    <row r="1348" spans="1:39" ht="16.75" customHeight="1" x14ac:dyDescent="0.2">
      <c r="A1348" s="62"/>
      <c r="B1348" s="233"/>
      <c r="C1348" s="155"/>
      <c r="D1348" s="156"/>
      <c r="E1348" s="156"/>
      <c r="F1348" s="156"/>
      <c r="G1348" s="156"/>
      <c r="H1348" s="156"/>
      <c r="I1348" s="156"/>
      <c r="J1348" s="156"/>
      <c r="K1348" s="156"/>
      <c r="L1348" s="156"/>
      <c r="M1348" s="156"/>
      <c r="N1348" s="156"/>
      <c r="O1348" s="156"/>
      <c r="P1348" s="156"/>
      <c r="Q1348" s="156"/>
      <c r="R1348" s="156"/>
      <c r="S1348" s="156"/>
      <c r="T1348" s="156"/>
      <c r="U1348" s="156"/>
      <c r="V1348" s="156"/>
      <c r="W1348" s="156"/>
      <c r="X1348" s="156"/>
      <c r="Y1348" s="156"/>
      <c r="Z1348" s="156"/>
      <c r="AA1348" s="156"/>
      <c r="AB1348" s="156"/>
      <c r="AC1348" s="156"/>
      <c r="AD1348" s="156"/>
      <c r="AE1348" s="157"/>
      <c r="AF1348" s="139"/>
      <c r="AG1348" s="140"/>
      <c r="AH1348" s="141"/>
      <c r="AI1348" s="139"/>
      <c r="AJ1348" s="140"/>
      <c r="AK1348" s="141"/>
      <c r="AM1348"/>
    </row>
    <row r="1349" spans="1:39" ht="16.75" customHeight="1" x14ac:dyDescent="0.2">
      <c r="A1349" s="62"/>
      <c r="B1349" s="92">
        <v>1</v>
      </c>
      <c r="C1349" s="142"/>
      <c r="D1349" s="143"/>
      <c r="E1349" s="143"/>
      <c r="F1349" s="143"/>
      <c r="G1349" s="143"/>
      <c r="H1349" s="143"/>
      <c r="I1349" s="143"/>
      <c r="J1349" s="143"/>
      <c r="K1349" s="143"/>
      <c r="L1349" s="143"/>
      <c r="M1349" s="143"/>
      <c r="N1349" s="143"/>
      <c r="O1349" s="143"/>
      <c r="P1349" s="143"/>
      <c r="Q1349" s="143"/>
      <c r="R1349" s="143"/>
      <c r="S1349" s="143"/>
      <c r="T1349" s="143"/>
      <c r="U1349" s="143"/>
      <c r="V1349" s="143"/>
      <c r="W1349" s="143"/>
      <c r="X1349" s="143"/>
      <c r="Y1349" s="143"/>
      <c r="Z1349" s="143"/>
      <c r="AA1349" s="143"/>
      <c r="AB1349" s="143"/>
      <c r="AC1349" s="143"/>
      <c r="AD1349" s="143"/>
      <c r="AE1349" s="144"/>
      <c r="AF1349" s="142"/>
      <c r="AG1349" s="143"/>
      <c r="AH1349" s="144"/>
      <c r="AI1349" s="142"/>
      <c r="AJ1349" s="143"/>
      <c r="AK1349" s="144"/>
      <c r="AM1349"/>
    </row>
    <row r="1350" spans="1:39" ht="16.75" customHeight="1" x14ac:dyDescent="0.2">
      <c r="A1350" s="62"/>
      <c r="B1350" s="93">
        <v>2</v>
      </c>
      <c r="C1350" s="145"/>
      <c r="D1350" s="146"/>
      <c r="E1350" s="146"/>
      <c r="F1350" s="146"/>
      <c r="G1350" s="146"/>
      <c r="H1350" s="146"/>
      <c r="I1350" s="146"/>
      <c r="J1350" s="146"/>
      <c r="K1350" s="146"/>
      <c r="L1350" s="146"/>
      <c r="M1350" s="146"/>
      <c r="N1350" s="146"/>
      <c r="O1350" s="146"/>
      <c r="P1350" s="146"/>
      <c r="Q1350" s="146"/>
      <c r="R1350" s="146"/>
      <c r="S1350" s="146"/>
      <c r="T1350" s="146"/>
      <c r="U1350" s="146"/>
      <c r="V1350" s="146"/>
      <c r="W1350" s="146"/>
      <c r="X1350" s="146"/>
      <c r="Y1350" s="146"/>
      <c r="Z1350" s="146"/>
      <c r="AA1350" s="146"/>
      <c r="AB1350" s="146"/>
      <c r="AC1350" s="146"/>
      <c r="AD1350" s="146"/>
      <c r="AE1350" s="147"/>
      <c r="AF1350" s="145"/>
      <c r="AG1350" s="146"/>
      <c r="AH1350" s="147"/>
      <c r="AI1350" s="145"/>
      <c r="AJ1350" s="146"/>
      <c r="AK1350" s="147"/>
      <c r="AM1350"/>
    </row>
    <row r="1351" spans="1:39" ht="16.75" customHeight="1" x14ac:dyDescent="0.2">
      <c r="A1351" s="62"/>
      <c r="B1351" s="93">
        <v>3</v>
      </c>
      <c r="C1351" s="145"/>
      <c r="D1351" s="146"/>
      <c r="E1351" s="146"/>
      <c r="F1351" s="146"/>
      <c r="G1351" s="146"/>
      <c r="H1351" s="146"/>
      <c r="I1351" s="146"/>
      <c r="J1351" s="146"/>
      <c r="K1351" s="146"/>
      <c r="L1351" s="146"/>
      <c r="M1351" s="146"/>
      <c r="N1351" s="146"/>
      <c r="O1351" s="146"/>
      <c r="P1351" s="146"/>
      <c r="Q1351" s="146"/>
      <c r="R1351" s="146"/>
      <c r="S1351" s="146"/>
      <c r="T1351" s="146"/>
      <c r="U1351" s="146"/>
      <c r="V1351" s="146"/>
      <c r="W1351" s="146"/>
      <c r="X1351" s="146"/>
      <c r="Y1351" s="146"/>
      <c r="Z1351" s="146"/>
      <c r="AA1351" s="146"/>
      <c r="AB1351" s="146"/>
      <c r="AC1351" s="146"/>
      <c r="AD1351" s="146"/>
      <c r="AE1351" s="147"/>
      <c r="AF1351" s="145"/>
      <c r="AG1351" s="146"/>
      <c r="AH1351" s="147"/>
      <c r="AI1351" s="145"/>
      <c r="AJ1351" s="146"/>
      <c r="AK1351" s="147"/>
      <c r="AM1351"/>
    </row>
    <row r="1352" spans="1:39" s="27" customFormat="1" ht="17" customHeight="1" x14ac:dyDescent="0.2">
      <c r="A1352" s="64"/>
      <c r="B1352" s="93">
        <v>4</v>
      </c>
      <c r="C1352" s="145"/>
      <c r="D1352" s="146"/>
      <c r="E1352" s="146"/>
      <c r="F1352" s="146"/>
      <c r="G1352" s="146"/>
      <c r="H1352" s="146"/>
      <c r="I1352" s="146"/>
      <c r="J1352" s="146"/>
      <c r="K1352" s="146"/>
      <c r="L1352" s="146"/>
      <c r="M1352" s="146"/>
      <c r="N1352" s="146"/>
      <c r="O1352" s="146"/>
      <c r="P1352" s="146"/>
      <c r="Q1352" s="146"/>
      <c r="R1352" s="146"/>
      <c r="S1352" s="146"/>
      <c r="T1352" s="146"/>
      <c r="U1352" s="146"/>
      <c r="V1352" s="146"/>
      <c r="W1352" s="146"/>
      <c r="X1352" s="146"/>
      <c r="Y1352" s="146"/>
      <c r="Z1352" s="146"/>
      <c r="AA1352" s="146"/>
      <c r="AB1352" s="146"/>
      <c r="AC1352" s="146"/>
      <c r="AD1352" s="146"/>
      <c r="AE1352" s="147"/>
      <c r="AF1352" s="145"/>
      <c r="AG1352" s="146"/>
      <c r="AH1352" s="147"/>
      <c r="AI1352" s="145"/>
      <c r="AJ1352" s="146"/>
      <c r="AK1352" s="147"/>
    </row>
    <row r="1353" spans="1:39" ht="17" customHeight="1" x14ac:dyDescent="0.2">
      <c r="A1353" s="62"/>
      <c r="B1353" s="93">
        <v>5</v>
      </c>
      <c r="C1353" s="145"/>
      <c r="D1353" s="146"/>
      <c r="E1353" s="146"/>
      <c r="F1353" s="146"/>
      <c r="G1353" s="146"/>
      <c r="H1353" s="146"/>
      <c r="I1353" s="146"/>
      <c r="J1353" s="146"/>
      <c r="K1353" s="146"/>
      <c r="L1353" s="146"/>
      <c r="M1353" s="146"/>
      <c r="N1353" s="146"/>
      <c r="O1353" s="146"/>
      <c r="P1353" s="146"/>
      <c r="Q1353" s="146"/>
      <c r="R1353" s="146"/>
      <c r="S1353" s="146"/>
      <c r="T1353" s="146"/>
      <c r="U1353" s="146"/>
      <c r="V1353" s="146"/>
      <c r="W1353" s="146"/>
      <c r="X1353" s="146"/>
      <c r="Y1353" s="146"/>
      <c r="Z1353" s="146"/>
      <c r="AA1353" s="146"/>
      <c r="AB1353" s="146"/>
      <c r="AC1353" s="146"/>
      <c r="AD1353" s="146"/>
      <c r="AE1353" s="147"/>
      <c r="AF1353" s="145"/>
      <c r="AG1353" s="146"/>
      <c r="AH1353" s="147"/>
      <c r="AI1353" s="145"/>
      <c r="AJ1353" s="146"/>
      <c r="AK1353" s="147"/>
      <c r="AM1353"/>
    </row>
    <row r="1354" spans="1:39" ht="17" customHeight="1" x14ac:dyDescent="0.2">
      <c r="A1354" s="62"/>
      <c r="B1354" s="93">
        <v>6</v>
      </c>
      <c r="C1354" s="145"/>
      <c r="D1354" s="146"/>
      <c r="E1354" s="146"/>
      <c r="F1354" s="146"/>
      <c r="G1354" s="146"/>
      <c r="H1354" s="146"/>
      <c r="I1354" s="146"/>
      <c r="J1354" s="146"/>
      <c r="K1354" s="146"/>
      <c r="L1354" s="146"/>
      <c r="M1354" s="146"/>
      <c r="N1354" s="146"/>
      <c r="O1354" s="146"/>
      <c r="P1354" s="146"/>
      <c r="Q1354" s="146"/>
      <c r="R1354" s="146"/>
      <c r="S1354" s="146"/>
      <c r="T1354" s="146"/>
      <c r="U1354" s="146"/>
      <c r="V1354" s="146"/>
      <c r="W1354" s="146"/>
      <c r="X1354" s="146"/>
      <c r="Y1354" s="146"/>
      <c r="Z1354" s="146"/>
      <c r="AA1354" s="146"/>
      <c r="AB1354" s="146"/>
      <c r="AC1354" s="146"/>
      <c r="AD1354" s="146"/>
      <c r="AE1354" s="147"/>
      <c r="AF1354" s="145"/>
      <c r="AG1354" s="146"/>
      <c r="AH1354" s="147"/>
      <c r="AI1354" s="145"/>
      <c r="AJ1354" s="146"/>
      <c r="AK1354" s="147"/>
      <c r="AM1354"/>
    </row>
    <row r="1355" spans="1:39" ht="17" customHeight="1" x14ac:dyDescent="0.2">
      <c r="A1355" s="62"/>
      <c r="B1355" s="94">
        <v>7</v>
      </c>
      <c r="C1355" s="148"/>
      <c r="D1355" s="149"/>
      <c r="E1355" s="149"/>
      <c r="F1355" s="149"/>
      <c r="G1355" s="149"/>
      <c r="H1355" s="149"/>
      <c r="I1355" s="149"/>
      <c r="J1355" s="149"/>
      <c r="K1355" s="149"/>
      <c r="L1355" s="149"/>
      <c r="M1355" s="149"/>
      <c r="N1355" s="149"/>
      <c r="O1355" s="149"/>
      <c r="P1355" s="149"/>
      <c r="Q1355" s="149"/>
      <c r="R1355" s="149"/>
      <c r="S1355" s="149"/>
      <c r="T1355" s="149"/>
      <c r="U1355" s="149"/>
      <c r="V1355" s="149"/>
      <c r="W1355" s="149"/>
      <c r="X1355" s="149"/>
      <c r="Y1355" s="149"/>
      <c r="Z1355" s="149"/>
      <c r="AA1355" s="149"/>
      <c r="AB1355" s="149"/>
      <c r="AC1355" s="149"/>
      <c r="AD1355" s="149"/>
      <c r="AE1355" s="150"/>
      <c r="AF1355" s="148"/>
      <c r="AG1355" s="149"/>
      <c r="AH1355" s="150"/>
      <c r="AI1355" s="148"/>
      <c r="AJ1355" s="149"/>
      <c r="AK1355" s="150"/>
      <c r="AM1355"/>
    </row>
    <row r="1356" spans="1:39" ht="7" customHeight="1" x14ac:dyDescent="0.2">
      <c r="A1356" s="62"/>
      <c r="B1356" s="16"/>
      <c r="C1356" s="17"/>
      <c r="D1356" s="18"/>
      <c r="E1356" s="18"/>
      <c r="F1356" s="18"/>
      <c r="G1356" s="18"/>
      <c r="H1356" s="18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M1356"/>
    </row>
    <row r="1357" spans="1:39" ht="17" customHeight="1" x14ac:dyDescent="0.2">
      <c r="A1357" s="62"/>
      <c r="B1357" s="163" t="s">
        <v>285</v>
      </c>
      <c r="C1357" s="164"/>
      <c r="D1357" s="165"/>
      <c r="E1357" s="163" t="s">
        <v>286</v>
      </c>
      <c r="F1357" s="164"/>
      <c r="G1357" s="164"/>
      <c r="H1357" s="164"/>
      <c r="I1357" s="164"/>
      <c r="J1357" s="164"/>
      <c r="K1357" s="164"/>
      <c r="L1357" s="164"/>
      <c r="M1357" s="164"/>
      <c r="N1357" s="164"/>
      <c r="O1357" s="164"/>
      <c r="P1357" s="164"/>
      <c r="Q1357" s="164"/>
      <c r="R1357" s="164"/>
      <c r="S1357" s="165"/>
      <c r="T1357" s="163" t="s">
        <v>287</v>
      </c>
      <c r="U1357" s="164"/>
      <c r="V1357" s="164"/>
      <c r="W1357" s="164"/>
      <c r="X1357" s="165"/>
      <c r="Y1357" s="163" t="s">
        <v>288</v>
      </c>
      <c r="Z1357" s="164"/>
      <c r="AA1357" s="164"/>
      <c r="AB1357" s="164"/>
      <c r="AC1357" s="165"/>
      <c r="AD1357" s="163" t="s">
        <v>289</v>
      </c>
      <c r="AE1357" s="164"/>
      <c r="AF1357" s="164"/>
      <c r="AG1357" s="164"/>
      <c r="AH1357" s="165"/>
      <c r="AI1357" s="163" t="s">
        <v>290</v>
      </c>
      <c r="AJ1357" s="164"/>
      <c r="AK1357" s="165"/>
      <c r="AM1357"/>
    </row>
    <row r="1358" spans="1:39" ht="17" customHeight="1" x14ac:dyDescent="0.2">
      <c r="A1358" s="62"/>
      <c r="B1358" s="142"/>
      <c r="C1358" s="143"/>
      <c r="D1358" s="144"/>
      <c r="E1358" s="142"/>
      <c r="F1358" s="143"/>
      <c r="G1358" s="143"/>
      <c r="H1358" s="143"/>
      <c r="I1358" s="143"/>
      <c r="J1358" s="143"/>
      <c r="K1358" s="143"/>
      <c r="L1358" s="143"/>
      <c r="M1358" s="143"/>
      <c r="N1358" s="143"/>
      <c r="O1358" s="143"/>
      <c r="P1358" s="143"/>
      <c r="Q1358" s="143"/>
      <c r="R1358" s="143"/>
      <c r="S1358" s="144"/>
      <c r="T1358" s="142" t="s">
        <v>291</v>
      </c>
      <c r="U1358" s="143"/>
      <c r="V1358" s="143"/>
      <c r="W1358" s="143"/>
      <c r="X1358" s="144"/>
      <c r="Y1358" s="142" t="s">
        <v>292</v>
      </c>
      <c r="Z1358" s="143"/>
      <c r="AA1358" s="143"/>
      <c r="AB1358" s="143"/>
      <c r="AC1358" s="144"/>
      <c r="AD1358" s="142" t="s">
        <v>292</v>
      </c>
      <c r="AE1358" s="143"/>
      <c r="AF1358" s="143"/>
      <c r="AG1358" s="143"/>
      <c r="AH1358" s="144"/>
      <c r="AI1358" s="142"/>
      <c r="AJ1358" s="143"/>
      <c r="AK1358" s="144"/>
      <c r="AM1358"/>
    </row>
    <row r="1359" spans="1:39" ht="17" customHeight="1" x14ac:dyDescent="0.2">
      <c r="A1359" s="62"/>
      <c r="B1359" s="145"/>
      <c r="C1359" s="146"/>
      <c r="D1359" s="147"/>
      <c r="E1359" s="145"/>
      <c r="F1359" s="146"/>
      <c r="G1359" s="146"/>
      <c r="H1359" s="146"/>
      <c r="I1359" s="146"/>
      <c r="J1359" s="146"/>
      <c r="K1359" s="146"/>
      <c r="L1359" s="146"/>
      <c r="M1359" s="146"/>
      <c r="N1359" s="146"/>
      <c r="O1359" s="146"/>
      <c r="P1359" s="146"/>
      <c r="Q1359" s="146"/>
      <c r="R1359" s="146"/>
      <c r="S1359" s="147"/>
      <c r="T1359" s="145" t="s">
        <v>291</v>
      </c>
      <c r="U1359" s="146"/>
      <c r="V1359" s="146"/>
      <c r="W1359" s="146"/>
      <c r="X1359" s="147"/>
      <c r="Y1359" s="145" t="s">
        <v>292</v>
      </c>
      <c r="Z1359" s="146"/>
      <c r="AA1359" s="146"/>
      <c r="AB1359" s="146"/>
      <c r="AC1359" s="147"/>
      <c r="AD1359" s="145" t="s">
        <v>292</v>
      </c>
      <c r="AE1359" s="146"/>
      <c r="AF1359" s="146"/>
      <c r="AG1359" s="146"/>
      <c r="AH1359" s="147"/>
      <c r="AI1359" s="145"/>
      <c r="AJ1359" s="146"/>
      <c r="AK1359" s="147"/>
      <c r="AM1359"/>
    </row>
    <row r="1360" spans="1:39" ht="17" customHeight="1" x14ac:dyDescent="0.2">
      <c r="A1360" s="62"/>
      <c r="B1360" s="145"/>
      <c r="C1360" s="146"/>
      <c r="D1360" s="147"/>
      <c r="E1360" s="145"/>
      <c r="F1360" s="146"/>
      <c r="G1360" s="146"/>
      <c r="H1360" s="146"/>
      <c r="I1360" s="146"/>
      <c r="J1360" s="146"/>
      <c r="K1360" s="146"/>
      <c r="L1360" s="146"/>
      <c r="M1360" s="146"/>
      <c r="N1360" s="146"/>
      <c r="O1360" s="146"/>
      <c r="P1360" s="146"/>
      <c r="Q1360" s="146"/>
      <c r="R1360" s="146"/>
      <c r="S1360" s="147"/>
      <c r="T1360" s="145" t="s">
        <v>291</v>
      </c>
      <c r="U1360" s="146"/>
      <c r="V1360" s="146"/>
      <c r="W1360" s="146"/>
      <c r="X1360" s="147"/>
      <c r="Y1360" s="145" t="s">
        <v>292</v>
      </c>
      <c r="Z1360" s="146"/>
      <c r="AA1360" s="146"/>
      <c r="AB1360" s="146"/>
      <c r="AC1360" s="147"/>
      <c r="AD1360" s="145" t="s">
        <v>292</v>
      </c>
      <c r="AE1360" s="146"/>
      <c r="AF1360" s="146"/>
      <c r="AG1360" s="146"/>
      <c r="AH1360" s="147"/>
      <c r="AI1360" s="145"/>
      <c r="AJ1360" s="146"/>
      <c r="AK1360" s="147"/>
      <c r="AM1360"/>
    </row>
    <row r="1361" spans="1:39" ht="17" customHeight="1" x14ac:dyDescent="0.2">
      <c r="A1361" s="62"/>
      <c r="B1361" s="145"/>
      <c r="C1361" s="146"/>
      <c r="D1361" s="147"/>
      <c r="E1361" s="145"/>
      <c r="F1361" s="146"/>
      <c r="G1361" s="146"/>
      <c r="H1361" s="146"/>
      <c r="I1361" s="146"/>
      <c r="J1361" s="146"/>
      <c r="K1361" s="146"/>
      <c r="L1361" s="146"/>
      <c r="M1361" s="146"/>
      <c r="N1361" s="146"/>
      <c r="O1361" s="146"/>
      <c r="P1361" s="146"/>
      <c r="Q1361" s="146"/>
      <c r="R1361" s="146"/>
      <c r="S1361" s="147"/>
      <c r="T1361" s="145" t="s">
        <v>291</v>
      </c>
      <c r="U1361" s="146"/>
      <c r="V1361" s="146"/>
      <c r="W1361" s="146"/>
      <c r="X1361" s="147"/>
      <c r="Y1361" s="145" t="s">
        <v>292</v>
      </c>
      <c r="Z1361" s="146"/>
      <c r="AA1361" s="146"/>
      <c r="AB1361" s="146"/>
      <c r="AC1361" s="147"/>
      <c r="AD1361" s="145" t="s">
        <v>292</v>
      </c>
      <c r="AE1361" s="146"/>
      <c r="AF1361" s="146"/>
      <c r="AG1361" s="146"/>
      <c r="AH1361" s="147"/>
      <c r="AI1361" s="145"/>
      <c r="AJ1361" s="146"/>
      <c r="AK1361" s="147"/>
      <c r="AM1361"/>
    </row>
    <row r="1362" spans="1:39" ht="17" customHeight="1" x14ac:dyDescent="0.2">
      <c r="A1362" s="62"/>
      <c r="B1362" s="145"/>
      <c r="C1362" s="146"/>
      <c r="D1362" s="147"/>
      <c r="E1362" s="145"/>
      <c r="F1362" s="146"/>
      <c r="G1362" s="146"/>
      <c r="H1362" s="146"/>
      <c r="I1362" s="146"/>
      <c r="J1362" s="146"/>
      <c r="K1362" s="146"/>
      <c r="L1362" s="146"/>
      <c r="M1362" s="146"/>
      <c r="N1362" s="146"/>
      <c r="O1362" s="146"/>
      <c r="P1362" s="146"/>
      <c r="Q1362" s="146"/>
      <c r="R1362" s="146"/>
      <c r="S1362" s="147"/>
      <c r="T1362" s="145" t="s">
        <v>291</v>
      </c>
      <c r="U1362" s="146"/>
      <c r="V1362" s="146"/>
      <c r="W1362" s="146"/>
      <c r="X1362" s="147"/>
      <c r="Y1362" s="145" t="s">
        <v>292</v>
      </c>
      <c r="Z1362" s="146"/>
      <c r="AA1362" s="146"/>
      <c r="AB1362" s="146"/>
      <c r="AC1362" s="147"/>
      <c r="AD1362" s="145" t="s">
        <v>292</v>
      </c>
      <c r="AE1362" s="146"/>
      <c r="AF1362" s="146"/>
      <c r="AG1362" s="146"/>
      <c r="AH1362" s="147"/>
      <c r="AI1362" s="145"/>
      <c r="AJ1362" s="146"/>
      <c r="AK1362" s="147"/>
      <c r="AM1362"/>
    </row>
    <row r="1363" spans="1:39" ht="17" customHeight="1" x14ac:dyDescent="0.2">
      <c r="A1363" s="62"/>
      <c r="B1363" s="145"/>
      <c r="C1363" s="146"/>
      <c r="D1363" s="147"/>
      <c r="E1363" s="145"/>
      <c r="F1363" s="146"/>
      <c r="G1363" s="146"/>
      <c r="H1363" s="146"/>
      <c r="I1363" s="146"/>
      <c r="J1363" s="146"/>
      <c r="K1363" s="146"/>
      <c r="L1363" s="146"/>
      <c r="M1363" s="146"/>
      <c r="N1363" s="146"/>
      <c r="O1363" s="146"/>
      <c r="P1363" s="146"/>
      <c r="Q1363" s="146"/>
      <c r="R1363" s="146"/>
      <c r="S1363" s="147"/>
      <c r="T1363" s="145" t="s">
        <v>291</v>
      </c>
      <c r="U1363" s="146"/>
      <c r="V1363" s="146"/>
      <c r="W1363" s="146"/>
      <c r="X1363" s="147"/>
      <c r="Y1363" s="145" t="s">
        <v>292</v>
      </c>
      <c r="Z1363" s="146"/>
      <c r="AA1363" s="146"/>
      <c r="AB1363" s="146"/>
      <c r="AC1363" s="147"/>
      <c r="AD1363" s="145" t="s">
        <v>292</v>
      </c>
      <c r="AE1363" s="146"/>
      <c r="AF1363" s="146"/>
      <c r="AG1363" s="146"/>
      <c r="AH1363" s="147"/>
      <c r="AI1363" s="145"/>
      <c r="AJ1363" s="146"/>
      <c r="AK1363" s="147"/>
      <c r="AM1363"/>
    </row>
    <row r="1364" spans="1:39" ht="17" customHeight="1" x14ac:dyDescent="0.2">
      <c r="A1364" s="62"/>
      <c r="B1364" s="145"/>
      <c r="C1364" s="146"/>
      <c r="D1364" s="147"/>
      <c r="E1364" s="145"/>
      <c r="F1364" s="146"/>
      <c r="G1364" s="146"/>
      <c r="H1364" s="146"/>
      <c r="I1364" s="146"/>
      <c r="J1364" s="146"/>
      <c r="K1364" s="146"/>
      <c r="L1364" s="146"/>
      <c r="M1364" s="146"/>
      <c r="N1364" s="146"/>
      <c r="O1364" s="146"/>
      <c r="P1364" s="146"/>
      <c r="Q1364" s="146"/>
      <c r="R1364" s="146"/>
      <c r="S1364" s="147"/>
      <c r="T1364" s="145" t="s">
        <v>291</v>
      </c>
      <c r="U1364" s="146"/>
      <c r="V1364" s="146"/>
      <c r="W1364" s="146"/>
      <c r="X1364" s="147"/>
      <c r="Y1364" s="145" t="s">
        <v>292</v>
      </c>
      <c r="Z1364" s="146"/>
      <c r="AA1364" s="146"/>
      <c r="AB1364" s="146"/>
      <c r="AC1364" s="147"/>
      <c r="AD1364" s="145" t="s">
        <v>292</v>
      </c>
      <c r="AE1364" s="146"/>
      <c r="AF1364" s="146"/>
      <c r="AG1364" s="146"/>
      <c r="AH1364" s="147"/>
      <c r="AI1364" s="145"/>
      <c r="AJ1364" s="146"/>
      <c r="AK1364" s="147"/>
      <c r="AM1364"/>
    </row>
    <row r="1365" spans="1:39" ht="17" customHeight="1" x14ac:dyDescent="0.2">
      <c r="A1365" s="62"/>
      <c r="B1365" s="145"/>
      <c r="C1365" s="146"/>
      <c r="D1365" s="147"/>
      <c r="E1365" s="145"/>
      <c r="F1365" s="146"/>
      <c r="G1365" s="146"/>
      <c r="H1365" s="146"/>
      <c r="I1365" s="146"/>
      <c r="J1365" s="146"/>
      <c r="K1365" s="146"/>
      <c r="L1365" s="146"/>
      <c r="M1365" s="146"/>
      <c r="N1365" s="146"/>
      <c r="O1365" s="146"/>
      <c r="P1365" s="146"/>
      <c r="Q1365" s="146"/>
      <c r="R1365" s="146"/>
      <c r="S1365" s="147"/>
      <c r="T1365" s="145" t="s">
        <v>291</v>
      </c>
      <c r="U1365" s="146"/>
      <c r="V1365" s="146"/>
      <c r="W1365" s="146"/>
      <c r="X1365" s="147"/>
      <c r="Y1365" s="145" t="s">
        <v>292</v>
      </c>
      <c r="Z1365" s="146"/>
      <c r="AA1365" s="146"/>
      <c r="AB1365" s="146"/>
      <c r="AC1365" s="147"/>
      <c r="AD1365" s="145" t="s">
        <v>292</v>
      </c>
      <c r="AE1365" s="146"/>
      <c r="AF1365" s="146"/>
      <c r="AG1365" s="146"/>
      <c r="AH1365" s="147"/>
      <c r="AI1365" s="145"/>
      <c r="AJ1365" s="146"/>
      <c r="AK1365" s="147"/>
      <c r="AM1365"/>
    </row>
    <row r="1366" spans="1:39" ht="17" customHeight="1" x14ac:dyDescent="0.2">
      <c r="A1366" s="62"/>
      <c r="B1366" s="145"/>
      <c r="C1366" s="146"/>
      <c r="D1366" s="147"/>
      <c r="E1366" s="145"/>
      <c r="F1366" s="146"/>
      <c r="G1366" s="146"/>
      <c r="H1366" s="146"/>
      <c r="I1366" s="146"/>
      <c r="J1366" s="146"/>
      <c r="K1366" s="146"/>
      <c r="L1366" s="146"/>
      <c r="M1366" s="146"/>
      <c r="N1366" s="146"/>
      <c r="O1366" s="146"/>
      <c r="P1366" s="146"/>
      <c r="Q1366" s="146"/>
      <c r="R1366" s="146"/>
      <c r="S1366" s="147"/>
      <c r="T1366" s="145" t="s">
        <v>291</v>
      </c>
      <c r="U1366" s="146"/>
      <c r="V1366" s="146"/>
      <c r="W1366" s="146"/>
      <c r="X1366" s="147"/>
      <c r="Y1366" s="145" t="s">
        <v>292</v>
      </c>
      <c r="Z1366" s="146"/>
      <c r="AA1366" s="146"/>
      <c r="AB1366" s="146"/>
      <c r="AC1366" s="147"/>
      <c r="AD1366" s="145" t="s">
        <v>292</v>
      </c>
      <c r="AE1366" s="146"/>
      <c r="AF1366" s="146"/>
      <c r="AG1366" s="146"/>
      <c r="AH1366" s="147"/>
      <c r="AI1366" s="145"/>
      <c r="AJ1366" s="146"/>
      <c r="AK1366" s="147"/>
      <c r="AM1366"/>
    </row>
    <row r="1367" spans="1:39" ht="17" customHeight="1" x14ac:dyDescent="0.2">
      <c r="A1367" s="62"/>
      <c r="B1367" s="145"/>
      <c r="C1367" s="146"/>
      <c r="D1367" s="147"/>
      <c r="E1367" s="145"/>
      <c r="F1367" s="146"/>
      <c r="G1367" s="146"/>
      <c r="H1367" s="146"/>
      <c r="I1367" s="146"/>
      <c r="J1367" s="146"/>
      <c r="K1367" s="146"/>
      <c r="L1367" s="146"/>
      <c r="M1367" s="146"/>
      <c r="N1367" s="146"/>
      <c r="O1367" s="146"/>
      <c r="P1367" s="146"/>
      <c r="Q1367" s="146"/>
      <c r="R1367" s="146"/>
      <c r="S1367" s="147"/>
      <c r="T1367" s="145" t="s">
        <v>291</v>
      </c>
      <c r="U1367" s="146"/>
      <c r="V1367" s="146"/>
      <c r="W1367" s="146"/>
      <c r="X1367" s="147"/>
      <c r="Y1367" s="145" t="s">
        <v>292</v>
      </c>
      <c r="Z1367" s="146"/>
      <c r="AA1367" s="146"/>
      <c r="AB1367" s="146"/>
      <c r="AC1367" s="147"/>
      <c r="AD1367" s="145" t="s">
        <v>292</v>
      </c>
      <c r="AE1367" s="146"/>
      <c r="AF1367" s="146"/>
      <c r="AG1367" s="146"/>
      <c r="AH1367" s="147"/>
      <c r="AI1367" s="145"/>
      <c r="AJ1367" s="146"/>
      <c r="AK1367" s="147"/>
      <c r="AM1367"/>
    </row>
    <row r="1368" spans="1:39" ht="17" customHeight="1" x14ac:dyDescent="0.2">
      <c r="A1368" s="62"/>
      <c r="B1368" s="148"/>
      <c r="C1368" s="149"/>
      <c r="D1368" s="150"/>
      <c r="E1368" s="148"/>
      <c r="F1368" s="149"/>
      <c r="G1368" s="149"/>
      <c r="H1368" s="149"/>
      <c r="I1368" s="149"/>
      <c r="J1368" s="149"/>
      <c r="K1368" s="149"/>
      <c r="L1368" s="149"/>
      <c r="M1368" s="149"/>
      <c r="N1368" s="149"/>
      <c r="O1368" s="149"/>
      <c r="P1368" s="149"/>
      <c r="Q1368" s="149"/>
      <c r="R1368" s="149"/>
      <c r="S1368" s="150"/>
      <c r="T1368" s="148" t="s">
        <v>291</v>
      </c>
      <c r="U1368" s="149"/>
      <c r="V1368" s="149"/>
      <c r="W1368" s="149"/>
      <c r="X1368" s="150"/>
      <c r="Y1368" s="148" t="s">
        <v>292</v>
      </c>
      <c r="Z1368" s="149"/>
      <c r="AA1368" s="149"/>
      <c r="AB1368" s="149"/>
      <c r="AC1368" s="150"/>
      <c r="AD1368" s="148" t="s">
        <v>292</v>
      </c>
      <c r="AE1368" s="149"/>
      <c r="AF1368" s="149"/>
      <c r="AG1368" s="149"/>
      <c r="AH1368" s="150"/>
      <c r="AI1368" s="148"/>
      <c r="AJ1368" s="149"/>
      <c r="AK1368" s="150"/>
      <c r="AM1368"/>
    </row>
    <row r="1369" spans="1:39" ht="7" customHeight="1" x14ac:dyDescent="0.2">
      <c r="A1369" s="62"/>
      <c r="AM1369"/>
    </row>
    <row r="1370" spans="1:39" ht="7" customHeight="1" x14ac:dyDescent="0.2">
      <c r="A1370" s="62"/>
      <c r="B1370" s="28"/>
      <c r="C1370" s="25"/>
      <c r="D1370" s="25"/>
      <c r="E1370" s="25"/>
      <c r="F1370" s="25"/>
      <c r="G1370" s="25"/>
      <c r="H1370" s="25"/>
      <c r="I1370" s="25"/>
      <c r="J1370" s="25"/>
      <c r="K1370" s="25"/>
      <c r="L1370" s="25"/>
      <c r="M1370" s="25"/>
      <c r="N1370" s="25"/>
      <c r="O1370" s="25"/>
      <c r="P1370" s="25"/>
      <c r="Q1370" s="25"/>
      <c r="R1370" s="25"/>
      <c r="S1370" s="25"/>
      <c r="T1370" s="25"/>
      <c r="U1370" s="25"/>
      <c r="V1370" s="25"/>
      <c r="W1370" s="25"/>
      <c r="X1370" s="25"/>
      <c r="Y1370" s="25"/>
      <c r="Z1370" s="25"/>
      <c r="AA1370" s="25"/>
      <c r="AB1370" s="25"/>
      <c r="AC1370" s="25"/>
      <c r="AD1370" s="25"/>
      <c r="AE1370" s="25"/>
      <c r="AF1370" s="25"/>
      <c r="AG1370" s="25"/>
      <c r="AH1370" s="25"/>
      <c r="AI1370" s="25"/>
      <c r="AJ1370" s="25"/>
      <c r="AK1370" s="26"/>
      <c r="AM1370"/>
    </row>
    <row r="1371" spans="1:39" s="30" customFormat="1" ht="15" customHeight="1" x14ac:dyDescent="0.15">
      <c r="A1371" s="62"/>
      <c r="B1371" s="166" t="s">
        <v>293</v>
      </c>
      <c r="C1371" s="167"/>
      <c r="D1371" s="167"/>
      <c r="E1371" s="167"/>
      <c r="F1371" s="167"/>
      <c r="G1371" s="23"/>
      <c r="H1371" s="69"/>
      <c r="I1371" s="23" t="s">
        <v>294</v>
      </c>
      <c r="J1371" s="23"/>
      <c r="K1371" s="23"/>
      <c r="L1371" s="23"/>
      <c r="M1371" s="69"/>
      <c r="N1371" s="23" t="s">
        <v>295</v>
      </c>
      <c r="O1371" s="23"/>
      <c r="P1371" s="23"/>
      <c r="Q1371" s="23"/>
      <c r="R1371" s="69"/>
      <c r="S1371" s="23" t="s">
        <v>296</v>
      </c>
      <c r="T1371" s="23"/>
      <c r="U1371" s="23"/>
      <c r="V1371" s="23"/>
      <c r="W1371" s="23"/>
      <c r="X1371" s="23"/>
      <c r="Y1371" s="70"/>
      <c r="Z1371" s="23" t="s">
        <v>297</v>
      </c>
      <c r="AA1371" s="23"/>
      <c r="AB1371" s="23"/>
      <c r="AC1371" s="23"/>
      <c r="AD1371" s="69"/>
      <c r="AE1371" s="23" t="s">
        <v>298</v>
      </c>
      <c r="AF1371" s="23"/>
      <c r="AG1371" s="23"/>
      <c r="AH1371" s="80"/>
      <c r="AI1371" s="80"/>
      <c r="AJ1371" s="80"/>
      <c r="AK1371" s="84"/>
    </row>
    <row r="1372" spans="1:39" s="30" customFormat="1" ht="10" customHeight="1" x14ac:dyDescent="0.15">
      <c r="A1372" s="62"/>
      <c r="B1372" s="166"/>
      <c r="C1372" s="167"/>
      <c r="D1372" s="167"/>
      <c r="E1372" s="167"/>
      <c r="F1372" s="167"/>
      <c r="G1372" s="23"/>
      <c r="H1372" s="23"/>
      <c r="I1372" s="23"/>
      <c r="J1372" s="23"/>
      <c r="K1372" s="23"/>
      <c r="L1372" s="23"/>
      <c r="M1372" s="23"/>
      <c r="N1372" s="23"/>
      <c r="O1372" s="23"/>
      <c r="P1372" s="23"/>
      <c r="Q1372" s="23"/>
      <c r="R1372" s="23"/>
      <c r="S1372" s="23"/>
      <c r="T1372" s="23"/>
      <c r="U1372" s="23"/>
      <c r="V1372" s="23"/>
      <c r="W1372" s="23"/>
      <c r="X1372" s="23"/>
      <c r="Y1372" s="23"/>
      <c r="Z1372" s="23"/>
      <c r="AA1372" s="23"/>
      <c r="AB1372" s="23"/>
      <c r="AC1372" s="23"/>
      <c r="AD1372" s="23"/>
      <c r="AE1372" s="23"/>
      <c r="AF1372" s="23"/>
      <c r="AG1372" s="23"/>
      <c r="AH1372" s="80"/>
      <c r="AI1372" s="80"/>
      <c r="AJ1372" s="80"/>
      <c r="AK1372" s="84"/>
    </row>
    <row r="1373" spans="1:39" s="30" customFormat="1" ht="15" customHeight="1" x14ac:dyDescent="0.15">
      <c r="A1373" s="62"/>
      <c r="B1373" s="166"/>
      <c r="C1373" s="167"/>
      <c r="D1373" s="167"/>
      <c r="E1373" s="167"/>
      <c r="F1373" s="167"/>
      <c r="G1373" s="23"/>
      <c r="H1373" s="69"/>
      <c r="I1373" s="23" t="s">
        <v>299</v>
      </c>
      <c r="J1373" s="23"/>
      <c r="K1373" s="23"/>
      <c r="L1373" s="23"/>
      <c r="M1373" s="69"/>
      <c r="N1373" s="23" t="s">
        <v>300</v>
      </c>
      <c r="O1373" s="72"/>
      <c r="P1373" s="23"/>
      <c r="Q1373" s="23"/>
      <c r="R1373" s="69"/>
      <c r="S1373" s="23" t="s">
        <v>301</v>
      </c>
      <c r="T1373" s="23"/>
      <c r="U1373" s="23"/>
      <c r="V1373" s="23"/>
      <c r="W1373" s="23"/>
      <c r="X1373" s="23"/>
      <c r="Y1373" s="69"/>
      <c r="Z1373" s="23" t="s">
        <v>302</v>
      </c>
      <c r="AA1373" s="23"/>
      <c r="AB1373" s="71"/>
      <c r="AC1373" s="71"/>
      <c r="AD1373" s="71"/>
      <c r="AE1373" s="71"/>
      <c r="AF1373" s="71"/>
      <c r="AG1373" s="71"/>
      <c r="AH1373" s="71"/>
      <c r="AI1373" s="71"/>
      <c r="AJ1373" s="71"/>
      <c r="AK1373" s="82"/>
    </row>
    <row r="1374" spans="1:39" s="30" customFormat="1" ht="10" customHeight="1" x14ac:dyDescent="0.15">
      <c r="A1374" s="62"/>
      <c r="B1374" s="83"/>
      <c r="C1374" s="29"/>
      <c r="D1374" s="29"/>
      <c r="E1374" s="29"/>
      <c r="F1374" s="29"/>
      <c r="G1374" s="23"/>
      <c r="H1374" s="23"/>
      <c r="I1374" s="23"/>
      <c r="J1374" s="23"/>
      <c r="K1374" s="23"/>
      <c r="L1374" s="23"/>
      <c r="M1374" s="23"/>
      <c r="N1374" s="23"/>
      <c r="O1374" s="23"/>
      <c r="P1374" s="23"/>
      <c r="Q1374" s="23"/>
      <c r="R1374" s="23"/>
      <c r="S1374" s="23"/>
      <c r="T1374" s="23"/>
      <c r="U1374" s="23"/>
      <c r="V1374" s="23"/>
      <c r="W1374" s="23"/>
      <c r="X1374" s="23"/>
      <c r="Y1374" s="23"/>
      <c r="Z1374" s="23"/>
      <c r="AA1374" s="23"/>
      <c r="AB1374" s="23"/>
      <c r="AC1374" s="23"/>
      <c r="AD1374" s="23"/>
      <c r="AE1374" s="23"/>
      <c r="AF1374" s="23"/>
      <c r="AG1374" s="23"/>
      <c r="AH1374" s="23"/>
      <c r="AI1374" s="23"/>
      <c r="AJ1374" s="23"/>
      <c r="AK1374" s="84"/>
    </row>
    <row r="1375" spans="1:39" s="30" customFormat="1" ht="15" customHeight="1" x14ac:dyDescent="0.15">
      <c r="A1375" s="62"/>
      <c r="B1375" s="171" t="s">
        <v>303</v>
      </c>
      <c r="C1375" s="172"/>
      <c r="D1375" s="172"/>
      <c r="E1375" s="172"/>
      <c r="F1375" s="172"/>
      <c r="G1375" s="23"/>
      <c r="H1375" s="69"/>
      <c r="I1375" s="23" t="s">
        <v>304</v>
      </c>
      <c r="J1375" s="23"/>
      <c r="K1375" s="23"/>
      <c r="L1375" s="23"/>
      <c r="M1375" s="23"/>
      <c r="N1375" s="23"/>
      <c r="O1375" s="72"/>
      <c r="P1375" s="23"/>
      <c r="Q1375" s="23"/>
      <c r="R1375" s="69"/>
      <c r="S1375" s="23" t="s">
        <v>305</v>
      </c>
      <c r="T1375" s="23"/>
      <c r="U1375" s="23"/>
      <c r="V1375" s="23"/>
      <c r="W1375" s="23"/>
      <c r="X1375" s="23"/>
      <c r="Y1375" s="69"/>
      <c r="Z1375" s="23" t="s">
        <v>306</v>
      </c>
      <c r="AA1375" s="23"/>
      <c r="AB1375" s="23"/>
      <c r="AC1375" s="23"/>
      <c r="AD1375" s="23"/>
      <c r="AE1375" s="23"/>
      <c r="AF1375" s="73"/>
      <c r="AG1375" s="23"/>
      <c r="AH1375" s="23"/>
      <c r="AI1375" s="23"/>
      <c r="AJ1375" s="23"/>
      <c r="AK1375" s="84"/>
    </row>
    <row r="1376" spans="1:39" s="30" customFormat="1" ht="5" customHeight="1" x14ac:dyDescent="0.15">
      <c r="A1376" s="62"/>
      <c r="B1376" s="171"/>
      <c r="C1376" s="172"/>
      <c r="D1376" s="172"/>
      <c r="E1376" s="172"/>
      <c r="F1376" s="172"/>
      <c r="G1376" s="23"/>
      <c r="H1376" s="23"/>
      <c r="I1376" s="23"/>
      <c r="J1376" s="23"/>
      <c r="K1376" s="23"/>
      <c r="L1376" s="23"/>
      <c r="M1376" s="23"/>
      <c r="N1376" s="23"/>
      <c r="O1376" s="72"/>
      <c r="P1376" s="23"/>
      <c r="Q1376" s="23"/>
      <c r="R1376" s="23"/>
      <c r="S1376" s="23"/>
      <c r="T1376" s="23"/>
      <c r="U1376" s="23"/>
      <c r="V1376" s="23"/>
      <c r="W1376" s="23"/>
      <c r="X1376" s="23"/>
      <c r="Y1376" s="23"/>
      <c r="Z1376" s="23"/>
      <c r="AA1376" s="23"/>
      <c r="AB1376" s="23"/>
      <c r="AC1376" s="23"/>
      <c r="AD1376" s="23"/>
      <c r="AE1376" s="23"/>
      <c r="AF1376" s="73"/>
      <c r="AG1376" s="23"/>
      <c r="AH1376" s="23"/>
      <c r="AI1376" s="23"/>
      <c r="AJ1376" s="23"/>
      <c r="AK1376" s="84"/>
    </row>
    <row r="1377" spans="1:39" s="30" customFormat="1" ht="15" customHeight="1" x14ac:dyDescent="0.2">
      <c r="A1377" s="63"/>
      <c r="B1377" s="171"/>
      <c r="C1377" s="172"/>
      <c r="D1377" s="172"/>
      <c r="E1377" s="172"/>
      <c r="F1377" s="172"/>
      <c r="G1377" s="23"/>
      <c r="H1377" s="23"/>
      <c r="I1377" s="23"/>
      <c r="J1377" s="23"/>
      <c r="K1377" s="23"/>
      <c r="L1377" s="23"/>
      <c r="M1377" s="23"/>
      <c r="N1377" s="23"/>
      <c r="O1377" s="74"/>
      <c r="P1377" s="23"/>
      <c r="Q1377" s="23"/>
      <c r="R1377" s="23"/>
      <c r="S1377" s="23"/>
      <c r="T1377" s="23"/>
      <c r="U1377" s="23"/>
      <c r="V1377" s="23"/>
      <c r="W1377" s="23"/>
      <c r="X1377" s="23"/>
      <c r="Y1377" s="23"/>
      <c r="Z1377" s="23"/>
      <c r="AA1377" s="23"/>
      <c r="AB1377" s="23"/>
      <c r="AC1377" s="23"/>
      <c r="AD1377" s="23"/>
      <c r="AE1377" s="23"/>
      <c r="AF1377" s="23"/>
      <c r="AG1377" s="23"/>
      <c r="AH1377" s="23"/>
      <c r="AI1377" s="23"/>
      <c r="AJ1377" s="23"/>
      <c r="AK1377" s="84"/>
    </row>
    <row r="1378" spans="1:39" s="30" customFormat="1" ht="10" customHeight="1" x14ac:dyDescent="0.2">
      <c r="A1378" s="62"/>
      <c r="B1378" s="83"/>
      <c r="C1378" s="29"/>
      <c r="D1378" s="29"/>
      <c r="E1378" s="29"/>
      <c r="F1378" s="29"/>
      <c r="G1378" s="23"/>
      <c r="H1378" s="23"/>
      <c r="I1378" s="23"/>
      <c r="J1378" s="23"/>
      <c r="K1378" s="23"/>
      <c r="L1378" s="23"/>
      <c r="M1378" s="23"/>
      <c r="N1378" s="23"/>
      <c r="O1378" s="75"/>
      <c r="P1378" s="23"/>
      <c r="Q1378" s="23"/>
      <c r="R1378" s="23"/>
      <c r="S1378" s="23"/>
      <c r="T1378" s="23"/>
      <c r="U1378" s="23"/>
      <c r="V1378" s="23"/>
      <c r="W1378" s="23"/>
      <c r="X1378" s="23"/>
      <c r="Y1378" s="23"/>
      <c r="Z1378" s="23"/>
      <c r="AA1378" s="23"/>
      <c r="AB1378" s="23"/>
      <c r="AC1378" s="23"/>
      <c r="AD1378" s="23"/>
      <c r="AE1378" s="23"/>
      <c r="AF1378" s="23"/>
      <c r="AG1378" s="23"/>
      <c r="AH1378" s="23"/>
      <c r="AI1378" s="23"/>
      <c r="AJ1378" s="23"/>
      <c r="AK1378" s="84"/>
    </row>
    <row r="1379" spans="1:39" s="30" customFormat="1" ht="17" customHeight="1" x14ac:dyDescent="0.15">
      <c r="A1379" s="62"/>
      <c r="B1379" s="173" t="s">
        <v>307</v>
      </c>
      <c r="C1379" s="174"/>
      <c r="D1379" s="174"/>
      <c r="E1379" s="174"/>
      <c r="F1379" s="174"/>
      <c r="G1379" s="23"/>
      <c r="H1379" s="69"/>
      <c r="I1379" s="76" t="s">
        <v>308</v>
      </c>
      <c r="J1379" s="23"/>
      <c r="K1379" s="23"/>
      <c r="L1379" s="23"/>
      <c r="M1379" s="69"/>
      <c r="N1379" s="23" t="s">
        <v>309</v>
      </c>
      <c r="O1379" s="72"/>
      <c r="P1379" s="23"/>
      <c r="Q1379" s="23"/>
      <c r="R1379" s="69"/>
      <c r="S1379" s="23" t="s">
        <v>310</v>
      </c>
      <c r="T1379" s="23"/>
      <c r="U1379" s="23"/>
      <c r="V1379" s="23"/>
      <c r="W1379" s="23"/>
      <c r="X1379" s="23"/>
      <c r="Y1379" s="69"/>
      <c r="Z1379" s="23" t="s">
        <v>311</v>
      </c>
      <c r="AA1379" s="23"/>
      <c r="AB1379" s="23"/>
      <c r="AC1379" s="69"/>
      <c r="AD1379" s="76" t="s">
        <v>312</v>
      </c>
      <c r="AF1379" s="23"/>
      <c r="AG1379" s="23"/>
      <c r="AH1379" s="23"/>
      <c r="AI1379" s="23"/>
      <c r="AJ1379" s="23"/>
      <c r="AK1379" s="84"/>
    </row>
    <row r="1380" spans="1:39" s="30" customFormat="1" ht="7" customHeight="1" x14ac:dyDescent="0.15">
      <c r="A1380" s="62"/>
      <c r="B1380" s="173"/>
      <c r="C1380" s="174"/>
      <c r="D1380" s="174"/>
      <c r="E1380" s="174"/>
      <c r="F1380" s="174"/>
      <c r="G1380" s="23"/>
      <c r="H1380" s="77"/>
      <c r="I1380" s="23"/>
      <c r="J1380" s="23"/>
      <c r="K1380" s="23"/>
      <c r="L1380" s="23"/>
      <c r="M1380" s="23"/>
      <c r="N1380" s="23"/>
      <c r="O1380" s="72"/>
      <c r="P1380" s="23"/>
      <c r="Q1380" s="23"/>
      <c r="R1380" s="23"/>
      <c r="S1380" s="23"/>
      <c r="T1380" s="23"/>
      <c r="U1380" s="23"/>
      <c r="V1380" s="23"/>
      <c r="W1380" s="23"/>
      <c r="X1380" s="23"/>
      <c r="Y1380" s="23"/>
      <c r="Z1380" s="23"/>
      <c r="AA1380" s="23"/>
      <c r="AB1380" s="23"/>
      <c r="AC1380" s="23"/>
      <c r="AD1380" s="23"/>
      <c r="AE1380" s="23"/>
      <c r="AF1380" s="23"/>
      <c r="AG1380" s="23"/>
      <c r="AH1380" s="23"/>
      <c r="AI1380" s="23"/>
      <c r="AJ1380" s="23"/>
      <c r="AK1380" s="84"/>
    </row>
    <row r="1381" spans="1:39" ht="17" customHeight="1" x14ac:dyDescent="0.2">
      <c r="A1381" s="62"/>
      <c r="B1381" s="173"/>
      <c r="C1381" s="174"/>
      <c r="D1381" s="174"/>
      <c r="E1381" s="174"/>
      <c r="F1381" s="174"/>
      <c r="G1381" s="75"/>
      <c r="H1381" s="78"/>
      <c r="I1381" s="75" t="s">
        <v>313</v>
      </c>
      <c r="J1381" s="75"/>
      <c r="K1381" s="75"/>
      <c r="L1381" s="75"/>
      <c r="M1381" s="75"/>
      <c r="N1381" s="75"/>
      <c r="O1381" s="75"/>
      <c r="P1381" s="75"/>
      <c r="Q1381" s="75"/>
      <c r="R1381" s="78"/>
      <c r="S1381" s="75" t="s">
        <v>314</v>
      </c>
      <c r="T1381" s="75"/>
      <c r="U1381" s="75"/>
      <c r="V1381" s="75"/>
      <c r="W1381" s="75"/>
      <c r="X1381" s="75"/>
      <c r="Y1381" s="78"/>
      <c r="Z1381" s="75" t="s">
        <v>315</v>
      </c>
      <c r="AA1381" s="75"/>
      <c r="AB1381" s="79"/>
      <c r="AC1381" s="79"/>
      <c r="AD1381" s="79"/>
      <c r="AE1381" s="79"/>
      <c r="AF1381" s="79"/>
      <c r="AG1381" s="79"/>
      <c r="AH1381" s="79"/>
      <c r="AI1381" s="79"/>
      <c r="AJ1381" s="79"/>
      <c r="AK1381" s="85"/>
      <c r="AM1381"/>
    </row>
    <row r="1382" spans="1:39" ht="10" customHeight="1" x14ac:dyDescent="0.2">
      <c r="A1382" s="62"/>
      <c r="B1382" s="86"/>
      <c r="C1382" s="87"/>
      <c r="D1382" s="87"/>
      <c r="E1382" s="87"/>
      <c r="F1382" s="87"/>
      <c r="G1382" s="75"/>
      <c r="H1382" s="75"/>
      <c r="I1382" s="75"/>
      <c r="J1382" s="75"/>
      <c r="K1382" s="75"/>
      <c r="L1382" s="75"/>
      <c r="M1382" s="75"/>
      <c r="N1382" s="75"/>
      <c r="O1382" s="75"/>
      <c r="P1382" s="75"/>
      <c r="Q1382" s="75"/>
      <c r="R1382" s="75"/>
      <c r="S1382" s="75"/>
      <c r="T1382" s="75"/>
      <c r="U1382" s="75"/>
      <c r="V1382" s="75"/>
      <c r="W1382" s="75"/>
      <c r="X1382" s="75"/>
      <c r="Y1382" s="75"/>
      <c r="Z1382" s="75"/>
      <c r="AA1382" s="75"/>
      <c r="AB1382" s="75"/>
      <c r="AC1382" s="75"/>
      <c r="AD1382" s="75"/>
      <c r="AE1382" s="75"/>
      <c r="AF1382" s="75"/>
      <c r="AG1382" s="75"/>
      <c r="AH1382" s="75"/>
      <c r="AI1382" s="75"/>
      <c r="AJ1382" s="75"/>
      <c r="AK1382" s="88"/>
      <c r="AM1382"/>
    </row>
    <row r="1383" spans="1:39" s="23" customFormat="1" ht="15" customHeight="1" x14ac:dyDescent="0.15">
      <c r="A1383" s="64"/>
      <c r="B1383" s="173" t="s">
        <v>316</v>
      </c>
      <c r="C1383" s="174"/>
      <c r="D1383" s="174"/>
      <c r="E1383" s="174"/>
      <c r="F1383" s="174"/>
      <c r="G1383" s="29"/>
      <c r="H1383" s="70"/>
      <c r="I1383" s="80" t="s">
        <v>35</v>
      </c>
      <c r="J1383" s="80"/>
      <c r="K1383" s="80"/>
      <c r="L1383" s="80"/>
      <c r="M1383" s="70"/>
      <c r="N1383" s="80" t="s">
        <v>54</v>
      </c>
      <c r="Q1383" s="80"/>
      <c r="R1383" s="70"/>
      <c r="S1383" s="80" t="s">
        <v>317</v>
      </c>
      <c r="V1383" s="80"/>
      <c r="W1383" s="80"/>
      <c r="Y1383" s="70"/>
      <c r="Z1383" s="80" t="s">
        <v>318</v>
      </c>
      <c r="AA1383" s="80"/>
      <c r="AD1383" s="80"/>
      <c r="AE1383" s="80"/>
      <c r="AF1383" s="80"/>
      <c r="AG1383" s="80"/>
      <c r="AH1383" s="80"/>
      <c r="AI1383" s="80"/>
      <c r="AJ1383" s="80"/>
      <c r="AK1383" s="84"/>
    </row>
    <row r="1384" spans="1:39" ht="17" customHeight="1" x14ac:dyDescent="0.2">
      <c r="A1384" s="62"/>
      <c r="B1384" s="173"/>
      <c r="C1384" s="174"/>
      <c r="D1384" s="174"/>
      <c r="E1384" s="174"/>
      <c r="F1384" s="174"/>
      <c r="G1384" s="75"/>
      <c r="H1384" s="75" t="s">
        <v>319</v>
      </c>
      <c r="I1384" s="75"/>
      <c r="J1384" s="79"/>
      <c r="K1384" s="79"/>
      <c r="L1384" s="79"/>
      <c r="M1384" s="79"/>
      <c r="N1384" s="79"/>
      <c r="O1384" s="79"/>
      <c r="P1384" s="79"/>
      <c r="Q1384" s="79"/>
      <c r="R1384" s="79"/>
      <c r="S1384" s="79"/>
      <c r="T1384" s="79"/>
      <c r="U1384" s="79"/>
      <c r="V1384" s="79"/>
      <c r="W1384" s="79"/>
      <c r="X1384" s="79"/>
      <c r="Y1384" s="79"/>
      <c r="Z1384" s="79"/>
      <c r="AA1384" s="79"/>
      <c r="AB1384" s="79"/>
      <c r="AC1384" s="79"/>
      <c r="AD1384" s="79"/>
      <c r="AE1384" s="79"/>
      <c r="AF1384" s="79"/>
      <c r="AG1384" s="79"/>
      <c r="AH1384" s="79"/>
      <c r="AI1384" s="79"/>
      <c r="AJ1384" s="79"/>
      <c r="AK1384" s="82"/>
      <c r="AM1384"/>
    </row>
    <row r="1385" spans="1:39" ht="5" customHeight="1" x14ac:dyDescent="0.2">
      <c r="A1385" s="62"/>
      <c r="B1385" s="89"/>
      <c r="C1385" s="81"/>
      <c r="D1385" s="81"/>
      <c r="E1385" s="81"/>
      <c r="F1385" s="81"/>
      <c r="G1385" s="81"/>
      <c r="H1385" s="81"/>
      <c r="I1385" s="81"/>
      <c r="J1385" s="81"/>
      <c r="K1385" s="81"/>
      <c r="L1385" s="81"/>
      <c r="M1385" s="81"/>
      <c r="N1385" s="81"/>
      <c r="O1385" s="81"/>
      <c r="P1385" s="81"/>
      <c r="Q1385" s="81"/>
      <c r="R1385" s="81"/>
      <c r="S1385" s="81"/>
      <c r="T1385" s="81"/>
      <c r="U1385" s="81"/>
      <c r="V1385" s="81"/>
      <c r="W1385" s="81"/>
      <c r="X1385" s="81"/>
      <c r="Y1385" s="81"/>
      <c r="Z1385" s="81"/>
      <c r="AA1385" s="81"/>
      <c r="AB1385" s="81"/>
      <c r="AC1385" s="81"/>
      <c r="AD1385" s="81"/>
      <c r="AE1385" s="81"/>
      <c r="AF1385" s="81"/>
      <c r="AG1385" s="81"/>
      <c r="AH1385" s="81"/>
      <c r="AI1385" s="81"/>
      <c r="AJ1385" s="81"/>
      <c r="AK1385" s="90"/>
      <c r="AM1385"/>
    </row>
    <row r="1386" spans="1:39" ht="7" customHeight="1" x14ac:dyDescent="0.2">
      <c r="A1386" s="62"/>
      <c r="B1386" s="175"/>
      <c r="C1386" s="175"/>
      <c r="D1386" s="175"/>
      <c r="E1386" s="175"/>
      <c r="F1386" s="176"/>
      <c r="G1386" s="176"/>
      <c r="H1386" s="176"/>
      <c r="I1386" s="176"/>
      <c r="J1386" s="176"/>
      <c r="K1386" s="176"/>
      <c r="L1386" s="176"/>
      <c r="M1386" s="176"/>
      <c r="N1386" s="176"/>
      <c r="O1386" s="176"/>
      <c r="P1386" s="176"/>
      <c r="Q1386" s="176"/>
      <c r="R1386" s="176"/>
      <c r="S1386" s="176"/>
      <c r="T1386" s="176"/>
      <c r="U1386" s="176"/>
      <c r="V1386" s="176"/>
      <c r="W1386" s="176"/>
      <c r="X1386" s="176"/>
      <c r="Y1386" s="176"/>
      <c r="Z1386" s="176"/>
      <c r="AA1386" s="176"/>
      <c r="AB1386" s="176"/>
      <c r="AC1386" s="176"/>
      <c r="AD1386" s="176"/>
      <c r="AE1386" s="176"/>
      <c r="AF1386" s="176"/>
      <c r="AG1386" s="176"/>
      <c r="AH1386" s="176"/>
      <c r="AI1386" s="176"/>
      <c r="AJ1386" s="176"/>
      <c r="AK1386" s="176"/>
      <c r="AM1386"/>
    </row>
    <row r="1387" spans="1:39" ht="16" customHeight="1" x14ac:dyDescent="0.2">
      <c r="A1387" s="62"/>
      <c r="B1387" s="177" t="s">
        <v>320</v>
      </c>
      <c r="C1387" s="178"/>
      <c r="D1387" s="178"/>
      <c r="E1387" s="178"/>
      <c r="F1387" s="143"/>
      <c r="G1387" s="143"/>
      <c r="H1387" s="143"/>
      <c r="I1387" s="143"/>
      <c r="J1387" s="143"/>
      <c r="K1387" s="143"/>
      <c r="L1387" s="143"/>
      <c r="M1387" s="143"/>
      <c r="N1387" s="143"/>
      <c r="O1387" s="143"/>
      <c r="P1387" s="143"/>
      <c r="Q1387" s="143"/>
      <c r="R1387" s="143"/>
      <c r="S1387" s="143"/>
      <c r="T1387" s="143"/>
      <c r="U1387" s="143"/>
      <c r="V1387" s="143"/>
      <c r="W1387" s="143"/>
      <c r="X1387" s="143"/>
      <c r="Y1387" s="143"/>
      <c r="Z1387" s="143"/>
      <c r="AA1387" s="143"/>
      <c r="AB1387" s="143"/>
      <c r="AC1387" s="143"/>
      <c r="AD1387" s="143"/>
      <c r="AE1387" s="143"/>
      <c r="AF1387" s="143"/>
      <c r="AG1387" s="143"/>
      <c r="AH1387" s="143"/>
      <c r="AI1387" s="143"/>
      <c r="AJ1387" s="143"/>
      <c r="AK1387" s="144"/>
      <c r="AM1387"/>
    </row>
    <row r="1388" spans="1:39" ht="16" customHeight="1" x14ac:dyDescent="0.2">
      <c r="A1388" s="62"/>
      <c r="B1388" s="145"/>
      <c r="C1388" s="146"/>
      <c r="D1388" s="146"/>
      <c r="E1388" s="146"/>
      <c r="F1388" s="146"/>
      <c r="G1388" s="146"/>
      <c r="H1388" s="146"/>
      <c r="I1388" s="146"/>
      <c r="J1388" s="146"/>
      <c r="K1388" s="146"/>
      <c r="L1388" s="146"/>
      <c r="M1388" s="146"/>
      <c r="N1388" s="146"/>
      <c r="O1388" s="146"/>
      <c r="P1388" s="146"/>
      <c r="Q1388" s="146"/>
      <c r="R1388" s="146"/>
      <c r="S1388" s="146"/>
      <c r="T1388" s="146"/>
      <c r="U1388" s="146"/>
      <c r="V1388" s="146"/>
      <c r="W1388" s="146"/>
      <c r="X1388" s="146"/>
      <c r="Y1388" s="146"/>
      <c r="Z1388" s="146"/>
      <c r="AA1388" s="146"/>
      <c r="AB1388" s="146"/>
      <c r="AC1388" s="146"/>
      <c r="AD1388" s="146"/>
      <c r="AE1388" s="146"/>
      <c r="AF1388" s="146"/>
      <c r="AG1388" s="146"/>
      <c r="AH1388" s="146"/>
      <c r="AI1388" s="146"/>
      <c r="AJ1388" s="146"/>
      <c r="AK1388" s="147"/>
      <c r="AM1388"/>
    </row>
    <row r="1389" spans="1:39" ht="16" customHeight="1" x14ac:dyDescent="0.2">
      <c r="A1389" s="62"/>
      <c r="B1389" s="145"/>
      <c r="C1389" s="146"/>
      <c r="D1389" s="146"/>
      <c r="E1389" s="146"/>
      <c r="F1389" s="146"/>
      <c r="G1389" s="146"/>
      <c r="H1389" s="146"/>
      <c r="I1389" s="146"/>
      <c r="J1389" s="146"/>
      <c r="K1389" s="146"/>
      <c r="L1389" s="146"/>
      <c r="M1389" s="146"/>
      <c r="N1389" s="146"/>
      <c r="O1389" s="146"/>
      <c r="P1389" s="146"/>
      <c r="Q1389" s="146"/>
      <c r="R1389" s="146"/>
      <c r="S1389" s="146"/>
      <c r="T1389" s="146"/>
      <c r="U1389" s="146"/>
      <c r="V1389" s="146"/>
      <c r="W1389" s="146"/>
      <c r="X1389" s="146"/>
      <c r="Y1389" s="146"/>
      <c r="Z1389" s="146"/>
      <c r="AA1389" s="146"/>
      <c r="AB1389" s="146"/>
      <c r="AC1389" s="146"/>
      <c r="AD1389" s="146"/>
      <c r="AE1389" s="146"/>
      <c r="AF1389" s="146"/>
      <c r="AG1389" s="146"/>
      <c r="AH1389" s="146"/>
      <c r="AI1389" s="146"/>
      <c r="AJ1389" s="146"/>
      <c r="AK1389" s="147"/>
      <c r="AM1389"/>
    </row>
    <row r="1390" spans="1:39" ht="16" customHeight="1" x14ac:dyDescent="0.2">
      <c r="A1390" s="62"/>
      <c r="B1390" s="145"/>
      <c r="C1390" s="146"/>
      <c r="D1390" s="146"/>
      <c r="E1390" s="146"/>
      <c r="F1390" s="146"/>
      <c r="G1390" s="146"/>
      <c r="H1390" s="146"/>
      <c r="I1390" s="146"/>
      <c r="J1390" s="146"/>
      <c r="K1390" s="146"/>
      <c r="L1390" s="146"/>
      <c r="M1390" s="146"/>
      <c r="N1390" s="146"/>
      <c r="O1390" s="146"/>
      <c r="P1390" s="146"/>
      <c r="Q1390" s="146"/>
      <c r="R1390" s="146"/>
      <c r="S1390" s="146"/>
      <c r="T1390" s="146"/>
      <c r="U1390" s="146"/>
      <c r="V1390" s="146"/>
      <c r="W1390" s="146"/>
      <c r="X1390" s="146"/>
      <c r="Y1390" s="146"/>
      <c r="Z1390" s="146"/>
      <c r="AA1390" s="146"/>
      <c r="AB1390" s="146"/>
      <c r="AC1390" s="146"/>
      <c r="AD1390" s="146"/>
      <c r="AE1390" s="146"/>
      <c r="AF1390" s="146"/>
      <c r="AG1390" s="146"/>
      <c r="AH1390" s="146"/>
      <c r="AI1390" s="146"/>
      <c r="AJ1390" s="146"/>
      <c r="AK1390" s="147"/>
      <c r="AM1390"/>
    </row>
    <row r="1391" spans="1:39" ht="17" customHeight="1" x14ac:dyDescent="0.2">
      <c r="A1391" s="62"/>
      <c r="B1391" s="145"/>
      <c r="C1391" s="146"/>
      <c r="D1391" s="146"/>
      <c r="E1391" s="146"/>
      <c r="F1391" s="146"/>
      <c r="G1391" s="146"/>
      <c r="H1391" s="146"/>
      <c r="I1391" s="146"/>
      <c r="J1391" s="146"/>
      <c r="K1391" s="146"/>
      <c r="L1391" s="146"/>
      <c r="M1391" s="146"/>
      <c r="N1391" s="146"/>
      <c r="O1391" s="146"/>
      <c r="P1391" s="146"/>
      <c r="Q1391" s="146"/>
      <c r="R1391" s="146"/>
      <c r="S1391" s="146"/>
      <c r="T1391" s="146"/>
      <c r="U1391" s="146"/>
      <c r="V1391" s="146"/>
      <c r="W1391" s="146"/>
      <c r="X1391" s="146"/>
      <c r="Y1391" s="146"/>
      <c r="Z1391" s="146"/>
      <c r="AA1391" s="146"/>
      <c r="AB1391" s="146"/>
      <c r="AC1391" s="146"/>
      <c r="AD1391" s="146"/>
      <c r="AE1391" s="146"/>
      <c r="AF1391" s="146"/>
      <c r="AG1391" s="146"/>
      <c r="AH1391" s="146"/>
      <c r="AI1391" s="146"/>
      <c r="AJ1391" s="146"/>
      <c r="AK1391" s="147"/>
      <c r="AM1391"/>
    </row>
    <row r="1392" spans="1:39" ht="17" customHeight="1" x14ac:dyDescent="0.2">
      <c r="A1392" s="62"/>
      <c r="B1392" s="145"/>
      <c r="C1392" s="146"/>
      <c r="D1392" s="146"/>
      <c r="E1392" s="146"/>
      <c r="F1392" s="146"/>
      <c r="G1392" s="146"/>
      <c r="H1392" s="146"/>
      <c r="I1392" s="146"/>
      <c r="J1392" s="146"/>
      <c r="K1392" s="146"/>
      <c r="L1392" s="146"/>
      <c r="M1392" s="146"/>
      <c r="N1392" s="146"/>
      <c r="O1392" s="146"/>
      <c r="P1392" s="146"/>
      <c r="Q1392" s="146"/>
      <c r="R1392" s="146"/>
      <c r="S1392" s="146"/>
      <c r="T1392" s="146"/>
      <c r="U1392" s="146"/>
      <c r="V1392" s="146"/>
      <c r="W1392" s="146"/>
      <c r="X1392" s="146"/>
      <c r="Y1392" s="146"/>
      <c r="Z1392" s="146"/>
      <c r="AA1392" s="146"/>
      <c r="AB1392" s="146"/>
      <c r="AC1392" s="146"/>
      <c r="AD1392" s="146"/>
      <c r="AE1392" s="146"/>
      <c r="AF1392" s="146"/>
      <c r="AG1392" s="146"/>
      <c r="AH1392" s="146"/>
      <c r="AI1392" s="146"/>
      <c r="AJ1392" s="146"/>
      <c r="AK1392" s="147"/>
      <c r="AM1392"/>
    </row>
    <row r="1393" spans="1:44" ht="17" customHeight="1" x14ac:dyDescent="0.2">
      <c r="A1393" s="62"/>
      <c r="B1393" s="148"/>
      <c r="C1393" s="149"/>
      <c r="D1393" s="149"/>
      <c r="E1393" s="149"/>
      <c r="F1393" s="149"/>
      <c r="G1393" s="149"/>
      <c r="H1393" s="149"/>
      <c r="I1393" s="149"/>
      <c r="J1393" s="149"/>
      <c r="K1393" s="149"/>
      <c r="L1393" s="149"/>
      <c r="M1393" s="149"/>
      <c r="N1393" s="149"/>
      <c r="O1393" s="149"/>
      <c r="P1393" s="149"/>
      <c r="Q1393" s="149"/>
      <c r="R1393" s="149"/>
      <c r="S1393" s="149"/>
      <c r="T1393" s="149"/>
      <c r="U1393" s="149"/>
      <c r="V1393" s="149"/>
      <c r="W1393" s="149"/>
      <c r="X1393" s="149"/>
      <c r="Y1393" s="149"/>
      <c r="Z1393" s="149"/>
      <c r="AA1393" s="149"/>
      <c r="AB1393" s="149"/>
      <c r="AC1393" s="149"/>
      <c r="AD1393" s="149"/>
      <c r="AE1393" s="149"/>
      <c r="AF1393" s="149"/>
      <c r="AG1393" s="149"/>
      <c r="AH1393" s="149"/>
      <c r="AI1393" s="149"/>
      <c r="AJ1393" s="149"/>
      <c r="AK1393" s="150"/>
      <c r="AM1393"/>
    </row>
    <row r="1394" spans="1:44" ht="7" customHeight="1" x14ac:dyDescent="0.2">
      <c r="A1394" s="62"/>
      <c r="AM1394"/>
    </row>
    <row r="1395" spans="1:44" ht="12" customHeight="1" x14ac:dyDescent="0.2">
      <c r="A1395" s="62"/>
      <c r="B1395" s="169" t="s">
        <v>321</v>
      </c>
      <c r="C1395" s="170"/>
      <c r="D1395" s="170"/>
      <c r="E1395" s="170"/>
      <c r="F1395" s="25"/>
      <c r="G1395" s="25"/>
      <c r="H1395" s="25"/>
      <c r="I1395" s="25"/>
      <c r="J1395" s="25"/>
      <c r="K1395" s="25"/>
      <c r="L1395" s="25"/>
      <c r="M1395" s="25"/>
      <c r="N1395" s="25"/>
      <c r="O1395" s="25"/>
      <c r="P1395" s="25"/>
      <c r="Q1395" s="25"/>
      <c r="R1395" s="25"/>
      <c r="S1395" s="26"/>
      <c r="T1395" s="169" t="s">
        <v>322</v>
      </c>
      <c r="U1395" s="170"/>
      <c r="V1395" s="170"/>
      <c r="W1395" s="170"/>
      <c r="X1395" s="25"/>
      <c r="Y1395" s="25"/>
      <c r="Z1395" s="25"/>
      <c r="AA1395" s="25"/>
      <c r="AB1395" s="25"/>
      <c r="AC1395" s="25"/>
      <c r="AD1395" s="25"/>
      <c r="AE1395" s="25"/>
      <c r="AF1395" s="25"/>
      <c r="AG1395" s="25"/>
      <c r="AH1395" s="25"/>
      <c r="AI1395" s="25"/>
      <c r="AJ1395" s="25"/>
      <c r="AK1395" s="26"/>
      <c r="AM1395"/>
    </row>
    <row r="1396" spans="1:44" x14ac:dyDescent="0.2">
      <c r="A1396" s="62"/>
      <c r="B1396" s="36"/>
      <c r="C1396" s="37"/>
      <c r="D1396" s="38" t="s">
        <v>323</v>
      </c>
      <c r="F1396" s="32"/>
      <c r="G1396" s="32"/>
      <c r="H1396" s="32"/>
      <c r="I1396" s="32"/>
      <c r="J1396" s="32"/>
      <c r="K1396" s="32"/>
      <c r="L1396" s="32"/>
      <c r="M1396" s="32"/>
      <c r="N1396" s="32"/>
      <c r="O1396" s="32"/>
      <c r="P1396" s="32"/>
      <c r="S1396" s="35"/>
      <c r="T1396" s="36"/>
      <c r="U1396" s="37"/>
      <c r="V1396" s="38" t="s">
        <v>323</v>
      </c>
      <c r="X1396" s="32"/>
      <c r="Y1396" s="32"/>
      <c r="Z1396" s="32"/>
      <c r="AA1396" s="32"/>
      <c r="AB1396" s="32"/>
      <c r="AC1396" s="32"/>
      <c r="AD1396" s="32"/>
      <c r="AE1396" s="32"/>
      <c r="AF1396" s="32"/>
      <c r="AG1396" s="32"/>
      <c r="AH1396" s="32"/>
      <c r="AI1396" s="38"/>
      <c r="AJ1396" s="38"/>
      <c r="AK1396" s="35"/>
      <c r="AM1396"/>
    </row>
    <row r="1397" spans="1:44" ht="7" customHeight="1" x14ac:dyDescent="0.2">
      <c r="A1397" s="62"/>
      <c r="B1397" s="34"/>
      <c r="S1397" s="35"/>
      <c r="T1397" s="34"/>
      <c r="AK1397" s="35"/>
      <c r="AM1397"/>
    </row>
    <row r="1398" spans="1:44" ht="14.25" customHeight="1" x14ac:dyDescent="0.2">
      <c r="A1398" s="62"/>
      <c r="B1398" s="39"/>
      <c r="F1398" s="38" t="s">
        <v>324</v>
      </c>
      <c r="H1398" s="40"/>
      <c r="I1398" s="40"/>
      <c r="J1398" s="41" t="s">
        <v>325</v>
      </c>
      <c r="K1398" s="40"/>
      <c r="L1398" s="41" t="s">
        <v>326</v>
      </c>
      <c r="M1398" s="40"/>
      <c r="N1398" s="40"/>
      <c r="S1398" s="35"/>
      <c r="T1398" s="39"/>
      <c r="X1398" s="38" t="s">
        <v>324</v>
      </c>
      <c r="Z1398" s="40"/>
      <c r="AA1398" s="40"/>
      <c r="AB1398" s="41" t="s">
        <v>325</v>
      </c>
      <c r="AC1398" s="40"/>
      <c r="AD1398" s="41" t="s">
        <v>326</v>
      </c>
      <c r="AE1398" s="40"/>
      <c r="AF1398" s="40"/>
      <c r="AK1398" s="35"/>
      <c r="AM1398"/>
    </row>
    <row r="1399" spans="1:44" ht="5" customHeight="1" x14ac:dyDescent="0.2">
      <c r="A1399" s="62"/>
      <c r="B1399" s="31"/>
      <c r="C1399" s="32"/>
      <c r="D1399" s="32"/>
      <c r="E1399" s="32"/>
      <c r="F1399" s="32"/>
      <c r="G1399" s="32"/>
      <c r="H1399" s="32"/>
      <c r="I1399" s="32"/>
      <c r="J1399" s="32"/>
      <c r="K1399" s="32"/>
      <c r="L1399" s="32"/>
      <c r="M1399" s="32"/>
      <c r="N1399" s="32"/>
      <c r="O1399" s="32"/>
      <c r="P1399" s="32"/>
      <c r="Q1399" s="32"/>
      <c r="R1399" s="32"/>
      <c r="S1399" s="33"/>
      <c r="T1399" s="31"/>
      <c r="U1399" s="32"/>
      <c r="V1399" s="32"/>
      <c r="W1399" s="32"/>
      <c r="X1399" s="32"/>
      <c r="Y1399" s="32"/>
      <c r="Z1399" s="32"/>
      <c r="AA1399" s="32"/>
      <c r="AB1399" s="32"/>
      <c r="AC1399" s="32"/>
      <c r="AD1399" s="32"/>
      <c r="AE1399" s="32"/>
      <c r="AF1399" s="32"/>
      <c r="AG1399" s="32"/>
      <c r="AH1399" s="32"/>
      <c r="AI1399" s="32"/>
      <c r="AJ1399" s="32"/>
      <c r="AK1399" s="33"/>
      <c r="AM1399"/>
    </row>
    <row r="1400" spans="1:44" x14ac:dyDescent="0.2">
      <c r="A1400"/>
      <c r="AK1400" s="95" t="s">
        <v>327</v>
      </c>
      <c r="AM1400"/>
    </row>
    <row r="1401" spans="1:44" ht="5" customHeight="1" x14ac:dyDescent="0.2">
      <c r="B1401" s="16"/>
      <c r="C1401" s="17"/>
      <c r="D1401" s="18"/>
      <c r="E1401" s="18"/>
      <c r="F1401" s="18"/>
      <c r="G1401" s="18"/>
      <c r="H1401" s="18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</row>
    <row r="1402" spans="1:44" ht="22" customHeight="1" x14ac:dyDescent="0.2">
      <c r="A1402" t="str">
        <f>IF($AN$2="","",IF(A1332&gt;=$AN$2,"",1+A1332))</f>
        <v/>
      </c>
      <c r="B1402" s="188"/>
      <c r="C1402" s="189"/>
      <c r="D1402" s="189"/>
      <c r="E1402" s="189"/>
      <c r="F1402" s="189"/>
      <c r="G1402" s="189"/>
      <c r="H1402" s="189"/>
      <c r="I1402" s="190"/>
      <c r="J1402" s="192" t="s">
        <v>277</v>
      </c>
      <c r="K1402" s="193"/>
      <c r="L1402" s="193"/>
      <c r="M1402" s="193"/>
      <c r="N1402" s="193"/>
      <c r="O1402" s="193"/>
      <c r="P1402" s="193"/>
      <c r="Q1402" s="193"/>
      <c r="R1402" s="193"/>
      <c r="S1402" s="193"/>
      <c r="T1402" s="193"/>
      <c r="U1402" s="193"/>
      <c r="V1402" s="193"/>
      <c r="W1402" s="193"/>
      <c r="X1402" s="196" t="str">
        <f>IF(A1402="","",_xlfn.XLOOKUP(A1402,Listagem[Item],Listagem[Número OS]))</f>
        <v/>
      </c>
      <c r="Y1402" s="196"/>
      <c r="Z1402" s="196"/>
      <c r="AA1402" s="196"/>
      <c r="AB1402" s="196"/>
      <c r="AC1402" s="197"/>
      <c r="AD1402" s="188"/>
      <c r="AE1402" s="189"/>
      <c r="AF1402" s="189"/>
      <c r="AG1402" s="189"/>
      <c r="AH1402" s="189"/>
      <c r="AI1402" s="189"/>
      <c r="AJ1402" s="189"/>
      <c r="AK1402" s="190"/>
      <c r="AL1402" s="13"/>
      <c r="AM1402"/>
    </row>
    <row r="1403" spans="1:44" ht="22" customHeight="1" x14ac:dyDescent="0.2">
      <c r="A1403" s="14"/>
      <c r="B1403" s="161"/>
      <c r="C1403" s="162"/>
      <c r="D1403" s="162"/>
      <c r="E1403" s="162"/>
      <c r="F1403" s="162"/>
      <c r="G1403" s="162"/>
      <c r="H1403" s="162"/>
      <c r="I1403" s="191"/>
      <c r="J1403" s="194"/>
      <c r="K1403" s="195"/>
      <c r="L1403" s="195"/>
      <c r="M1403" s="195"/>
      <c r="N1403" s="195"/>
      <c r="O1403" s="195"/>
      <c r="P1403" s="195"/>
      <c r="Q1403" s="195"/>
      <c r="R1403" s="195"/>
      <c r="S1403" s="195"/>
      <c r="T1403" s="195"/>
      <c r="U1403" s="195"/>
      <c r="V1403" s="195"/>
      <c r="W1403" s="195"/>
      <c r="X1403" s="198"/>
      <c r="Y1403" s="198"/>
      <c r="Z1403" s="198"/>
      <c r="AA1403" s="198"/>
      <c r="AB1403" s="198"/>
      <c r="AC1403" s="199"/>
      <c r="AD1403" s="161"/>
      <c r="AE1403" s="162"/>
      <c r="AF1403" s="162"/>
      <c r="AG1403" s="162"/>
      <c r="AH1403" s="162"/>
      <c r="AI1403" s="162"/>
      <c r="AJ1403" s="162"/>
      <c r="AK1403" s="191"/>
      <c r="AM1403"/>
    </row>
    <row r="1404" spans="1:44" ht="7" customHeight="1" x14ac:dyDescent="0.2">
      <c r="A1404"/>
      <c r="C1404" s="15"/>
      <c r="D1404" s="12"/>
      <c r="E1404" s="12"/>
      <c r="F1404" s="12"/>
      <c r="G1404" s="12"/>
      <c r="H1404" s="12"/>
      <c r="AM1404"/>
    </row>
    <row r="1405" spans="1:44" ht="18" customHeight="1" x14ac:dyDescent="0.2">
      <c r="A1405" s="62"/>
      <c r="B1405" s="200" t="s">
        <v>11</v>
      </c>
      <c r="C1405" s="201"/>
      <c r="D1405" s="201"/>
      <c r="E1405" s="201"/>
      <c r="F1405" s="201"/>
      <c r="G1405" s="201"/>
      <c r="H1405" s="201"/>
      <c r="I1405" s="97" t="str">
        <f>IF($X1402="","",_xlfn.XLOOKUP($X1402,Sisteplant[Número OS],Sisteplant[Denominação Tipo de Solicitação Serviço]))</f>
        <v/>
      </c>
      <c r="J1405" s="99"/>
      <c r="K1405" s="99"/>
      <c r="L1405" s="99"/>
      <c r="M1405" s="99"/>
      <c r="N1405" s="99"/>
      <c r="O1405" s="200" t="s">
        <v>13</v>
      </c>
      <c r="P1405" s="201"/>
      <c r="Q1405" s="201"/>
      <c r="R1405" s="98" t="str">
        <f>IF($X1402="","",_xlfn.XLOOKUP($X1402,Sisteplant[Número OS],Sisteplant[Denominação Oficina]))</f>
        <v/>
      </c>
      <c r="S1405" s="98"/>
      <c r="T1405" s="98"/>
      <c r="U1405" s="98"/>
      <c r="V1405" s="98"/>
      <c r="W1405" s="98"/>
      <c r="X1405" s="202" t="s">
        <v>15</v>
      </c>
      <c r="Y1405" s="203"/>
      <c r="Z1405" s="203"/>
      <c r="AA1405" s="203"/>
      <c r="AB1405" s="203"/>
      <c r="AC1405" s="204" t="str">
        <f>IF($X1402="","",_xlfn.XLOOKUP($X1402,Sisteplant[Número OS],Sisteplant[Data Prevista]))</f>
        <v/>
      </c>
      <c r="AD1405" s="204"/>
      <c r="AE1405" s="204"/>
      <c r="AF1405" s="204"/>
      <c r="AG1405" s="204"/>
      <c r="AH1405" s="204"/>
      <c r="AI1405" s="204"/>
      <c r="AJ1405" s="204"/>
      <c r="AK1405" s="234"/>
      <c r="AM1405"/>
      <c r="AN1405" s="111"/>
      <c r="AO1405" s="111"/>
      <c r="AP1405" s="111"/>
      <c r="AQ1405" s="111"/>
      <c r="AR1405" s="111"/>
    </row>
    <row r="1406" spans="1:44" ht="7" customHeight="1" x14ac:dyDescent="0.2">
      <c r="A1406" s="62"/>
      <c r="B1406" s="16"/>
      <c r="C1406" s="17"/>
      <c r="D1406" s="18"/>
      <c r="E1406" s="18"/>
      <c r="F1406" s="18"/>
      <c r="G1406" s="18"/>
      <c r="H1406" s="18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M1406"/>
      <c r="AN1406" s="111"/>
      <c r="AO1406" s="111"/>
      <c r="AP1406" s="111"/>
      <c r="AQ1406" s="111"/>
      <c r="AR1406" s="111"/>
    </row>
    <row r="1407" spans="1:44" ht="15" customHeight="1" x14ac:dyDescent="0.2">
      <c r="A1407" s="62"/>
      <c r="B1407" s="91" t="s">
        <v>278</v>
      </c>
      <c r="C1407" s="19"/>
      <c r="D1407" s="20"/>
      <c r="E1407" s="20"/>
      <c r="F1407" s="20"/>
      <c r="G1407" s="20"/>
      <c r="H1407" s="20"/>
      <c r="I1407" s="21"/>
      <c r="J1407" s="21"/>
      <c r="K1407" s="21"/>
      <c r="L1407" s="21"/>
      <c r="M1407" s="21"/>
      <c r="N1407" s="21"/>
      <c r="O1407" s="21"/>
      <c r="P1407" s="21"/>
      <c r="Q1407" s="21"/>
      <c r="R1407" s="21"/>
      <c r="S1407" s="21"/>
      <c r="T1407" s="21"/>
      <c r="U1407" s="21"/>
      <c r="V1407" s="21"/>
      <c r="W1407" s="21"/>
      <c r="X1407" s="21"/>
      <c r="Y1407" s="21"/>
      <c r="Z1407" s="21"/>
      <c r="AA1407" s="21"/>
      <c r="AB1407" s="21"/>
      <c r="AC1407" s="21"/>
      <c r="AD1407" s="21"/>
      <c r="AE1407" s="21"/>
      <c r="AF1407" s="21"/>
      <c r="AG1407" s="21"/>
      <c r="AH1407" s="21"/>
      <c r="AI1407" s="21"/>
      <c r="AJ1407" s="21"/>
      <c r="AK1407" s="22"/>
      <c r="AM1407"/>
      <c r="AN1407" s="111"/>
      <c r="AO1407" s="111"/>
      <c r="AP1407" s="111"/>
      <c r="AQ1407" s="111"/>
      <c r="AR1407" s="111"/>
    </row>
    <row r="1408" spans="1:44" ht="16.75" customHeight="1" x14ac:dyDescent="0.2">
      <c r="A1408" s="64"/>
      <c r="B1408" s="208" t="str">
        <f>IF($X1402="","",_xlfn.XLOOKUP($X1402,Sisteplant[Número OS],Sisteplant[Descrição OS]))</f>
        <v/>
      </c>
      <c r="C1408" s="209"/>
      <c r="D1408" s="209"/>
      <c r="E1408" s="209"/>
      <c r="F1408" s="209"/>
      <c r="G1408" s="209"/>
      <c r="H1408" s="209"/>
      <c r="I1408" s="209"/>
      <c r="J1408" s="209"/>
      <c r="K1408" s="209"/>
      <c r="L1408" s="209"/>
      <c r="M1408" s="209"/>
      <c r="N1408" s="209"/>
      <c r="O1408" s="209"/>
      <c r="P1408" s="209"/>
      <c r="Q1408" s="209"/>
      <c r="R1408" s="209"/>
      <c r="S1408" s="209"/>
      <c r="T1408" s="209"/>
      <c r="U1408" s="209"/>
      <c r="V1408" s="209"/>
      <c r="W1408" s="209"/>
      <c r="X1408" s="209"/>
      <c r="Y1408" s="209"/>
      <c r="Z1408" s="209"/>
      <c r="AA1408" s="209"/>
      <c r="AB1408" s="209"/>
      <c r="AC1408" s="209"/>
      <c r="AD1408" s="209"/>
      <c r="AE1408" s="209"/>
      <c r="AF1408" s="209"/>
      <c r="AG1408" s="209"/>
      <c r="AH1408" s="209"/>
      <c r="AI1408" s="209"/>
      <c r="AJ1408" s="209"/>
      <c r="AK1408" s="210"/>
      <c r="AM1408"/>
    </row>
    <row r="1409" spans="1:39" ht="16.75" customHeight="1" x14ac:dyDescent="0.2">
      <c r="A1409" s="64"/>
      <c r="B1409" s="208"/>
      <c r="C1409" s="209"/>
      <c r="D1409" s="209"/>
      <c r="E1409" s="209"/>
      <c r="F1409" s="209"/>
      <c r="G1409" s="209"/>
      <c r="H1409" s="209"/>
      <c r="I1409" s="209"/>
      <c r="J1409" s="209"/>
      <c r="K1409" s="209"/>
      <c r="L1409" s="209"/>
      <c r="M1409" s="209"/>
      <c r="N1409" s="209"/>
      <c r="O1409" s="209"/>
      <c r="P1409" s="209"/>
      <c r="Q1409" s="209"/>
      <c r="R1409" s="209"/>
      <c r="S1409" s="209"/>
      <c r="T1409" s="209"/>
      <c r="U1409" s="209"/>
      <c r="V1409" s="209"/>
      <c r="W1409" s="209"/>
      <c r="X1409" s="209"/>
      <c r="Y1409" s="209"/>
      <c r="Z1409" s="209"/>
      <c r="AA1409" s="209"/>
      <c r="AB1409" s="209"/>
      <c r="AC1409" s="209"/>
      <c r="AD1409" s="209"/>
      <c r="AE1409" s="209"/>
      <c r="AF1409" s="209"/>
      <c r="AG1409" s="209"/>
      <c r="AH1409" s="209"/>
      <c r="AI1409" s="209"/>
      <c r="AJ1409" s="209"/>
      <c r="AK1409" s="210"/>
      <c r="AM1409"/>
    </row>
    <row r="1410" spans="1:39" ht="16.75" customHeight="1" x14ac:dyDescent="0.2">
      <c r="A1410" s="62"/>
      <c r="B1410" s="208"/>
      <c r="C1410" s="209"/>
      <c r="D1410" s="209"/>
      <c r="E1410" s="209"/>
      <c r="F1410" s="209"/>
      <c r="G1410" s="209"/>
      <c r="H1410" s="209"/>
      <c r="I1410" s="209"/>
      <c r="J1410" s="209"/>
      <c r="K1410" s="209"/>
      <c r="L1410" s="209"/>
      <c r="M1410" s="209"/>
      <c r="N1410" s="209"/>
      <c r="O1410" s="209"/>
      <c r="P1410" s="209"/>
      <c r="Q1410" s="209"/>
      <c r="R1410" s="209"/>
      <c r="S1410" s="209"/>
      <c r="T1410" s="209"/>
      <c r="U1410" s="209"/>
      <c r="V1410" s="209"/>
      <c r="W1410" s="209"/>
      <c r="X1410" s="209"/>
      <c r="Y1410" s="209"/>
      <c r="Z1410" s="209"/>
      <c r="AA1410" s="209"/>
      <c r="AB1410" s="209"/>
      <c r="AC1410" s="209"/>
      <c r="AD1410" s="209"/>
      <c r="AE1410" s="209"/>
      <c r="AF1410" s="209"/>
      <c r="AG1410" s="209"/>
      <c r="AH1410" s="209"/>
      <c r="AI1410" s="209"/>
      <c r="AJ1410" s="209"/>
      <c r="AK1410" s="210"/>
      <c r="AM1410"/>
    </row>
    <row r="1411" spans="1:39" ht="16.75" customHeight="1" x14ac:dyDescent="0.2">
      <c r="A1411" s="62"/>
      <c r="B1411" s="211"/>
      <c r="C1411" s="212"/>
      <c r="D1411" s="212"/>
      <c r="E1411" s="212"/>
      <c r="F1411" s="212"/>
      <c r="G1411" s="212"/>
      <c r="H1411" s="212"/>
      <c r="I1411" s="212"/>
      <c r="J1411" s="212"/>
      <c r="K1411" s="212"/>
      <c r="L1411" s="212"/>
      <c r="M1411" s="212"/>
      <c r="N1411" s="212"/>
      <c r="O1411" s="212"/>
      <c r="P1411" s="212"/>
      <c r="Q1411" s="212"/>
      <c r="R1411" s="212"/>
      <c r="S1411" s="212"/>
      <c r="T1411" s="212"/>
      <c r="U1411" s="212"/>
      <c r="V1411" s="212"/>
      <c r="W1411" s="212"/>
      <c r="X1411" s="212"/>
      <c r="Y1411" s="212"/>
      <c r="Z1411" s="212"/>
      <c r="AA1411" s="212"/>
      <c r="AB1411" s="212"/>
      <c r="AC1411" s="212"/>
      <c r="AD1411" s="212"/>
      <c r="AE1411" s="212"/>
      <c r="AF1411" s="212"/>
      <c r="AG1411" s="212"/>
      <c r="AH1411" s="212"/>
      <c r="AI1411" s="212"/>
      <c r="AJ1411" s="212"/>
      <c r="AK1411" s="213"/>
      <c r="AM1411"/>
    </row>
    <row r="1412" spans="1:39" ht="7" customHeight="1" x14ac:dyDescent="0.2">
      <c r="A1412" s="62"/>
      <c r="B1412" s="16"/>
      <c r="C1412" s="17"/>
      <c r="D1412" s="18"/>
      <c r="E1412" s="18"/>
      <c r="F1412" s="18"/>
      <c r="G1412" s="18"/>
      <c r="H1412" s="18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M1412"/>
    </row>
    <row r="1413" spans="1:39" ht="18" customHeight="1" x14ac:dyDescent="0.2">
      <c r="A1413" s="62"/>
      <c r="B1413" s="179" t="s">
        <v>279</v>
      </c>
      <c r="C1413" s="180"/>
      <c r="D1413" s="99" t="str">
        <f>IF($X1402="","",_xlfn.XLOOKUP($X1402,Sisteplant[Número OS],Sisteplant[Ativo]))</f>
        <v/>
      </c>
      <c r="E1413" s="99"/>
      <c r="F1413" s="99"/>
      <c r="G1413" s="99"/>
      <c r="H1413" s="99"/>
      <c r="I1413" s="99"/>
      <c r="J1413" s="99"/>
      <c r="K1413" s="99"/>
      <c r="L1413" s="179" t="s">
        <v>280</v>
      </c>
      <c r="M1413" s="180"/>
      <c r="N1413" s="180"/>
      <c r="O1413" s="180"/>
      <c r="P1413" s="99" t="str">
        <f>IF($X1402="","",_xlfn.XLOOKUP($X1402,Sisteplant[Número OS],Sisteplant[Denominação Ativo]))</f>
        <v/>
      </c>
      <c r="Q1413" s="99"/>
      <c r="R1413" s="99"/>
      <c r="S1413" s="99"/>
      <c r="T1413" s="99"/>
      <c r="U1413" s="99"/>
      <c r="V1413" s="99"/>
      <c r="W1413" s="99"/>
      <c r="X1413" s="99"/>
      <c r="Y1413" s="99"/>
      <c r="Z1413" s="99"/>
      <c r="AA1413" s="99"/>
      <c r="AB1413" s="99"/>
      <c r="AC1413" s="99"/>
      <c r="AD1413" s="99"/>
      <c r="AE1413" s="185" t="str">
        <f t="array" ref="AE1413">IFERROR(
IF(I1405="","",
_xlfn.SWITCH(I1405,
"PROJETO","PO",
"OBRAS","CC")),
"--")</f>
        <v/>
      </c>
      <c r="AF1413" s="186"/>
      <c r="AG1413" s="214" t="str">
        <f t="array" ref="AG1413">IFERROR(
_xlfn.SWITCH(I1405,
"","",
"PROJETO",VALUE(RIGHT(_xlfn.XLOOKUP(X1402,Sisteplant[Número OS],Sisteplant[Observações do Serviço]),LEN(_xlfn.XLOOKUP(X1402,Sisteplant[Número OS],Sisteplant[Observações do Serviço]))-3)),
"OBRAS",VALUE(LEFT(VLOOKUP($X1402,Sisteplant[],20,FALSE),FIND("-",VLOOKUP($X1402,Sisteplant[],20,FALSE))-1))),"--")</f>
        <v/>
      </c>
      <c r="AH1413" s="214"/>
      <c r="AI1413" s="214"/>
      <c r="AJ1413" s="214"/>
      <c r="AK1413" s="215"/>
      <c r="AM1413"/>
    </row>
    <row r="1414" spans="1:39" ht="7" customHeight="1" x14ac:dyDescent="0.2">
      <c r="A1414" s="62"/>
      <c r="B1414" s="18"/>
      <c r="C1414" s="24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  <c r="T1414" s="18"/>
      <c r="U1414" s="18"/>
      <c r="V1414" s="18"/>
      <c r="W1414" s="18"/>
      <c r="X1414" s="18"/>
      <c r="Y1414" s="18"/>
      <c r="Z1414" s="18"/>
      <c r="AA1414" s="18"/>
      <c r="AB1414" s="18"/>
      <c r="AC1414" s="18"/>
      <c r="AD1414" s="18"/>
      <c r="AE1414" s="18"/>
      <c r="AF1414" s="18"/>
      <c r="AG1414" s="18"/>
      <c r="AH1414" s="18"/>
      <c r="AI1414" s="18"/>
      <c r="AJ1414" s="18"/>
      <c r="AK1414" s="18"/>
      <c r="AM1414"/>
    </row>
    <row r="1415" spans="1:39" ht="18" customHeight="1" x14ac:dyDescent="0.2">
      <c r="A1415" s="62"/>
      <c r="B1415" s="179" t="s">
        <v>9</v>
      </c>
      <c r="C1415" s="180"/>
      <c r="D1415" s="180"/>
      <c r="E1415" s="180"/>
      <c r="F1415" s="99" t="str">
        <f>IF($X1402="","",_xlfn.XLOOKUP($X1402,Sisteplant[Número OS],Sisteplant[Denominação do Solicitante]))</f>
        <v/>
      </c>
      <c r="G1415" s="99"/>
      <c r="H1415" s="99"/>
      <c r="I1415" s="99"/>
      <c r="J1415" s="99"/>
      <c r="K1415" s="99"/>
      <c r="L1415" s="99"/>
      <c r="M1415" s="99"/>
      <c r="N1415" s="99"/>
      <c r="O1415" s="99"/>
      <c r="P1415" s="99"/>
      <c r="Q1415" s="99"/>
      <c r="R1415" s="99"/>
      <c r="S1415" s="181" t="s">
        <v>281</v>
      </c>
      <c r="T1415" s="182"/>
      <c r="U1415" s="182"/>
      <c r="V1415" s="183" t="str">
        <f>IF($X1402="","",_xlfn.XLOOKUP($X1402,Sisteplant[Número OS],Sisteplant[Denominação Unidade Negócio]))</f>
        <v/>
      </c>
      <c r="W1415" s="183"/>
      <c r="X1415" s="183"/>
      <c r="Y1415" s="183"/>
      <c r="Z1415" s="183"/>
      <c r="AA1415" s="184"/>
      <c r="AB1415" s="185" t="s">
        <v>1</v>
      </c>
      <c r="AC1415" s="186"/>
      <c r="AD1415" s="186"/>
      <c r="AE1415" s="186"/>
      <c r="AF1415" s="99" t="str">
        <f>IF($X1402="","",_xlfn.XLOOKUP($X1402,Sisteplant[Número OS],Sisteplant[OS Cliente]))</f>
        <v/>
      </c>
      <c r="AG1415" s="99"/>
      <c r="AH1415" s="99"/>
      <c r="AI1415" s="99"/>
      <c r="AJ1415" s="99"/>
      <c r="AK1415" s="100"/>
      <c r="AM1415"/>
    </row>
    <row r="1416" spans="1:39" ht="7" customHeight="1" x14ac:dyDescent="0.2">
      <c r="A1416" s="62"/>
      <c r="B1416" s="16"/>
      <c r="C1416" s="17"/>
      <c r="D1416" s="18"/>
      <c r="E1416" s="18"/>
      <c r="F1416" s="18"/>
      <c r="G1416" s="18"/>
      <c r="H1416" s="18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M1416"/>
    </row>
    <row r="1417" spans="1:39" ht="15" customHeight="1" x14ac:dyDescent="0.2">
      <c r="A1417" s="62"/>
      <c r="B1417" s="232" t="s">
        <v>282</v>
      </c>
      <c r="C1417" s="152" t="s">
        <v>283</v>
      </c>
      <c r="D1417" s="153"/>
      <c r="E1417" s="153"/>
      <c r="F1417" s="153"/>
      <c r="G1417" s="153"/>
      <c r="H1417" s="153"/>
      <c r="I1417" s="153"/>
      <c r="J1417" s="153"/>
      <c r="K1417" s="153"/>
      <c r="L1417" s="153"/>
      <c r="M1417" s="153"/>
      <c r="N1417" s="153"/>
      <c r="O1417" s="153"/>
      <c r="P1417" s="153"/>
      <c r="Q1417" s="153"/>
      <c r="R1417" s="153"/>
      <c r="S1417" s="153"/>
      <c r="T1417" s="153"/>
      <c r="U1417" s="153"/>
      <c r="V1417" s="153"/>
      <c r="W1417" s="153"/>
      <c r="X1417" s="153"/>
      <c r="Y1417" s="153"/>
      <c r="Z1417" s="153"/>
      <c r="AA1417" s="153"/>
      <c r="AB1417" s="153"/>
      <c r="AC1417" s="153"/>
      <c r="AD1417" s="153"/>
      <c r="AE1417" s="154"/>
      <c r="AF1417" s="136" t="s">
        <v>284</v>
      </c>
      <c r="AG1417" s="137"/>
      <c r="AH1417" s="138"/>
      <c r="AI1417" s="136" t="s">
        <v>281</v>
      </c>
      <c r="AJ1417" s="137"/>
      <c r="AK1417" s="138"/>
      <c r="AM1417"/>
    </row>
    <row r="1418" spans="1:39" ht="16.75" customHeight="1" x14ac:dyDescent="0.2">
      <c r="A1418" s="62"/>
      <c r="B1418" s="233"/>
      <c r="C1418" s="155"/>
      <c r="D1418" s="156"/>
      <c r="E1418" s="156"/>
      <c r="F1418" s="156"/>
      <c r="G1418" s="156"/>
      <c r="H1418" s="156"/>
      <c r="I1418" s="156"/>
      <c r="J1418" s="156"/>
      <c r="K1418" s="156"/>
      <c r="L1418" s="156"/>
      <c r="M1418" s="156"/>
      <c r="N1418" s="156"/>
      <c r="O1418" s="156"/>
      <c r="P1418" s="156"/>
      <c r="Q1418" s="156"/>
      <c r="R1418" s="156"/>
      <c r="S1418" s="156"/>
      <c r="T1418" s="156"/>
      <c r="U1418" s="156"/>
      <c r="V1418" s="156"/>
      <c r="W1418" s="156"/>
      <c r="X1418" s="156"/>
      <c r="Y1418" s="156"/>
      <c r="Z1418" s="156"/>
      <c r="AA1418" s="156"/>
      <c r="AB1418" s="156"/>
      <c r="AC1418" s="156"/>
      <c r="AD1418" s="156"/>
      <c r="AE1418" s="157"/>
      <c r="AF1418" s="139"/>
      <c r="AG1418" s="140"/>
      <c r="AH1418" s="141"/>
      <c r="AI1418" s="139"/>
      <c r="AJ1418" s="140"/>
      <c r="AK1418" s="141"/>
      <c r="AM1418"/>
    </row>
    <row r="1419" spans="1:39" ht="16.75" customHeight="1" x14ac:dyDescent="0.2">
      <c r="A1419" s="62"/>
      <c r="B1419" s="92">
        <v>1</v>
      </c>
      <c r="C1419" s="142"/>
      <c r="D1419" s="143"/>
      <c r="E1419" s="143"/>
      <c r="F1419" s="143"/>
      <c r="G1419" s="143"/>
      <c r="H1419" s="143"/>
      <c r="I1419" s="143"/>
      <c r="J1419" s="143"/>
      <c r="K1419" s="143"/>
      <c r="L1419" s="143"/>
      <c r="M1419" s="143"/>
      <c r="N1419" s="143"/>
      <c r="O1419" s="143"/>
      <c r="P1419" s="143"/>
      <c r="Q1419" s="143"/>
      <c r="R1419" s="143"/>
      <c r="S1419" s="143"/>
      <c r="T1419" s="143"/>
      <c r="U1419" s="143"/>
      <c r="V1419" s="143"/>
      <c r="W1419" s="143"/>
      <c r="X1419" s="143"/>
      <c r="Y1419" s="143"/>
      <c r="Z1419" s="143"/>
      <c r="AA1419" s="143"/>
      <c r="AB1419" s="143"/>
      <c r="AC1419" s="143"/>
      <c r="AD1419" s="143"/>
      <c r="AE1419" s="144"/>
      <c r="AF1419" s="142"/>
      <c r="AG1419" s="143"/>
      <c r="AH1419" s="144"/>
      <c r="AI1419" s="142"/>
      <c r="AJ1419" s="143"/>
      <c r="AK1419" s="144"/>
      <c r="AM1419"/>
    </row>
    <row r="1420" spans="1:39" ht="16.75" customHeight="1" x14ac:dyDescent="0.2">
      <c r="A1420" s="62"/>
      <c r="B1420" s="93">
        <v>2</v>
      </c>
      <c r="C1420" s="145"/>
      <c r="D1420" s="146"/>
      <c r="E1420" s="146"/>
      <c r="F1420" s="146"/>
      <c r="G1420" s="146"/>
      <c r="H1420" s="146"/>
      <c r="I1420" s="146"/>
      <c r="J1420" s="146"/>
      <c r="K1420" s="146"/>
      <c r="L1420" s="146"/>
      <c r="M1420" s="146"/>
      <c r="N1420" s="146"/>
      <c r="O1420" s="146"/>
      <c r="P1420" s="146"/>
      <c r="Q1420" s="146"/>
      <c r="R1420" s="146"/>
      <c r="S1420" s="146"/>
      <c r="T1420" s="146"/>
      <c r="U1420" s="146"/>
      <c r="V1420" s="146"/>
      <c r="W1420" s="146"/>
      <c r="X1420" s="146"/>
      <c r="Y1420" s="146"/>
      <c r="Z1420" s="146"/>
      <c r="AA1420" s="146"/>
      <c r="AB1420" s="146"/>
      <c r="AC1420" s="146"/>
      <c r="AD1420" s="146"/>
      <c r="AE1420" s="147"/>
      <c r="AF1420" s="145"/>
      <c r="AG1420" s="146"/>
      <c r="AH1420" s="147"/>
      <c r="AI1420" s="145"/>
      <c r="AJ1420" s="146"/>
      <c r="AK1420" s="147"/>
      <c r="AM1420"/>
    </row>
    <row r="1421" spans="1:39" ht="16.75" customHeight="1" x14ac:dyDescent="0.2">
      <c r="A1421" s="62"/>
      <c r="B1421" s="93">
        <v>3</v>
      </c>
      <c r="C1421" s="145"/>
      <c r="D1421" s="146"/>
      <c r="E1421" s="146"/>
      <c r="F1421" s="146"/>
      <c r="G1421" s="146"/>
      <c r="H1421" s="146"/>
      <c r="I1421" s="146"/>
      <c r="J1421" s="146"/>
      <c r="K1421" s="146"/>
      <c r="L1421" s="146"/>
      <c r="M1421" s="146"/>
      <c r="N1421" s="146"/>
      <c r="O1421" s="146"/>
      <c r="P1421" s="146"/>
      <c r="Q1421" s="146"/>
      <c r="R1421" s="146"/>
      <c r="S1421" s="146"/>
      <c r="T1421" s="146"/>
      <c r="U1421" s="146"/>
      <c r="V1421" s="146"/>
      <c r="W1421" s="146"/>
      <c r="X1421" s="146"/>
      <c r="Y1421" s="146"/>
      <c r="Z1421" s="146"/>
      <c r="AA1421" s="146"/>
      <c r="AB1421" s="146"/>
      <c r="AC1421" s="146"/>
      <c r="AD1421" s="146"/>
      <c r="AE1421" s="147"/>
      <c r="AF1421" s="145"/>
      <c r="AG1421" s="146"/>
      <c r="AH1421" s="147"/>
      <c r="AI1421" s="145"/>
      <c r="AJ1421" s="146"/>
      <c r="AK1421" s="147"/>
      <c r="AM1421"/>
    </row>
    <row r="1422" spans="1:39" s="27" customFormat="1" ht="17" customHeight="1" x14ac:dyDescent="0.2">
      <c r="A1422" s="64"/>
      <c r="B1422" s="93">
        <v>4</v>
      </c>
      <c r="C1422" s="145"/>
      <c r="D1422" s="146"/>
      <c r="E1422" s="146"/>
      <c r="F1422" s="146"/>
      <c r="G1422" s="146"/>
      <c r="H1422" s="146"/>
      <c r="I1422" s="146"/>
      <c r="J1422" s="146"/>
      <c r="K1422" s="146"/>
      <c r="L1422" s="146"/>
      <c r="M1422" s="146"/>
      <c r="N1422" s="146"/>
      <c r="O1422" s="146"/>
      <c r="P1422" s="146"/>
      <c r="Q1422" s="146"/>
      <c r="R1422" s="146"/>
      <c r="S1422" s="146"/>
      <c r="T1422" s="146"/>
      <c r="U1422" s="146"/>
      <c r="V1422" s="146"/>
      <c r="W1422" s="146"/>
      <c r="X1422" s="146"/>
      <c r="Y1422" s="146"/>
      <c r="Z1422" s="146"/>
      <c r="AA1422" s="146"/>
      <c r="AB1422" s="146"/>
      <c r="AC1422" s="146"/>
      <c r="AD1422" s="146"/>
      <c r="AE1422" s="147"/>
      <c r="AF1422" s="145"/>
      <c r="AG1422" s="146"/>
      <c r="AH1422" s="147"/>
      <c r="AI1422" s="145"/>
      <c r="AJ1422" s="146"/>
      <c r="AK1422" s="147"/>
    </row>
    <row r="1423" spans="1:39" ht="17" customHeight="1" x14ac:dyDescent="0.2">
      <c r="A1423" s="62"/>
      <c r="B1423" s="93">
        <v>5</v>
      </c>
      <c r="C1423" s="145"/>
      <c r="D1423" s="146"/>
      <c r="E1423" s="146"/>
      <c r="F1423" s="146"/>
      <c r="G1423" s="146"/>
      <c r="H1423" s="146"/>
      <c r="I1423" s="146"/>
      <c r="J1423" s="146"/>
      <c r="K1423" s="146"/>
      <c r="L1423" s="146"/>
      <c r="M1423" s="146"/>
      <c r="N1423" s="146"/>
      <c r="O1423" s="146"/>
      <c r="P1423" s="146"/>
      <c r="Q1423" s="146"/>
      <c r="R1423" s="146"/>
      <c r="S1423" s="146"/>
      <c r="T1423" s="146"/>
      <c r="U1423" s="146"/>
      <c r="V1423" s="146"/>
      <c r="W1423" s="146"/>
      <c r="X1423" s="146"/>
      <c r="Y1423" s="146"/>
      <c r="Z1423" s="146"/>
      <c r="AA1423" s="146"/>
      <c r="AB1423" s="146"/>
      <c r="AC1423" s="146"/>
      <c r="AD1423" s="146"/>
      <c r="AE1423" s="147"/>
      <c r="AF1423" s="145"/>
      <c r="AG1423" s="146"/>
      <c r="AH1423" s="147"/>
      <c r="AI1423" s="145"/>
      <c r="AJ1423" s="146"/>
      <c r="AK1423" s="147"/>
      <c r="AM1423"/>
    </row>
    <row r="1424" spans="1:39" ht="17" customHeight="1" x14ac:dyDescent="0.2">
      <c r="A1424" s="62"/>
      <c r="B1424" s="93">
        <v>6</v>
      </c>
      <c r="C1424" s="145"/>
      <c r="D1424" s="146"/>
      <c r="E1424" s="146"/>
      <c r="F1424" s="146"/>
      <c r="G1424" s="146"/>
      <c r="H1424" s="146"/>
      <c r="I1424" s="146"/>
      <c r="J1424" s="146"/>
      <c r="K1424" s="146"/>
      <c r="L1424" s="146"/>
      <c r="M1424" s="146"/>
      <c r="N1424" s="146"/>
      <c r="O1424" s="146"/>
      <c r="P1424" s="146"/>
      <c r="Q1424" s="146"/>
      <c r="R1424" s="146"/>
      <c r="S1424" s="146"/>
      <c r="T1424" s="146"/>
      <c r="U1424" s="146"/>
      <c r="V1424" s="146"/>
      <c r="W1424" s="146"/>
      <c r="X1424" s="146"/>
      <c r="Y1424" s="146"/>
      <c r="Z1424" s="146"/>
      <c r="AA1424" s="146"/>
      <c r="AB1424" s="146"/>
      <c r="AC1424" s="146"/>
      <c r="AD1424" s="146"/>
      <c r="AE1424" s="147"/>
      <c r="AF1424" s="145"/>
      <c r="AG1424" s="146"/>
      <c r="AH1424" s="147"/>
      <c r="AI1424" s="145"/>
      <c r="AJ1424" s="146"/>
      <c r="AK1424" s="147"/>
      <c r="AM1424"/>
    </row>
    <row r="1425" spans="1:39" ht="17" customHeight="1" x14ac:dyDescent="0.2">
      <c r="A1425" s="62"/>
      <c r="B1425" s="94">
        <v>7</v>
      </c>
      <c r="C1425" s="148"/>
      <c r="D1425" s="149"/>
      <c r="E1425" s="149"/>
      <c r="F1425" s="149"/>
      <c r="G1425" s="149"/>
      <c r="H1425" s="149"/>
      <c r="I1425" s="149"/>
      <c r="J1425" s="149"/>
      <c r="K1425" s="149"/>
      <c r="L1425" s="149"/>
      <c r="M1425" s="149"/>
      <c r="N1425" s="149"/>
      <c r="O1425" s="149"/>
      <c r="P1425" s="149"/>
      <c r="Q1425" s="149"/>
      <c r="R1425" s="149"/>
      <c r="S1425" s="149"/>
      <c r="T1425" s="149"/>
      <c r="U1425" s="149"/>
      <c r="V1425" s="149"/>
      <c r="W1425" s="149"/>
      <c r="X1425" s="149"/>
      <c r="Y1425" s="149"/>
      <c r="Z1425" s="149"/>
      <c r="AA1425" s="149"/>
      <c r="AB1425" s="149"/>
      <c r="AC1425" s="149"/>
      <c r="AD1425" s="149"/>
      <c r="AE1425" s="150"/>
      <c r="AF1425" s="148"/>
      <c r="AG1425" s="149"/>
      <c r="AH1425" s="150"/>
      <c r="AI1425" s="148"/>
      <c r="AJ1425" s="149"/>
      <c r="AK1425" s="150"/>
      <c r="AM1425"/>
    </row>
    <row r="1426" spans="1:39" ht="7" customHeight="1" x14ac:dyDescent="0.2">
      <c r="A1426" s="62"/>
      <c r="B1426" s="16"/>
      <c r="C1426" s="17"/>
      <c r="D1426" s="18"/>
      <c r="E1426" s="18"/>
      <c r="F1426" s="18"/>
      <c r="G1426" s="18"/>
      <c r="H1426" s="18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M1426"/>
    </row>
    <row r="1427" spans="1:39" ht="17" customHeight="1" x14ac:dyDescent="0.2">
      <c r="A1427" s="62"/>
      <c r="B1427" s="163" t="s">
        <v>285</v>
      </c>
      <c r="C1427" s="164"/>
      <c r="D1427" s="165"/>
      <c r="E1427" s="163" t="s">
        <v>286</v>
      </c>
      <c r="F1427" s="164"/>
      <c r="G1427" s="164"/>
      <c r="H1427" s="164"/>
      <c r="I1427" s="164"/>
      <c r="J1427" s="164"/>
      <c r="K1427" s="164"/>
      <c r="L1427" s="164"/>
      <c r="M1427" s="164"/>
      <c r="N1427" s="164"/>
      <c r="O1427" s="164"/>
      <c r="P1427" s="164"/>
      <c r="Q1427" s="164"/>
      <c r="R1427" s="164"/>
      <c r="S1427" s="165"/>
      <c r="T1427" s="163" t="s">
        <v>287</v>
      </c>
      <c r="U1427" s="164"/>
      <c r="V1427" s="164"/>
      <c r="W1427" s="164"/>
      <c r="X1427" s="165"/>
      <c r="Y1427" s="163" t="s">
        <v>288</v>
      </c>
      <c r="Z1427" s="164"/>
      <c r="AA1427" s="164"/>
      <c r="AB1427" s="164"/>
      <c r="AC1427" s="165"/>
      <c r="AD1427" s="163" t="s">
        <v>289</v>
      </c>
      <c r="AE1427" s="164"/>
      <c r="AF1427" s="164"/>
      <c r="AG1427" s="164"/>
      <c r="AH1427" s="165"/>
      <c r="AI1427" s="163" t="s">
        <v>290</v>
      </c>
      <c r="AJ1427" s="164"/>
      <c r="AK1427" s="165"/>
      <c r="AM1427"/>
    </row>
    <row r="1428" spans="1:39" ht="17" customHeight="1" x14ac:dyDescent="0.2">
      <c r="A1428" s="62"/>
      <c r="B1428" s="142"/>
      <c r="C1428" s="143"/>
      <c r="D1428" s="144"/>
      <c r="E1428" s="142"/>
      <c r="F1428" s="143"/>
      <c r="G1428" s="143"/>
      <c r="H1428" s="143"/>
      <c r="I1428" s="143"/>
      <c r="J1428" s="143"/>
      <c r="K1428" s="143"/>
      <c r="L1428" s="143"/>
      <c r="M1428" s="143"/>
      <c r="N1428" s="143"/>
      <c r="O1428" s="143"/>
      <c r="P1428" s="143"/>
      <c r="Q1428" s="143"/>
      <c r="R1428" s="143"/>
      <c r="S1428" s="144"/>
      <c r="T1428" s="142" t="s">
        <v>291</v>
      </c>
      <c r="U1428" s="143"/>
      <c r="V1428" s="143"/>
      <c r="W1428" s="143"/>
      <c r="X1428" s="144"/>
      <c r="Y1428" s="142" t="s">
        <v>292</v>
      </c>
      <c r="Z1428" s="143"/>
      <c r="AA1428" s="143"/>
      <c r="AB1428" s="143"/>
      <c r="AC1428" s="144"/>
      <c r="AD1428" s="142" t="s">
        <v>292</v>
      </c>
      <c r="AE1428" s="143"/>
      <c r="AF1428" s="143"/>
      <c r="AG1428" s="143"/>
      <c r="AH1428" s="144"/>
      <c r="AI1428" s="142"/>
      <c r="AJ1428" s="143"/>
      <c r="AK1428" s="144"/>
      <c r="AM1428"/>
    </row>
    <row r="1429" spans="1:39" ht="17" customHeight="1" x14ac:dyDescent="0.2">
      <c r="A1429" s="62"/>
      <c r="B1429" s="145"/>
      <c r="C1429" s="146"/>
      <c r="D1429" s="147"/>
      <c r="E1429" s="145"/>
      <c r="F1429" s="146"/>
      <c r="G1429" s="146"/>
      <c r="H1429" s="146"/>
      <c r="I1429" s="146"/>
      <c r="J1429" s="146"/>
      <c r="K1429" s="146"/>
      <c r="L1429" s="146"/>
      <c r="M1429" s="146"/>
      <c r="N1429" s="146"/>
      <c r="O1429" s="146"/>
      <c r="P1429" s="146"/>
      <c r="Q1429" s="146"/>
      <c r="R1429" s="146"/>
      <c r="S1429" s="147"/>
      <c r="T1429" s="145" t="s">
        <v>291</v>
      </c>
      <c r="U1429" s="146"/>
      <c r="V1429" s="146"/>
      <c r="W1429" s="146"/>
      <c r="X1429" s="147"/>
      <c r="Y1429" s="145" t="s">
        <v>292</v>
      </c>
      <c r="Z1429" s="146"/>
      <c r="AA1429" s="146"/>
      <c r="AB1429" s="146"/>
      <c r="AC1429" s="147"/>
      <c r="AD1429" s="145" t="s">
        <v>292</v>
      </c>
      <c r="AE1429" s="146"/>
      <c r="AF1429" s="146"/>
      <c r="AG1429" s="146"/>
      <c r="AH1429" s="147"/>
      <c r="AI1429" s="145"/>
      <c r="AJ1429" s="146"/>
      <c r="AK1429" s="147"/>
      <c r="AM1429"/>
    </row>
    <row r="1430" spans="1:39" ht="17" customHeight="1" x14ac:dyDescent="0.2">
      <c r="A1430" s="62"/>
      <c r="B1430" s="145"/>
      <c r="C1430" s="146"/>
      <c r="D1430" s="147"/>
      <c r="E1430" s="145"/>
      <c r="F1430" s="146"/>
      <c r="G1430" s="146"/>
      <c r="H1430" s="146"/>
      <c r="I1430" s="146"/>
      <c r="J1430" s="146"/>
      <c r="K1430" s="146"/>
      <c r="L1430" s="146"/>
      <c r="M1430" s="146"/>
      <c r="N1430" s="146"/>
      <c r="O1430" s="146"/>
      <c r="P1430" s="146"/>
      <c r="Q1430" s="146"/>
      <c r="R1430" s="146"/>
      <c r="S1430" s="147"/>
      <c r="T1430" s="145" t="s">
        <v>291</v>
      </c>
      <c r="U1430" s="146"/>
      <c r="V1430" s="146"/>
      <c r="W1430" s="146"/>
      <c r="X1430" s="147"/>
      <c r="Y1430" s="145" t="s">
        <v>292</v>
      </c>
      <c r="Z1430" s="146"/>
      <c r="AA1430" s="146"/>
      <c r="AB1430" s="146"/>
      <c r="AC1430" s="147"/>
      <c r="AD1430" s="145" t="s">
        <v>292</v>
      </c>
      <c r="AE1430" s="146"/>
      <c r="AF1430" s="146"/>
      <c r="AG1430" s="146"/>
      <c r="AH1430" s="147"/>
      <c r="AI1430" s="145"/>
      <c r="AJ1430" s="146"/>
      <c r="AK1430" s="147"/>
      <c r="AM1430"/>
    </row>
    <row r="1431" spans="1:39" ht="17" customHeight="1" x14ac:dyDescent="0.2">
      <c r="A1431" s="62"/>
      <c r="B1431" s="145"/>
      <c r="C1431" s="146"/>
      <c r="D1431" s="147"/>
      <c r="E1431" s="145"/>
      <c r="F1431" s="146"/>
      <c r="G1431" s="146"/>
      <c r="H1431" s="146"/>
      <c r="I1431" s="146"/>
      <c r="J1431" s="146"/>
      <c r="K1431" s="146"/>
      <c r="L1431" s="146"/>
      <c r="M1431" s="146"/>
      <c r="N1431" s="146"/>
      <c r="O1431" s="146"/>
      <c r="P1431" s="146"/>
      <c r="Q1431" s="146"/>
      <c r="R1431" s="146"/>
      <c r="S1431" s="147"/>
      <c r="T1431" s="145" t="s">
        <v>291</v>
      </c>
      <c r="U1431" s="146"/>
      <c r="V1431" s="146"/>
      <c r="W1431" s="146"/>
      <c r="X1431" s="147"/>
      <c r="Y1431" s="145" t="s">
        <v>292</v>
      </c>
      <c r="Z1431" s="146"/>
      <c r="AA1431" s="146"/>
      <c r="AB1431" s="146"/>
      <c r="AC1431" s="147"/>
      <c r="AD1431" s="145" t="s">
        <v>292</v>
      </c>
      <c r="AE1431" s="146"/>
      <c r="AF1431" s="146"/>
      <c r="AG1431" s="146"/>
      <c r="AH1431" s="147"/>
      <c r="AI1431" s="145"/>
      <c r="AJ1431" s="146"/>
      <c r="AK1431" s="147"/>
      <c r="AM1431"/>
    </row>
    <row r="1432" spans="1:39" ht="17" customHeight="1" x14ac:dyDescent="0.2">
      <c r="A1432" s="62"/>
      <c r="B1432" s="145"/>
      <c r="C1432" s="146"/>
      <c r="D1432" s="147"/>
      <c r="E1432" s="145"/>
      <c r="F1432" s="146"/>
      <c r="G1432" s="146"/>
      <c r="H1432" s="146"/>
      <c r="I1432" s="146"/>
      <c r="J1432" s="146"/>
      <c r="K1432" s="146"/>
      <c r="L1432" s="146"/>
      <c r="M1432" s="146"/>
      <c r="N1432" s="146"/>
      <c r="O1432" s="146"/>
      <c r="P1432" s="146"/>
      <c r="Q1432" s="146"/>
      <c r="R1432" s="146"/>
      <c r="S1432" s="147"/>
      <c r="T1432" s="145" t="s">
        <v>291</v>
      </c>
      <c r="U1432" s="146"/>
      <c r="V1432" s="146"/>
      <c r="W1432" s="146"/>
      <c r="X1432" s="147"/>
      <c r="Y1432" s="145" t="s">
        <v>292</v>
      </c>
      <c r="Z1432" s="146"/>
      <c r="AA1432" s="146"/>
      <c r="AB1432" s="146"/>
      <c r="AC1432" s="147"/>
      <c r="AD1432" s="145" t="s">
        <v>292</v>
      </c>
      <c r="AE1432" s="146"/>
      <c r="AF1432" s="146"/>
      <c r="AG1432" s="146"/>
      <c r="AH1432" s="147"/>
      <c r="AI1432" s="145"/>
      <c r="AJ1432" s="146"/>
      <c r="AK1432" s="147"/>
      <c r="AM1432"/>
    </row>
    <row r="1433" spans="1:39" ht="17" customHeight="1" x14ac:dyDescent="0.2">
      <c r="A1433" s="62"/>
      <c r="B1433" s="145"/>
      <c r="C1433" s="146"/>
      <c r="D1433" s="147"/>
      <c r="E1433" s="145"/>
      <c r="F1433" s="146"/>
      <c r="G1433" s="146"/>
      <c r="H1433" s="146"/>
      <c r="I1433" s="146"/>
      <c r="J1433" s="146"/>
      <c r="K1433" s="146"/>
      <c r="L1433" s="146"/>
      <c r="M1433" s="146"/>
      <c r="N1433" s="146"/>
      <c r="O1433" s="146"/>
      <c r="P1433" s="146"/>
      <c r="Q1433" s="146"/>
      <c r="R1433" s="146"/>
      <c r="S1433" s="147"/>
      <c r="T1433" s="145" t="s">
        <v>291</v>
      </c>
      <c r="U1433" s="146"/>
      <c r="V1433" s="146"/>
      <c r="W1433" s="146"/>
      <c r="X1433" s="147"/>
      <c r="Y1433" s="145" t="s">
        <v>292</v>
      </c>
      <c r="Z1433" s="146"/>
      <c r="AA1433" s="146"/>
      <c r="AB1433" s="146"/>
      <c r="AC1433" s="147"/>
      <c r="AD1433" s="145" t="s">
        <v>292</v>
      </c>
      <c r="AE1433" s="146"/>
      <c r="AF1433" s="146"/>
      <c r="AG1433" s="146"/>
      <c r="AH1433" s="147"/>
      <c r="AI1433" s="145"/>
      <c r="AJ1433" s="146"/>
      <c r="AK1433" s="147"/>
      <c r="AM1433"/>
    </row>
    <row r="1434" spans="1:39" ht="17" customHeight="1" x14ac:dyDescent="0.2">
      <c r="A1434" s="62"/>
      <c r="B1434" s="145"/>
      <c r="C1434" s="146"/>
      <c r="D1434" s="147"/>
      <c r="E1434" s="145"/>
      <c r="F1434" s="146"/>
      <c r="G1434" s="146"/>
      <c r="H1434" s="146"/>
      <c r="I1434" s="146"/>
      <c r="J1434" s="146"/>
      <c r="K1434" s="146"/>
      <c r="L1434" s="146"/>
      <c r="M1434" s="146"/>
      <c r="N1434" s="146"/>
      <c r="O1434" s="146"/>
      <c r="P1434" s="146"/>
      <c r="Q1434" s="146"/>
      <c r="R1434" s="146"/>
      <c r="S1434" s="147"/>
      <c r="T1434" s="145" t="s">
        <v>291</v>
      </c>
      <c r="U1434" s="146"/>
      <c r="V1434" s="146"/>
      <c r="W1434" s="146"/>
      <c r="X1434" s="147"/>
      <c r="Y1434" s="145" t="s">
        <v>292</v>
      </c>
      <c r="Z1434" s="146"/>
      <c r="AA1434" s="146"/>
      <c r="AB1434" s="146"/>
      <c r="AC1434" s="147"/>
      <c r="AD1434" s="145" t="s">
        <v>292</v>
      </c>
      <c r="AE1434" s="146"/>
      <c r="AF1434" s="146"/>
      <c r="AG1434" s="146"/>
      <c r="AH1434" s="147"/>
      <c r="AI1434" s="145"/>
      <c r="AJ1434" s="146"/>
      <c r="AK1434" s="147"/>
      <c r="AM1434"/>
    </row>
    <row r="1435" spans="1:39" ht="17" customHeight="1" x14ac:dyDescent="0.2">
      <c r="A1435" s="62"/>
      <c r="B1435" s="145"/>
      <c r="C1435" s="146"/>
      <c r="D1435" s="147"/>
      <c r="E1435" s="145"/>
      <c r="F1435" s="146"/>
      <c r="G1435" s="146"/>
      <c r="H1435" s="146"/>
      <c r="I1435" s="146"/>
      <c r="J1435" s="146"/>
      <c r="K1435" s="146"/>
      <c r="L1435" s="146"/>
      <c r="M1435" s="146"/>
      <c r="N1435" s="146"/>
      <c r="O1435" s="146"/>
      <c r="P1435" s="146"/>
      <c r="Q1435" s="146"/>
      <c r="R1435" s="146"/>
      <c r="S1435" s="147"/>
      <c r="T1435" s="145" t="s">
        <v>291</v>
      </c>
      <c r="U1435" s="146"/>
      <c r="V1435" s="146"/>
      <c r="W1435" s="146"/>
      <c r="X1435" s="147"/>
      <c r="Y1435" s="145" t="s">
        <v>292</v>
      </c>
      <c r="Z1435" s="146"/>
      <c r="AA1435" s="146"/>
      <c r="AB1435" s="146"/>
      <c r="AC1435" s="147"/>
      <c r="AD1435" s="145" t="s">
        <v>292</v>
      </c>
      <c r="AE1435" s="146"/>
      <c r="AF1435" s="146"/>
      <c r="AG1435" s="146"/>
      <c r="AH1435" s="147"/>
      <c r="AI1435" s="145"/>
      <c r="AJ1435" s="146"/>
      <c r="AK1435" s="147"/>
      <c r="AM1435"/>
    </row>
    <row r="1436" spans="1:39" ht="17" customHeight="1" x14ac:dyDescent="0.2">
      <c r="A1436" s="62"/>
      <c r="B1436" s="145"/>
      <c r="C1436" s="146"/>
      <c r="D1436" s="147"/>
      <c r="E1436" s="145"/>
      <c r="F1436" s="146"/>
      <c r="G1436" s="146"/>
      <c r="H1436" s="146"/>
      <c r="I1436" s="146"/>
      <c r="J1436" s="146"/>
      <c r="K1436" s="146"/>
      <c r="L1436" s="146"/>
      <c r="M1436" s="146"/>
      <c r="N1436" s="146"/>
      <c r="O1436" s="146"/>
      <c r="P1436" s="146"/>
      <c r="Q1436" s="146"/>
      <c r="R1436" s="146"/>
      <c r="S1436" s="147"/>
      <c r="T1436" s="145" t="s">
        <v>291</v>
      </c>
      <c r="U1436" s="146"/>
      <c r="V1436" s="146"/>
      <c r="W1436" s="146"/>
      <c r="X1436" s="147"/>
      <c r="Y1436" s="145" t="s">
        <v>292</v>
      </c>
      <c r="Z1436" s="146"/>
      <c r="AA1436" s="146"/>
      <c r="AB1436" s="146"/>
      <c r="AC1436" s="147"/>
      <c r="AD1436" s="145" t="s">
        <v>292</v>
      </c>
      <c r="AE1436" s="146"/>
      <c r="AF1436" s="146"/>
      <c r="AG1436" s="146"/>
      <c r="AH1436" s="147"/>
      <c r="AI1436" s="145"/>
      <c r="AJ1436" s="146"/>
      <c r="AK1436" s="147"/>
      <c r="AM1436"/>
    </row>
    <row r="1437" spans="1:39" ht="17" customHeight="1" x14ac:dyDescent="0.2">
      <c r="A1437" s="62"/>
      <c r="B1437" s="145"/>
      <c r="C1437" s="146"/>
      <c r="D1437" s="147"/>
      <c r="E1437" s="145"/>
      <c r="F1437" s="146"/>
      <c r="G1437" s="146"/>
      <c r="H1437" s="146"/>
      <c r="I1437" s="146"/>
      <c r="J1437" s="146"/>
      <c r="K1437" s="146"/>
      <c r="L1437" s="146"/>
      <c r="M1437" s="146"/>
      <c r="N1437" s="146"/>
      <c r="O1437" s="146"/>
      <c r="P1437" s="146"/>
      <c r="Q1437" s="146"/>
      <c r="R1437" s="146"/>
      <c r="S1437" s="147"/>
      <c r="T1437" s="145" t="s">
        <v>291</v>
      </c>
      <c r="U1437" s="146"/>
      <c r="V1437" s="146"/>
      <c r="W1437" s="146"/>
      <c r="X1437" s="147"/>
      <c r="Y1437" s="145" t="s">
        <v>292</v>
      </c>
      <c r="Z1437" s="146"/>
      <c r="AA1437" s="146"/>
      <c r="AB1437" s="146"/>
      <c r="AC1437" s="147"/>
      <c r="AD1437" s="145" t="s">
        <v>292</v>
      </c>
      <c r="AE1437" s="146"/>
      <c r="AF1437" s="146"/>
      <c r="AG1437" s="146"/>
      <c r="AH1437" s="147"/>
      <c r="AI1437" s="145"/>
      <c r="AJ1437" s="146"/>
      <c r="AK1437" s="147"/>
      <c r="AM1437"/>
    </row>
    <row r="1438" spans="1:39" ht="17" customHeight="1" x14ac:dyDescent="0.2">
      <c r="A1438" s="62"/>
      <c r="B1438" s="148"/>
      <c r="C1438" s="149"/>
      <c r="D1438" s="150"/>
      <c r="E1438" s="148"/>
      <c r="F1438" s="149"/>
      <c r="G1438" s="149"/>
      <c r="H1438" s="149"/>
      <c r="I1438" s="149"/>
      <c r="J1438" s="149"/>
      <c r="K1438" s="149"/>
      <c r="L1438" s="149"/>
      <c r="M1438" s="149"/>
      <c r="N1438" s="149"/>
      <c r="O1438" s="149"/>
      <c r="P1438" s="149"/>
      <c r="Q1438" s="149"/>
      <c r="R1438" s="149"/>
      <c r="S1438" s="150"/>
      <c r="T1438" s="148" t="s">
        <v>291</v>
      </c>
      <c r="U1438" s="149"/>
      <c r="V1438" s="149"/>
      <c r="W1438" s="149"/>
      <c r="X1438" s="150"/>
      <c r="Y1438" s="148" t="s">
        <v>292</v>
      </c>
      <c r="Z1438" s="149"/>
      <c r="AA1438" s="149"/>
      <c r="AB1438" s="149"/>
      <c r="AC1438" s="150"/>
      <c r="AD1438" s="148" t="s">
        <v>292</v>
      </c>
      <c r="AE1438" s="149"/>
      <c r="AF1438" s="149"/>
      <c r="AG1438" s="149"/>
      <c r="AH1438" s="150"/>
      <c r="AI1438" s="148"/>
      <c r="AJ1438" s="149"/>
      <c r="AK1438" s="150"/>
      <c r="AM1438"/>
    </row>
    <row r="1439" spans="1:39" ht="7" customHeight="1" x14ac:dyDescent="0.2">
      <c r="A1439" s="62"/>
      <c r="AM1439"/>
    </row>
    <row r="1440" spans="1:39" ht="7" customHeight="1" x14ac:dyDescent="0.2">
      <c r="A1440" s="62"/>
      <c r="B1440" s="28"/>
      <c r="C1440" s="25"/>
      <c r="D1440" s="25"/>
      <c r="E1440" s="25"/>
      <c r="F1440" s="25"/>
      <c r="G1440" s="25"/>
      <c r="H1440" s="25"/>
      <c r="I1440" s="25"/>
      <c r="J1440" s="25"/>
      <c r="K1440" s="25"/>
      <c r="L1440" s="25"/>
      <c r="M1440" s="25"/>
      <c r="N1440" s="25"/>
      <c r="O1440" s="25"/>
      <c r="P1440" s="25"/>
      <c r="Q1440" s="25"/>
      <c r="R1440" s="25"/>
      <c r="S1440" s="25"/>
      <c r="T1440" s="25"/>
      <c r="U1440" s="25"/>
      <c r="V1440" s="25"/>
      <c r="W1440" s="25"/>
      <c r="X1440" s="25"/>
      <c r="Y1440" s="25"/>
      <c r="Z1440" s="25"/>
      <c r="AA1440" s="25"/>
      <c r="AB1440" s="25"/>
      <c r="AC1440" s="25"/>
      <c r="AD1440" s="25"/>
      <c r="AE1440" s="25"/>
      <c r="AF1440" s="25"/>
      <c r="AG1440" s="25"/>
      <c r="AH1440" s="25"/>
      <c r="AI1440" s="25"/>
      <c r="AJ1440" s="25"/>
      <c r="AK1440" s="26"/>
      <c r="AM1440"/>
    </row>
    <row r="1441" spans="1:39" s="30" customFormat="1" ht="15" customHeight="1" x14ac:dyDescent="0.15">
      <c r="A1441" s="62"/>
      <c r="B1441" s="166" t="s">
        <v>293</v>
      </c>
      <c r="C1441" s="167"/>
      <c r="D1441" s="167"/>
      <c r="E1441" s="167"/>
      <c r="F1441" s="167"/>
      <c r="G1441" s="23"/>
      <c r="H1441" s="69"/>
      <c r="I1441" s="23" t="s">
        <v>294</v>
      </c>
      <c r="J1441" s="23"/>
      <c r="K1441" s="23"/>
      <c r="L1441" s="23"/>
      <c r="M1441" s="69"/>
      <c r="N1441" s="23" t="s">
        <v>295</v>
      </c>
      <c r="O1441" s="23"/>
      <c r="P1441" s="23"/>
      <c r="Q1441" s="23"/>
      <c r="R1441" s="69"/>
      <c r="S1441" s="23" t="s">
        <v>296</v>
      </c>
      <c r="T1441" s="23"/>
      <c r="U1441" s="23"/>
      <c r="V1441" s="23"/>
      <c r="W1441" s="23"/>
      <c r="X1441" s="23"/>
      <c r="Y1441" s="70"/>
      <c r="Z1441" s="23" t="s">
        <v>297</v>
      </c>
      <c r="AA1441" s="23"/>
      <c r="AB1441" s="23"/>
      <c r="AC1441" s="23"/>
      <c r="AD1441" s="69"/>
      <c r="AE1441" s="23" t="s">
        <v>298</v>
      </c>
      <c r="AF1441" s="23"/>
      <c r="AG1441" s="23"/>
      <c r="AH1441" s="80"/>
      <c r="AI1441" s="80"/>
      <c r="AJ1441" s="80"/>
      <c r="AK1441" s="84"/>
    </row>
    <row r="1442" spans="1:39" s="30" customFormat="1" ht="10" customHeight="1" x14ac:dyDescent="0.15">
      <c r="A1442" s="62"/>
      <c r="B1442" s="166"/>
      <c r="C1442" s="167"/>
      <c r="D1442" s="167"/>
      <c r="E1442" s="167"/>
      <c r="F1442" s="167"/>
      <c r="G1442" s="23"/>
      <c r="H1442" s="23"/>
      <c r="I1442" s="23"/>
      <c r="J1442" s="23"/>
      <c r="K1442" s="23"/>
      <c r="L1442" s="23"/>
      <c r="M1442" s="23"/>
      <c r="N1442" s="23"/>
      <c r="O1442" s="23"/>
      <c r="P1442" s="23"/>
      <c r="Q1442" s="23"/>
      <c r="R1442" s="23"/>
      <c r="S1442" s="23"/>
      <c r="T1442" s="23"/>
      <c r="U1442" s="23"/>
      <c r="V1442" s="23"/>
      <c r="W1442" s="23"/>
      <c r="X1442" s="23"/>
      <c r="Y1442" s="23"/>
      <c r="Z1442" s="23"/>
      <c r="AA1442" s="23"/>
      <c r="AB1442" s="23"/>
      <c r="AC1442" s="23"/>
      <c r="AD1442" s="23"/>
      <c r="AE1442" s="23"/>
      <c r="AF1442" s="23"/>
      <c r="AG1442" s="23"/>
      <c r="AH1442" s="80"/>
      <c r="AI1442" s="80"/>
      <c r="AJ1442" s="80"/>
      <c r="AK1442" s="84"/>
    </row>
    <row r="1443" spans="1:39" s="30" customFormat="1" ht="15" customHeight="1" x14ac:dyDescent="0.15">
      <c r="A1443" s="62"/>
      <c r="B1443" s="166"/>
      <c r="C1443" s="167"/>
      <c r="D1443" s="167"/>
      <c r="E1443" s="167"/>
      <c r="F1443" s="167"/>
      <c r="G1443" s="23"/>
      <c r="H1443" s="69"/>
      <c r="I1443" s="23" t="s">
        <v>299</v>
      </c>
      <c r="J1443" s="23"/>
      <c r="K1443" s="23"/>
      <c r="L1443" s="23"/>
      <c r="M1443" s="69"/>
      <c r="N1443" s="23" t="s">
        <v>300</v>
      </c>
      <c r="O1443" s="72"/>
      <c r="P1443" s="23"/>
      <c r="Q1443" s="23"/>
      <c r="R1443" s="69"/>
      <c r="S1443" s="23" t="s">
        <v>301</v>
      </c>
      <c r="T1443" s="23"/>
      <c r="U1443" s="23"/>
      <c r="V1443" s="23"/>
      <c r="W1443" s="23"/>
      <c r="X1443" s="23"/>
      <c r="Y1443" s="69"/>
      <c r="Z1443" s="23" t="s">
        <v>302</v>
      </c>
      <c r="AA1443" s="23"/>
      <c r="AB1443" s="71"/>
      <c r="AC1443" s="71"/>
      <c r="AD1443" s="71"/>
      <c r="AE1443" s="71"/>
      <c r="AF1443" s="71"/>
      <c r="AG1443" s="71"/>
      <c r="AH1443" s="71"/>
      <c r="AI1443" s="71"/>
      <c r="AJ1443" s="71"/>
      <c r="AK1443" s="82"/>
    </row>
    <row r="1444" spans="1:39" s="30" customFormat="1" ht="10" customHeight="1" x14ac:dyDescent="0.15">
      <c r="A1444" s="62"/>
      <c r="B1444" s="83"/>
      <c r="C1444" s="29"/>
      <c r="D1444" s="29"/>
      <c r="E1444" s="29"/>
      <c r="F1444" s="29"/>
      <c r="G1444" s="23"/>
      <c r="H1444" s="23"/>
      <c r="I1444" s="23"/>
      <c r="J1444" s="23"/>
      <c r="K1444" s="23"/>
      <c r="L1444" s="23"/>
      <c r="M1444" s="23"/>
      <c r="N1444" s="23"/>
      <c r="O1444" s="23"/>
      <c r="P1444" s="23"/>
      <c r="Q1444" s="23"/>
      <c r="R1444" s="23"/>
      <c r="S1444" s="23"/>
      <c r="T1444" s="23"/>
      <c r="U1444" s="23"/>
      <c r="V1444" s="23"/>
      <c r="W1444" s="23"/>
      <c r="X1444" s="23"/>
      <c r="Y1444" s="23"/>
      <c r="Z1444" s="23"/>
      <c r="AA1444" s="23"/>
      <c r="AB1444" s="23"/>
      <c r="AC1444" s="23"/>
      <c r="AD1444" s="23"/>
      <c r="AE1444" s="23"/>
      <c r="AF1444" s="23"/>
      <c r="AG1444" s="23"/>
      <c r="AH1444" s="23"/>
      <c r="AI1444" s="23"/>
      <c r="AJ1444" s="23"/>
      <c r="AK1444" s="84"/>
    </row>
    <row r="1445" spans="1:39" s="30" customFormat="1" ht="15" customHeight="1" x14ac:dyDescent="0.15">
      <c r="A1445" s="62"/>
      <c r="B1445" s="171" t="s">
        <v>303</v>
      </c>
      <c r="C1445" s="172"/>
      <c r="D1445" s="172"/>
      <c r="E1445" s="172"/>
      <c r="F1445" s="172"/>
      <c r="G1445" s="23"/>
      <c r="H1445" s="69"/>
      <c r="I1445" s="23" t="s">
        <v>304</v>
      </c>
      <c r="J1445" s="23"/>
      <c r="K1445" s="23"/>
      <c r="L1445" s="23"/>
      <c r="M1445" s="23"/>
      <c r="N1445" s="23"/>
      <c r="O1445" s="72"/>
      <c r="P1445" s="23"/>
      <c r="Q1445" s="23"/>
      <c r="R1445" s="69"/>
      <c r="S1445" s="23" t="s">
        <v>305</v>
      </c>
      <c r="T1445" s="23"/>
      <c r="U1445" s="23"/>
      <c r="V1445" s="23"/>
      <c r="W1445" s="23"/>
      <c r="X1445" s="23"/>
      <c r="Y1445" s="69"/>
      <c r="Z1445" s="23" t="s">
        <v>306</v>
      </c>
      <c r="AA1445" s="23"/>
      <c r="AB1445" s="23"/>
      <c r="AC1445" s="23"/>
      <c r="AD1445" s="23"/>
      <c r="AE1445" s="23"/>
      <c r="AF1445" s="73"/>
      <c r="AG1445" s="23"/>
      <c r="AH1445" s="23"/>
      <c r="AI1445" s="23"/>
      <c r="AJ1445" s="23"/>
      <c r="AK1445" s="84"/>
    </row>
    <row r="1446" spans="1:39" s="30" customFormat="1" ht="5" customHeight="1" x14ac:dyDescent="0.15">
      <c r="A1446" s="62"/>
      <c r="B1446" s="171"/>
      <c r="C1446" s="172"/>
      <c r="D1446" s="172"/>
      <c r="E1446" s="172"/>
      <c r="F1446" s="172"/>
      <c r="G1446" s="23"/>
      <c r="H1446" s="23"/>
      <c r="I1446" s="23"/>
      <c r="J1446" s="23"/>
      <c r="K1446" s="23"/>
      <c r="L1446" s="23"/>
      <c r="M1446" s="23"/>
      <c r="N1446" s="23"/>
      <c r="O1446" s="72"/>
      <c r="P1446" s="23"/>
      <c r="Q1446" s="23"/>
      <c r="R1446" s="23"/>
      <c r="S1446" s="23"/>
      <c r="T1446" s="23"/>
      <c r="U1446" s="23"/>
      <c r="V1446" s="23"/>
      <c r="W1446" s="23"/>
      <c r="X1446" s="23"/>
      <c r="Y1446" s="23"/>
      <c r="Z1446" s="23"/>
      <c r="AA1446" s="23"/>
      <c r="AB1446" s="23"/>
      <c r="AC1446" s="23"/>
      <c r="AD1446" s="23"/>
      <c r="AE1446" s="23"/>
      <c r="AF1446" s="73"/>
      <c r="AG1446" s="23"/>
      <c r="AH1446" s="23"/>
      <c r="AI1446" s="23"/>
      <c r="AJ1446" s="23"/>
      <c r="AK1446" s="84"/>
    </row>
    <row r="1447" spans="1:39" s="30" customFormat="1" ht="15" customHeight="1" x14ac:dyDescent="0.2">
      <c r="A1447" s="63"/>
      <c r="B1447" s="171"/>
      <c r="C1447" s="172"/>
      <c r="D1447" s="172"/>
      <c r="E1447" s="172"/>
      <c r="F1447" s="172"/>
      <c r="G1447" s="23"/>
      <c r="H1447" s="23"/>
      <c r="I1447" s="23"/>
      <c r="J1447" s="23"/>
      <c r="K1447" s="23"/>
      <c r="L1447" s="23"/>
      <c r="M1447" s="23"/>
      <c r="N1447" s="23"/>
      <c r="O1447" s="74"/>
      <c r="P1447" s="23"/>
      <c r="Q1447" s="23"/>
      <c r="R1447" s="23"/>
      <c r="S1447" s="23"/>
      <c r="T1447" s="23"/>
      <c r="U1447" s="23"/>
      <c r="V1447" s="23"/>
      <c r="W1447" s="23"/>
      <c r="X1447" s="23"/>
      <c r="Y1447" s="23"/>
      <c r="Z1447" s="23"/>
      <c r="AA1447" s="23"/>
      <c r="AB1447" s="23"/>
      <c r="AC1447" s="23"/>
      <c r="AD1447" s="23"/>
      <c r="AE1447" s="23"/>
      <c r="AF1447" s="23"/>
      <c r="AG1447" s="23"/>
      <c r="AH1447" s="23"/>
      <c r="AI1447" s="23"/>
      <c r="AJ1447" s="23"/>
      <c r="AK1447" s="84"/>
    </row>
    <row r="1448" spans="1:39" s="30" customFormat="1" ht="10" customHeight="1" x14ac:dyDescent="0.2">
      <c r="A1448" s="62"/>
      <c r="B1448" s="83"/>
      <c r="C1448" s="29"/>
      <c r="D1448" s="29"/>
      <c r="E1448" s="29"/>
      <c r="F1448" s="29"/>
      <c r="G1448" s="23"/>
      <c r="H1448" s="23"/>
      <c r="I1448" s="23"/>
      <c r="J1448" s="23"/>
      <c r="K1448" s="23"/>
      <c r="L1448" s="23"/>
      <c r="M1448" s="23"/>
      <c r="N1448" s="23"/>
      <c r="O1448" s="75"/>
      <c r="P1448" s="23"/>
      <c r="Q1448" s="23"/>
      <c r="R1448" s="23"/>
      <c r="S1448" s="23"/>
      <c r="T1448" s="23"/>
      <c r="U1448" s="23"/>
      <c r="V1448" s="23"/>
      <c r="W1448" s="23"/>
      <c r="X1448" s="23"/>
      <c r="Y1448" s="23"/>
      <c r="Z1448" s="23"/>
      <c r="AA1448" s="23"/>
      <c r="AB1448" s="23"/>
      <c r="AC1448" s="23"/>
      <c r="AD1448" s="23"/>
      <c r="AE1448" s="23"/>
      <c r="AF1448" s="23"/>
      <c r="AG1448" s="23"/>
      <c r="AH1448" s="23"/>
      <c r="AI1448" s="23"/>
      <c r="AJ1448" s="23"/>
      <c r="AK1448" s="84"/>
    </row>
    <row r="1449" spans="1:39" s="30" customFormat="1" ht="17" customHeight="1" x14ac:dyDescent="0.15">
      <c r="A1449" s="62"/>
      <c r="B1449" s="173" t="s">
        <v>307</v>
      </c>
      <c r="C1449" s="174"/>
      <c r="D1449" s="174"/>
      <c r="E1449" s="174"/>
      <c r="F1449" s="174"/>
      <c r="G1449" s="23"/>
      <c r="H1449" s="69"/>
      <c r="I1449" s="76" t="s">
        <v>308</v>
      </c>
      <c r="J1449" s="23"/>
      <c r="K1449" s="23"/>
      <c r="L1449" s="23"/>
      <c r="M1449" s="69"/>
      <c r="N1449" s="23" t="s">
        <v>309</v>
      </c>
      <c r="O1449" s="72"/>
      <c r="P1449" s="23"/>
      <c r="Q1449" s="23"/>
      <c r="R1449" s="69"/>
      <c r="S1449" s="23" t="s">
        <v>310</v>
      </c>
      <c r="T1449" s="23"/>
      <c r="U1449" s="23"/>
      <c r="V1449" s="23"/>
      <c r="W1449" s="23"/>
      <c r="X1449" s="23"/>
      <c r="Y1449" s="69"/>
      <c r="Z1449" s="23" t="s">
        <v>311</v>
      </c>
      <c r="AA1449" s="23"/>
      <c r="AB1449" s="23"/>
      <c r="AC1449" s="69"/>
      <c r="AD1449" s="76" t="s">
        <v>312</v>
      </c>
      <c r="AF1449" s="23"/>
      <c r="AG1449" s="23"/>
      <c r="AH1449" s="23"/>
      <c r="AI1449" s="23"/>
      <c r="AJ1449" s="23"/>
      <c r="AK1449" s="84"/>
    </row>
    <row r="1450" spans="1:39" s="30" customFormat="1" ht="7" customHeight="1" x14ac:dyDescent="0.15">
      <c r="A1450" s="62"/>
      <c r="B1450" s="173"/>
      <c r="C1450" s="174"/>
      <c r="D1450" s="174"/>
      <c r="E1450" s="174"/>
      <c r="F1450" s="174"/>
      <c r="G1450" s="23"/>
      <c r="H1450" s="77"/>
      <c r="I1450" s="23"/>
      <c r="J1450" s="23"/>
      <c r="K1450" s="23"/>
      <c r="L1450" s="23"/>
      <c r="M1450" s="23"/>
      <c r="N1450" s="23"/>
      <c r="O1450" s="72"/>
      <c r="P1450" s="23"/>
      <c r="Q1450" s="23"/>
      <c r="R1450" s="23"/>
      <c r="S1450" s="23"/>
      <c r="T1450" s="23"/>
      <c r="U1450" s="23"/>
      <c r="V1450" s="23"/>
      <c r="W1450" s="23"/>
      <c r="X1450" s="23"/>
      <c r="Y1450" s="23"/>
      <c r="Z1450" s="23"/>
      <c r="AA1450" s="23"/>
      <c r="AB1450" s="23"/>
      <c r="AC1450" s="23"/>
      <c r="AD1450" s="23"/>
      <c r="AE1450" s="23"/>
      <c r="AF1450" s="23"/>
      <c r="AG1450" s="23"/>
      <c r="AH1450" s="23"/>
      <c r="AI1450" s="23"/>
      <c r="AJ1450" s="23"/>
      <c r="AK1450" s="84"/>
    </row>
    <row r="1451" spans="1:39" ht="17" customHeight="1" x14ac:dyDescent="0.2">
      <c r="A1451" s="62"/>
      <c r="B1451" s="173"/>
      <c r="C1451" s="174"/>
      <c r="D1451" s="174"/>
      <c r="E1451" s="174"/>
      <c r="F1451" s="174"/>
      <c r="G1451" s="75"/>
      <c r="H1451" s="78"/>
      <c r="I1451" s="75" t="s">
        <v>313</v>
      </c>
      <c r="J1451" s="75"/>
      <c r="K1451" s="75"/>
      <c r="L1451" s="75"/>
      <c r="M1451" s="75"/>
      <c r="N1451" s="75"/>
      <c r="O1451" s="75"/>
      <c r="P1451" s="75"/>
      <c r="Q1451" s="75"/>
      <c r="R1451" s="78"/>
      <c r="S1451" s="75" t="s">
        <v>314</v>
      </c>
      <c r="T1451" s="75"/>
      <c r="U1451" s="75"/>
      <c r="V1451" s="75"/>
      <c r="W1451" s="75"/>
      <c r="X1451" s="75"/>
      <c r="Y1451" s="78"/>
      <c r="Z1451" s="75" t="s">
        <v>315</v>
      </c>
      <c r="AA1451" s="75"/>
      <c r="AB1451" s="79"/>
      <c r="AC1451" s="79"/>
      <c r="AD1451" s="79"/>
      <c r="AE1451" s="79"/>
      <c r="AF1451" s="79"/>
      <c r="AG1451" s="79"/>
      <c r="AH1451" s="79"/>
      <c r="AI1451" s="79"/>
      <c r="AJ1451" s="79"/>
      <c r="AK1451" s="85"/>
      <c r="AM1451"/>
    </row>
    <row r="1452" spans="1:39" ht="10" customHeight="1" x14ac:dyDescent="0.2">
      <c r="A1452" s="62"/>
      <c r="B1452" s="86"/>
      <c r="C1452" s="87"/>
      <c r="D1452" s="87"/>
      <c r="E1452" s="87"/>
      <c r="F1452" s="87"/>
      <c r="G1452" s="75"/>
      <c r="H1452" s="75"/>
      <c r="I1452" s="75"/>
      <c r="J1452" s="75"/>
      <c r="K1452" s="75"/>
      <c r="L1452" s="75"/>
      <c r="M1452" s="75"/>
      <c r="N1452" s="75"/>
      <c r="O1452" s="75"/>
      <c r="P1452" s="75"/>
      <c r="Q1452" s="75"/>
      <c r="R1452" s="75"/>
      <c r="S1452" s="75"/>
      <c r="T1452" s="75"/>
      <c r="U1452" s="75"/>
      <c r="V1452" s="75"/>
      <c r="W1452" s="75"/>
      <c r="X1452" s="75"/>
      <c r="Y1452" s="75"/>
      <c r="Z1452" s="75"/>
      <c r="AA1452" s="75"/>
      <c r="AB1452" s="75"/>
      <c r="AC1452" s="75"/>
      <c r="AD1452" s="75"/>
      <c r="AE1452" s="75"/>
      <c r="AF1452" s="75"/>
      <c r="AG1452" s="75"/>
      <c r="AH1452" s="75"/>
      <c r="AI1452" s="75"/>
      <c r="AJ1452" s="75"/>
      <c r="AK1452" s="88"/>
      <c r="AM1452"/>
    </row>
    <row r="1453" spans="1:39" s="23" customFormat="1" ht="15" customHeight="1" x14ac:dyDescent="0.15">
      <c r="A1453" s="64"/>
      <c r="B1453" s="173" t="s">
        <v>316</v>
      </c>
      <c r="C1453" s="174"/>
      <c r="D1453" s="174"/>
      <c r="E1453" s="174"/>
      <c r="F1453" s="174"/>
      <c r="G1453" s="29"/>
      <c r="H1453" s="70"/>
      <c r="I1453" s="80" t="s">
        <v>35</v>
      </c>
      <c r="J1453" s="80"/>
      <c r="K1453" s="80"/>
      <c r="L1453" s="80"/>
      <c r="M1453" s="70"/>
      <c r="N1453" s="80" t="s">
        <v>54</v>
      </c>
      <c r="Q1453" s="80"/>
      <c r="R1453" s="70"/>
      <c r="S1453" s="80" t="s">
        <v>317</v>
      </c>
      <c r="V1453" s="80"/>
      <c r="W1453" s="80"/>
      <c r="Y1453" s="70"/>
      <c r="Z1453" s="80" t="s">
        <v>318</v>
      </c>
      <c r="AA1453" s="80"/>
      <c r="AD1453" s="80"/>
      <c r="AE1453" s="80"/>
      <c r="AF1453" s="80"/>
      <c r="AG1453" s="80"/>
      <c r="AH1453" s="80"/>
      <c r="AI1453" s="80"/>
      <c r="AJ1453" s="80"/>
      <c r="AK1453" s="84"/>
    </row>
    <row r="1454" spans="1:39" ht="17" customHeight="1" x14ac:dyDescent="0.2">
      <c r="A1454" s="62"/>
      <c r="B1454" s="173"/>
      <c r="C1454" s="174"/>
      <c r="D1454" s="174"/>
      <c r="E1454" s="174"/>
      <c r="F1454" s="174"/>
      <c r="G1454" s="75"/>
      <c r="H1454" s="75" t="s">
        <v>319</v>
      </c>
      <c r="I1454" s="75"/>
      <c r="J1454" s="79"/>
      <c r="K1454" s="79"/>
      <c r="L1454" s="79"/>
      <c r="M1454" s="79"/>
      <c r="N1454" s="79"/>
      <c r="O1454" s="79"/>
      <c r="P1454" s="79"/>
      <c r="Q1454" s="79"/>
      <c r="R1454" s="79"/>
      <c r="S1454" s="79"/>
      <c r="T1454" s="79"/>
      <c r="U1454" s="79"/>
      <c r="V1454" s="79"/>
      <c r="W1454" s="79"/>
      <c r="X1454" s="79"/>
      <c r="Y1454" s="79"/>
      <c r="Z1454" s="79"/>
      <c r="AA1454" s="79"/>
      <c r="AB1454" s="79"/>
      <c r="AC1454" s="79"/>
      <c r="AD1454" s="79"/>
      <c r="AE1454" s="79"/>
      <c r="AF1454" s="79"/>
      <c r="AG1454" s="79"/>
      <c r="AH1454" s="79"/>
      <c r="AI1454" s="79"/>
      <c r="AJ1454" s="79"/>
      <c r="AK1454" s="82"/>
      <c r="AM1454"/>
    </row>
    <row r="1455" spans="1:39" ht="5" customHeight="1" x14ac:dyDescent="0.2">
      <c r="A1455" s="62"/>
      <c r="B1455" s="89"/>
      <c r="C1455" s="81"/>
      <c r="D1455" s="81"/>
      <c r="E1455" s="81"/>
      <c r="F1455" s="81"/>
      <c r="G1455" s="81"/>
      <c r="H1455" s="81"/>
      <c r="I1455" s="81"/>
      <c r="J1455" s="81"/>
      <c r="K1455" s="81"/>
      <c r="L1455" s="81"/>
      <c r="M1455" s="81"/>
      <c r="N1455" s="81"/>
      <c r="O1455" s="81"/>
      <c r="P1455" s="81"/>
      <c r="Q1455" s="81"/>
      <c r="R1455" s="81"/>
      <c r="S1455" s="81"/>
      <c r="T1455" s="81"/>
      <c r="U1455" s="81"/>
      <c r="V1455" s="81"/>
      <c r="W1455" s="81"/>
      <c r="X1455" s="81"/>
      <c r="Y1455" s="81"/>
      <c r="Z1455" s="81"/>
      <c r="AA1455" s="81"/>
      <c r="AB1455" s="81"/>
      <c r="AC1455" s="81"/>
      <c r="AD1455" s="81"/>
      <c r="AE1455" s="81"/>
      <c r="AF1455" s="81"/>
      <c r="AG1455" s="81"/>
      <c r="AH1455" s="81"/>
      <c r="AI1455" s="81"/>
      <c r="AJ1455" s="81"/>
      <c r="AK1455" s="90"/>
      <c r="AM1455"/>
    </row>
    <row r="1456" spans="1:39" ht="7" customHeight="1" x14ac:dyDescent="0.2">
      <c r="A1456" s="62"/>
      <c r="B1456" s="175"/>
      <c r="C1456" s="175"/>
      <c r="D1456" s="175"/>
      <c r="E1456" s="175"/>
      <c r="F1456" s="176"/>
      <c r="G1456" s="176"/>
      <c r="H1456" s="176"/>
      <c r="I1456" s="176"/>
      <c r="J1456" s="176"/>
      <c r="K1456" s="176"/>
      <c r="L1456" s="176"/>
      <c r="M1456" s="176"/>
      <c r="N1456" s="176"/>
      <c r="O1456" s="176"/>
      <c r="P1456" s="176"/>
      <c r="Q1456" s="176"/>
      <c r="R1456" s="176"/>
      <c r="S1456" s="176"/>
      <c r="T1456" s="176"/>
      <c r="U1456" s="176"/>
      <c r="V1456" s="176"/>
      <c r="W1456" s="176"/>
      <c r="X1456" s="176"/>
      <c r="Y1456" s="176"/>
      <c r="Z1456" s="176"/>
      <c r="AA1456" s="176"/>
      <c r="AB1456" s="176"/>
      <c r="AC1456" s="176"/>
      <c r="AD1456" s="176"/>
      <c r="AE1456" s="176"/>
      <c r="AF1456" s="176"/>
      <c r="AG1456" s="176"/>
      <c r="AH1456" s="176"/>
      <c r="AI1456" s="176"/>
      <c r="AJ1456" s="176"/>
      <c r="AK1456" s="176"/>
      <c r="AM1456"/>
    </row>
    <row r="1457" spans="1:39" ht="16" customHeight="1" x14ac:dyDescent="0.2">
      <c r="A1457" s="62"/>
      <c r="B1457" s="177" t="s">
        <v>320</v>
      </c>
      <c r="C1457" s="178"/>
      <c r="D1457" s="178"/>
      <c r="E1457" s="178"/>
      <c r="F1457" s="143"/>
      <c r="G1457" s="143"/>
      <c r="H1457" s="143"/>
      <c r="I1457" s="143"/>
      <c r="J1457" s="143"/>
      <c r="K1457" s="143"/>
      <c r="L1457" s="143"/>
      <c r="M1457" s="143"/>
      <c r="N1457" s="143"/>
      <c r="O1457" s="143"/>
      <c r="P1457" s="143"/>
      <c r="Q1457" s="143"/>
      <c r="R1457" s="143"/>
      <c r="S1457" s="143"/>
      <c r="T1457" s="143"/>
      <c r="U1457" s="143"/>
      <c r="V1457" s="143"/>
      <c r="W1457" s="143"/>
      <c r="X1457" s="143"/>
      <c r="Y1457" s="143"/>
      <c r="Z1457" s="143"/>
      <c r="AA1457" s="143"/>
      <c r="AB1457" s="143"/>
      <c r="AC1457" s="143"/>
      <c r="AD1457" s="143"/>
      <c r="AE1457" s="143"/>
      <c r="AF1457" s="143"/>
      <c r="AG1457" s="143"/>
      <c r="AH1457" s="143"/>
      <c r="AI1457" s="143"/>
      <c r="AJ1457" s="143"/>
      <c r="AK1457" s="144"/>
      <c r="AM1457"/>
    </row>
    <row r="1458" spans="1:39" ht="16" customHeight="1" x14ac:dyDescent="0.2">
      <c r="A1458" s="62"/>
      <c r="B1458" s="145"/>
      <c r="C1458" s="146"/>
      <c r="D1458" s="146"/>
      <c r="E1458" s="146"/>
      <c r="F1458" s="146"/>
      <c r="G1458" s="146"/>
      <c r="H1458" s="146"/>
      <c r="I1458" s="146"/>
      <c r="J1458" s="146"/>
      <c r="K1458" s="146"/>
      <c r="L1458" s="146"/>
      <c r="M1458" s="146"/>
      <c r="N1458" s="146"/>
      <c r="O1458" s="146"/>
      <c r="P1458" s="146"/>
      <c r="Q1458" s="146"/>
      <c r="R1458" s="146"/>
      <c r="S1458" s="146"/>
      <c r="T1458" s="146"/>
      <c r="U1458" s="146"/>
      <c r="V1458" s="146"/>
      <c r="W1458" s="146"/>
      <c r="X1458" s="146"/>
      <c r="Y1458" s="146"/>
      <c r="Z1458" s="146"/>
      <c r="AA1458" s="146"/>
      <c r="AB1458" s="146"/>
      <c r="AC1458" s="146"/>
      <c r="AD1458" s="146"/>
      <c r="AE1458" s="146"/>
      <c r="AF1458" s="146"/>
      <c r="AG1458" s="146"/>
      <c r="AH1458" s="146"/>
      <c r="AI1458" s="146"/>
      <c r="AJ1458" s="146"/>
      <c r="AK1458" s="147"/>
      <c r="AM1458"/>
    </row>
    <row r="1459" spans="1:39" ht="16" customHeight="1" x14ac:dyDescent="0.2">
      <c r="A1459" s="62"/>
      <c r="B1459" s="145"/>
      <c r="C1459" s="146"/>
      <c r="D1459" s="146"/>
      <c r="E1459" s="146"/>
      <c r="F1459" s="146"/>
      <c r="G1459" s="146"/>
      <c r="H1459" s="146"/>
      <c r="I1459" s="146"/>
      <c r="J1459" s="146"/>
      <c r="K1459" s="146"/>
      <c r="L1459" s="146"/>
      <c r="M1459" s="146"/>
      <c r="N1459" s="146"/>
      <c r="O1459" s="146"/>
      <c r="P1459" s="146"/>
      <c r="Q1459" s="146"/>
      <c r="R1459" s="146"/>
      <c r="S1459" s="146"/>
      <c r="T1459" s="146"/>
      <c r="U1459" s="146"/>
      <c r="V1459" s="146"/>
      <c r="W1459" s="146"/>
      <c r="X1459" s="146"/>
      <c r="Y1459" s="146"/>
      <c r="Z1459" s="146"/>
      <c r="AA1459" s="146"/>
      <c r="AB1459" s="146"/>
      <c r="AC1459" s="146"/>
      <c r="AD1459" s="146"/>
      <c r="AE1459" s="146"/>
      <c r="AF1459" s="146"/>
      <c r="AG1459" s="146"/>
      <c r="AH1459" s="146"/>
      <c r="AI1459" s="146"/>
      <c r="AJ1459" s="146"/>
      <c r="AK1459" s="147"/>
      <c r="AM1459"/>
    </row>
    <row r="1460" spans="1:39" ht="16" customHeight="1" x14ac:dyDescent="0.2">
      <c r="A1460" s="62"/>
      <c r="B1460" s="145"/>
      <c r="C1460" s="146"/>
      <c r="D1460" s="146"/>
      <c r="E1460" s="146"/>
      <c r="F1460" s="146"/>
      <c r="G1460" s="146"/>
      <c r="H1460" s="146"/>
      <c r="I1460" s="146"/>
      <c r="J1460" s="146"/>
      <c r="K1460" s="146"/>
      <c r="L1460" s="146"/>
      <c r="M1460" s="146"/>
      <c r="N1460" s="146"/>
      <c r="O1460" s="146"/>
      <c r="P1460" s="146"/>
      <c r="Q1460" s="146"/>
      <c r="R1460" s="146"/>
      <c r="S1460" s="146"/>
      <c r="T1460" s="146"/>
      <c r="U1460" s="146"/>
      <c r="V1460" s="146"/>
      <c r="W1460" s="146"/>
      <c r="X1460" s="146"/>
      <c r="Y1460" s="146"/>
      <c r="Z1460" s="146"/>
      <c r="AA1460" s="146"/>
      <c r="AB1460" s="146"/>
      <c r="AC1460" s="146"/>
      <c r="AD1460" s="146"/>
      <c r="AE1460" s="146"/>
      <c r="AF1460" s="146"/>
      <c r="AG1460" s="146"/>
      <c r="AH1460" s="146"/>
      <c r="AI1460" s="146"/>
      <c r="AJ1460" s="146"/>
      <c r="AK1460" s="147"/>
      <c r="AM1460"/>
    </row>
    <row r="1461" spans="1:39" ht="17" customHeight="1" x14ac:dyDescent="0.2">
      <c r="A1461" s="62"/>
      <c r="B1461" s="145"/>
      <c r="C1461" s="146"/>
      <c r="D1461" s="146"/>
      <c r="E1461" s="146"/>
      <c r="F1461" s="146"/>
      <c r="G1461" s="146"/>
      <c r="H1461" s="146"/>
      <c r="I1461" s="146"/>
      <c r="J1461" s="146"/>
      <c r="K1461" s="146"/>
      <c r="L1461" s="146"/>
      <c r="M1461" s="146"/>
      <c r="N1461" s="146"/>
      <c r="O1461" s="146"/>
      <c r="P1461" s="146"/>
      <c r="Q1461" s="146"/>
      <c r="R1461" s="146"/>
      <c r="S1461" s="146"/>
      <c r="T1461" s="146"/>
      <c r="U1461" s="146"/>
      <c r="V1461" s="146"/>
      <c r="W1461" s="146"/>
      <c r="X1461" s="146"/>
      <c r="Y1461" s="146"/>
      <c r="Z1461" s="146"/>
      <c r="AA1461" s="146"/>
      <c r="AB1461" s="146"/>
      <c r="AC1461" s="146"/>
      <c r="AD1461" s="146"/>
      <c r="AE1461" s="146"/>
      <c r="AF1461" s="146"/>
      <c r="AG1461" s="146"/>
      <c r="AH1461" s="146"/>
      <c r="AI1461" s="146"/>
      <c r="AJ1461" s="146"/>
      <c r="AK1461" s="147"/>
      <c r="AM1461"/>
    </row>
    <row r="1462" spans="1:39" ht="17" customHeight="1" x14ac:dyDescent="0.2">
      <c r="A1462" s="62"/>
      <c r="B1462" s="145"/>
      <c r="C1462" s="146"/>
      <c r="D1462" s="146"/>
      <c r="E1462" s="146"/>
      <c r="F1462" s="146"/>
      <c r="G1462" s="146"/>
      <c r="H1462" s="146"/>
      <c r="I1462" s="146"/>
      <c r="J1462" s="146"/>
      <c r="K1462" s="146"/>
      <c r="L1462" s="146"/>
      <c r="M1462" s="146"/>
      <c r="N1462" s="146"/>
      <c r="O1462" s="146"/>
      <c r="P1462" s="146"/>
      <c r="Q1462" s="146"/>
      <c r="R1462" s="146"/>
      <c r="S1462" s="146"/>
      <c r="T1462" s="146"/>
      <c r="U1462" s="146"/>
      <c r="V1462" s="146"/>
      <c r="W1462" s="146"/>
      <c r="X1462" s="146"/>
      <c r="Y1462" s="146"/>
      <c r="Z1462" s="146"/>
      <c r="AA1462" s="146"/>
      <c r="AB1462" s="146"/>
      <c r="AC1462" s="146"/>
      <c r="AD1462" s="146"/>
      <c r="AE1462" s="146"/>
      <c r="AF1462" s="146"/>
      <c r="AG1462" s="146"/>
      <c r="AH1462" s="146"/>
      <c r="AI1462" s="146"/>
      <c r="AJ1462" s="146"/>
      <c r="AK1462" s="147"/>
      <c r="AM1462"/>
    </row>
    <row r="1463" spans="1:39" ht="17" customHeight="1" x14ac:dyDescent="0.2">
      <c r="A1463" s="62"/>
      <c r="B1463" s="148"/>
      <c r="C1463" s="149"/>
      <c r="D1463" s="149"/>
      <c r="E1463" s="149"/>
      <c r="F1463" s="149"/>
      <c r="G1463" s="149"/>
      <c r="H1463" s="149"/>
      <c r="I1463" s="149"/>
      <c r="J1463" s="149"/>
      <c r="K1463" s="149"/>
      <c r="L1463" s="149"/>
      <c r="M1463" s="149"/>
      <c r="N1463" s="149"/>
      <c r="O1463" s="149"/>
      <c r="P1463" s="149"/>
      <c r="Q1463" s="149"/>
      <c r="R1463" s="149"/>
      <c r="S1463" s="149"/>
      <c r="T1463" s="149"/>
      <c r="U1463" s="149"/>
      <c r="V1463" s="149"/>
      <c r="W1463" s="149"/>
      <c r="X1463" s="149"/>
      <c r="Y1463" s="149"/>
      <c r="Z1463" s="149"/>
      <c r="AA1463" s="149"/>
      <c r="AB1463" s="149"/>
      <c r="AC1463" s="149"/>
      <c r="AD1463" s="149"/>
      <c r="AE1463" s="149"/>
      <c r="AF1463" s="149"/>
      <c r="AG1463" s="149"/>
      <c r="AH1463" s="149"/>
      <c r="AI1463" s="149"/>
      <c r="AJ1463" s="149"/>
      <c r="AK1463" s="150"/>
      <c r="AM1463"/>
    </row>
    <row r="1464" spans="1:39" ht="7" customHeight="1" x14ac:dyDescent="0.2">
      <c r="A1464" s="62"/>
      <c r="AM1464"/>
    </row>
    <row r="1465" spans="1:39" ht="12" customHeight="1" x14ac:dyDescent="0.2">
      <c r="A1465" s="62"/>
      <c r="B1465" s="169" t="s">
        <v>321</v>
      </c>
      <c r="C1465" s="170"/>
      <c r="D1465" s="170"/>
      <c r="E1465" s="170"/>
      <c r="F1465" s="25"/>
      <c r="G1465" s="25"/>
      <c r="H1465" s="25"/>
      <c r="I1465" s="25"/>
      <c r="J1465" s="25"/>
      <c r="K1465" s="25"/>
      <c r="L1465" s="25"/>
      <c r="M1465" s="25"/>
      <c r="N1465" s="25"/>
      <c r="O1465" s="25"/>
      <c r="P1465" s="25"/>
      <c r="Q1465" s="25"/>
      <c r="R1465" s="25"/>
      <c r="S1465" s="26"/>
      <c r="T1465" s="169" t="s">
        <v>322</v>
      </c>
      <c r="U1465" s="170"/>
      <c r="V1465" s="170"/>
      <c r="W1465" s="170"/>
      <c r="X1465" s="25"/>
      <c r="Y1465" s="25"/>
      <c r="Z1465" s="25"/>
      <c r="AA1465" s="25"/>
      <c r="AB1465" s="25"/>
      <c r="AC1465" s="25"/>
      <c r="AD1465" s="25"/>
      <c r="AE1465" s="25"/>
      <c r="AF1465" s="25"/>
      <c r="AG1465" s="25"/>
      <c r="AH1465" s="25"/>
      <c r="AI1465" s="25"/>
      <c r="AJ1465" s="25"/>
      <c r="AK1465" s="26"/>
      <c r="AM1465"/>
    </row>
    <row r="1466" spans="1:39" x14ac:dyDescent="0.2">
      <c r="A1466" s="62"/>
      <c r="B1466" s="36"/>
      <c r="C1466" s="37"/>
      <c r="D1466" s="38" t="s">
        <v>323</v>
      </c>
      <c r="F1466" s="32"/>
      <c r="G1466" s="32"/>
      <c r="H1466" s="32"/>
      <c r="I1466" s="32"/>
      <c r="J1466" s="32"/>
      <c r="K1466" s="32"/>
      <c r="L1466" s="32"/>
      <c r="M1466" s="32"/>
      <c r="N1466" s="32"/>
      <c r="O1466" s="32"/>
      <c r="P1466" s="32"/>
      <c r="S1466" s="35"/>
      <c r="T1466" s="36"/>
      <c r="U1466" s="37"/>
      <c r="V1466" s="38" t="s">
        <v>323</v>
      </c>
      <c r="X1466" s="32"/>
      <c r="Y1466" s="32"/>
      <c r="Z1466" s="32"/>
      <c r="AA1466" s="32"/>
      <c r="AB1466" s="32"/>
      <c r="AC1466" s="32"/>
      <c r="AD1466" s="32"/>
      <c r="AE1466" s="32"/>
      <c r="AF1466" s="32"/>
      <c r="AG1466" s="32"/>
      <c r="AH1466" s="32"/>
      <c r="AI1466" s="38"/>
      <c r="AJ1466" s="38"/>
      <c r="AK1466" s="35"/>
      <c r="AM1466"/>
    </row>
    <row r="1467" spans="1:39" ht="7" customHeight="1" x14ac:dyDescent="0.2">
      <c r="A1467" s="62"/>
      <c r="B1467" s="34"/>
      <c r="S1467" s="35"/>
      <c r="T1467" s="34"/>
      <c r="AK1467" s="35"/>
      <c r="AM1467"/>
    </row>
    <row r="1468" spans="1:39" ht="14.25" customHeight="1" x14ac:dyDescent="0.2">
      <c r="A1468" s="62"/>
      <c r="B1468" s="39"/>
      <c r="F1468" s="38" t="s">
        <v>324</v>
      </c>
      <c r="H1468" s="40"/>
      <c r="I1468" s="40"/>
      <c r="J1468" s="41" t="s">
        <v>325</v>
      </c>
      <c r="K1468" s="40"/>
      <c r="L1468" s="41" t="s">
        <v>326</v>
      </c>
      <c r="M1468" s="40"/>
      <c r="N1468" s="40"/>
      <c r="S1468" s="35"/>
      <c r="T1468" s="39"/>
      <c r="X1468" s="38" t="s">
        <v>324</v>
      </c>
      <c r="Z1468" s="40"/>
      <c r="AA1468" s="40"/>
      <c r="AB1468" s="41" t="s">
        <v>325</v>
      </c>
      <c r="AC1468" s="40"/>
      <c r="AD1468" s="41" t="s">
        <v>326</v>
      </c>
      <c r="AE1468" s="40"/>
      <c r="AF1468" s="40"/>
      <c r="AK1468" s="35"/>
      <c r="AM1468"/>
    </row>
    <row r="1469" spans="1:39" ht="5" customHeight="1" x14ac:dyDescent="0.2">
      <c r="A1469" s="62"/>
      <c r="B1469" s="31"/>
      <c r="C1469" s="32"/>
      <c r="D1469" s="32"/>
      <c r="E1469" s="32"/>
      <c r="F1469" s="32"/>
      <c r="G1469" s="32"/>
      <c r="H1469" s="32"/>
      <c r="I1469" s="32"/>
      <c r="J1469" s="32"/>
      <c r="K1469" s="32"/>
      <c r="L1469" s="32"/>
      <c r="M1469" s="32"/>
      <c r="N1469" s="32"/>
      <c r="O1469" s="32"/>
      <c r="P1469" s="32"/>
      <c r="Q1469" s="32"/>
      <c r="R1469" s="32"/>
      <c r="S1469" s="33"/>
      <c r="T1469" s="31"/>
      <c r="U1469" s="32"/>
      <c r="V1469" s="32"/>
      <c r="W1469" s="32"/>
      <c r="X1469" s="32"/>
      <c r="Y1469" s="32"/>
      <c r="Z1469" s="32"/>
      <c r="AA1469" s="32"/>
      <c r="AB1469" s="32"/>
      <c r="AC1469" s="32"/>
      <c r="AD1469" s="32"/>
      <c r="AE1469" s="32"/>
      <c r="AF1469" s="32"/>
      <c r="AG1469" s="32"/>
      <c r="AH1469" s="32"/>
      <c r="AI1469" s="32"/>
      <c r="AJ1469" s="32"/>
      <c r="AK1469" s="33"/>
      <c r="AM1469"/>
    </row>
    <row r="1470" spans="1:39" x14ac:dyDescent="0.2">
      <c r="A1470"/>
      <c r="AK1470" s="95" t="s">
        <v>327</v>
      </c>
      <c r="AM1470"/>
    </row>
    <row r="1471" spans="1:39" ht="5" customHeight="1" x14ac:dyDescent="0.2">
      <c r="B1471" s="16"/>
      <c r="C1471" s="17"/>
      <c r="D1471" s="18"/>
      <c r="E1471" s="18"/>
      <c r="F1471" s="18"/>
      <c r="G1471" s="18"/>
      <c r="H1471" s="18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  <c r="AA1471" s="16"/>
      <c r="AB1471" s="16"/>
      <c r="AC1471" s="16"/>
      <c r="AD1471" s="16"/>
      <c r="AE1471" s="16"/>
      <c r="AF1471" s="16"/>
      <c r="AG1471" s="16"/>
      <c r="AH1471" s="16"/>
      <c r="AI1471" s="16"/>
      <c r="AJ1471" s="16"/>
      <c r="AK1471" s="16"/>
    </row>
    <row r="1472" spans="1:39" ht="22" customHeight="1" x14ac:dyDescent="0.2">
      <c r="A1472" t="str">
        <f>IF($AN$2="","",IF(A1402&gt;=$AN$2,"",1+A1402))</f>
        <v/>
      </c>
      <c r="B1472" s="188"/>
      <c r="C1472" s="189"/>
      <c r="D1472" s="189"/>
      <c r="E1472" s="189"/>
      <c r="F1472" s="189"/>
      <c r="G1472" s="189"/>
      <c r="H1472" s="189"/>
      <c r="I1472" s="190"/>
      <c r="J1472" s="192" t="s">
        <v>277</v>
      </c>
      <c r="K1472" s="193"/>
      <c r="L1472" s="193"/>
      <c r="M1472" s="193"/>
      <c r="N1472" s="193"/>
      <c r="O1472" s="193"/>
      <c r="P1472" s="193"/>
      <c r="Q1472" s="193"/>
      <c r="R1472" s="193"/>
      <c r="S1472" s="193"/>
      <c r="T1472" s="193"/>
      <c r="U1472" s="193"/>
      <c r="V1472" s="193"/>
      <c r="W1472" s="193"/>
      <c r="X1472" s="196" t="str">
        <f>IF(A1472="","",_xlfn.XLOOKUP(A1472,Listagem[Item],Listagem[Número OS]))</f>
        <v/>
      </c>
      <c r="Y1472" s="196"/>
      <c r="Z1472" s="196"/>
      <c r="AA1472" s="196"/>
      <c r="AB1472" s="196"/>
      <c r="AC1472" s="197"/>
      <c r="AD1472" s="188"/>
      <c r="AE1472" s="189"/>
      <c r="AF1472" s="189"/>
      <c r="AG1472" s="189"/>
      <c r="AH1472" s="189"/>
      <c r="AI1472" s="189"/>
      <c r="AJ1472" s="189"/>
      <c r="AK1472" s="190"/>
      <c r="AL1472" s="13"/>
      <c r="AM1472"/>
    </row>
    <row r="1473" spans="1:44" ht="22" customHeight="1" x14ac:dyDescent="0.2">
      <c r="A1473" s="14"/>
      <c r="B1473" s="161"/>
      <c r="C1473" s="162"/>
      <c r="D1473" s="162"/>
      <c r="E1473" s="162"/>
      <c r="F1473" s="162"/>
      <c r="G1473" s="162"/>
      <c r="H1473" s="162"/>
      <c r="I1473" s="191"/>
      <c r="J1473" s="194"/>
      <c r="K1473" s="195"/>
      <c r="L1473" s="195"/>
      <c r="M1473" s="195"/>
      <c r="N1473" s="195"/>
      <c r="O1473" s="195"/>
      <c r="P1473" s="195"/>
      <c r="Q1473" s="195"/>
      <c r="R1473" s="195"/>
      <c r="S1473" s="195"/>
      <c r="T1473" s="195"/>
      <c r="U1473" s="195"/>
      <c r="V1473" s="195"/>
      <c r="W1473" s="195"/>
      <c r="X1473" s="198"/>
      <c r="Y1473" s="198"/>
      <c r="Z1473" s="198"/>
      <c r="AA1473" s="198"/>
      <c r="AB1473" s="198"/>
      <c r="AC1473" s="199"/>
      <c r="AD1473" s="161"/>
      <c r="AE1473" s="162"/>
      <c r="AF1473" s="162"/>
      <c r="AG1473" s="162"/>
      <c r="AH1473" s="162"/>
      <c r="AI1473" s="162"/>
      <c r="AJ1473" s="162"/>
      <c r="AK1473" s="191"/>
      <c r="AM1473"/>
    </row>
    <row r="1474" spans="1:44" ht="7" customHeight="1" x14ac:dyDescent="0.2">
      <c r="A1474"/>
      <c r="C1474" s="15"/>
      <c r="D1474" s="12"/>
      <c r="E1474" s="12"/>
      <c r="F1474" s="12"/>
      <c r="G1474" s="12"/>
      <c r="H1474" s="12"/>
      <c r="AM1474"/>
    </row>
    <row r="1475" spans="1:44" ht="18" customHeight="1" x14ac:dyDescent="0.2">
      <c r="A1475" s="62"/>
      <c r="B1475" s="200" t="s">
        <v>11</v>
      </c>
      <c r="C1475" s="201"/>
      <c r="D1475" s="201"/>
      <c r="E1475" s="201"/>
      <c r="F1475" s="201"/>
      <c r="G1475" s="201"/>
      <c r="H1475" s="201"/>
      <c r="I1475" s="97" t="str">
        <f>IF($X1472="","",_xlfn.XLOOKUP($X1472,Sisteplant[Número OS],Sisteplant[Denominação Tipo de Solicitação Serviço]))</f>
        <v/>
      </c>
      <c r="J1475" s="99"/>
      <c r="K1475" s="99"/>
      <c r="L1475" s="99"/>
      <c r="M1475" s="99"/>
      <c r="N1475" s="99"/>
      <c r="O1475" s="200" t="s">
        <v>13</v>
      </c>
      <c r="P1475" s="201"/>
      <c r="Q1475" s="201"/>
      <c r="R1475" s="98" t="str">
        <f>IF($X1472="","",_xlfn.XLOOKUP($X1472,Sisteplant[Número OS],Sisteplant[Denominação Oficina]))</f>
        <v/>
      </c>
      <c r="S1475" s="98"/>
      <c r="T1475" s="98"/>
      <c r="U1475" s="98"/>
      <c r="V1475" s="98"/>
      <c r="W1475" s="98"/>
      <c r="X1475" s="202" t="s">
        <v>15</v>
      </c>
      <c r="Y1475" s="203"/>
      <c r="Z1475" s="203"/>
      <c r="AA1475" s="203"/>
      <c r="AB1475" s="203"/>
      <c r="AC1475" s="204" t="str">
        <f>IF($X1472="","",_xlfn.XLOOKUP($X1472,Sisteplant[Número OS],Sisteplant[Data Prevista]))</f>
        <v/>
      </c>
      <c r="AD1475" s="204"/>
      <c r="AE1475" s="204"/>
      <c r="AF1475" s="204"/>
      <c r="AG1475" s="204"/>
      <c r="AH1475" s="204"/>
      <c r="AI1475" s="204"/>
      <c r="AJ1475" s="204"/>
      <c r="AK1475" s="234"/>
      <c r="AM1475"/>
      <c r="AN1475" s="111"/>
      <c r="AO1475" s="111"/>
      <c r="AP1475" s="111"/>
      <c r="AQ1475" s="111"/>
      <c r="AR1475" s="111"/>
    </row>
    <row r="1476" spans="1:44" ht="7" customHeight="1" x14ac:dyDescent="0.2">
      <c r="A1476" s="62"/>
      <c r="B1476" s="16"/>
      <c r="C1476" s="17"/>
      <c r="D1476" s="18"/>
      <c r="E1476" s="18"/>
      <c r="F1476" s="18"/>
      <c r="G1476" s="18"/>
      <c r="H1476" s="18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  <c r="AA1476" s="16"/>
      <c r="AB1476" s="16"/>
      <c r="AC1476" s="16"/>
      <c r="AD1476" s="16"/>
      <c r="AE1476" s="16"/>
      <c r="AF1476" s="16"/>
      <c r="AG1476" s="16"/>
      <c r="AH1476" s="16"/>
      <c r="AI1476" s="16"/>
      <c r="AJ1476" s="16"/>
      <c r="AK1476" s="16"/>
      <c r="AM1476"/>
      <c r="AN1476" s="111"/>
      <c r="AO1476" s="111"/>
      <c r="AP1476" s="111"/>
      <c r="AQ1476" s="111"/>
      <c r="AR1476" s="111"/>
    </row>
    <row r="1477" spans="1:44" ht="15" customHeight="1" x14ac:dyDescent="0.2">
      <c r="A1477" s="62"/>
      <c r="B1477" s="91" t="s">
        <v>278</v>
      </c>
      <c r="C1477" s="19"/>
      <c r="D1477" s="20"/>
      <c r="E1477" s="20"/>
      <c r="F1477" s="20"/>
      <c r="G1477" s="20"/>
      <c r="H1477" s="20"/>
      <c r="I1477" s="21"/>
      <c r="J1477" s="21"/>
      <c r="K1477" s="21"/>
      <c r="L1477" s="21"/>
      <c r="M1477" s="21"/>
      <c r="N1477" s="21"/>
      <c r="O1477" s="21"/>
      <c r="P1477" s="21"/>
      <c r="Q1477" s="21"/>
      <c r="R1477" s="21"/>
      <c r="S1477" s="21"/>
      <c r="T1477" s="21"/>
      <c r="U1477" s="21"/>
      <c r="V1477" s="21"/>
      <c r="W1477" s="21"/>
      <c r="X1477" s="21"/>
      <c r="Y1477" s="21"/>
      <c r="Z1477" s="21"/>
      <c r="AA1477" s="21"/>
      <c r="AB1477" s="21"/>
      <c r="AC1477" s="21"/>
      <c r="AD1477" s="21"/>
      <c r="AE1477" s="21"/>
      <c r="AF1477" s="21"/>
      <c r="AG1477" s="21"/>
      <c r="AH1477" s="21"/>
      <c r="AI1477" s="21"/>
      <c r="AJ1477" s="21"/>
      <c r="AK1477" s="22"/>
      <c r="AM1477"/>
      <c r="AN1477" s="111"/>
      <c r="AO1477" s="111"/>
      <c r="AP1477" s="111"/>
      <c r="AQ1477" s="111"/>
      <c r="AR1477" s="111"/>
    </row>
    <row r="1478" spans="1:44" ht="16.75" customHeight="1" x14ac:dyDescent="0.2">
      <c r="A1478" s="64"/>
      <c r="B1478" s="208" t="str">
        <f>IF($X1472="","",_xlfn.XLOOKUP($X1472,Sisteplant[Número OS],Sisteplant[Descrição OS]))</f>
        <v/>
      </c>
      <c r="C1478" s="209"/>
      <c r="D1478" s="209"/>
      <c r="E1478" s="209"/>
      <c r="F1478" s="209"/>
      <c r="G1478" s="209"/>
      <c r="H1478" s="209"/>
      <c r="I1478" s="209"/>
      <c r="J1478" s="209"/>
      <c r="K1478" s="209"/>
      <c r="L1478" s="209"/>
      <c r="M1478" s="209"/>
      <c r="N1478" s="209"/>
      <c r="O1478" s="209"/>
      <c r="P1478" s="209"/>
      <c r="Q1478" s="209"/>
      <c r="R1478" s="209"/>
      <c r="S1478" s="209"/>
      <c r="T1478" s="209"/>
      <c r="U1478" s="209"/>
      <c r="V1478" s="209"/>
      <c r="W1478" s="209"/>
      <c r="X1478" s="209"/>
      <c r="Y1478" s="209"/>
      <c r="Z1478" s="209"/>
      <c r="AA1478" s="209"/>
      <c r="AB1478" s="209"/>
      <c r="AC1478" s="209"/>
      <c r="AD1478" s="209"/>
      <c r="AE1478" s="209"/>
      <c r="AF1478" s="209"/>
      <c r="AG1478" s="209"/>
      <c r="AH1478" s="209"/>
      <c r="AI1478" s="209"/>
      <c r="AJ1478" s="209"/>
      <c r="AK1478" s="210"/>
      <c r="AM1478"/>
    </row>
    <row r="1479" spans="1:44" ht="16.75" customHeight="1" x14ac:dyDescent="0.2">
      <c r="A1479" s="64"/>
      <c r="B1479" s="208"/>
      <c r="C1479" s="209"/>
      <c r="D1479" s="209"/>
      <c r="E1479" s="209"/>
      <c r="F1479" s="209"/>
      <c r="G1479" s="209"/>
      <c r="H1479" s="209"/>
      <c r="I1479" s="209"/>
      <c r="J1479" s="209"/>
      <c r="K1479" s="209"/>
      <c r="L1479" s="209"/>
      <c r="M1479" s="209"/>
      <c r="N1479" s="209"/>
      <c r="O1479" s="209"/>
      <c r="P1479" s="209"/>
      <c r="Q1479" s="209"/>
      <c r="R1479" s="209"/>
      <c r="S1479" s="209"/>
      <c r="T1479" s="209"/>
      <c r="U1479" s="209"/>
      <c r="V1479" s="209"/>
      <c r="W1479" s="209"/>
      <c r="X1479" s="209"/>
      <c r="Y1479" s="209"/>
      <c r="Z1479" s="209"/>
      <c r="AA1479" s="209"/>
      <c r="AB1479" s="209"/>
      <c r="AC1479" s="209"/>
      <c r="AD1479" s="209"/>
      <c r="AE1479" s="209"/>
      <c r="AF1479" s="209"/>
      <c r="AG1479" s="209"/>
      <c r="AH1479" s="209"/>
      <c r="AI1479" s="209"/>
      <c r="AJ1479" s="209"/>
      <c r="AK1479" s="210"/>
      <c r="AM1479"/>
    </row>
    <row r="1480" spans="1:44" ht="16.75" customHeight="1" x14ac:dyDescent="0.2">
      <c r="A1480" s="62"/>
      <c r="B1480" s="208"/>
      <c r="C1480" s="209"/>
      <c r="D1480" s="209"/>
      <c r="E1480" s="209"/>
      <c r="F1480" s="209"/>
      <c r="G1480" s="209"/>
      <c r="H1480" s="209"/>
      <c r="I1480" s="209"/>
      <c r="J1480" s="209"/>
      <c r="K1480" s="209"/>
      <c r="L1480" s="209"/>
      <c r="M1480" s="209"/>
      <c r="N1480" s="209"/>
      <c r="O1480" s="209"/>
      <c r="P1480" s="209"/>
      <c r="Q1480" s="209"/>
      <c r="R1480" s="209"/>
      <c r="S1480" s="209"/>
      <c r="T1480" s="209"/>
      <c r="U1480" s="209"/>
      <c r="V1480" s="209"/>
      <c r="W1480" s="209"/>
      <c r="X1480" s="209"/>
      <c r="Y1480" s="209"/>
      <c r="Z1480" s="209"/>
      <c r="AA1480" s="209"/>
      <c r="AB1480" s="209"/>
      <c r="AC1480" s="209"/>
      <c r="AD1480" s="209"/>
      <c r="AE1480" s="209"/>
      <c r="AF1480" s="209"/>
      <c r="AG1480" s="209"/>
      <c r="AH1480" s="209"/>
      <c r="AI1480" s="209"/>
      <c r="AJ1480" s="209"/>
      <c r="AK1480" s="210"/>
      <c r="AM1480"/>
    </row>
    <row r="1481" spans="1:44" ht="16.75" customHeight="1" x14ac:dyDescent="0.2">
      <c r="A1481" s="62"/>
      <c r="B1481" s="211"/>
      <c r="C1481" s="212"/>
      <c r="D1481" s="212"/>
      <c r="E1481" s="212"/>
      <c r="F1481" s="212"/>
      <c r="G1481" s="212"/>
      <c r="H1481" s="212"/>
      <c r="I1481" s="212"/>
      <c r="J1481" s="212"/>
      <c r="K1481" s="212"/>
      <c r="L1481" s="212"/>
      <c r="M1481" s="212"/>
      <c r="N1481" s="212"/>
      <c r="O1481" s="212"/>
      <c r="P1481" s="212"/>
      <c r="Q1481" s="212"/>
      <c r="R1481" s="212"/>
      <c r="S1481" s="212"/>
      <c r="T1481" s="212"/>
      <c r="U1481" s="212"/>
      <c r="V1481" s="212"/>
      <c r="W1481" s="212"/>
      <c r="X1481" s="212"/>
      <c r="Y1481" s="212"/>
      <c r="Z1481" s="212"/>
      <c r="AA1481" s="212"/>
      <c r="AB1481" s="212"/>
      <c r="AC1481" s="212"/>
      <c r="AD1481" s="212"/>
      <c r="AE1481" s="212"/>
      <c r="AF1481" s="212"/>
      <c r="AG1481" s="212"/>
      <c r="AH1481" s="212"/>
      <c r="AI1481" s="212"/>
      <c r="AJ1481" s="212"/>
      <c r="AK1481" s="213"/>
      <c r="AM1481"/>
    </row>
    <row r="1482" spans="1:44" ht="7" customHeight="1" x14ac:dyDescent="0.2">
      <c r="A1482" s="62"/>
      <c r="B1482" s="16"/>
      <c r="C1482" s="17"/>
      <c r="D1482" s="18"/>
      <c r="E1482" s="18"/>
      <c r="F1482" s="18"/>
      <c r="G1482" s="18"/>
      <c r="H1482" s="18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  <c r="AA1482" s="16"/>
      <c r="AB1482" s="16"/>
      <c r="AC1482" s="16"/>
      <c r="AD1482" s="16"/>
      <c r="AE1482" s="16"/>
      <c r="AF1482" s="16"/>
      <c r="AG1482" s="16"/>
      <c r="AH1482" s="16"/>
      <c r="AI1482" s="16"/>
      <c r="AJ1482" s="16"/>
      <c r="AK1482" s="16"/>
      <c r="AM1482"/>
    </row>
    <row r="1483" spans="1:44" ht="18" customHeight="1" x14ac:dyDescent="0.2">
      <c r="A1483" s="62"/>
      <c r="B1483" s="179" t="s">
        <v>279</v>
      </c>
      <c r="C1483" s="180"/>
      <c r="D1483" s="99" t="str">
        <f>IF($X1472="","",_xlfn.XLOOKUP($X1472,Sisteplant[Número OS],Sisteplant[Ativo]))</f>
        <v/>
      </c>
      <c r="E1483" s="99"/>
      <c r="F1483" s="99"/>
      <c r="G1483" s="99"/>
      <c r="H1483" s="99"/>
      <c r="I1483" s="99"/>
      <c r="J1483" s="99"/>
      <c r="K1483" s="99"/>
      <c r="L1483" s="179" t="s">
        <v>280</v>
      </c>
      <c r="M1483" s="180"/>
      <c r="N1483" s="180"/>
      <c r="O1483" s="180"/>
      <c r="P1483" s="99" t="str">
        <f>IF($X1472="","",_xlfn.XLOOKUP($X1472,Sisteplant[Número OS],Sisteplant[Denominação Ativo]))</f>
        <v/>
      </c>
      <c r="Q1483" s="99"/>
      <c r="R1483" s="99"/>
      <c r="S1483" s="99"/>
      <c r="T1483" s="99"/>
      <c r="U1483" s="99"/>
      <c r="V1483" s="99"/>
      <c r="W1483" s="99"/>
      <c r="X1483" s="99"/>
      <c r="Y1483" s="99"/>
      <c r="Z1483" s="99"/>
      <c r="AA1483" s="99"/>
      <c r="AB1483" s="99"/>
      <c r="AC1483" s="99"/>
      <c r="AD1483" s="99"/>
      <c r="AE1483" s="185" t="str">
        <f t="array" ref="AE1483">IFERROR(
IF(I1475="","",
_xlfn.SWITCH(I1475,
"PROJETO","PO",
"OBRAS","CC")),
"--")</f>
        <v/>
      </c>
      <c r="AF1483" s="186"/>
      <c r="AG1483" s="214" t="str">
        <f t="array" ref="AG1483">IFERROR(
_xlfn.SWITCH(I1475,
"","",
"PROJETO",VALUE(RIGHT(_xlfn.XLOOKUP(X1472,Sisteplant[Número OS],Sisteplant[Observações do Serviço]),LEN(_xlfn.XLOOKUP(X1472,Sisteplant[Número OS],Sisteplant[Observações do Serviço]))-3)),
"OBRAS",VALUE(LEFT(VLOOKUP($X1472,Sisteplant[],20,FALSE),FIND("-",VLOOKUP($X1472,Sisteplant[],20,FALSE))-1))),"--")</f>
        <v/>
      </c>
      <c r="AH1483" s="214"/>
      <c r="AI1483" s="214"/>
      <c r="AJ1483" s="214"/>
      <c r="AK1483" s="215"/>
      <c r="AM1483"/>
    </row>
    <row r="1484" spans="1:44" ht="7" customHeight="1" x14ac:dyDescent="0.2">
      <c r="A1484" s="62"/>
      <c r="B1484" s="18"/>
      <c r="C1484" s="24"/>
      <c r="D1484" s="18"/>
      <c r="E1484" s="18"/>
      <c r="F1484" s="18"/>
      <c r="G1484" s="18"/>
      <c r="H1484" s="18"/>
      <c r="I1484" s="18"/>
      <c r="J1484" s="18"/>
      <c r="K1484" s="18"/>
      <c r="L1484" s="18"/>
      <c r="M1484" s="18"/>
      <c r="N1484" s="18"/>
      <c r="O1484" s="18"/>
      <c r="P1484" s="18"/>
      <c r="Q1484" s="18"/>
      <c r="R1484" s="18"/>
      <c r="S1484" s="18"/>
      <c r="T1484" s="18"/>
      <c r="U1484" s="18"/>
      <c r="V1484" s="18"/>
      <c r="W1484" s="18"/>
      <c r="X1484" s="18"/>
      <c r="Y1484" s="18"/>
      <c r="Z1484" s="18"/>
      <c r="AA1484" s="18"/>
      <c r="AB1484" s="18"/>
      <c r="AC1484" s="18"/>
      <c r="AD1484" s="18"/>
      <c r="AE1484" s="18"/>
      <c r="AF1484" s="18"/>
      <c r="AG1484" s="18"/>
      <c r="AH1484" s="18"/>
      <c r="AI1484" s="18"/>
      <c r="AJ1484" s="18"/>
      <c r="AK1484" s="18"/>
      <c r="AM1484"/>
    </row>
    <row r="1485" spans="1:44" ht="18" customHeight="1" x14ac:dyDescent="0.2">
      <c r="A1485" s="62"/>
      <c r="B1485" s="179" t="s">
        <v>9</v>
      </c>
      <c r="C1485" s="180"/>
      <c r="D1485" s="180"/>
      <c r="E1485" s="180"/>
      <c r="F1485" s="99" t="str">
        <f>IF($X1472="","",_xlfn.XLOOKUP($X1472,Sisteplant[Número OS],Sisteplant[Denominação do Solicitante]))</f>
        <v/>
      </c>
      <c r="G1485" s="99"/>
      <c r="H1485" s="99"/>
      <c r="I1485" s="99"/>
      <c r="J1485" s="99"/>
      <c r="K1485" s="99"/>
      <c r="L1485" s="99"/>
      <c r="M1485" s="99"/>
      <c r="N1485" s="99"/>
      <c r="O1485" s="99"/>
      <c r="P1485" s="99"/>
      <c r="Q1485" s="99"/>
      <c r="R1485" s="99"/>
      <c r="S1485" s="181" t="s">
        <v>281</v>
      </c>
      <c r="T1485" s="182"/>
      <c r="U1485" s="182"/>
      <c r="V1485" s="183" t="str">
        <f>IF($X1472="","",_xlfn.XLOOKUP($X1472,Sisteplant[Número OS],Sisteplant[Denominação Unidade Negócio]))</f>
        <v/>
      </c>
      <c r="W1485" s="183"/>
      <c r="X1485" s="183"/>
      <c r="Y1485" s="183"/>
      <c r="Z1485" s="183"/>
      <c r="AA1485" s="184"/>
      <c r="AB1485" s="185" t="s">
        <v>1</v>
      </c>
      <c r="AC1485" s="186"/>
      <c r="AD1485" s="186"/>
      <c r="AE1485" s="186"/>
      <c r="AF1485" s="99" t="str">
        <f>IF($X1472="","",_xlfn.XLOOKUP($X1472,Sisteplant[Número OS],Sisteplant[OS Cliente]))</f>
        <v/>
      </c>
      <c r="AG1485" s="99"/>
      <c r="AH1485" s="99"/>
      <c r="AI1485" s="99"/>
      <c r="AJ1485" s="99"/>
      <c r="AK1485" s="100"/>
      <c r="AM1485"/>
    </row>
    <row r="1486" spans="1:44" ht="7" customHeight="1" x14ac:dyDescent="0.2">
      <c r="A1486" s="62"/>
      <c r="B1486" s="16"/>
      <c r="C1486" s="17"/>
      <c r="D1486" s="18"/>
      <c r="E1486" s="18"/>
      <c r="F1486" s="18"/>
      <c r="G1486" s="18"/>
      <c r="H1486" s="18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  <c r="AA1486" s="16"/>
      <c r="AB1486" s="16"/>
      <c r="AC1486" s="16"/>
      <c r="AD1486" s="16"/>
      <c r="AE1486" s="16"/>
      <c r="AF1486" s="16"/>
      <c r="AG1486" s="16"/>
      <c r="AH1486" s="16"/>
      <c r="AI1486" s="16"/>
      <c r="AJ1486" s="16"/>
      <c r="AK1486" s="16"/>
      <c r="AM1486"/>
    </row>
    <row r="1487" spans="1:44" ht="15" customHeight="1" x14ac:dyDescent="0.2">
      <c r="A1487" s="62"/>
      <c r="B1487" s="232" t="s">
        <v>282</v>
      </c>
      <c r="C1487" s="152" t="s">
        <v>283</v>
      </c>
      <c r="D1487" s="153"/>
      <c r="E1487" s="153"/>
      <c r="F1487" s="153"/>
      <c r="G1487" s="153"/>
      <c r="H1487" s="153"/>
      <c r="I1487" s="153"/>
      <c r="J1487" s="153"/>
      <c r="K1487" s="153"/>
      <c r="L1487" s="153"/>
      <c r="M1487" s="153"/>
      <c r="N1487" s="153"/>
      <c r="O1487" s="153"/>
      <c r="P1487" s="153"/>
      <c r="Q1487" s="153"/>
      <c r="R1487" s="153"/>
      <c r="S1487" s="153"/>
      <c r="T1487" s="153"/>
      <c r="U1487" s="153"/>
      <c r="V1487" s="153"/>
      <c r="W1487" s="153"/>
      <c r="X1487" s="153"/>
      <c r="Y1487" s="153"/>
      <c r="Z1487" s="153"/>
      <c r="AA1487" s="153"/>
      <c r="AB1487" s="153"/>
      <c r="AC1487" s="153"/>
      <c r="AD1487" s="153"/>
      <c r="AE1487" s="154"/>
      <c r="AF1487" s="136" t="s">
        <v>284</v>
      </c>
      <c r="AG1487" s="137"/>
      <c r="AH1487" s="138"/>
      <c r="AI1487" s="136" t="s">
        <v>281</v>
      </c>
      <c r="AJ1487" s="137"/>
      <c r="AK1487" s="138"/>
      <c r="AM1487"/>
    </row>
    <row r="1488" spans="1:44" ht="16.75" customHeight="1" x14ac:dyDescent="0.2">
      <c r="A1488" s="62"/>
      <c r="B1488" s="233"/>
      <c r="C1488" s="155"/>
      <c r="D1488" s="156"/>
      <c r="E1488" s="156"/>
      <c r="F1488" s="156"/>
      <c r="G1488" s="156"/>
      <c r="H1488" s="156"/>
      <c r="I1488" s="156"/>
      <c r="J1488" s="156"/>
      <c r="K1488" s="156"/>
      <c r="L1488" s="156"/>
      <c r="M1488" s="156"/>
      <c r="N1488" s="156"/>
      <c r="O1488" s="156"/>
      <c r="P1488" s="156"/>
      <c r="Q1488" s="156"/>
      <c r="R1488" s="156"/>
      <c r="S1488" s="156"/>
      <c r="T1488" s="156"/>
      <c r="U1488" s="156"/>
      <c r="V1488" s="156"/>
      <c r="W1488" s="156"/>
      <c r="X1488" s="156"/>
      <c r="Y1488" s="156"/>
      <c r="Z1488" s="156"/>
      <c r="AA1488" s="156"/>
      <c r="AB1488" s="156"/>
      <c r="AC1488" s="156"/>
      <c r="AD1488" s="156"/>
      <c r="AE1488" s="157"/>
      <c r="AF1488" s="139"/>
      <c r="AG1488" s="140"/>
      <c r="AH1488" s="141"/>
      <c r="AI1488" s="139"/>
      <c r="AJ1488" s="140"/>
      <c r="AK1488" s="141"/>
      <c r="AM1488"/>
    </row>
    <row r="1489" spans="1:39" ht="16.75" customHeight="1" x14ac:dyDescent="0.2">
      <c r="A1489" s="62"/>
      <c r="B1489" s="92">
        <v>1</v>
      </c>
      <c r="C1489" s="142"/>
      <c r="D1489" s="143"/>
      <c r="E1489" s="143"/>
      <c r="F1489" s="143"/>
      <c r="G1489" s="143"/>
      <c r="H1489" s="143"/>
      <c r="I1489" s="143"/>
      <c r="J1489" s="143"/>
      <c r="K1489" s="143"/>
      <c r="L1489" s="143"/>
      <c r="M1489" s="143"/>
      <c r="N1489" s="143"/>
      <c r="O1489" s="143"/>
      <c r="P1489" s="143"/>
      <c r="Q1489" s="143"/>
      <c r="R1489" s="143"/>
      <c r="S1489" s="143"/>
      <c r="T1489" s="143"/>
      <c r="U1489" s="143"/>
      <c r="V1489" s="143"/>
      <c r="W1489" s="143"/>
      <c r="X1489" s="143"/>
      <c r="Y1489" s="143"/>
      <c r="Z1489" s="143"/>
      <c r="AA1489" s="143"/>
      <c r="AB1489" s="143"/>
      <c r="AC1489" s="143"/>
      <c r="AD1489" s="143"/>
      <c r="AE1489" s="144"/>
      <c r="AF1489" s="142"/>
      <c r="AG1489" s="143"/>
      <c r="AH1489" s="144"/>
      <c r="AI1489" s="142"/>
      <c r="AJ1489" s="143"/>
      <c r="AK1489" s="144"/>
      <c r="AM1489"/>
    </row>
    <row r="1490" spans="1:39" ht="16.75" customHeight="1" x14ac:dyDescent="0.2">
      <c r="A1490" s="62"/>
      <c r="B1490" s="93">
        <v>2</v>
      </c>
      <c r="C1490" s="145"/>
      <c r="D1490" s="146"/>
      <c r="E1490" s="146"/>
      <c r="F1490" s="146"/>
      <c r="G1490" s="146"/>
      <c r="H1490" s="146"/>
      <c r="I1490" s="146"/>
      <c r="J1490" s="146"/>
      <c r="K1490" s="146"/>
      <c r="L1490" s="146"/>
      <c r="M1490" s="146"/>
      <c r="N1490" s="146"/>
      <c r="O1490" s="146"/>
      <c r="P1490" s="146"/>
      <c r="Q1490" s="146"/>
      <c r="R1490" s="146"/>
      <c r="S1490" s="146"/>
      <c r="T1490" s="146"/>
      <c r="U1490" s="146"/>
      <c r="V1490" s="146"/>
      <c r="W1490" s="146"/>
      <c r="X1490" s="146"/>
      <c r="Y1490" s="146"/>
      <c r="Z1490" s="146"/>
      <c r="AA1490" s="146"/>
      <c r="AB1490" s="146"/>
      <c r="AC1490" s="146"/>
      <c r="AD1490" s="146"/>
      <c r="AE1490" s="147"/>
      <c r="AF1490" s="145"/>
      <c r="AG1490" s="146"/>
      <c r="AH1490" s="147"/>
      <c r="AI1490" s="145"/>
      <c r="AJ1490" s="146"/>
      <c r="AK1490" s="147"/>
      <c r="AM1490"/>
    </row>
    <row r="1491" spans="1:39" ht="16.75" customHeight="1" x14ac:dyDescent="0.2">
      <c r="A1491" s="62"/>
      <c r="B1491" s="93">
        <v>3</v>
      </c>
      <c r="C1491" s="145"/>
      <c r="D1491" s="146"/>
      <c r="E1491" s="146"/>
      <c r="F1491" s="146"/>
      <c r="G1491" s="146"/>
      <c r="H1491" s="146"/>
      <c r="I1491" s="146"/>
      <c r="J1491" s="146"/>
      <c r="K1491" s="146"/>
      <c r="L1491" s="146"/>
      <c r="M1491" s="146"/>
      <c r="N1491" s="146"/>
      <c r="O1491" s="146"/>
      <c r="P1491" s="146"/>
      <c r="Q1491" s="146"/>
      <c r="R1491" s="146"/>
      <c r="S1491" s="146"/>
      <c r="T1491" s="146"/>
      <c r="U1491" s="146"/>
      <c r="V1491" s="146"/>
      <c r="W1491" s="146"/>
      <c r="X1491" s="146"/>
      <c r="Y1491" s="146"/>
      <c r="Z1491" s="146"/>
      <c r="AA1491" s="146"/>
      <c r="AB1491" s="146"/>
      <c r="AC1491" s="146"/>
      <c r="AD1491" s="146"/>
      <c r="AE1491" s="147"/>
      <c r="AF1491" s="145"/>
      <c r="AG1491" s="146"/>
      <c r="AH1491" s="147"/>
      <c r="AI1491" s="145"/>
      <c r="AJ1491" s="146"/>
      <c r="AK1491" s="147"/>
      <c r="AM1491"/>
    </row>
    <row r="1492" spans="1:39" s="27" customFormat="1" ht="17" customHeight="1" x14ac:dyDescent="0.2">
      <c r="A1492" s="64"/>
      <c r="B1492" s="93">
        <v>4</v>
      </c>
      <c r="C1492" s="145"/>
      <c r="D1492" s="146"/>
      <c r="E1492" s="146"/>
      <c r="F1492" s="146"/>
      <c r="G1492" s="146"/>
      <c r="H1492" s="146"/>
      <c r="I1492" s="146"/>
      <c r="J1492" s="146"/>
      <c r="K1492" s="146"/>
      <c r="L1492" s="146"/>
      <c r="M1492" s="146"/>
      <c r="N1492" s="146"/>
      <c r="O1492" s="146"/>
      <c r="P1492" s="146"/>
      <c r="Q1492" s="146"/>
      <c r="R1492" s="146"/>
      <c r="S1492" s="146"/>
      <c r="T1492" s="146"/>
      <c r="U1492" s="146"/>
      <c r="V1492" s="146"/>
      <c r="W1492" s="146"/>
      <c r="X1492" s="146"/>
      <c r="Y1492" s="146"/>
      <c r="Z1492" s="146"/>
      <c r="AA1492" s="146"/>
      <c r="AB1492" s="146"/>
      <c r="AC1492" s="146"/>
      <c r="AD1492" s="146"/>
      <c r="AE1492" s="147"/>
      <c r="AF1492" s="145"/>
      <c r="AG1492" s="146"/>
      <c r="AH1492" s="147"/>
      <c r="AI1492" s="145"/>
      <c r="AJ1492" s="146"/>
      <c r="AK1492" s="147"/>
    </row>
    <row r="1493" spans="1:39" ht="17" customHeight="1" x14ac:dyDescent="0.2">
      <c r="A1493" s="62"/>
      <c r="B1493" s="93">
        <v>5</v>
      </c>
      <c r="C1493" s="145"/>
      <c r="D1493" s="146"/>
      <c r="E1493" s="146"/>
      <c r="F1493" s="146"/>
      <c r="G1493" s="146"/>
      <c r="H1493" s="146"/>
      <c r="I1493" s="146"/>
      <c r="J1493" s="146"/>
      <c r="K1493" s="146"/>
      <c r="L1493" s="146"/>
      <c r="M1493" s="146"/>
      <c r="N1493" s="146"/>
      <c r="O1493" s="146"/>
      <c r="P1493" s="146"/>
      <c r="Q1493" s="146"/>
      <c r="R1493" s="146"/>
      <c r="S1493" s="146"/>
      <c r="T1493" s="146"/>
      <c r="U1493" s="146"/>
      <c r="V1493" s="146"/>
      <c r="W1493" s="146"/>
      <c r="X1493" s="146"/>
      <c r="Y1493" s="146"/>
      <c r="Z1493" s="146"/>
      <c r="AA1493" s="146"/>
      <c r="AB1493" s="146"/>
      <c r="AC1493" s="146"/>
      <c r="AD1493" s="146"/>
      <c r="AE1493" s="147"/>
      <c r="AF1493" s="145"/>
      <c r="AG1493" s="146"/>
      <c r="AH1493" s="147"/>
      <c r="AI1493" s="145"/>
      <c r="AJ1493" s="146"/>
      <c r="AK1493" s="147"/>
      <c r="AM1493"/>
    </row>
    <row r="1494" spans="1:39" ht="17" customHeight="1" x14ac:dyDescent="0.2">
      <c r="A1494" s="62"/>
      <c r="B1494" s="93">
        <v>6</v>
      </c>
      <c r="C1494" s="145"/>
      <c r="D1494" s="146"/>
      <c r="E1494" s="146"/>
      <c r="F1494" s="146"/>
      <c r="G1494" s="146"/>
      <c r="H1494" s="146"/>
      <c r="I1494" s="146"/>
      <c r="J1494" s="146"/>
      <c r="K1494" s="146"/>
      <c r="L1494" s="146"/>
      <c r="M1494" s="146"/>
      <c r="N1494" s="146"/>
      <c r="O1494" s="146"/>
      <c r="P1494" s="146"/>
      <c r="Q1494" s="146"/>
      <c r="R1494" s="146"/>
      <c r="S1494" s="146"/>
      <c r="T1494" s="146"/>
      <c r="U1494" s="146"/>
      <c r="V1494" s="146"/>
      <c r="W1494" s="146"/>
      <c r="X1494" s="146"/>
      <c r="Y1494" s="146"/>
      <c r="Z1494" s="146"/>
      <c r="AA1494" s="146"/>
      <c r="AB1494" s="146"/>
      <c r="AC1494" s="146"/>
      <c r="AD1494" s="146"/>
      <c r="AE1494" s="147"/>
      <c r="AF1494" s="145"/>
      <c r="AG1494" s="146"/>
      <c r="AH1494" s="147"/>
      <c r="AI1494" s="145"/>
      <c r="AJ1494" s="146"/>
      <c r="AK1494" s="147"/>
      <c r="AM1494"/>
    </row>
    <row r="1495" spans="1:39" ht="17" customHeight="1" x14ac:dyDescent="0.2">
      <c r="A1495" s="62"/>
      <c r="B1495" s="94">
        <v>7</v>
      </c>
      <c r="C1495" s="148"/>
      <c r="D1495" s="149"/>
      <c r="E1495" s="149"/>
      <c r="F1495" s="149"/>
      <c r="G1495" s="149"/>
      <c r="H1495" s="149"/>
      <c r="I1495" s="149"/>
      <c r="J1495" s="149"/>
      <c r="K1495" s="149"/>
      <c r="L1495" s="149"/>
      <c r="M1495" s="149"/>
      <c r="N1495" s="149"/>
      <c r="O1495" s="149"/>
      <c r="P1495" s="149"/>
      <c r="Q1495" s="149"/>
      <c r="R1495" s="149"/>
      <c r="S1495" s="149"/>
      <c r="T1495" s="149"/>
      <c r="U1495" s="149"/>
      <c r="V1495" s="149"/>
      <c r="W1495" s="149"/>
      <c r="X1495" s="149"/>
      <c r="Y1495" s="149"/>
      <c r="Z1495" s="149"/>
      <c r="AA1495" s="149"/>
      <c r="AB1495" s="149"/>
      <c r="AC1495" s="149"/>
      <c r="AD1495" s="149"/>
      <c r="AE1495" s="150"/>
      <c r="AF1495" s="148"/>
      <c r="AG1495" s="149"/>
      <c r="AH1495" s="150"/>
      <c r="AI1495" s="148"/>
      <c r="AJ1495" s="149"/>
      <c r="AK1495" s="150"/>
      <c r="AM1495"/>
    </row>
    <row r="1496" spans="1:39" ht="7" customHeight="1" x14ac:dyDescent="0.2">
      <c r="A1496" s="62"/>
      <c r="B1496" s="16"/>
      <c r="C1496" s="17"/>
      <c r="D1496" s="18"/>
      <c r="E1496" s="18"/>
      <c r="F1496" s="18"/>
      <c r="G1496" s="18"/>
      <c r="H1496" s="18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  <c r="AA1496" s="16"/>
      <c r="AB1496" s="16"/>
      <c r="AC1496" s="16"/>
      <c r="AD1496" s="16"/>
      <c r="AE1496" s="16"/>
      <c r="AF1496" s="16"/>
      <c r="AG1496" s="16"/>
      <c r="AH1496" s="16"/>
      <c r="AI1496" s="16"/>
      <c r="AJ1496" s="16"/>
      <c r="AK1496" s="16"/>
      <c r="AM1496"/>
    </row>
    <row r="1497" spans="1:39" ht="17" customHeight="1" x14ac:dyDescent="0.2">
      <c r="A1497" s="62"/>
      <c r="B1497" s="163" t="s">
        <v>285</v>
      </c>
      <c r="C1497" s="164"/>
      <c r="D1497" s="165"/>
      <c r="E1497" s="163" t="s">
        <v>286</v>
      </c>
      <c r="F1497" s="164"/>
      <c r="G1497" s="164"/>
      <c r="H1497" s="164"/>
      <c r="I1497" s="164"/>
      <c r="J1497" s="164"/>
      <c r="K1497" s="164"/>
      <c r="L1497" s="164"/>
      <c r="M1497" s="164"/>
      <c r="N1497" s="164"/>
      <c r="O1497" s="164"/>
      <c r="P1497" s="164"/>
      <c r="Q1497" s="164"/>
      <c r="R1497" s="164"/>
      <c r="S1497" s="165"/>
      <c r="T1497" s="163" t="s">
        <v>287</v>
      </c>
      <c r="U1497" s="164"/>
      <c r="V1497" s="164"/>
      <c r="W1497" s="164"/>
      <c r="X1497" s="165"/>
      <c r="Y1497" s="163" t="s">
        <v>288</v>
      </c>
      <c r="Z1497" s="164"/>
      <c r="AA1497" s="164"/>
      <c r="AB1497" s="164"/>
      <c r="AC1497" s="165"/>
      <c r="AD1497" s="163" t="s">
        <v>289</v>
      </c>
      <c r="AE1497" s="164"/>
      <c r="AF1497" s="164"/>
      <c r="AG1497" s="164"/>
      <c r="AH1497" s="165"/>
      <c r="AI1497" s="163" t="s">
        <v>290</v>
      </c>
      <c r="AJ1497" s="164"/>
      <c r="AK1497" s="165"/>
      <c r="AM1497"/>
    </row>
    <row r="1498" spans="1:39" ht="17" customHeight="1" x14ac:dyDescent="0.2">
      <c r="A1498" s="62"/>
      <c r="B1498" s="142"/>
      <c r="C1498" s="143"/>
      <c r="D1498" s="144"/>
      <c r="E1498" s="142"/>
      <c r="F1498" s="143"/>
      <c r="G1498" s="143"/>
      <c r="H1498" s="143"/>
      <c r="I1498" s="143"/>
      <c r="J1498" s="143"/>
      <c r="K1498" s="143"/>
      <c r="L1498" s="143"/>
      <c r="M1498" s="143"/>
      <c r="N1498" s="143"/>
      <c r="O1498" s="143"/>
      <c r="P1498" s="143"/>
      <c r="Q1498" s="143"/>
      <c r="R1498" s="143"/>
      <c r="S1498" s="144"/>
      <c r="T1498" s="142" t="s">
        <v>291</v>
      </c>
      <c r="U1498" s="143"/>
      <c r="V1498" s="143"/>
      <c r="W1498" s="143"/>
      <c r="X1498" s="144"/>
      <c r="Y1498" s="142" t="s">
        <v>292</v>
      </c>
      <c r="Z1498" s="143"/>
      <c r="AA1498" s="143"/>
      <c r="AB1498" s="143"/>
      <c r="AC1498" s="144"/>
      <c r="AD1498" s="142" t="s">
        <v>292</v>
      </c>
      <c r="AE1498" s="143"/>
      <c r="AF1498" s="143"/>
      <c r="AG1498" s="143"/>
      <c r="AH1498" s="144"/>
      <c r="AI1498" s="142"/>
      <c r="AJ1498" s="143"/>
      <c r="AK1498" s="144"/>
      <c r="AM1498"/>
    </row>
    <row r="1499" spans="1:39" ht="17" customHeight="1" x14ac:dyDescent="0.2">
      <c r="A1499" s="62"/>
      <c r="B1499" s="145"/>
      <c r="C1499" s="146"/>
      <c r="D1499" s="147"/>
      <c r="E1499" s="145"/>
      <c r="F1499" s="146"/>
      <c r="G1499" s="146"/>
      <c r="H1499" s="146"/>
      <c r="I1499" s="146"/>
      <c r="J1499" s="146"/>
      <c r="K1499" s="146"/>
      <c r="L1499" s="146"/>
      <c r="M1499" s="146"/>
      <c r="N1499" s="146"/>
      <c r="O1499" s="146"/>
      <c r="P1499" s="146"/>
      <c r="Q1499" s="146"/>
      <c r="R1499" s="146"/>
      <c r="S1499" s="147"/>
      <c r="T1499" s="145" t="s">
        <v>291</v>
      </c>
      <c r="U1499" s="146"/>
      <c r="V1499" s="146"/>
      <c r="W1499" s="146"/>
      <c r="X1499" s="147"/>
      <c r="Y1499" s="145" t="s">
        <v>292</v>
      </c>
      <c r="Z1499" s="146"/>
      <c r="AA1499" s="146"/>
      <c r="AB1499" s="146"/>
      <c r="AC1499" s="147"/>
      <c r="AD1499" s="145" t="s">
        <v>292</v>
      </c>
      <c r="AE1499" s="146"/>
      <c r="AF1499" s="146"/>
      <c r="AG1499" s="146"/>
      <c r="AH1499" s="147"/>
      <c r="AI1499" s="145"/>
      <c r="AJ1499" s="146"/>
      <c r="AK1499" s="147"/>
      <c r="AM1499"/>
    </row>
    <row r="1500" spans="1:39" ht="17" customHeight="1" x14ac:dyDescent="0.2">
      <c r="A1500" s="62"/>
      <c r="B1500" s="145"/>
      <c r="C1500" s="146"/>
      <c r="D1500" s="147"/>
      <c r="E1500" s="145"/>
      <c r="F1500" s="146"/>
      <c r="G1500" s="146"/>
      <c r="H1500" s="146"/>
      <c r="I1500" s="146"/>
      <c r="J1500" s="146"/>
      <c r="K1500" s="146"/>
      <c r="L1500" s="146"/>
      <c r="M1500" s="146"/>
      <c r="N1500" s="146"/>
      <c r="O1500" s="146"/>
      <c r="P1500" s="146"/>
      <c r="Q1500" s="146"/>
      <c r="R1500" s="146"/>
      <c r="S1500" s="147"/>
      <c r="T1500" s="145" t="s">
        <v>291</v>
      </c>
      <c r="U1500" s="146"/>
      <c r="V1500" s="146"/>
      <c r="W1500" s="146"/>
      <c r="X1500" s="147"/>
      <c r="Y1500" s="145" t="s">
        <v>292</v>
      </c>
      <c r="Z1500" s="146"/>
      <c r="AA1500" s="146"/>
      <c r="AB1500" s="146"/>
      <c r="AC1500" s="147"/>
      <c r="AD1500" s="145" t="s">
        <v>292</v>
      </c>
      <c r="AE1500" s="146"/>
      <c r="AF1500" s="146"/>
      <c r="AG1500" s="146"/>
      <c r="AH1500" s="147"/>
      <c r="AI1500" s="145"/>
      <c r="AJ1500" s="146"/>
      <c r="AK1500" s="147"/>
      <c r="AM1500"/>
    </row>
    <row r="1501" spans="1:39" ht="17" customHeight="1" x14ac:dyDescent="0.2">
      <c r="A1501" s="62"/>
      <c r="B1501" s="145"/>
      <c r="C1501" s="146"/>
      <c r="D1501" s="147"/>
      <c r="E1501" s="145"/>
      <c r="F1501" s="146"/>
      <c r="G1501" s="146"/>
      <c r="H1501" s="146"/>
      <c r="I1501" s="146"/>
      <c r="J1501" s="146"/>
      <c r="K1501" s="146"/>
      <c r="L1501" s="146"/>
      <c r="M1501" s="146"/>
      <c r="N1501" s="146"/>
      <c r="O1501" s="146"/>
      <c r="P1501" s="146"/>
      <c r="Q1501" s="146"/>
      <c r="R1501" s="146"/>
      <c r="S1501" s="147"/>
      <c r="T1501" s="145" t="s">
        <v>291</v>
      </c>
      <c r="U1501" s="146"/>
      <c r="V1501" s="146"/>
      <c r="W1501" s="146"/>
      <c r="X1501" s="147"/>
      <c r="Y1501" s="145" t="s">
        <v>292</v>
      </c>
      <c r="Z1501" s="146"/>
      <c r="AA1501" s="146"/>
      <c r="AB1501" s="146"/>
      <c r="AC1501" s="147"/>
      <c r="AD1501" s="145" t="s">
        <v>292</v>
      </c>
      <c r="AE1501" s="146"/>
      <c r="AF1501" s="146"/>
      <c r="AG1501" s="146"/>
      <c r="AH1501" s="147"/>
      <c r="AI1501" s="145"/>
      <c r="AJ1501" s="146"/>
      <c r="AK1501" s="147"/>
      <c r="AM1501"/>
    </row>
    <row r="1502" spans="1:39" ht="17" customHeight="1" x14ac:dyDescent="0.2">
      <c r="A1502" s="62"/>
      <c r="B1502" s="145"/>
      <c r="C1502" s="146"/>
      <c r="D1502" s="147"/>
      <c r="E1502" s="145"/>
      <c r="F1502" s="146"/>
      <c r="G1502" s="146"/>
      <c r="H1502" s="146"/>
      <c r="I1502" s="146"/>
      <c r="J1502" s="146"/>
      <c r="K1502" s="146"/>
      <c r="L1502" s="146"/>
      <c r="M1502" s="146"/>
      <c r="N1502" s="146"/>
      <c r="O1502" s="146"/>
      <c r="P1502" s="146"/>
      <c r="Q1502" s="146"/>
      <c r="R1502" s="146"/>
      <c r="S1502" s="147"/>
      <c r="T1502" s="145" t="s">
        <v>291</v>
      </c>
      <c r="U1502" s="146"/>
      <c r="V1502" s="146"/>
      <c r="W1502" s="146"/>
      <c r="X1502" s="147"/>
      <c r="Y1502" s="145" t="s">
        <v>292</v>
      </c>
      <c r="Z1502" s="146"/>
      <c r="AA1502" s="146"/>
      <c r="AB1502" s="146"/>
      <c r="AC1502" s="147"/>
      <c r="AD1502" s="145" t="s">
        <v>292</v>
      </c>
      <c r="AE1502" s="146"/>
      <c r="AF1502" s="146"/>
      <c r="AG1502" s="146"/>
      <c r="AH1502" s="147"/>
      <c r="AI1502" s="145"/>
      <c r="AJ1502" s="146"/>
      <c r="AK1502" s="147"/>
      <c r="AM1502"/>
    </row>
    <row r="1503" spans="1:39" ht="17" customHeight="1" x14ac:dyDescent="0.2">
      <c r="A1503" s="62"/>
      <c r="B1503" s="145"/>
      <c r="C1503" s="146"/>
      <c r="D1503" s="147"/>
      <c r="E1503" s="145"/>
      <c r="F1503" s="146"/>
      <c r="G1503" s="146"/>
      <c r="H1503" s="146"/>
      <c r="I1503" s="146"/>
      <c r="J1503" s="146"/>
      <c r="K1503" s="146"/>
      <c r="L1503" s="146"/>
      <c r="M1503" s="146"/>
      <c r="N1503" s="146"/>
      <c r="O1503" s="146"/>
      <c r="P1503" s="146"/>
      <c r="Q1503" s="146"/>
      <c r="R1503" s="146"/>
      <c r="S1503" s="147"/>
      <c r="T1503" s="145" t="s">
        <v>291</v>
      </c>
      <c r="U1503" s="146"/>
      <c r="V1503" s="146"/>
      <c r="W1503" s="146"/>
      <c r="X1503" s="147"/>
      <c r="Y1503" s="145" t="s">
        <v>292</v>
      </c>
      <c r="Z1503" s="146"/>
      <c r="AA1503" s="146"/>
      <c r="AB1503" s="146"/>
      <c r="AC1503" s="147"/>
      <c r="AD1503" s="145" t="s">
        <v>292</v>
      </c>
      <c r="AE1503" s="146"/>
      <c r="AF1503" s="146"/>
      <c r="AG1503" s="146"/>
      <c r="AH1503" s="147"/>
      <c r="AI1503" s="145"/>
      <c r="AJ1503" s="146"/>
      <c r="AK1503" s="147"/>
      <c r="AM1503"/>
    </row>
    <row r="1504" spans="1:39" ht="17" customHeight="1" x14ac:dyDescent="0.2">
      <c r="A1504" s="62"/>
      <c r="B1504" s="145"/>
      <c r="C1504" s="146"/>
      <c r="D1504" s="147"/>
      <c r="E1504" s="145"/>
      <c r="F1504" s="146"/>
      <c r="G1504" s="146"/>
      <c r="H1504" s="146"/>
      <c r="I1504" s="146"/>
      <c r="J1504" s="146"/>
      <c r="K1504" s="146"/>
      <c r="L1504" s="146"/>
      <c r="M1504" s="146"/>
      <c r="N1504" s="146"/>
      <c r="O1504" s="146"/>
      <c r="P1504" s="146"/>
      <c r="Q1504" s="146"/>
      <c r="R1504" s="146"/>
      <c r="S1504" s="147"/>
      <c r="T1504" s="145" t="s">
        <v>291</v>
      </c>
      <c r="U1504" s="146"/>
      <c r="V1504" s="146"/>
      <c r="W1504" s="146"/>
      <c r="X1504" s="147"/>
      <c r="Y1504" s="145" t="s">
        <v>292</v>
      </c>
      <c r="Z1504" s="146"/>
      <c r="AA1504" s="146"/>
      <c r="AB1504" s="146"/>
      <c r="AC1504" s="147"/>
      <c r="AD1504" s="145" t="s">
        <v>292</v>
      </c>
      <c r="AE1504" s="146"/>
      <c r="AF1504" s="146"/>
      <c r="AG1504" s="146"/>
      <c r="AH1504" s="147"/>
      <c r="AI1504" s="145"/>
      <c r="AJ1504" s="146"/>
      <c r="AK1504" s="147"/>
      <c r="AM1504"/>
    </row>
    <row r="1505" spans="1:39" ht="17" customHeight="1" x14ac:dyDescent="0.2">
      <c r="A1505" s="62"/>
      <c r="B1505" s="145"/>
      <c r="C1505" s="146"/>
      <c r="D1505" s="147"/>
      <c r="E1505" s="145"/>
      <c r="F1505" s="146"/>
      <c r="G1505" s="146"/>
      <c r="H1505" s="146"/>
      <c r="I1505" s="146"/>
      <c r="J1505" s="146"/>
      <c r="K1505" s="146"/>
      <c r="L1505" s="146"/>
      <c r="M1505" s="146"/>
      <c r="N1505" s="146"/>
      <c r="O1505" s="146"/>
      <c r="P1505" s="146"/>
      <c r="Q1505" s="146"/>
      <c r="R1505" s="146"/>
      <c r="S1505" s="147"/>
      <c r="T1505" s="145" t="s">
        <v>291</v>
      </c>
      <c r="U1505" s="146"/>
      <c r="V1505" s="146"/>
      <c r="W1505" s="146"/>
      <c r="X1505" s="147"/>
      <c r="Y1505" s="145" t="s">
        <v>292</v>
      </c>
      <c r="Z1505" s="146"/>
      <c r="AA1505" s="146"/>
      <c r="AB1505" s="146"/>
      <c r="AC1505" s="147"/>
      <c r="AD1505" s="145" t="s">
        <v>292</v>
      </c>
      <c r="AE1505" s="146"/>
      <c r="AF1505" s="146"/>
      <c r="AG1505" s="146"/>
      <c r="AH1505" s="147"/>
      <c r="AI1505" s="145"/>
      <c r="AJ1505" s="146"/>
      <c r="AK1505" s="147"/>
      <c r="AM1505"/>
    </row>
    <row r="1506" spans="1:39" ht="17" customHeight="1" x14ac:dyDescent="0.2">
      <c r="A1506" s="62"/>
      <c r="B1506" s="145"/>
      <c r="C1506" s="146"/>
      <c r="D1506" s="147"/>
      <c r="E1506" s="145"/>
      <c r="F1506" s="146"/>
      <c r="G1506" s="146"/>
      <c r="H1506" s="146"/>
      <c r="I1506" s="146"/>
      <c r="J1506" s="146"/>
      <c r="K1506" s="146"/>
      <c r="L1506" s="146"/>
      <c r="M1506" s="146"/>
      <c r="N1506" s="146"/>
      <c r="O1506" s="146"/>
      <c r="P1506" s="146"/>
      <c r="Q1506" s="146"/>
      <c r="R1506" s="146"/>
      <c r="S1506" s="147"/>
      <c r="T1506" s="145" t="s">
        <v>291</v>
      </c>
      <c r="U1506" s="146"/>
      <c r="V1506" s="146"/>
      <c r="W1506" s="146"/>
      <c r="X1506" s="147"/>
      <c r="Y1506" s="145" t="s">
        <v>292</v>
      </c>
      <c r="Z1506" s="146"/>
      <c r="AA1506" s="146"/>
      <c r="AB1506" s="146"/>
      <c r="AC1506" s="147"/>
      <c r="AD1506" s="145" t="s">
        <v>292</v>
      </c>
      <c r="AE1506" s="146"/>
      <c r="AF1506" s="146"/>
      <c r="AG1506" s="146"/>
      <c r="AH1506" s="147"/>
      <c r="AI1506" s="145"/>
      <c r="AJ1506" s="146"/>
      <c r="AK1506" s="147"/>
      <c r="AM1506"/>
    </row>
    <row r="1507" spans="1:39" ht="17" customHeight="1" x14ac:dyDescent="0.2">
      <c r="A1507" s="62"/>
      <c r="B1507" s="145"/>
      <c r="C1507" s="146"/>
      <c r="D1507" s="147"/>
      <c r="E1507" s="145"/>
      <c r="F1507" s="146"/>
      <c r="G1507" s="146"/>
      <c r="H1507" s="146"/>
      <c r="I1507" s="146"/>
      <c r="J1507" s="146"/>
      <c r="K1507" s="146"/>
      <c r="L1507" s="146"/>
      <c r="M1507" s="146"/>
      <c r="N1507" s="146"/>
      <c r="O1507" s="146"/>
      <c r="P1507" s="146"/>
      <c r="Q1507" s="146"/>
      <c r="R1507" s="146"/>
      <c r="S1507" s="147"/>
      <c r="T1507" s="145" t="s">
        <v>291</v>
      </c>
      <c r="U1507" s="146"/>
      <c r="V1507" s="146"/>
      <c r="W1507" s="146"/>
      <c r="X1507" s="147"/>
      <c r="Y1507" s="145" t="s">
        <v>292</v>
      </c>
      <c r="Z1507" s="146"/>
      <c r="AA1507" s="146"/>
      <c r="AB1507" s="146"/>
      <c r="AC1507" s="147"/>
      <c r="AD1507" s="145" t="s">
        <v>292</v>
      </c>
      <c r="AE1507" s="146"/>
      <c r="AF1507" s="146"/>
      <c r="AG1507" s="146"/>
      <c r="AH1507" s="147"/>
      <c r="AI1507" s="145"/>
      <c r="AJ1507" s="146"/>
      <c r="AK1507" s="147"/>
      <c r="AM1507"/>
    </row>
    <row r="1508" spans="1:39" ht="17" customHeight="1" x14ac:dyDescent="0.2">
      <c r="A1508" s="62"/>
      <c r="B1508" s="148"/>
      <c r="C1508" s="149"/>
      <c r="D1508" s="150"/>
      <c r="E1508" s="148"/>
      <c r="F1508" s="149"/>
      <c r="G1508" s="149"/>
      <c r="H1508" s="149"/>
      <c r="I1508" s="149"/>
      <c r="J1508" s="149"/>
      <c r="K1508" s="149"/>
      <c r="L1508" s="149"/>
      <c r="M1508" s="149"/>
      <c r="N1508" s="149"/>
      <c r="O1508" s="149"/>
      <c r="P1508" s="149"/>
      <c r="Q1508" s="149"/>
      <c r="R1508" s="149"/>
      <c r="S1508" s="150"/>
      <c r="T1508" s="148" t="s">
        <v>291</v>
      </c>
      <c r="U1508" s="149"/>
      <c r="V1508" s="149"/>
      <c r="W1508" s="149"/>
      <c r="X1508" s="150"/>
      <c r="Y1508" s="148" t="s">
        <v>292</v>
      </c>
      <c r="Z1508" s="149"/>
      <c r="AA1508" s="149"/>
      <c r="AB1508" s="149"/>
      <c r="AC1508" s="150"/>
      <c r="AD1508" s="148" t="s">
        <v>292</v>
      </c>
      <c r="AE1508" s="149"/>
      <c r="AF1508" s="149"/>
      <c r="AG1508" s="149"/>
      <c r="AH1508" s="150"/>
      <c r="AI1508" s="148"/>
      <c r="AJ1508" s="149"/>
      <c r="AK1508" s="150"/>
      <c r="AM1508"/>
    </row>
    <row r="1509" spans="1:39" ht="7" customHeight="1" x14ac:dyDescent="0.2">
      <c r="A1509" s="62"/>
      <c r="AM1509"/>
    </row>
    <row r="1510" spans="1:39" ht="7" customHeight="1" x14ac:dyDescent="0.2">
      <c r="A1510" s="62"/>
      <c r="B1510" s="28"/>
      <c r="C1510" s="25"/>
      <c r="D1510" s="25"/>
      <c r="E1510" s="25"/>
      <c r="F1510" s="25"/>
      <c r="G1510" s="25"/>
      <c r="H1510" s="25"/>
      <c r="I1510" s="25"/>
      <c r="J1510" s="25"/>
      <c r="K1510" s="25"/>
      <c r="L1510" s="25"/>
      <c r="M1510" s="25"/>
      <c r="N1510" s="25"/>
      <c r="O1510" s="25"/>
      <c r="P1510" s="25"/>
      <c r="Q1510" s="25"/>
      <c r="R1510" s="25"/>
      <c r="S1510" s="25"/>
      <c r="T1510" s="25"/>
      <c r="U1510" s="25"/>
      <c r="V1510" s="25"/>
      <c r="W1510" s="25"/>
      <c r="X1510" s="25"/>
      <c r="Y1510" s="25"/>
      <c r="Z1510" s="25"/>
      <c r="AA1510" s="25"/>
      <c r="AB1510" s="25"/>
      <c r="AC1510" s="25"/>
      <c r="AD1510" s="25"/>
      <c r="AE1510" s="25"/>
      <c r="AF1510" s="25"/>
      <c r="AG1510" s="25"/>
      <c r="AH1510" s="25"/>
      <c r="AI1510" s="25"/>
      <c r="AJ1510" s="25"/>
      <c r="AK1510" s="26"/>
      <c r="AM1510"/>
    </row>
    <row r="1511" spans="1:39" s="30" customFormat="1" ht="15" customHeight="1" x14ac:dyDescent="0.15">
      <c r="A1511" s="62"/>
      <c r="B1511" s="166" t="s">
        <v>293</v>
      </c>
      <c r="C1511" s="167"/>
      <c r="D1511" s="167"/>
      <c r="E1511" s="167"/>
      <c r="F1511" s="167"/>
      <c r="G1511" s="23"/>
      <c r="H1511" s="69"/>
      <c r="I1511" s="23" t="s">
        <v>294</v>
      </c>
      <c r="J1511" s="23"/>
      <c r="K1511" s="23"/>
      <c r="L1511" s="23"/>
      <c r="M1511" s="69"/>
      <c r="N1511" s="23" t="s">
        <v>295</v>
      </c>
      <c r="O1511" s="23"/>
      <c r="P1511" s="23"/>
      <c r="Q1511" s="23"/>
      <c r="R1511" s="69"/>
      <c r="S1511" s="23" t="s">
        <v>296</v>
      </c>
      <c r="T1511" s="23"/>
      <c r="U1511" s="23"/>
      <c r="V1511" s="23"/>
      <c r="W1511" s="23"/>
      <c r="X1511" s="23"/>
      <c r="Y1511" s="70"/>
      <c r="Z1511" s="23" t="s">
        <v>297</v>
      </c>
      <c r="AA1511" s="23"/>
      <c r="AB1511" s="23"/>
      <c r="AC1511" s="23"/>
      <c r="AD1511" s="69"/>
      <c r="AE1511" s="23" t="s">
        <v>298</v>
      </c>
      <c r="AF1511" s="23"/>
      <c r="AG1511" s="23"/>
      <c r="AH1511" s="80"/>
      <c r="AI1511" s="80"/>
      <c r="AJ1511" s="80"/>
      <c r="AK1511" s="84"/>
    </row>
    <row r="1512" spans="1:39" s="30" customFormat="1" ht="10" customHeight="1" x14ac:dyDescent="0.15">
      <c r="A1512" s="62"/>
      <c r="B1512" s="166"/>
      <c r="C1512" s="167"/>
      <c r="D1512" s="167"/>
      <c r="E1512" s="167"/>
      <c r="F1512" s="167"/>
      <c r="G1512" s="23"/>
      <c r="H1512" s="23"/>
      <c r="I1512" s="23"/>
      <c r="J1512" s="23"/>
      <c r="K1512" s="23"/>
      <c r="L1512" s="23"/>
      <c r="M1512" s="23"/>
      <c r="N1512" s="23"/>
      <c r="O1512" s="23"/>
      <c r="P1512" s="23"/>
      <c r="Q1512" s="23"/>
      <c r="R1512" s="23"/>
      <c r="S1512" s="23"/>
      <c r="T1512" s="23"/>
      <c r="U1512" s="23"/>
      <c r="V1512" s="23"/>
      <c r="W1512" s="23"/>
      <c r="X1512" s="23"/>
      <c r="Y1512" s="23"/>
      <c r="Z1512" s="23"/>
      <c r="AA1512" s="23"/>
      <c r="AB1512" s="23"/>
      <c r="AC1512" s="23"/>
      <c r="AD1512" s="23"/>
      <c r="AE1512" s="23"/>
      <c r="AF1512" s="23"/>
      <c r="AG1512" s="23"/>
      <c r="AH1512" s="80"/>
      <c r="AI1512" s="80"/>
      <c r="AJ1512" s="80"/>
      <c r="AK1512" s="84"/>
    </row>
    <row r="1513" spans="1:39" s="30" customFormat="1" ht="15" customHeight="1" x14ac:dyDescent="0.15">
      <c r="A1513" s="62"/>
      <c r="B1513" s="166"/>
      <c r="C1513" s="167"/>
      <c r="D1513" s="167"/>
      <c r="E1513" s="167"/>
      <c r="F1513" s="167"/>
      <c r="G1513" s="23"/>
      <c r="H1513" s="69"/>
      <c r="I1513" s="23" t="s">
        <v>299</v>
      </c>
      <c r="J1513" s="23"/>
      <c r="K1513" s="23"/>
      <c r="L1513" s="23"/>
      <c r="M1513" s="69"/>
      <c r="N1513" s="23" t="s">
        <v>300</v>
      </c>
      <c r="O1513" s="72"/>
      <c r="P1513" s="23"/>
      <c r="Q1513" s="23"/>
      <c r="R1513" s="69"/>
      <c r="S1513" s="23" t="s">
        <v>301</v>
      </c>
      <c r="T1513" s="23"/>
      <c r="U1513" s="23"/>
      <c r="V1513" s="23"/>
      <c r="W1513" s="23"/>
      <c r="X1513" s="23"/>
      <c r="Y1513" s="69"/>
      <c r="Z1513" s="23" t="s">
        <v>302</v>
      </c>
      <c r="AA1513" s="23"/>
      <c r="AB1513" s="71"/>
      <c r="AC1513" s="71"/>
      <c r="AD1513" s="71"/>
      <c r="AE1513" s="71"/>
      <c r="AF1513" s="71"/>
      <c r="AG1513" s="71"/>
      <c r="AH1513" s="71"/>
      <c r="AI1513" s="71"/>
      <c r="AJ1513" s="71"/>
      <c r="AK1513" s="82"/>
    </row>
    <row r="1514" spans="1:39" s="30" customFormat="1" ht="10" customHeight="1" x14ac:dyDescent="0.15">
      <c r="A1514" s="62"/>
      <c r="B1514" s="83"/>
      <c r="C1514" s="29"/>
      <c r="D1514" s="29"/>
      <c r="E1514" s="29"/>
      <c r="F1514" s="29"/>
      <c r="G1514" s="23"/>
      <c r="H1514" s="23"/>
      <c r="I1514" s="23"/>
      <c r="J1514" s="23"/>
      <c r="K1514" s="23"/>
      <c r="L1514" s="23"/>
      <c r="M1514" s="23"/>
      <c r="N1514" s="23"/>
      <c r="O1514" s="23"/>
      <c r="P1514" s="23"/>
      <c r="Q1514" s="23"/>
      <c r="R1514" s="23"/>
      <c r="S1514" s="23"/>
      <c r="T1514" s="23"/>
      <c r="U1514" s="23"/>
      <c r="V1514" s="23"/>
      <c r="W1514" s="23"/>
      <c r="X1514" s="23"/>
      <c r="Y1514" s="23"/>
      <c r="Z1514" s="23"/>
      <c r="AA1514" s="23"/>
      <c r="AB1514" s="23"/>
      <c r="AC1514" s="23"/>
      <c r="AD1514" s="23"/>
      <c r="AE1514" s="23"/>
      <c r="AF1514" s="23"/>
      <c r="AG1514" s="23"/>
      <c r="AH1514" s="23"/>
      <c r="AI1514" s="23"/>
      <c r="AJ1514" s="23"/>
      <c r="AK1514" s="84"/>
    </row>
    <row r="1515" spans="1:39" s="30" customFormat="1" ht="15" customHeight="1" x14ac:dyDescent="0.15">
      <c r="A1515" s="62"/>
      <c r="B1515" s="171" t="s">
        <v>303</v>
      </c>
      <c r="C1515" s="172"/>
      <c r="D1515" s="172"/>
      <c r="E1515" s="172"/>
      <c r="F1515" s="172"/>
      <c r="G1515" s="23"/>
      <c r="H1515" s="69"/>
      <c r="I1515" s="23" t="s">
        <v>304</v>
      </c>
      <c r="J1515" s="23"/>
      <c r="K1515" s="23"/>
      <c r="L1515" s="23"/>
      <c r="M1515" s="23"/>
      <c r="N1515" s="23"/>
      <c r="O1515" s="72"/>
      <c r="P1515" s="23"/>
      <c r="Q1515" s="23"/>
      <c r="R1515" s="69"/>
      <c r="S1515" s="23" t="s">
        <v>305</v>
      </c>
      <c r="T1515" s="23"/>
      <c r="U1515" s="23"/>
      <c r="V1515" s="23"/>
      <c r="W1515" s="23"/>
      <c r="X1515" s="23"/>
      <c r="Y1515" s="69"/>
      <c r="Z1515" s="23" t="s">
        <v>306</v>
      </c>
      <c r="AA1515" s="23"/>
      <c r="AB1515" s="23"/>
      <c r="AC1515" s="23"/>
      <c r="AD1515" s="23"/>
      <c r="AE1515" s="23"/>
      <c r="AF1515" s="73"/>
      <c r="AG1515" s="23"/>
      <c r="AH1515" s="23"/>
      <c r="AI1515" s="23"/>
      <c r="AJ1515" s="23"/>
      <c r="AK1515" s="84"/>
    </row>
    <row r="1516" spans="1:39" s="30" customFormat="1" ht="5" customHeight="1" x14ac:dyDescent="0.15">
      <c r="A1516" s="62"/>
      <c r="B1516" s="171"/>
      <c r="C1516" s="172"/>
      <c r="D1516" s="172"/>
      <c r="E1516" s="172"/>
      <c r="F1516" s="172"/>
      <c r="G1516" s="23"/>
      <c r="H1516" s="23"/>
      <c r="I1516" s="23"/>
      <c r="J1516" s="23"/>
      <c r="K1516" s="23"/>
      <c r="L1516" s="23"/>
      <c r="M1516" s="23"/>
      <c r="N1516" s="23"/>
      <c r="O1516" s="72"/>
      <c r="P1516" s="23"/>
      <c r="Q1516" s="23"/>
      <c r="R1516" s="23"/>
      <c r="S1516" s="23"/>
      <c r="T1516" s="23"/>
      <c r="U1516" s="23"/>
      <c r="V1516" s="23"/>
      <c r="W1516" s="23"/>
      <c r="X1516" s="23"/>
      <c r="Y1516" s="23"/>
      <c r="Z1516" s="23"/>
      <c r="AA1516" s="23"/>
      <c r="AB1516" s="23"/>
      <c r="AC1516" s="23"/>
      <c r="AD1516" s="23"/>
      <c r="AE1516" s="23"/>
      <c r="AF1516" s="73"/>
      <c r="AG1516" s="23"/>
      <c r="AH1516" s="23"/>
      <c r="AI1516" s="23"/>
      <c r="AJ1516" s="23"/>
      <c r="AK1516" s="84"/>
    </row>
    <row r="1517" spans="1:39" s="30" customFormat="1" ht="15" customHeight="1" x14ac:dyDescent="0.2">
      <c r="A1517" s="63"/>
      <c r="B1517" s="171"/>
      <c r="C1517" s="172"/>
      <c r="D1517" s="172"/>
      <c r="E1517" s="172"/>
      <c r="F1517" s="172"/>
      <c r="G1517" s="23"/>
      <c r="H1517" s="23"/>
      <c r="I1517" s="23"/>
      <c r="J1517" s="23"/>
      <c r="K1517" s="23"/>
      <c r="L1517" s="23"/>
      <c r="M1517" s="23"/>
      <c r="N1517" s="23"/>
      <c r="O1517" s="74"/>
      <c r="P1517" s="23"/>
      <c r="Q1517" s="23"/>
      <c r="R1517" s="23"/>
      <c r="S1517" s="23"/>
      <c r="T1517" s="23"/>
      <c r="U1517" s="23"/>
      <c r="V1517" s="23"/>
      <c r="W1517" s="23"/>
      <c r="X1517" s="23"/>
      <c r="Y1517" s="23"/>
      <c r="Z1517" s="23"/>
      <c r="AA1517" s="23"/>
      <c r="AB1517" s="23"/>
      <c r="AC1517" s="23"/>
      <c r="AD1517" s="23"/>
      <c r="AE1517" s="23"/>
      <c r="AF1517" s="23"/>
      <c r="AG1517" s="23"/>
      <c r="AH1517" s="23"/>
      <c r="AI1517" s="23"/>
      <c r="AJ1517" s="23"/>
      <c r="AK1517" s="84"/>
    </row>
    <row r="1518" spans="1:39" s="30" customFormat="1" ht="10" customHeight="1" x14ac:dyDescent="0.2">
      <c r="A1518" s="62"/>
      <c r="B1518" s="83"/>
      <c r="C1518" s="29"/>
      <c r="D1518" s="29"/>
      <c r="E1518" s="29"/>
      <c r="F1518" s="29"/>
      <c r="G1518" s="23"/>
      <c r="H1518" s="23"/>
      <c r="I1518" s="23"/>
      <c r="J1518" s="23"/>
      <c r="K1518" s="23"/>
      <c r="L1518" s="23"/>
      <c r="M1518" s="23"/>
      <c r="N1518" s="23"/>
      <c r="O1518" s="75"/>
      <c r="P1518" s="23"/>
      <c r="Q1518" s="23"/>
      <c r="R1518" s="23"/>
      <c r="S1518" s="23"/>
      <c r="T1518" s="23"/>
      <c r="U1518" s="23"/>
      <c r="V1518" s="23"/>
      <c r="W1518" s="23"/>
      <c r="X1518" s="23"/>
      <c r="Y1518" s="23"/>
      <c r="Z1518" s="23"/>
      <c r="AA1518" s="23"/>
      <c r="AB1518" s="23"/>
      <c r="AC1518" s="23"/>
      <c r="AD1518" s="23"/>
      <c r="AE1518" s="23"/>
      <c r="AF1518" s="23"/>
      <c r="AG1518" s="23"/>
      <c r="AH1518" s="23"/>
      <c r="AI1518" s="23"/>
      <c r="AJ1518" s="23"/>
      <c r="AK1518" s="84"/>
    </row>
    <row r="1519" spans="1:39" s="30" customFormat="1" ht="17" customHeight="1" x14ac:dyDescent="0.15">
      <c r="A1519" s="62"/>
      <c r="B1519" s="173" t="s">
        <v>307</v>
      </c>
      <c r="C1519" s="174"/>
      <c r="D1519" s="174"/>
      <c r="E1519" s="174"/>
      <c r="F1519" s="174"/>
      <c r="G1519" s="23"/>
      <c r="H1519" s="69"/>
      <c r="I1519" s="76" t="s">
        <v>308</v>
      </c>
      <c r="J1519" s="23"/>
      <c r="K1519" s="23"/>
      <c r="L1519" s="23"/>
      <c r="M1519" s="69"/>
      <c r="N1519" s="23" t="s">
        <v>309</v>
      </c>
      <c r="O1519" s="72"/>
      <c r="P1519" s="23"/>
      <c r="Q1519" s="23"/>
      <c r="R1519" s="69"/>
      <c r="S1519" s="23" t="s">
        <v>310</v>
      </c>
      <c r="T1519" s="23"/>
      <c r="U1519" s="23"/>
      <c r="V1519" s="23"/>
      <c r="W1519" s="23"/>
      <c r="X1519" s="23"/>
      <c r="Y1519" s="69"/>
      <c r="Z1519" s="23" t="s">
        <v>311</v>
      </c>
      <c r="AA1519" s="23"/>
      <c r="AB1519" s="23"/>
      <c r="AC1519" s="69"/>
      <c r="AD1519" s="76" t="s">
        <v>312</v>
      </c>
      <c r="AF1519" s="23"/>
      <c r="AG1519" s="23"/>
      <c r="AH1519" s="23"/>
      <c r="AI1519" s="23"/>
      <c r="AJ1519" s="23"/>
      <c r="AK1519" s="84"/>
    </row>
    <row r="1520" spans="1:39" s="30" customFormat="1" ht="7" customHeight="1" x14ac:dyDescent="0.15">
      <c r="A1520" s="62"/>
      <c r="B1520" s="173"/>
      <c r="C1520" s="174"/>
      <c r="D1520" s="174"/>
      <c r="E1520" s="174"/>
      <c r="F1520" s="174"/>
      <c r="G1520" s="23"/>
      <c r="H1520" s="77"/>
      <c r="I1520" s="23"/>
      <c r="J1520" s="23"/>
      <c r="K1520" s="23"/>
      <c r="L1520" s="23"/>
      <c r="M1520" s="23"/>
      <c r="N1520" s="23"/>
      <c r="O1520" s="72"/>
      <c r="P1520" s="23"/>
      <c r="Q1520" s="23"/>
      <c r="R1520" s="23"/>
      <c r="S1520" s="23"/>
      <c r="T1520" s="23"/>
      <c r="U1520" s="23"/>
      <c r="V1520" s="23"/>
      <c r="W1520" s="23"/>
      <c r="X1520" s="23"/>
      <c r="Y1520" s="23"/>
      <c r="Z1520" s="23"/>
      <c r="AA1520" s="23"/>
      <c r="AB1520" s="23"/>
      <c r="AC1520" s="23"/>
      <c r="AD1520" s="23"/>
      <c r="AE1520" s="23"/>
      <c r="AF1520" s="23"/>
      <c r="AG1520" s="23"/>
      <c r="AH1520" s="23"/>
      <c r="AI1520" s="23"/>
      <c r="AJ1520" s="23"/>
      <c r="AK1520" s="84"/>
    </row>
    <row r="1521" spans="1:39" ht="17" customHeight="1" x14ac:dyDescent="0.2">
      <c r="A1521" s="62"/>
      <c r="B1521" s="173"/>
      <c r="C1521" s="174"/>
      <c r="D1521" s="174"/>
      <c r="E1521" s="174"/>
      <c r="F1521" s="174"/>
      <c r="G1521" s="75"/>
      <c r="H1521" s="78"/>
      <c r="I1521" s="75" t="s">
        <v>313</v>
      </c>
      <c r="J1521" s="75"/>
      <c r="K1521" s="75"/>
      <c r="L1521" s="75"/>
      <c r="M1521" s="75"/>
      <c r="N1521" s="75"/>
      <c r="O1521" s="75"/>
      <c r="P1521" s="75"/>
      <c r="Q1521" s="75"/>
      <c r="R1521" s="78"/>
      <c r="S1521" s="75" t="s">
        <v>314</v>
      </c>
      <c r="T1521" s="75"/>
      <c r="U1521" s="75"/>
      <c r="V1521" s="75"/>
      <c r="W1521" s="75"/>
      <c r="X1521" s="75"/>
      <c r="Y1521" s="78"/>
      <c r="Z1521" s="75" t="s">
        <v>315</v>
      </c>
      <c r="AA1521" s="75"/>
      <c r="AB1521" s="79"/>
      <c r="AC1521" s="79"/>
      <c r="AD1521" s="79"/>
      <c r="AE1521" s="79"/>
      <c r="AF1521" s="79"/>
      <c r="AG1521" s="79"/>
      <c r="AH1521" s="79"/>
      <c r="AI1521" s="79"/>
      <c r="AJ1521" s="79"/>
      <c r="AK1521" s="85"/>
      <c r="AM1521"/>
    </row>
    <row r="1522" spans="1:39" ht="10" customHeight="1" x14ac:dyDescent="0.2">
      <c r="A1522" s="62"/>
      <c r="B1522" s="86"/>
      <c r="C1522" s="87"/>
      <c r="D1522" s="87"/>
      <c r="E1522" s="87"/>
      <c r="F1522" s="87"/>
      <c r="G1522" s="75"/>
      <c r="H1522" s="75"/>
      <c r="I1522" s="75"/>
      <c r="J1522" s="75"/>
      <c r="K1522" s="75"/>
      <c r="L1522" s="75"/>
      <c r="M1522" s="75"/>
      <c r="N1522" s="75"/>
      <c r="O1522" s="75"/>
      <c r="P1522" s="75"/>
      <c r="Q1522" s="75"/>
      <c r="R1522" s="75"/>
      <c r="S1522" s="75"/>
      <c r="T1522" s="75"/>
      <c r="U1522" s="75"/>
      <c r="V1522" s="75"/>
      <c r="W1522" s="75"/>
      <c r="X1522" s="75"/>
      <c r="Y1522" s="75"/>
      <c r="Z1522" s="75"/>
      <c r="AA1522" s="75"/>
      <c r="AB1522" s="75"/>
      <c r="AC1522" s="75"/>
      <c r="AD1522" s="75"/>
      <c r="AE1522" s="75"/>
      <c r="AF1522" s="75"/>
      <c r="AG1522" s="75"/>
      <c r="AH1522" s="75"/>
      <c r="AI1522" s="75"/>
      <c r="AJ1522" s="75"/>
      <c r="AK1522" s="88"/>
      <c r="AM1522"/>
    </row>
    <row r="1523" spans="1:39" s="23" customFormat="1" ht="15" customHeight="1" x14ac:dyDescent="0.15">
      <c r="A1523" s="64"/>
      <c r="B1523" s="173" t="s">
        <v>316</v>
      </c>
      <c r="C1523" s="174"/>
      <c r="D1523" s="174"/>
      <c r="E1523" s="174"/>
      <c r="F1523" s="174"/>
      <c r="G1523" s="29"/>
      <c r="H1523" s="70"/>
      <c r="I1523" s="80" t="s">
        <v>35</v>
      </c>
      <c r="J1523" s="80"/>
      <c r="K1523" s="80"/>
      <c r="L1523" s="80"/>
      <c r="M1523" s="70"/>
      <c r="N1523" s="80" t="s">
        <v>54</v>
      </c>
      <c r="Q1523" s="80"/>
      <c r="R1523" s="70"/>
      <c r="S1523" s="80" t="s">
        <v>317</v>
      </c>
      <c r="V1523" s="80"/>
      <c r="W1523" s="80"/>
      <c r="Y1523" s="70"/>
      <c r="Z1523" s="80" t="s">
        <v>318</v>
      </c>
      <c r="AA1523" s="80"/>
      <c r="AD1523" s="80"/>
      <c r="AE1523" s="80"/>
      <c r="AF1523" s="80"/>
      <c r="AG1523" s="80"/>
      <c r="AH1523" s="80"/>
      <c r="AI1523" s="80"/>
      <c r="AJ1523" s="80"/>
      <c r="AK1523" s="84"/>
    </row>
    <row r="1524" spans="1:39" ht="17" customHeight="1" x14ac:dyDescent="0.2">
      <c r="A1524" s="62"/>
      <c r="B1524" s="173"/>
      <c r="C1524" s="174"/>
      <c r="D1524" s="174"/>
      <c r="E1524" s="174"/>
      <c r="F1524" s="174"/>
      <c r="G1524" s="75"/>
      <c r="H1524" s="75" t="s">
        <v>319</v>
      </c>
      <c r="I1524" s="75"/>
      <c r="J1524" s="79"/>
      <c r="K1524" s="79"/>
      <c r="L1524" s="79"/>
      <c r="M1524" s="79"/>
      <c r="N1524" s="79"/>
      <c r="O1524" s="79"/>
      <c r="P1524" s="79"/>
      <c r="Q1524" s="79"/>
      <c r="R1524" s="79"/>
      <c r="S1524" s="79"/>
      <c r="T1524" s="79"/>
      <c r="U1524" s="79"/>
      <c r="V1524" s="79"/>
      <c r="W1524" s="79"/>
      <c r="X1524" s="79"/>
      <c r="Y1524" s="79"/>
      <c r="Z1524" s="79"/>
      <c r="AA1524" s="79"/>
      <c r="AB1524" s="79"/>
      <c r="AC1524" s="79"/>
      <c r="AD1524" s="79"/>
      <c r="AE1524" s="79"/>
      <c r="AF1524" s="79"/>
      <c r="AG1524" s="79"/>
      <c r="AH1524" s="79"/>
      <c r="AI1524" s="79"/>
      <c r="AJ1524" s="79"/>
      <c r="AK1524" s="82"/>
      <c r="AM1524"/>
    </row>
    <row r="1525" spans="1:39" ht="5" customHeight="1" x14ac:dyDescent="0.2">
      <c r="A1525" s="62"/>
      <c r="B1525" s="89"/>
      <c r="C1525" s="81"/>
      <c r="D1525" s="81"/>
      <c r="E1525" s="81"/>
      <c r="F1525" s="81"/>
      <c r="G1525" s="81"/>
      <c r="H1525" s="81"/>
      <c r="I1525" s="81"/>
      <c r="J1525" s="81"/>
      <c r="K1525" s="81"/>
      <c r="L1525" s="81"/>
      <c r="M1525" s="81"/>
      <c r="N1525" s="81"/>
      <c r="O1525" s="81"/>
      <c r="P1525" s="81"/>
      <c r="Q1525" s="81"/>
      <c r="R1525" s="81"/>
      <c r="S1525" s="81"/>
      <c r="T1525" s="81"/>
      <c r="U1525" s="81"/>
      <c r="V1525" s="81"/>
      <c r="W1525" s="81"/>
      <c r="X1525" s="81"/>
      <c r="Y1525" s="81"/>
      <c r="Z1525" s="81"/>
      <c r="AA1525" s="81"/>
      <c r="AB1525" s="81"/>
      <c r="AC1525" s="81"/>
      <c r="AD1525" s="81"/>
      <c r="AE1525" s="81"/>
      <c r="AF1525" s="81"/>
      <c r="AG1525" s="81"/>
      <c r="AH1525" s="81"/>
      <c r="AI1525" s="81"/>
      <c r="AJ1525" s="81"/>
      <c r="AK1525" s="90"/>
      <c r="AM1525"/>
    </row>
    <row r="1526" spans="1:39" ht="7" customHeight="1" x14ac:dyDescent="0.2">
      <c r="A1526" s="62"/>
      <c r="B1526" s="175"/>
      <c r="C1526" s="175"/>
      <c r="D1526" s="175"/>
      <c r="E1526" s="175"/>
      <c r="F1526" s="176"/>
      <c r="G1526" s="176"/>
      <c r="H1526" s="176"/>
      <c r="I1526" s="176"/>
      <c r="J1526" s="176"/>
      <c r="K1526" s="176"/>
      <c r="L1526" s="176"/>
      <c r="M1526" s="176"/>
      <c r="N1526" s="176"/>
      <c r="O1526" s="176"/>
      <c r="P1526" s="176"/>
      <c r="Q1526" s="176"/>
      <c r="R1526" s="176"/>
      <c r="S1526" s="176"/>
      <c r="T1526" s="176"/>
      <c r="U1526" s="176"/>
      <c r="V1526" s="176"/>
      <c r="W1526" s="176"/>
      <c r="X1526" s="176"/>
      <c r="Y1526" s="176"/>
      <c r="Z1526" s="176"/>
      <c r="AA1526" s="176"/>
      <c r="AB1526" s="176"/>
      <c r="AC1526" s="176"/>
      <c r="AD1526" s="176"/>
      <c r="AE1526" s="176"/>
      <c r="AF1526" s="176"/>
      <c r="AG1526" s="176"/>
      <c r="AH1526" s="176"/>
      <c r="AI1526" s="176"/>
      <c r="AJ1526" s="176"/>
      <c r="AK1526" s="176"/>
      <c r="AM1526"/>
    </row>
    <row r="1527" spans="1:39" ht="16" customHeight="1" x14ac:dyDescent="0.2">
      <c r="A1527" s="62"/>
      <c r="B1527" s="177" t="s">
        <v>320</v>
      </c>
      <c r="C1527" s="178"/>
      <c r="D1527" s="178"/>
      <c r="E1527" s="178"/>
      <c r="F1527" s="143"/>
      <c r="G1527" s="143"/>
      <c r="H1527" s="143"/>
      <c r="I1527" s="143"/>
      <c r="J1527" s="143"/>
      <c r="K1527" s="143"/>
      <c r="L1527" s="143"/>
      <c r="M1527" s="143"/>
      <c r="N1527" s="143"/>
      <c r="O1527" s="143"/>
      <c r="P1527" s="143"/>
      <c r="Q1527" s="143"/>
      <c r="R1527" s="143"/>
      <c r="S1527" s="143"/>
      <c r="T1527" s="143"/>
      <c r="U1527" s="143"/>
      <c r="V1527" s="143"/>
      <c r="W1527" s="143"/>
      <c r="X1527" s="143"/>
      <c r="Y1527" s="143"/>
      <c r="Z1527" s="143"/>
      <c r="AA1527" s="143"/>
      <c r="AB1527" s="143"/>
      <c r="AC1527" s="143"/>
      <c r="AD1527" s="143"/>
      <c r="AE1527" s="143"/>
      <c r="AF1527" s="143"/>
      <c r="AG1527" s="143"/>
      <c r="AH1527" s="143"/>
      <c r="AI1527" s="143"/>
      <c r="AJ1527" s="143"/>
      <c r="AK1527" s="144"/>
      <c r="AM1527"/>
    </row>
    <row r="1528" spans="1:39" ht="16" customHeight="1" x14ac:dyDescent="0.2">
      <c r="A1528" s="62"/>
      <c r="B1528" s="145"/>
      <c r="C1528" s="146"/>
      <c r="D1528" s="146"/>
      <c r="E1528" s="146"/>
      <c r="F1528" s="146"/>
      <c r="G1528" s="146"/>
      <c r="H1528" s="146"/>
      <c r="I1528" s="146"/>
      <c r="J1528" s="146"/>
      <c r="K1528" s="146"/>
      <c r="L1528" s="146"/>
      <c r="M1528" s="146"/>
      <c r="N1528" s="146"/>
      <c r="O1528" s="146"/>
      <c r="P1528" s="146"/>
      <c r="Q1528" s="146"/>
      <c r="R1528" s="146"/>
      <c r="S1528" s="146"/>
      <c r="T1528" s="146"/>
      <c r="U1528" s="146"/>
      <c r="V1528" s="146"/>
      <c r="W1528" s="146"/>
      <c r="X1528" s="146"/>
      <c r="Y1528" s="146"/>
      <c r="Z1528" s="146"/>
      <c r="AA1528" s="146"/>
      <c r="AB1528" s="146"/>
      <c r="AC1528" s="146"/>
      <c r="AD1528" s="146"/>
      <c r="AE1528" s="146"/>
      <c r="AF1528" s="146"/>
      <c r="AG1528" s="146"/>
      <c r="AH1528" s="146"/>
      <c r="AI1528" s="146"/>
      <c r="AJ1528" s="146"/>
      <c r="AK1528" s="147"/>
      <c r="AM1528"/>
    </row>
    <row r="1529" spans="1:39" ht="16" customHeight="1" x14ac:dyDescent="0.2">
      <c r="A1529" s="62"/>
      <c r="B1529" s="145"/>
      <c r="C1529" s="146"/>
      <c r="D1529" s="146"/>
      <c r="E1529" s="146"/>
      <c r="F1529" s="146"/>
      <c r="G1529" s="146"/>
      <c r="H1529" s="146"/>
      <c r="I1529" s="146"/>
      <c r="J1529" s="146"/>
      <c r="K1529" s="146"/>
      <c r="L1529" s="146"/>
      <c r="M1529" s="146"/>
      <c r="N1529" s="146"/>
      <c r="O1529" s="146"/>
      <c r="P1529" s="146"/>
      <c r="Q1529" s="146"/>
      <c r="R1529" s="146"/>
      <c r="S1529" s="146"/>
      <c r="T1529" s="146"/>
      <c r="U1529" s="146"/>
      <c r="V1529" s="146"/>
      <c r="W1529" s="146"/>
      <c r="X1529" s="146"/>
      <c r="Y1529" s="146"/>
      <c r="Z1529" s="146"/>
      <c r="AA1529" s="146"/>
      <c r="AB1529" s="146"/>
      <c r="AC1529" s="146"/>
      <c r="AD1529" s="146"/>
      <c r="AE1529" s="146"/>
      <c r="AF1529" s="146"/>
      <c r="AG1529" s="146"/>
      <c r="AH1529" s="146"/>
      <c r="AI1529" s="146"/>
      <c r="AJ1529" s="146"/>
      <c r="AK1529" s="147"/>
      <c r="AM1529"/>
    </row>
    <row r="1530" spans="1:39" ht="16" customHeight="1" x14ac:dyDescent="0.2">
      <c r="A1530" s="62"/>
      <c r="B1530" s="145"/>
      <c r="C1530" s="146"/>
      <c r="D1530" s="146"/>
      <c r="E1530" s="146"/>
      <c r="F1530" s="146"/>
      <c r="G1530" s="146"/>
      <c r="H1530" s="146"/>
      <c r="I1530" s="146"/>
      <c r="J1530" s="146"/>
      <c r="K1530" s="146"/>
      <c r="L1530" s="146"/>
      <c r="M1530" s="146"/>
      <c r="N1530" s="146"/>
      <c r="O1530" s="146"/>
      <c r="P1530" s="146"/>
      <c r="Q1530" s="146"/>
      <c r="R1530" s="146"/>
      <c r="S1530" s="146"/>
      <c r="T1530" s="146"/>
      <c r="U1530" s="146"/>
      <c r="V1530" s="146"/>
      <c r="W1530" s="146"/>
      <c r="X1530" s="146"/>
      <c r="Y1530" s="146"/>
      <c r="Z1530" s="146"/>
      <c r="AA1530" s="146"/>
      <c r="AB1530" s="146"/>
      <c r="AC1530" s="146"/>
      <c r="AD1530" s="146"/>
      <c r="AE1530" s="146"/>
      <c r="AF1530" s="146"/>
      <c r="AG1530" s="146"/>
      <c r="AH1530" s="146"/>
      <c r="AI1530" s="146"/>
      <c r="AJ1530" s="146"/>
      <c r="AK1530" s="147"/>
      <c r="AM1530"/>
    </row>
    <row r="1531" spans="1:39" ht="17" customHeight="1" x14ac:dyDescent="0.2">
      <c r="A1531" s="62"/>
      <c r="B1531" s="145"/>
      <c r="C1531" s="146"/>
      <c r="D1531" s="146"/>
      <c r="E1531" s="146"/>
      <c r="F1531" s="146"/>
      <c r="G1531" s="146"/>
      <c r="H1531" s="146"/>
      <c r="I1531" s="146"/>
      <c r="J1531" s="146"/>
      <c r="K1531" s="146"/>
      <c r="L1531" s="146"/>
      <c r="M1531" s="146"/>
      <c r="N1531" s="146"/>
      <c r="O1531" s="146"/>
      <c r="P1531" s="146"/>
      <c r="Q1531" s="146"/>
      <c r="R1531" s="146"/>
      <c r="S1531" s="146"/>
      <c r="T1531" s="146"/>
      <c r="U1531" s="146"/>
      <c r="V1531" s="146"/>
      <c r="W1531" s="146"/>
      <c r="X1531" s="146"/>
      <c r="Y1531" s="146"/>
      <c r="Z1531" s="146"/>
      <c r="AA1531" s="146"/>
      <c r="AB1531" s="146"/>
      <c r="AC1531" s="146"/>
      <c r="AD1531" s="146"/>
      <c r="AE1531" s="146"/>
      <c r="AF1531" s="146"/>
      <c r="AG1531" s="146"/>
      <c r="AH1531" s="146"/>
      <c r="AI1531" s="146"/>
      <c r="AJ1531" s="146"/>
      <c r="AK1531" s="147"/>
      <c r="AM1531"/>
    </row>
    <row r="1532" spans="1:39" ht="17" customHeight="1" x14ac:dyDescent="0.2">
      <c r="A1532" s="62"/>
      <c r="B1532" s="145"/>
      <c r="C1532" s="146"/>
      <c r="D1532" s="146"/>
      <c r="E1532" s="146"/>
      <c r="F1532" s="146"/>
      <c r="G1532" s="146"/>
      <c r="H1532" s="146"/>
      <c r="I1532" s="146"/>
      <c r="J1532" s="146"/>
      <c r="K1532" s="146"/>
      <c r="L1532" s="146"/>
      <c r="M1532" s="146"/>
      <c r="N1532" s="146"/>
      <c r="O1532" s="146"/>
      <c r="P1532" s="146"/>
      <c r="Q1532" s="146"/>
      <c r="R1532" s="146"/>
      <c r="S1532" s="146"/>
      <c r="T1532" s="146"/>
      <c r="U1532" s="146"/>
      <c r="V1532" s="146"/>
      <c r="W1532" s="146"/>
      <c r="X1532" s="146"/>
      <c r="Y1532" s="146"/>
      <c r="Z1532" s="146"/>
      <c r="AA1532" s="146"/>
      <c r="AB1532" s="146"/>
      <c r="AC1532" s="146"/>
      <c r="AD1532" s="146"/>
      <c r="AE1532" s="146"/>
      <c r="AF1532" s="146"/>
      <c r="AG1532" s="146"/>
      <c r="AH1532" s="146"/>
      <c r="AI1532" s="146"/>
      <c r="AJ1532" s="146"/>
      <c r="AK1532" s="147"/>
      <c r="AM1532"/>
    </row>
    <row r="1533" spans="1:39" ht="17" customHeight="1" x14ac:dyDescent="0.2">
      <c r="A1533" s="62"/>
      <c r="B1533" s="148"/>
      <c r="C1533" s="149"/>
      <c r="D1533" s="149"/>
      <c r="E1533" s="149"/>
      <c r="F1533" s="149"/>
      <c r="G1533" s="149"/>
      <c r="H1533" s="149"/>
      <c r="I1533" s="149"/>
      <c r="J1533" s="149"/>
      <c r="K1533" s="149"/>
      <c r="L1533" s="149"/>
      <c r="M1533" s="149"/>
      <c r="N1533" s="149"/>
      <c r="O1533" s="149"/>
      <c r="P1533" s="149"/>
      <c r="Q1533" s="149"/>
      <c r="R1533" s="149"/>
      <c r="S1533" s="149"/>
      <c r="T1533" s="149"/>
      <c r="U1533" s="149"/>
      <c r="V1533" s="149"/>
      <c r="W1533" s="149"/>
      <c r="X1533" s="149"/>
      <c r="Y1533" s="149"/>
      <c r="Z1533" s="149"/>
      <c r="AA1533" s="149"/>
      <c r="AB1533" s="149"/>
      <c r="AC1533" s="149"/>
      <c r="AD1533" s="149"/>
      <c r="AE1533" s="149"/>
      <c r="AF1533" s="149"/>
      <c r="AG1533" s="149"/>
      <c r="AH1533" s="149"/>
      <c r="AI1533" s="149"/>
      <c r="AJ1533" s="149"/>
      <c r="AK1533" s="150"/>
      <c r="AM1533"/>
    </row>
    <row r="1534" spans="1:39" ht="7" customHeight="1" x14ac:dyDescent="0.2">
      <c r="A1534" s="62"/>
      <c r="AM1534"/>
    </row>
    <row r="1535" spans="1:39" ht="12" customHeight="1" x14ac:dyDescent="0.2">
      <c r="A1535" s="62"/>
      <c r="B1535" s="169" t="s">
        <v>321</v>
      </c>
      <c r="C1535" s="170"/>
      <c r="D1535" s="170"/>
      <c r="E1535" s="170"/>
      <c r="F1535" s="25"/>
      <c r="G1535" s="25"/>
      <c r="H1535" s="25"/>
      <c r="I1535" s="25"/>
      <c r="J1535" s="25"/>
      <c r="K1535" s="25"/>
      <c r="L1535" s="25"/>
      <c r="M1535" s="25"/>
      <c r="N1535" s="25"/>
      <c r="O1535" s="25"/>
      <c r="P1535" s="25"/>
      <c r="Q1535" s="25"/>
      <c r="R1535" s="25"/>
      <c r="S1535" s="26"/>
      <c r="T1535" s="169" t="s">
        <v>322</v>
      </c>
      <c r="U1535" s="170"/>
      <c r="V1535" s="170"/>
      <c r="W1535" s="170"/>
      <c r="X1535" s="25"/>
      <c r="Y1535" s="25"/>
      <c r="Z1535" s="25"/>
      <c r="AA1535" s="25"/>
      <c r="AB1535" s="25"/>
      <c r="AC1535" s="25"/>
      <c r="AD1535" s="25"/>
      <c r="AE1535" s="25"/>
      <c r="AF1535" s="25"/>
      <c r="AG1535" s="25"/>
      <c r="AH1535" s="25"/>
      <c r="AI1535" s="25"/>
      <c r="AJ1535" s="25"/>
      <c r="AK1535" s="26"/>
      <c r="AM1535"/>
    </row>
    <row r="1536" spans="1:39" x14ac:dyDescent="0.2">
      <c r="A1536" s="62"/>
      <c r="B1536" s="36"/>
      <c r="C1536" s="37"/>
      <c r="D1536" s="38" t="s">
        <v>323</v>
      </c>
      <c r="F1536" s="32"/>
      <c r="G1536" s="32"/>
      <c r="H1536" s="32"/>
      <c r="I1536" s="32"/>
      <c r="J1536" s="32"/>
      <c r="K1536" s="32"/>
      <c r="L1536" s="32"/>
      <c r="M1536" s="32"/>
      <c r="N1536" s="32"/>
      <c r="O1536" s="32"/>
      <c r="P1536" s="32"/>
      <c r="S1536" s="35"/>
      <c r="T1536" s="36"/>
      <c r="U1536" s="37"/>
      <c r="V1536" s="38" t="s">
        <v>323</v>
      </c>
      <c r="X1536" s="32"/>
      <c r="Y1536" s="32"/>
      <c r="Z1536" s="32"/>
      <c r="AA1536" s="32"/>
      <c r="AB1536" s="32"/>
      <c r="AC1536" s="32"/>
      <c r="AD1536" s="32"/>
      <c r="AE1536" s="32"/>
      <c r="AF1536" s="32"/>
      <c r="AG1536" s="32"/>
      <c r="AH1536" s="32"/>
      <c r="AI1536" s="38"/>
      <c r="AJ1536" s="38"/>
      <c r="AK1536" s="35"/>
      <c r="AM1536"/>
    </row>
    <row r="1537" spans="1:44" ht="7" customHeight="1" x14ac:dyDescent="0.2">
      <c r="A1537" s="62"/>
      <c r="B1537" s="34"/>
      <c r="S1537" s="35"/>
      <c r="T1537" s="34"/>
      <c r="AK1537" s="35"/>
      <c r="AM1537"/>
    </row>
    <row r="1538" spans="1:44" ht="14.25" customHeight="1" x14ac:dyDescent="0.2">
      <c r="A1538" s="62"/>
      <c r="B1538" s="39"/>
      <c r="F1538" s="38" t="s">
        <v>324</v>
      </c>
      <c r="H1538" s="40"/>
      <c r="I1538" s="40"/>
      <c r="J1538" s="41" t="s">
        <v>325</v>
      </c>
      <c r="K1538" s="40"/>
      <c r="L1538" s="41" t="s">
        <v>326</v>
      </c>
      <c r="M1538" s="40"/>
      <c r="N1538" s="40"/>
      <c r="S1538" s="35"/>
      <c r="T1538" s="39"/>
      <c r="X1538" s="38" t="s">
        <v>324</v>
      </c>
      <c r="Z1538" s="40"/>
      <c r="AA1538" s="40"/>
      <c r="AB1538" s="41" t="s">
        <v>325</v>
      </c>
      <c r="AC1538" s="40"/>
      <c r="AD1538" s="41" t="s">
        <v>326</v>
      </c>
      <c r="AE1538" s="40"/>
      <c r="AF1538" s="40"/>
      <c r="AK1538" s="35"/>
      <c r="AM1538"/>
    </row>
    <row r="1539" spans="1:44" ht="5" customHeight="1" x14ac:dyDescent="0.2">
      <c r="A1539" s="62"/>
      <c r="B1539" s="31"/>
      <c r="C1539" s="32"/>
      <c r="D1539" s="32"/>
      <c r="E1539" s="32"/>
      <c r="F1539" s="32"/>
      <c r="G1539" s="32"/>
      <c r="H1539" s="32"/>
      <c r="I1539" s="32"/>
      <c r="J1539" s="32"/>
      <c r="K1539" s="32"/>
      <c r="L1539" s="32"/>
      <c r="M1539" s="32"/>
      <c r="N1539" s="32"/>
      <c r="O1539" s="32"/>
      <c r="P1539" s="32"/>
      <c r="Q1539" s="32"/>
      <c r="R1539" s="32"/>
      <c r="S1539" s="33"/>
      <c r="T1539" s="31"/>
      <c r="U1539" s="32"/>
      <c r="V1539" s="32"/>
      <c r="W1539" s="32"/>
      <c r="X1539" s="32"/>
      <c r="Y1539" s="32"/>
      <c r="Z1539" s="32"/>
      <c r="AA1539" s="32"/>
      <c r="AB1539" s="32"/>
      <c r="AC1539" s="32"/>
      <c r="AD1539" s="32"/>
      <c r="AE1539" s="32"/>
      <c r="AF1539" s="32"/>
      <c r="AG1539" s="32"/>
      <c r="AH1539" s="32"/>
      <c r="AI1539" s="32"/>
      <c r="AJ1539" s="32"/>
      <c r="AK1539" s="33"/>
      <c r="AM1539"/>
    </row>
    <row r="1540" spans="1:44" x14ac:dyDescent="0.2">
      <c r="A1540"/>
      <c r="AK1540" s="95" t="s">
        <v>327</v>
      </c>
      <c r="AM1540"/>
    </row>
    <row r="1541" spans="1:44" ht="5" customHeight="1" x14ac:dyDescent="0.2">
      <c r="B1541" s="16"/>
      <c r="C1541" s="17"/>
      <c r="D1541" s="18"/>
      <c r="E1541" s="18"/>
      <c r="F1541" s="18"/>
      <c r="G1541" s="18"/>
      <c r="H1541" s="18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  <c r="AA1541" s="16"/>
      <c r="AB1541" s="16"/>
      <c r="AC1541" s="16"/>
      <c r="AD1541" s="16"/>
      <c r="AE1541" s="16"/>
      <c r="AF1541" s="16"/>
      <c r="AG1541" s="16"/>
      <c r="AH1541" s="16"/>
      <c r="AI1541" s="16"/>
      <c r="AJ1541" s="16"/>
      <c r="AK1541" s="16"/>
    </row>
    <row r="1542" spans="1:44" ht="22" customHeight="1" x14ac:dyDescent="0.2">
      <c r="A1542" t="str">
        <f>IF($AN$2="","",IF(A1472&gt;=$AN$2,"",1+A1472))</f>
        <v/>
      </c>
      <c r="B1542" s="188"/>
      <c r="C1542" s="189"/>
      <c r="D1542" s="189"/>
      <c r="E1542" s="189"/>
      <c r="F1542" s="189"/>
      <c r="G1542" s="189"/>
      <c r="H1542" s="189"/>
      <c r="I1542" s="190"/>
      <c r="J1542" s="192" t="s">
        <v>277</v>
      </c>
      <c r="K1542" s="193"/>
      <c r="L1542" s="193"/>
      <c r="M1542" s="193"/>
      <c r="N1542" s="193"/>
      <c r="O1542" s="193"/>
      <c r="P1542" s="193"/>
      <c r="Q1542" s="193"/>
      <c r="R1542" s="193"/>
      <c r="S1542" s="193"/>
      <c r="T1542" s="193"/>
      <c r="U1542" s="193"/>
      <c r="V1542" s="193"/>
      <c r="W1542" s="193"/>
      <c r="X1542" s="196" t="str">
        <f>IF(A1542="","",_xlfn.XLOOKUP(A1542,Listagem[Item],Listagem[Número OS]))</f>
        <v/>
      </c>
      <c r="Y1542" s="196"/>
      <c r="Z1542" s="196"/>
      <c r="AA1542" s="196"/>
      <c r="AB1542" s="196"/>
      <c r="AC1542" s="197"/>
      <c r="AD1542" s="188"/>
      <c r="AE1542" s="189"/>
      <c r="AF1542" s="189"/>
      <c r="AG1542" s="189"/>
      <c r="AH1542" s="189"/>
      <c r="AI1542" s="189"/>
      <c r="AJ1542" s="189"/>
      <c r="AK1542" s="190"/>
      <c r="AL1542" s="13"/>
      <c r="AM1542"/>
    </row>
    <row r="1543" spans="1:44" ht="22" customHeight="1" x14ac:dyDescent="0.2">
      <c r="A1543" s="14"/>
      <c r="B1543" s="161"/>
      <c r="C1543" s="162"/>
      <c r="D1543" s="162"/>
      <c r="E1543" s="162"/>
      <c r="F1543" s="162"/>
      <c r="G1543" s="162"/>
      <c r="H1543" s="162"/>
      <c r="I1543" s="191"/>
      <c r="J1543" s="194"/>
      <c r="K1543" s="195"/>
      <c r="L1543" s="195"/>
      <c r="M1543" s="195"/>
      <c r="N1543" s="195"/>
      <c r="O1543" s="195"/>
      <c r="P1543" s="195"/>
      <c r="Q1543" s="195"/>
      <c r="R1543" s="195"/>
      <c r="S1543" s="195"/>
      <c r="T1543" s="195"/>
      <c r="U1543" s="195"/>
      <c r="V1543" s="195"/>
      <c r="W1543" s="195"/>
      <c r="X1543" s="198"/>
      <c r="Y1543" s="198"/>
      <c r="Z1543" s="198"/>
      <c r="AA1543" s="198"/>
      <c r="AB1543" s="198"/>
      <c r="AC1543" s="199"/>
      <c r="AD1543" s="161"/>
      <c r="AE1543" s="162"/>
      <c r="AF1543" s="162"/>
      <c r="AG1543" s="162"/>
      <c r="AH1543" s="162"/>
      <c r="AI1543" s="162"/>
      <c r="AJ1543" s="162"/>
      <c r="AK1543" s="191"/>
      <c r="AM1543"/>
    </row>
    <row r="1544" spans="1:44" ht="7" customHeight="1" x14ac:dyDescent="0.2">
      <c r="A1544"/>
      <c r="C1544" s="15"/>
      <c r="D1544" s="12"/>
      <c r="E1544" s="12"/>
      <c r="F1544" s="12"/>
      <c r="G1544" s="12"/>
      <c r="H1544" s="12"/>
      <c r="AM1544"/>
    </row>
    <row r="1545" spans="1:44" ht="18" customHeight="1" x14ac:dyDescent="0.2">
      <c r="A1545" s="62"/>
      <c r="B1545" s="200" t="s">
        <v>11</v>
      </c>
      <c r="C1545" s="201"/>
      <c r="D1545" s="201"/>
      <c r="E1545" s="201"/>
      <c r="F1545" s="201"/>
      <c r="G1545" s="201"/>
      <c r="H1545" s="201"/>
      <c r="I1545" s="97" t="str">
        <f>IF($X1542="","",_xlfn.XLOOKUP($X1542,Sisteplant[Número OS],Sisteplant[Denominação Tipo de Solicitação Serviço]))</f>
        <v/>
      </c>
      <c r="J1545" s="99"/>
      <c r="K1545" s="99"/>
      <c r="L1545" s="99"/>
      <c r="M1545" s="99"/>
      <c r="N1545" s="99"/>
      <c r="O1545" s="200" t="s">
        <v>13</v>
      </c>
      <c r="P1545" s="201"/>
      <c r="Q1545" s="201"/>
      <c r="R1545" s="98" t="str">
        <f>IF($X1542="","",_xlfn.XLOOKUP($X1542,Sisteplant[Número OS],Sisteplant[Denominação Oficina]))</f>
        <v/>
      </c>
      <c r="S1545" s="98"/>
      <c r="T1545" s="98"/>
      <c r="U1545" s="98"/>
      <c r="V1545" s="98"/>
      <c r="W1545" s="98"/>
      <c r="X1545" s="202" t="s">
        <v>15</v>
      </c>
      <c r="Y1545" s="203"/>
      <c r="Z1545" s="203"/>
      <c r="AA1545" s="203"/>
      <c r="AB1545" s="203"/>
      <c r="AC1545" s="204" t="str">
        <f>IF($X1542="","",_xlfn.XLOOKUP($X1542,Sisteplant[Número OS],Sisteplant[Data Prevista]))</f>
        <v/>
      </c>
      <c r="AD1545" s="204"/>
      <c r="AE1545" s="204"/>
      <c r="AF1545" s="204"/>
      <c r="AG1545" s="204"/>
      <c r="AH1545" s="204"/>
      <c r="AI1545" s="204"/>
      <c r="AJ1545" s="204"/>
      <c r="AK1545" s="234"/>
      <c r="AM1545"/>
      <c r="AN1545" s="111"/>
      <c r="AO1545" s="111"/>
      <c r="AP1545" s="111"/>
      <c r="AQ1545" s="111"/>
      <c r="AR1545" s="111"/>
    </row>
    <row r="1546" spans="1:44" ht="7" customHeight="1" x14ac:dyDescent="0.2">
      <c r="A1546" s="62"/>
      <c r="B1546" s="16"/>
      <c r="C1546" s="17"/>
      <c r="D1546" s="18"/>
      <c r="E1546" s="18"/>
      <c r="F1546" s="18"/>
      <c r="G1546" s="18"/>
      <c r="H1546" s="18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  <c r="AA1546" s="16"/>
      <c r="AB1546" s="16"/>
      <c r="AC1546" s="16"/>
      <c r="AD1546" s="16"/>
      <c r="AE1546" s="16"/>
      <c r="AF1546" s="16"/>
      <c r="AG1546" s="16"/>
      <c r="AH1546" s="16"/>
      <c r="AI1546" s="16"/>
      <c r="AJ1546" s="16"/>
      <c r="AK1546" s="16"/>
      <c r="AM1546"/>
      <c r="AN1546" s="111"/>
      <c r="AO1546" s="111"/>
      <c r="AP1546" s="111"/>
      <c r="AQ1546" s="111"/>
      <c r="AR1546" s="111"/>
    </row>
    <row r="1547" spans="1:44" ht="15" customHeight="1" x14ac:dyDescent="0.2">
      <c r="A1547" s="62"/>
      <c r="B1547" s="91" t="s">
        <v>278</v>
      </c>
      <c r="C1547" s="19"/>
      <c r="D1547" s="20"/>
      <c r="E1547" s="20"/>
      <c r="F1547" s="20"/>
      <c r="G1547" s="20"/>
      <c r="H1547" s="20"/>
      <c r="I1547" s="21"/>
      <c r="J1547" s="21"/>
      <c r="K1547" s="21"/>
      <c r="L1547" s="21"/>
      <c r="M1547" s="21"/>
      <c r="N1547" s="21"/>
      <c r="O1547" s="21"/>
      <c r="P1547" s="21"/>
      <c r="Q1547" s="21"/>
      <c r="R1547" s="21"/>
      <c r="S1547" s="21"/>
      <c r="T1547" s="21"/>
      <c r="U1547" s="21"/>
      <c r="V1547" s="21"/>
      <c r="W1547" s="21"/>
      <c r="X1547" s="21"/>
      <c r="Y1547" s="21"/>
      <c r="Z1547" s="21"/>
      <c r="AA1547" s="21"/>
      <c r="AB1547" s="21"/>
      <c r="AC1547" s="21"/>
      <c r="AD1547" s="21"/>
      <c r="AE1547" s="21"/>
      <c r="AF1547" s="21"/>
      <c r="AG1547" s="21"/>
      <c r="AH1547" s="21"/>
      <c r="AI1547" s="21"/>
      <c r="AJ1547" s="21"/>
      <c r="AK1547" s="22"/>
      <c r="AM1547"/>
      <c r="AN1547" s="111"/>
      <c r="AO1547" s="111"/>
      <c r="AP1547" s="111"/>
      <c r="AQ1547" s="111"/>
      <c r="AR1547" s="111"/>
    </row>
    <row r="1548" spans="1:44" ht="16.75" customHeight="1" x14ac:dyDescent="0.2">
      <c r="A1548" s="64"/>
      <c r="B1548" s="208" t="str">
        <f>IF($X1542="","",_xlfn.XLOOKUP($X1542,Sisteplant[Número OS],Sisteplant[Descrição OS]))</f>
        <v/>
      </c>
      <c r="C1548" s="209"/>
      <c r="D1548" s="209"/>
      <c r="E1548" s="209"/>
      <c r="F1548" s="209"/>
      <c r="G1548" s="209"/>
      <c r="H1548" s="209"/>
      <c r="I1548" s="209"/>
      <c r="J1548" s="209"/>
      <c r="K1548" s="209"/>
      <c r="L1548" s="209"/>
      <c r="M1548" s="209"/>
      <c r="N1548" s="209"/>
      <c r="O1548" s="209"/>
      <c r="P1548" s="209"/>
      <c r="Q1548" s="209"/>
      <c r="R1548" s="209"/>
      <c r="S1548" s="209"/>
      <c r="T1548" s="209"/>
      <c r="U1548" s="209"/>
      <c r="V1548" s="209"/>
      <c r="W1548" s="209"/>
      <c r="X1548" s="209"/>
      <c r="Y1548" s="209"/>
      <c r="Z1548" s="209"/>
      <c r="AA1548" s="209"/>
      <c r="AB1548" s="209"/>
      <c r="AC1548" s="209"/>
      <c r="AD1548" s="209"/>
      <c r="AE1548" s="209"/>
      <c r="AF1548" s="209"/>
      <c r="AG1548" s="209"/>
      <c r="AH1548" s="209"/>
      <c r="AI1548" s="209"/>
      <c r="AJ1548" s="209"/>
      <c r="AK1548" s="210"/>
      <c r="AM1548"/>
    </row>
    <row r="1549" spans="1:44" ht="16.75" customHeight="1" x14ac:dyDescent="0.2">
      <c r="A1549" s="64"/>
      <c r="B1549" s="208"/>
      <c r="C1549" s="209"/>
      <c r="D1549" s="209"/>
      <c r="E1549" s="209"/>
      <c r="F1549" s="209"/>
      <c r="G1549" s="209"/>
      <c r="H1549" s="209"/>
      <c r="I1549" s="209"/>
      <c r="J1549" s="209"/>
      <c r="K1549" s="209"/>
      <c r="L1549" s="209"/>
      <c r="M1549" s="209"/>
      <c r="N1549" s="209"/>
      <c r="O1549" s="209"/>
      <c r="P1549" s="209"/>
      <c r="Q1549" s="209"/>
      <c r="R1549" s="209"/>
      <c r="S1549" s="209"/>
      <c r="T1549" s="209"/>
      <c r="U1549" s="209"/>
      <c r="V1549" s="209"/>
      <c r="W1549" s="209"/>
      <c r="X1549" s="209"/>
      <c r="Y1549" s="209"/>
      <c r="Z1549" s="209"/>
      <c r="AA1549" s="209"/>
      <c r="AB1549" s="209"/>
      <c r="AC1549" s="209"/>
      <c r="AD1549" s="209"/>
      <c r="AE1549" s="209"/>
      <c r="AF1549" s="209"/>
      <c r="AG1549" s="209"/>
      <c r="AH1549" s="209"/>
      <c r="AI1549" s="209"/>
      <c r="AJ1549" s="209"/>
      <c r="AK1549" s="210"/>
      <c r="AM1549"/>
    </row>
    <row r="1550" spans="1:44" ht="16.75" customHeight="1" x14ac:dyDescent="0.2">
      <c r="A1550" s="62"/>
      <c r="B1550" s="208"/>
      <c r="C1550" s="209"/>
      <c r="D1550" s="209"/>
      <c r="E1550" s="209"/>
      <c r="F1550" s="209"/>
      <c r="G1550" s="209"/>
      <c r="H1550" s="209"/>
      <c r="I1550" s="209"/>
      <c r="J1550" s="209"/>
      <c r="K1550" s="209"/>
      <c r="L1550" s="209"/>
      <c r="M1550" s="209"/>
      <c r="N1550" s="209"/>
      <c r="O1550" s="209"/>
      <c r="P1550" s="209"/>
      <c r="Q1550" s="209"/>
      <c r="R1550" s="209"/>
      <c r="S1550" s="209"/>
      <c r="T1550" s="209"/>
      <c r="U1550" s="209"/>
      <c r="V1550" s="209"/>
      <c r="W1550" s="209"/>
      <c r="X1550" s="209"/>
      <c r="Y1550" s="209"/>
      <c r="Z1550" s="209"/>
      <c r="AA1550" s="209"/>
      <c r="AB1550" s="209"/>
      <c r="AC1550" s="209"/>
      <c r="AD1550" s="209"/>
      <c r="AE1550" s="209"/>
      <c r="AF1550" s="209"/>
      <c r="AG1550" s="209"/>
      <c r="AH1550" s="209"/>
      <c r="AI1550" s="209"/>
      <c r="AJ1550" s="209"/>
      <c r="AK1550" s="210"/>
      <c r="AM1550"/>
    </row>
    <row r="1551" spans="1:44" ht="16.75" customHeight="1" x14ac:dyDescent="0.2">
      <c r="A1551" s="62"/>
      <c r="B1551" s="211"/>
      <c r="C1551" s="212"/>
      <c r="D1551" s="212"/>
      <c r="E1551" s="212"/>
      <c r="F1551" s="212"/>
      <c r="G1551" s="212"/>
      <c r="H1551" s="212"/>
      <c r="I1551" s="212"/>
      <c r="J1551" s="212"/>
      <c r="K1551" s="212"/>
      <c r="L1551" s="212"/>
      <c r="M1551" s="212"/>
      <c r="N1551" s="212"/>
      <c r="O1551" s="212"/>
      <c r="P1551" s="212"/>
      <c r="Q1551" s="212"/>
      <c r="R1551" s="212"/>
      <c r="S1551" s="212"/>
      <c r="T1551" s="212"/>
      <c r="U1551" s="212"/>
      <c r="V1551" s="212"/>
      <c r="W1551" s="212"/>
      <c r="X1551" s="212"/>
      <c r="Y1551" s="212"/>
      <c r="Z1551" s="212"/>
      <c r="AA1551" s="212"/>
      <c r="AB1551" s="212"/>
      <c r="AC1551" s="212"/>
      <c r="AD1551" s="212"/>
      <c r="AE1551" s="212"/>
      <c r="AF1551" s="212"/>
      <c r="AG1551" s="212"/>
      <c r="AH1551" s="212"/>
      <c r="AI1551" s="212"/>
      <c r="AJ1551" s="212"/>
      <c r="AK1551" s="213"/>
      <c r="AM1551"/>
    </row>
    <row r="1552" spans="1:44" ht="7" customHeight="1" x14ac:dyDescent="0.2">
      <c r="A1552" s="62"/>
      <c r="B1552" s="16"/>
      <c r="C1552" s="17"/>
      <c r="D1552" s="18"/>
      <c r="E1552" s="18"/>
      <c r="F1552" s="18"/>
      <c r="G1552" s="18"/>
      <c r="H1552" s="18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  <c r="AA1552" s="16"/>
      <c r="AB1552" s="16"/>
      <c r="AC1552" s="16"/>
      <c r="AD1552" s="16"/>
      <c r="AE1552" s="16"/>
      <c r="AF1552" s="16"/>
      <c r="AG1552" s="16"/>
      <c r="AH1552" s="16"/>
      <c r="AI1552" s="16"/>
      <c r="AJ1552" s="16"/>
      <c r="AK1552" s="16"/>
      <c r="AM1552"/>
    </row>
    <row r="1553" spans="1:39" ht="18" customHeight="1" x14ac:dyDescent="0.2">
      <c r="A1553" s="62"/>
      <c r="B1553" s="179" t="s">
        <v>279</v>
      </c>
      <c r="C1553" s="180"/>
      <c r="D1553" s="99" t="str">
        <f>IF($X1542="","",_xlfn.XLOOKUP($X1542,Sisteplant[Número OS],Sisteplant[Ativo]))</f>
        <v/>
      </c>
      <c r="E1553" s="99"/>
      <c r="F1553" s="99"/>
      <c r="G1553" s="99"/>
      <c r="H1553" s="99"/>
      <c r="I1553" s="99"/>
      <c r="J1553" s="99"/>
      <c r="K1553" s="99"/>
      <c r="L1553" s="179" t="s">
        <v>280</v>
      </c>
      <c r="M1553" s="180"/>
      <c r="N1553" s="180"/>
      <c r="O1553" s="180"/>
      <c r="P1553" s="99" t="str">
        <f>IF($X1542="","",_xlfn.XLOOKUP($X1542,Sisteplant[Número OS],Sisteplant[Denominação Ativo]))</f>
        <v/>
      </c>
      <c r="Q1553" s="99"/>
      <c r="R1553" s="99"/>
      <c r="S1553" s="99"/>
      <c r="T1553" s="99"/>
      <c r="U1553" s="99"/>
      <c r="V1553" s="99"/>
      <c r="W1553" s="99"/>
      <c r="X1553" s="99"/>
      <c r="Y1553" s="99"/>
      <c r="Z1553" s="99"/>
      <c r="AA1553" s="99"/>
      <c r="AB1553" s="99"/>
      <c r="AC1553" s="99"/>
      <c r="AD1553" s="99"/>
      <c r="AE1553" s="185" t="str">
        <f t="array" ref="AE1553">IFERROR(
IF(I1545="","",
_xlfn.SWITCH(I1545,
"PROJETO","PO",
"OBRAS","CC")),
"--")</f>
        <v/>
      </c>
      <c r="AF1553" s="186"/>
      <c r="AG1553" s="214" t="str">
        <f t="array" ref="AG1553">IFERROR(
_xlfn.SWITCH(I1545,
"","",
"PROJETO",VALUE(RIGHT(_xlfn.XLOOKUP(X1542,Sisteplant[Número OS],Sisteplant[Observações do Serviço]),LEN(_xlfn.XLOOKUP(X1542,Sisteplant[Número OS],Sisteplant[Observações do Serviço]))-3)),
"OBRAS",VALUE(LEFT(VLOOKUP($X1542,Sisteplant[],20,FALSE),FIND("-",VLOOKUP($X1542,Sisteplant[],20,FALSE))-1))),"--")</f>
        <v/>
      </c>
      <c r="AH1553" s="214"/>
      <c r="AI1553" s="214"/>
      <c r="AJ1553" s="214"/>
      <c r="AK1553" s="215"/>
      <c r="AM1553"/>
    </row>
    <row r="1554" spans="1:39" ht="7" customHeight="1" x14ac:dyDescent="0.2">
      <c r="A1554" s="62"/>
      <c r="B1554" s="18"/>
      <c r="C1554" s="24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R1554" s="18"/>
      <c r="S1554" s="18"/>
      <c r="T1554" s="18"/>
      <c r="U1554" s="18"/>
      <c r="V1554" s="18"/>
      <c r="W1554" s="18"/>
      <c r="X1554" s="18"/>
      <c r="Y1554" s="18"/>
      <c r="Z1554" s="18"/>
      <c r="AA1554" s="18"/>
      <c r="AB1554" s="18"/>
      <c r="AC1554" s="18"/>
      <c r="AD1554" s="18"/>
      <c r="AE1554" s="18"/>
      <c r="AF1554" s="18"/>
      <c r="AG1554" s="18"/>
      <c r="AH1554" s="18"/>
      <c r="AI1554" s="18"/>
      <c r="AJ1554" s="18"/>
      <c r="AK1554" s="18"/>
      <c r="AM1554"/>
    </row>
    <row r="1555" spans="1:39" ht="18" customHeight="1" x14ac:dyDescent="0.2">
      <c r="A1555" s="62"/>
      <c r="B1555" s="179" t="s">
        <v>9</v>
      </c>
      <c r="C1555" s="180"/>
      <c r="D1555" s="180"/>
      <c r="E1555" s="180"/>
      <c r="F1555" s="99" t="str">
        <f>IF($X1542="","",_xlfn.XLOOKUP($X1542,Sisteplant[Número OS],Sisteplant[Denominação do Solicitante]))</f>
        <v/>
      </c>
      <c r="G1555" s="99"/>
      <c r="H1555" s="99"/>
      <c r="I1555" s="99"/>
      <c r="J1555" s="99"/>
      <c r="K1555" s="99"/>
      <c r="L1555" s="99"/>
      <c r="M1555" s="99"/>
      <c r="N1555" s="99"/>
      <c r="O1555" s="99"/>
      <c r="P1555" s="99"/>
      <c r="Q1555" s="99"/>
      <c r="R1555" s="99"/>
      <c r="S1555" s="181" t="s">
        <v>281</v>
      </c>
      <c r="T1555" s="182"/>
      <c r="U1555" s="182"/>
      <c r="V1555" s="183" t="str">
        <f>IF($X1542="","",_xlfn.XLOOKUP($X1542,Sisteplant[Número OS],Sisteplant[Denominação Unidade Negócio]))</f>
        <v/>
      </c>
      <c r="W1555" s="183"/>
      <c r="X1555" s="183"/>
      <c r="Y1555" s="183"/>
      <c r="Z1555" s="183"/>
      <c r="AA1555" s="184"/>
      <c r="AB1555" s="185" t="s">
        <v>1</v>
      </c>
      <c r="AC1555" s="186"/>
      <c r="AD1555" s="186"/>
      <c r="AE1555" s="186"/>
      <c r="AF1555" s="99" t="str">
        <f>IF($X1542="","",_xlfn.XLOOKUP($X1542,Sisteplant[Número OS],Sisteplant[OS Cliente]))</f>
        <v/>
      </c>
      <c r="AG1555" s="99"/>
      <c r="AH1555" s="99"/>
      <c r="AI1555" s="99"/>
      <c r="AJ1555" s="99"/>
      <c r="AK1555" s="100"/>
      <c r="AM1555"/>
    </row>
    <row r="1556" spans="1:39" ht="7" customHeight="1" x14ac:dyDescent="0.2">
      <c r="A1556" s="62"/>
      <c r="B1556" s="16"/>
      <c r="C1556" s="17"/>
      <c r="D1556" s="18"/>
      <c r="E1556" s="18"/>
      <c r="F1556" s="18"/>
      <c r="G1556" s="18"/>
      <c r="H1556" s="18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  <c r="AA1556" s="16"/>
      <c r="AB1556" s="16"/>
      <c r="AC1556" s="16"/>
      <c r="AD1556" s="16"/>
      <c r="AE1556" s="16"/>
      <c r="AF1556" s="16"/>
      <c r="AG1556" s="16"/>
      <c r="AH1556" s="16"/>
      <c r="AI1556" s="16"/>
      <c r="AJ1556" s="16"/>
      <c r="AK1556" s="16"/>
      <c r="AM1556"/>
    </row>
    <row r="1557" spans="1:39" ht="15" customHeight="1" x14ac:dyDescent="0.2">
      <c r="A1557" s="62"/>
      <c r="B1557" s="232" t="s">
        <v>282</v>
      </c>
      <c r="C1557" s="152" t="s">
        <v>283</v>
      </c>
      <c r="D1557" s="153"/>
      <c r="E1557" s="153"/>
      <c r="F1557" s="153"/>
      <c r="G1557" s="153"/>
      <c r="H1557" s="153"/>
      <c r="I1557" s="153"/>
      <c r="J1557" s="153"/>
      <c r="K1557" s="153"/>
      <c r="L1557" s="153"/>
      <c r="M1557" s="153"/>
      <c r="N1557" s="153"/>
      <c r="O1557" s="153"/>
      <c r="P1557" s="153"/>
      <c r="Q1557" s="153"/>
      <c r="R1557" s="153"/>
      <c r="S1557" s="153"/>
      <c r="T1557" s="153"/>
      <c r="U1557" s="153"/>
      <c r="V1557" s="153"/>
      <c r="W1557" s="153"/>
      <c r="X1557" s="153"/>
      <c r="Y1557" s="153"/>
      <c r="Z1557" s="153"/>
      <c r="AA1557" s="153"/>
      <c r="AB1557" s="153"/>
      <c r="AC1557" s="153"/>
      <c r="AD1557" s="153"/>
      <c r="AE1557" s="154"/>
      <c r="AF1557" s="136" t="s">
        <v>284</v>
      </c>
      <c r="AG1557" s="137"/>
      <c r="AH1557" s="138"/>
      <c r="AI1557" s="136" t="s">
        <v>281</v>
      </c>
      <c r="AJ1557" s="137"/>
      <c r="AK1557" s="138"/>
      <c r="AM1557"/>
    </row>
    <row r="1558" spans="1:39" ht="16.75" customHeight="1" x14ac:dyDescent="0.2">
      <c r="A1558" s="62"/>
      <c r="B1558" s="233"/>
      <c r="C1558" s="155"/>
      <c r="D1558" s="156"/>
      <c r="E1558" s="156"/>
      <c r="F1558" s="156"/>
      <c r="G1558" s="156"/>
      <c r="H1558" s="156"/>
      <c r="I1558" s="156"/>
      <c r="J1558" s="156"/>
      <c r="K1558" s="156"/>
      <c r="L1558" s="156"/>
      <c r="M1558" s="156"/>
      <c r="N1558" s="156"/>
      <c r="O1558" s="156"/>
      <c r="P1558" s="156"/>
      <c r="Q1558" s="156"/>
      <c r="R1558" s="156"/>
      <c r="S1558" s="156"/>
      <c r="T1558" s="156"/>
      <c r="U1558" s="156"/>
      <c r="V1558" s="156"/>
      <c r="W1558" s="156"/>
      <c r="X1558" s="156"/>
      <c r="Y1558" s="156"/>
      <c r="Z1558" s="156"/>
      <c r="AA1558" s="156"/>
      <c r="AB1558" s="156"/>
      <c r="AC1558" s="156"/>
      <c r="AD1558" s="156"/>
      <c r="AE1558" s="157"/>
      <c r="AF1558" s="139"/>
      <c r="AG1558" s="140"/>
      <c r="AH1558" s="141"/>
      <c r="AI1558" s="139"/>
      <c r="AJ1558" s="140"/>
      <c r="AK1558" s="141"/>
      <c r="AM1558"/>
    </row>
    <row r="1559" spans="1:39" ht="16.75" customHeight="1" x14ac:dyDescent="0.2">
      <c r="A1559" s="62"/>
      <c r="B1559" s="92">
        <v>1</v>
      </c>
      <c r="C1559" s="142"/>
      <c r="D1559" s="143"/>
      <c r="E1559" s="143"/>
      <c r="F1559" s="143"/>
      <c r="G1559" s="143"/>
      <c r="H1559" s="143"/>
      <c r="I1559" s="143"/>
      <c r="J1559" s="143"/>
      <c r="K1559" s="143"/>
      <c r="L1559" s="143"/>
      <c r="M1559" s="143"/>
      <c r="N1559" s="143"/>
      <c r="O1559" s="143"/>
      <c r="P1559" s="143"/>
      <c r="Q1559" s="143"/>
      <c r="R1559" s="143"/>
      <c r="S1559" s="143"/>
      <c r="T1559" s="143"/>
      <c r="U1559" s="143"/>
      <c r="V1559" s="143"/>
      <c r="W1559" s="143"/>
      <c r="X1559" s="143"/>
      <c r="Y1559" s="143"/>
      <c r="Z1559" s="143"/>
      <c r="AA1559" s="143"/>
      <c r="AB1559" s="143"/>
      <c r="AC1559" s="143"/>
      <c r="AD1559" s="143"/>
      <c r="AE1559" s="144"/>
      <c r="AF1559" s="142"/>
      <c r="AG1559" s="143"/>
      <c r="AH1559" s="144"/>
      <c r="AI1559" s="142"/>
      <c r="AJ1559" s="143"/>
      <c r="AK1559" s="144"/>
      <c r="AM1559"/>
    </row>
    <row r="1560" spans="1:39" ht="16.75" customHeight="1" x14ac:dyDescent="0.2">
      <c r="A1560" s="62"/>
      <c r="B1560" s="93">
        <v>2</v>
      </c>
      <c r="C1560" s="145"/>
      <c r="D1560" s="146"/>
      <c r="E1560" s="146"/>
      <c r="F1560" s="146"/>
      <c r="G1560" s="146"/>
      <c r="H1560" s="146"/>
      <c r="I1560" s="146"/>
      <c r="J1560" s="146"/>
      <c r="K1560" s="146"/>
      <c r="L1560" s="146"/>
      <c r="M1560" s="146"/>
      <c r="N1560" s="146"/>
      <c r="O1560" s="146"/>
      <c r="P1560" s="146"/>
      <c r="Q1560" s="146"/>
      <c r="R1560" s="146"/>
      <c r="S1560" s="146"/>
      <c r="T1560" s="146"/>
      <c r="U1560" s="146"/>
      <c r="V1560" s="146"/>
      <c r="W1560" s="146"/>
      <c r="X1560" s="146"/>
      <c r="Y1560" s="146"/>
      <c r="Z1560" s="146"/>
      <c r="AA1560" s="146"/>
      <c r="AB1560" s="146"/>
      <c r="AC1560" s="146"/>
      <c r="AD1560" s="146"/>
      <c r="AE1560" s="147"/>
      <c r="AF1560" s="145"/>
      <c r="AG1560" s="146"/>
      <c r="AH1560" s="147"/>
      <c r="AI1560" s="145"/>
      <c r="AJ1560" s="146"/>
      <c r="AK1560" s="147"/>
      <c r="AM1560"/>
    </row>
    <row r="1561" spans="1:39" ht="16.75" customHeight="1" x14ac:dyDescent="0.2">
      <c r="A1561" s="62"/>
      <c r="B1561" s="93">
        <v>3</v>
      </c>
      <c r="C1561" s="145"/>
      <c r="D1561" s="146"/>
      <c r="E1561" s="146"/>
      <c r="F1561" s="146"/>
      <c r="G1561" s="146"/>
      <c r="H1561" s="146"/>
      <c r="I1561" s="146"/>
      <c r="J1561" s="146"/>
      <c r="K1561" s="146"/>
      <c r="L1561" s="146"/>
      <c r="M1561" s="146"/>
      <c r="N1561" s="146"/>
      <c r="O1561" s="146"/>
      <c r="P1561" s="146"/>
      <c r="Q1561" s="146"/>
      <c r="R1561" s="146"/>
      <c r="S1561" s="146"/>
      <c r="T1561" s="146"/>
      <c r="U1561" s="146"/>
      <c r="V1561" s="146"/>
      <c r="W1561" s="146"/>
      <c r="X1561" s="146"/>
      <c r="Y1561" s="146"/>
      <c r="Z1561" s="146"/>
      <c r="AA1561" s="146"/>
      <c r="AB1561" s="146"/>
      <c r="AC1561" s="146"/>
      <c r="AD1561" s="146"/>
      <c r="AE1561" s="147"/>
      <c r="AF1561" s="145"/>
      <c r="AG1561" s="146"/>
      <c r="AH1561" s="147"/>
      <c r="AI1561" s="145"/>
      <c r="AJ1561" s="146"/>
      <c r="AK1561" s="147"/>
      <c r="AM1561"/>
    </row>
    <row r="1562" spans="1:39" s="27" customFormat="1" ht="17" customHeight="1" x14ac:dyDescent="0.2">
      <c r="A1562" s="64"/>
      <c r="B1562" s="93">
        <v>4</v>
      </c>
      <c r="C1562" s="145"/>
      <c r="D1562" s="146"/>
      <c r="E1562" s="146"/>
      <c r="F1562" s="146"/>
      <c r="G1562" s="146"/>
      <c r="H1562" s="146"/>
      <c r="I1562" s="146"/>
      <c r="J1562" s="146"/>
      <c r="K1562" s="146"/>
      <c r="L1562" s="146"/>
      <c r="M1562" s="146"/>
      <c r="N1562" s="146"/>
      <c r="O1562" s="146"/>
      <c r="P1562" s="146"/>
      <c r="Q1562" s="146"/>
      <c r="R1562" s="146"/>
      <c r="S1562" s="146"/>
      <c r="T1562" s="146"/>
      <c r="U1562" s="146"/>
      <c r="V1562" s="146"/>
      <c r="W1562" s="146"/>
      <c r="X1562" s="146"/>
      <c r="Y1562" s="146"/>
      <c r="Z1562" s="146"/>
      <c r="AA1562" s="146"/>
      <c r="AB1562" s="146"/>
      <c r="AC1562" s="146"/>
      <c r="AD1562" s="146"/>
      <c r="AE1562" s="147"/>
      <c r="AF1562" s="145"/>
      <c r="AG1562" s="146"/>
      <c r="AH1562" s="147"/>
      <c r="AI1562" s="145"/>
      <c r="AJ1562" s="146"/>
      <c r="AK1562" s="147"/>
    </row>
    <row r="1563" spans="1:39" ht="17" customHeight="1" x14ac:dyDescent="0.2">
      <c r="A1563" s="62"/>
      <c r="B1563" s="93">
        <v>5</v>
      </c>
      <c r="C1563" s="145"/>
      <c r="D1563" s="146"/>
      <c r="E1563" s="146"/>
      <c r="F1563" s="146"/>
      <c r="G1563" s="146"/>
      <c r="H1563" s="146"/>
      <c r="I1563" s="146"/>
      <c r="J1563" s="146"/>
      <c r="K1563" s="146"/>
      <c r="L1563" s="146"/>
      <c r="M1563" s="146"/>
      <c r="N1563" s="146"/>
      <c r="O1563" s="146"/>
      <c r="P1563" s="146"/>
      <c r="Q1563" s="146"/>
      <c r="R1563" s="146"/>
      <c r="S1563" s="146"/>
      <c r="T1563" s="146"/>
      <c r="U1563" s="146"/>
      <c r="V1563" s="146"/>
      <c r="W1563" s="146"/>
      <c r="X1563" s="146"/>
      <c r="Y1563" s="146"/>
      <c r="Z1563" s="146"/>
      <c r="AA1563" s="146"/>
      <c r="AB1563" s="146"/>
      <c r="AC1563" s="146"/>
      <c r="AD1563" s="146"/>
      <c r="AE1563" s="147"/>
      <c r="AF1563" s="145"/>
      <c r="AG1563" s="146"/>
      <c r="AH1563" s="147"/>
      <c r="AI1563" s="145"/>
      <c r="AJ1563" s="146"/>
      <c r="AK1563" s="147"/>
      <c r="AM1563"/>
    </row>
    <row r="1564" spans="1:39" ht="17" customHeight="1" x14ac:dyDescent="0.2">
      <c r="A1564" s="62"/>
      <c r="B1564" s="93">
        <v>6</v>
      </c>
      <c r="C1564" s="145"/>
      <c r="D1564" s="146"/>
      <c r="E1564" s="146"/>
      <c r="F1564" s="146"/>
      <c r="G1564" s="146"/>
      <c r="H1564" s="146"/>
      <c r="I1564" s="146"/>
      <c r="J1564" s="146"/>
      <c r="K1564" s="146"/>
      <c r="L1564" s="146"/>
      <c r="M1564" s="146"/>
      <c r="N1564" s="146"/>
      <c r="O1564" s="146"/>
      <c r="P1564" s="146"/>
      <c r="Q1564" s="146"/>
      <c r="R1564" s="146"/>
      <c r="S1564" s="146"/>
      <c r="T1564" s="146"/>
      <c r="U1564" s="146"/>
      <c r="V1564" s="146"/>
      <c r="W1564" s="146"/>
      <c r="X1564" s="146"/>
      <c r="Y1564" s="146"/>
      <c r="Z1564" s="146"/>
      <c r="AA1564" s="146"/>
      <c r="AB1564" s="146"/>
      <c r="AC1564" s="146"/>
      <c r="AD1564" s="146"/>
      <c r="AE1564" s="147"/>
      <c r="AF1564" s="145"/>
      <c r="AG1564" s="146"/>
      <c r="AH1564" s="147"/>
      <c r="AI1564" s="145"/>
      <c r="AJ1564" s="146"/>
      <c r="AK1564" s="147"/>
      <c r="AM1564"/>
    </row>
    <row r="1565" spans="1:39" ht="17" customHeight="1" x14ac:dyDescent="0.2">
      <c r="A1565" s="62"/>
      <c r="B1565" s="94">
        <v>7</v>
      </c>
      <c r="C1565" s="148"/>
      <c r="D1565" s="149"/>
      <c r="E1565" s="149"/>
      <c r="F1565" s="149"/>
      <c r="G1565" s="149"/>
      <c r="H1565" s="149"/>
      <c r="I1565" s="149"/>
      <c r="J1565" s="149"/>
      <c r="K1565" s="149"/>
      <c r="L1565" s="149"/>
      <c r="M1565" s="149"/>
      <c r="N1565" s="149"/>
      <c r="O1565" s="149"/>
      <c r="P1565" s="149"/>
      <c r="Q1565" s="149"/>
      <c r="R1565" s="149"/>
      <c r="S1565" s="149"/>
      <c r="T1565" s="149"/>
      <c r="U1565" s="149"/>
      <c r="V1565" s="149"/>
      <c r="W1565" s="149"/>
      <c r="X1565" s="149"/>
      <c r="Y1565" s="149"/>
      <c r="Z1565" s="149"/>
      <c r="AA1565" s="149"/>
      <c r="AB1565" s="149"/>
      <c r="AC1565" s="149"/>
      <c r="AD1565" s="149"/>
      <c r="AE1565" s="150"/>
      <c r="AF1565" s="148"/>
      <c r="AG1565" s="149"/>
      <c r="AH1565" s="150"/>
      <c r="AI1565" s="148"/>
      <c r="AJ1565" s="149"/>
      <c r="AK1565" s="150"/>
      <c r="AM1565"/>
    </row>
    <row r="1566" spans="1:39" ht="7" customHeight="1" x14ac:dyDescent="0.2">
      <c r="A1566" s="62"/>
      <c r="B1566" s="16"/>
      <c r="C1566" s="17"/>
      <c r="D1566" s="18"/>
      <c r="E1566" s="18"/>
      <c r="F1566" s="18"/>
      <c r="G1566" s="18"/>
      <c r="H1566" s="18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  <c r="AA1566" s="16"/>
      <c r="AB1566" s="16"/>
      <c r="AC1566" s="16"/>
      <c r="AD1566" s="16"/>
      <c r="AE1566" s="16"/>
      <c r="AF1566" s="16"/>
      <c r="AG1566" s="16"/>
      <c r="AH1566" s="16"/>
      <c r="AI1566" s="16"/>
      <c r="AJ1566" s="16"/>
      <c r="AK1566" s="16"/>
      <c r="AM1566"/>
    </row>
    <row r="1567" spans="1:39" ht="17" customHeight="1" x14ac:dyDescent="0.2">
      <c r="A1567" s="62"/>
      <c r="B1567" s="163" t="s">
        <v>285</v>
      </c>
      <c r="C1567" s="164"/>
      <c r="D1567" s="165"/>
      <c r="E1567" s="163" t="s">
        <v>286</v>
      </c>
      <c r="F1567" s="164"/>
      <c r="G1567" s="164"/>
      <c r="H1567" s="164"/>
      <c r="I1567" s="164"/>
      <c r="J1567" s="164"/>
      <c r="K1567" s="164"/>
      <c r="L1567" s="164"/>
      <c r="M1567" s="164"/>
      <c r="N1567" s="164"/>
      <c r="O1567" s="164"/>
      <c r="P1567" s="164"/>
      <c r="Q1567" s="164"/>
      <c r="R1567" s="164"/>
      <c r="S1567" s="165"/>
      <c r="T1567" s="163" t="s">
        <v>287</v>
      </c>
      <c r="U1567" s="164"/>
      <c r="V1567" s="164"/>
      <c r="W1567" s="164"/>
      <c r="X1567" s="165"/>
      <c r="Y1567" s="163" t="s">
        <v>288</v>
      </c>
      <c r="Z1567" s="164"/>
      <c r="AA1567" s="164"/>
      <c r="AB1567" s="164"/>
      <c r="AC1567" s="165"/>
      <c r="AD1567" s="163" t="s">
        <v>289</v>
      </c>
      <c r="AE1567" s="164"/>
      <c r="AF1567" s="164"/>
      <c r="AG1567" s="164"/>
      <c r="AH1567" s="165"/>
      <c r="AI1567" s="163" t="s">
        <v>290</v>
      </c>
      <c r="AJ1567" s="164"/>
      <c r="AK1567" s="165"/>
      <c r="AM1567"/>
    </row>
    <row r="1568" spans="1:39" ht="17" customHeight="1" x14ac:dyDescent="0.2">
      <c r="A1568" s="62"/>
      <c r="B1568" s="142"/>
      <c r="C1568" s="143"/>
      <c r="D1568" s="144"/>
      <c r="E1568" s="142"/>
      <c r="F1568" s="143"/>
      <c r="G1568" s="143"/>
      <c r="H1568" s="143"/>
      <c r="I1568" s="143"/>
      <c r="J1568" s="143"/>
      <c r="K1568" s="143"/>
      <c r="L1568" s="143"/>
      <c r="M1568" s="143"/>
      <c r="N1568" s="143"/>
      <c r="O1568" s="143"/>
      <c r="P1568" s="143"/>
      <c r="Q1568" s="143"/>
      <c r="R1568" s="143"/>
      <c r="S1568" s="144"/>
      <c r="T1568" s="142" t="s">
        <v>291</v>
      </c>
      <c r="U1568" s="143"/>
      <c r="V1568" s="143"/>
      <c r="W1568" s="143"/>
      <c r="X1568" s="144"/>
      <c r="Y1568" s="142" t="s">
        <v>292</v>
      </c>
      <c r="Z1568" s="143"/>
      <c r="AA1568" s="143"/>
      <c r="AB1568" s="143"/>
      <c r="AC1568" s="144"/>
      <c r="AD1568" s="142" t="s">
        <v>292</v>
      </c>
      <c r="AE1568" s="143"/>
      <c r="AF1568" s="143"/>
      <c r="AG1568" s="143"/>
      <c r="AH1568" s="144"/>
      <c r="AI1568" s="142"/>
      <c r="AJ1568" s="143"/>
      <c r="AK1568" s="144"/>
      <c r="AM1568"/>
    </row>
    <row r="1569" spans="1:39" ht="17" customHeight="1" x14ac:dyDescent="0.2">
      <c r="A1569" s="62"/>
      <c r="B1569" s="145"/>
      <c r="C1569" s="146"/>
      <c r="D1569" s="147"/>
      <c r="E1569" s="145"/>
      <c r="F1569" s="146"/>
      <c r="G1569" s="146"/>
      <c r="H1569" s="146"/>
      <c r="I1569" s="146"/>
      <c r="J1569" s="146"/>
      <c r="K1569" s="146"/>
      <c r="L1569" s="146"/>
      <c r="M1569" s="146"/>
      <c r="N1569" s="146"/>
      <c r="O1569" s="146"/>
      <c r="P1569" s="146"/>
      <c r="Q1569" s="146"/>
      <c r="R1569" s="146"/>
      <c r="S1569" s="147"/>
      <c r="T1569" s="145" t="s">
        <v>291</v>
      </c>
      <c r="U1569" s="146"/>
      <c r="V1569" s="146"/>
      <c r="W1569" s="146"/>
      <c r="X1569" s="147"/>
      <c r="Y1569" s="145" t="s">
        <v>292</v>
      </c>
      <c r="Z1569" s="146"/>
      <c r="AA1569" s="146"/>
      <c r="AB1569" s="146"/>
      <c r="AC1569" s="147"/>
      <c r="AD1569" s="145" t="s">
        <v>292</v>
      </c>
      <c r="AE1569" s="146"/>
      <c r="AF1569" s="146"/>
      <c r="AG1569" s="146"/>
      <c r="AH1569" s="147"/>
      <c r="AI1569" s="145"/>
      <c r="AJ1569" s="146"/>
      <c r="AK1569" s="147"/>
      <c r="AM1569"/>
    </row>
    <row r="1570" spans="1:39" ht="17" customHeight="1" x14ac:dyDescent="0.2">
      <c r="A1570" s="62"/>
      <c r="B1570" s="145"/>
      <c r="C1570" s="146"/>
      <c r="D1570" s="147"/>
      <c r="E1570" s="145"/>
      <c r="F1570" s="146"/>
      <c r="G1570" s="146"/>
      <c r="H1570" s="146"/>
      <c r="I1570" s="146"/>
      <c r="J1570" s="146"/>
      <c r="K1570" s="146"/>
      <c r="L1570" s="146"/>
      <c r="M1570" s="146"/>
      <c r="N1570" s="146"/>
      <c r="O1570" s="146"/>
      <c r="P1570" s="146"/>
      <c r="Q1570" s="146"/>
      <c r="R1570" s="146"/>
      <c r="S1570" s="147"/>
      <c r="T1570" s="145" t="s">
        <v>291</v>
      </c>
      <c r="U1570" s="146"/>
      <c r="V1570" s="146"/>
      <c r="W1570" s="146"/>
      <c r="X1570" s="147"/>
      <c r="Y1570" s="145" t="s">
        <v>292</v>
      </c>
      <c r="Z1570" s="146"/>
      <c r="AA1570" s="146"/>
      <c r="AB1570" s="146"/>
      <c r="AC1570" s="147"/>
      <c r="AD1570" s="145" t="s">
        <v>292</v>
      </c>
      <c r="AE1570" s="146"/>
      <c r="AF1570" s="146"/>
      <c r="AG1570" s="146"/>
      <c r="AH1570" s="147"/>
      <c r="AI1570" s="145"/>
      <c r="AJ1570" s="146"/>
      <c r="AK1570" s="147"/>
      <c r="AM1570"/>
    </row>
    <row r="1571" spans="1:39" ht="17" customHeight="1" x14ac:dyDescent="0.2">
      <c r="A1571" s="62"/>
      <c r="B1571" s="145"/>
      <c r="C1571" s="146"/>
      <c r="D1571" s="147"/>
      <c r="E1571" s="145"/>
      <c r="F1571" s="146"/>
      <c r="G1571" s="146"/>
      <c r="H1571" s="146"/>
      <c r="I1571" s="146"/>
      <c r="J1571" s="146"/>
      <c r="K1571" s="146"/>
      <c r="L1571" s="146"/>
      <c r="M1571" s="146"/>
      <c r="N1571" s="146"/>
      <c r="O1571" s="146"/>
      <c r="P1571" s="146"/>
      <c r="Q1571" s="146"/>
      <c r="R1571" s="146"/>
      <c r="S1571" s="147"/>
      <c r="T1571" s="145" t="s">
        <v>291</v>
      </c>
      <c r="U1571" s="146"/>
      <c r="V1571" s="146"/>
      <c r="W1571" s="146"/>
      <c r="X1571" s="147"/>
      <c r="Y1571" s="145" t="s">
        <v>292</v>
      </c>
      <c r="Z1571" s="146"/>
      <c r="AA1571" s="146"/>
      <c r="AB1571" s="146"/>
      <c r="AC1571" s="147"/>
      <c r="AD1571" s="145" t="s">
        <v>292</v>
      </c>
      <c r="AE1571" s="146"/>
      <c r="AF1571" s="146"/>
      <c r="AG1571" s="146"/>
      <c r="AH1571" s="147"/>
      <c r="AI1571" s="145"/>
      <c r="AJ1571" s="146"/>
      <c r="AK1571" s="147"/>
      <c r="AM1571"/>
    </row>
    <row r="1572" spans="1:39" ht="17" customHeight="1" x14ac:dyDescent="0.2">
      <c r="A1572" s="62"/>
      <c r="B1572" s="145"/>
      <c r="C1572" s="146"/>
      <c r="D1572" s="147"/>
      <c r="E1572" s="145"/>
      <c r="F1572" s="146"/>
      <c r="G1572" s="146"/>
      <c r="H1572" s="146"/>
      <c r="I1572" s="146"/>
      <c r="J1572" s="146"/>
      <c r="K1572" s="146"/>
      <c r="L1572" s="146"/>
      <c r="M1572" s="146"/>
      <c r="N1572" s="146"/>
      <c r="O1572" s="146"/>
      <c r="P1572" s="146"/>
      <c r="Q1572" s="146"/>
      <c r="R1572" s="146"/>
      <c r="S1572" s="147"/>
      <c r="T1572" s="145" t="s">
        <v>291</v>
      </c>
      <c r="U1572" s="146"/>
      <c r="V1572" s="146"/>
      <c r="W1572" s="146"/>
      <c r="X1572" s="147"/>
      <c r="Y1572" s="145" t="s">
        <v>292</v>
      </c>
      <c r="Z1572" s="146"/>
      <c r="AA1572" s="146"/>
      <c r="AB1572" s="146"/>
      <c r="AC1572" s="147"/>
      <c r="AD1572" s="145" t="s">
        <v>292</v>
      </c>
      <c r="AE1572" s="146"/>
      <c r="AF1572" s="146"/>
      <c r="AG1572" s="146"/>
      <c r="AH1572" s="147"/>
      <c r="AI1572" s="145"/>
      <c r="AJ1572" s="146"/>
      <c r="AK1572" s="147"/>
      <c r="AM1572"/>
    </row>
    <row r="1573" spans="1:39" ht="17" customHeight="1" x14ac:dyDescent="0.2">
      <c r="A1573" s="62"/>
      <c r="B1573" s="145"/>
      <c r="C1573" s="146"/>
      <c r="D1573" s="147"/>
      <c r="E1573" s="145"/>
      <c r="F1573" s="146"/>
      <c r="G1573" s="146"/>
      <c r="H1573" s="146"/>
      <c r="I1573" s="146"/>
      <c r="J1573" s="146"/>
      <c r="K1573" s="146"/>
      <c r="L1573" s="146"/>
      <c r="M1573" s="146"/>
      <c r="N1573" s="146"/>
      <c r="O1573" s="146"/>
      <c r="P1573" s="146"/>
      <c r="Q1573" s="146"/>
      <c r="R1573" s="146"/>
      <c r="S1573" s="147"/>
      <c r="T1573" s="145" t="s">
        <v>291</v>
      </c>
      <c r="U1573" s="146"/>
      <c r="V1573" s="146"/>
      <c r="W1573" s="146"/>
      <c r="X1573" s="147"/>
      <c r="Y1573" s="145" t="s">
        <v>292</v>
      </c>
      <c r="Z1573" s="146"/>
      <c r="AA1573" s="146"/>
      <c r="AB1573" s="146"/>
      <c r="AC1573" s="147"/>
      <c r="AD1573" s="145" t="s">
        <v>292</v>
      </c>
      <c r="AE1573" s="146"/>
      <c r="AF1573" s="146"/>
      <c r="AG1573" s="146"/>
      <c r="AH1573" s="147"/>
      <c r="AI1573" s="145"/>
      <c r="AJ1573" s="146"/>
      <c r="AK1573" s="147"/>
      <c r="AM1573"/>
    </row>
    <row r="1574" spans="1:39" ht="17" customHeight="1" x14ac:dyDescent="0.2">
      <c r="A1574" s="62"/>
      <c r="B1574" s="145"/>
      <c r="C1574" s="146"/>
      <c r="D1574" s="147"/>
      <c r="E1574" s="145"/>
      <c r="F1574" s="146"/>
      <c r="G1574" s="146"/>
      <c r="H1574" s="146"/>
      <c r="I1574" s="146"/>
      <c r="J1574" s="146"/>
      <c r="K1574" s="146"/>
      <c r="L1574" s="146"/>
      <c r="M1574" s="146"/>
      <c r="N1574" s="146"/>
      <c r="O1574" s="146"/>
      <c r="P1574" s="146"/>
      <c r="Q1574" s="146"/>
      <c r="R1574" s="146"/>
      <c r="S1574" s="147"/>
      <c r="T1574" s="145" t="s">
        <v>291</v>
      </c>
      <c r="U1574" s="146"/>
      <c r="V1574" s="146"/>
      <c r="W1574" s="146"/>
      <c r="X1574" s="147"/>
      <c r="Y1574" s="145" t="s">
        <v>292</v>
      </c>
      <c r="Z1574" s="146"/>
      <c r="AA1574" s="146"/>
      <c r="AB1574" s="146"/>
      <c r="AC1574" s="147"/>
      <c r="AD1574" s="145" t="s">
        <v>292</v>
      </c>
      <c r="AE1574" s="146"/>
      <c r="AF1574" s="146"/>
      <c r="AG1574" s="146"/>
      <c r="AH1574" s="147"/>
      <c r="AI1574" s="145"/>
      <c r="AJ1574" s="146"/>
      <c r="AK1574" s="147"/>
      <c r="AM1574"/>
    </row>
    <row r="1575" spans="1:39" ht="17" customHeight="1" x14ac:dyDescent="0.2">
      <c r="A1575" s="62"/>
      <c r="B1575" s="145"/>
      <c r="C1575" s="146"/>
      <c r="D1575" s="147"/>
      <c r="E1575" s="145"/>
      <c r="F1575" s="146"/>
      <c r="G1575" s="146"/>
      <c r="H1575" s="146"/>
      <c r="I1575" s="146"/>
      <c r="J1575" s="146"/>
      <c r="K1575" s="146"/>
      <c r="L1575" s="146"/>
      <c r="M1575" s="146"/>
      <c r="N1575" s="146"/>
      <c r="O1575" s="146"/>
      <c r="P1575" s="146"/>
      <c r="Q1575" s="146"/>
      <c r="R1575" s="146"/>
      <c r="S1575" s="147"/>
      <c r="T1575" s="145" t="s">
        <v>291</v>
      </c>
      <c r="U1575" s="146"/>
      <c r="V1575" s="146"/>
      <c r="W1575" s="146"/>
      <c r="X1575" s="147"/>
      <c r="Y1575" s="145" t="s">
        <v>292</v>
      </c>
      <c r="Z1575" s="146"/>
      <c r="AA1575" s="146"/>
      <c r="AB1575" s="146"/>
      <c r="AC1575" s="147"/>
      <c r="AD1575" s="145" t="s">
        <v>292</v>
      </c>
      <c r="AE1575" s="146"/>
      <c r="AF1575" s="146"/>
      <c r="AG1575" s="146"/>
      <c r="AH1575" s="147"/>
      <c r="AI1575" s="145"/>
      <c r="AJ1575" s="146"/>
      <c r="AK1575" s="147"/>
      <c r="AM1575"/>
    </row>
    <row r="1576" spans="1:39" ht="17" customHeight="1" x14ac:dyDescent="0.2">
      <c r="A1576" s="62"/>
      <c r="B1576" s="145"/>
      <c r="C1576" s="146"/>
      <c r="D1576" s="147"/>
      <c r="E1576" s="145"/>
      <c r="F1576" s="146"/>
      <c r="G1576" s="146"/>
      <c r="H1576" s="146"/>
      <c r="I1576" s="146"/>
      <c r="J1576" s="146"/>
      <c r="K1576" s="146"/>
      <c r="L1576" s="146"/>
      <c r="M1576" s="146"/>
      <c r="N1576" s="146"/>
      <c r="O1576" s="146"/>
      <c r="P1576" s="146"/>
      <c r="Q1576" s="146"/>
      <c r="R1576" s="146"/>
      <c r="S1576" s="147"/>
      <c r="T1576" s="145" t="s">
        <v>291</v>
      </c>
      <c r="U1576" s="146"/>
      <c r="V1576" s="146"/>
      <c r="W1576" s="146"/>
      <c r="X1576" s="147"/>
      <c r="Y1576" s="145" t="s">
        <v>292</v>
      </c>
      <c r="Z1576" s="146"/>
      <c r="AA1576" s="146"/>
      <c r="AB1576" s="146"/>
      <c r="AC1576" s="147"/>
      <c r="AD1576" s="145" t="s">
        <v>292</v>
      </c>
      <c r="AE1576" s="146"/>
      <c r="AF1576" s="146"/>
      <c r="AG1576" s="146"/>
      <c r="AH1576" s="147"/>
      <c r="AI1576" s="145"/>
      <c r="AJ1576" s="146"/>
      <c r="AK1576" s="147"/>
      <c r="AM1576"/>
    </row>
    <row r="1577" spans="1:39" ht="17" customHeight="1" x14ac:dyDescent="0.2">
      <c r="A1577" s="62"/>
      <c r="B1577" s="145"/>
      <c r="C1577" s="146"/>
      <c r="D1577" s="147"/>
      <c r="E1577" s="145"/>
      <c r="F1577" s="146"/>
      <c r="G1577" s="146"/>
      <c r="H1577" s="146"/>
      <c r="I1577" s="146"/>
      <c r="J1577" s="146"/>
      <c r="K1577" s="146"/>
      <c r="L1577" s="146"/>
      <c r="M1577" s="146"/>
      <c r="N1577" s="146"/>
      <c r="O1577" s="146"/>
      <c r="P1577" s="146"/>
      <c r="Q1577" s="146"/>
      <c r="R1577" s="146"/>
      <c r="S1577" s="147"/>
      <c r="T1577" s="145" t="s">
        <v>291</v>
      </c>
      <c r="U1577" s="146"/>
      <c r="V1577" s="146"/>
      <c r="W1577" s="146"/>
      <c r="X1577" s="147"/>
      <c r="Y1577" s="145" t="s">
        <v>292</v>
      </c>
      <c r="Z1577" s="146"/>
      <c r="AA1577" s="146"/>
      <c r="AB1577" s="146"/>
      <c r="AC1577" s="147"/>
      <c r="AD1577" s="145" t="s">
        <v>292</v>
      </c>
      <c r="AE1577" s="146"/>
      <c r="AF1577" s="146"/>
      <c r="AG1577" s="146"/>
      <c r="AH1577" s="147"/>
      <c r="AI1577" s="145"/>
      <c r="AJ1577" s="146"/>
      <c r="AK1577" s="147"/>
      <c r="AM1577"/>
    </row>
    <row r="1578" spans="1:39" ht="17" customHeight="1" x14ac:dyDescent="0.2">
      <c r="A1578" s="62"/>
      <c r="B1578" s="148"/>
      <c r="C1578" s="149"/>
      <c r="D1578" s="150"/>
      <c r="E1578" s="148"/>
      <c r="F1578" s="149"/>
      <c r="G1578" s="149"/>
      <c r="H1578" s="149"/>
      <c r="I1578" s="149"/>
      <c r="J1578" s="149"/>
      <c r="K1578" s="149"/>
      <c r="L1578" s="149"/>
      <c r="M1578" s="149"/>
      <c r="N1578" s="149"/>
      <c r="O1578" s="149"/>
      <c r="P1578" s="149"/>
      <c r="Q1578" s="149"/>
      <c r="R1578" s="149"/>
      <c r="S1578" s="150"/>
      <c r="T1578" s="148" t="s">
        <v>291</v>
      </c>
      <c r="U1578" s="149"/>
      <c r="V1578" s="149"/>
      <c r="W1578" s="149"/>
      <c r="X1578" s="150"/>
      <c r="Y1578" s="148" t="s">
        <v>292</v>
      </c>
      <c r="Z1578" s="149"/>
      <c r="AA1578" s="149"/>
      <c r="AB1578" s="149"/>
      <c r="AC1578" s="150"/>
      <c r="AD1578" s="148" t="s">
        <v>292</v>
      </c>
      <c r="AE1578" s="149"/>
      <c r="AF1578" s="149"/>
      <c r="AG1578" s="149"/>
      <c r="AH1578" s="150"/>
      <c r="AI1578" s="148"/>
      <c r="AJ1578" s="149"/>
      <c r="AK1578" s="150"/>
      <c r="AM1578"/>
    </row>
    <row r="1579" spans="1:39" ht="7" customHeight="1" x14ac:dyDescent="0.2">
      <c r="A1579" s="62"/>
      <c r="AM1579"/>
    </row>
    <row r="1580" spans="1:39" ht="7" customHeight="1" x14ac:dyDescent="0.2">
      <c r="A1580" s="62"/>
      <c r="B1580" s="28"/>
      <c r="C1580" s="25"/>
      <c r="D1580" s="25"/>
      <c r="E1580" s="25"/>
      <c r="F1580" s="25"/>
      <c r="G1580" s="25"/>
      <c r="H1580" s="25"/>
      <c r="I1580" s="25"/>
      <c r="J1580" s="25"/>
      <c r="K1580" s="25"/>
      <c r="L1580" s="25"/>
      <c r="M1580" s="25"/>
      <c r="N1580" s="25"/>
      <c r="O1580" s="25"/>
      <c r="P1580" s="25"/>
      <c r="Q1580" s="25"/>
      <c r="R1580" s="25"/>
      <c r="S1580" s="25"/>
      <c r="T1580" s="25"/>
      <c r="U1580" s="25"/>
      <c r="V1580" s="25"/>
      <c r="W1580" s="25"/>
      <c r="X1580" s="25"/>
      <c r="Y1580" s="25"/>
      <c r="Z1580" s="25"/>
      <c r="AA1580" s="25"/>
      <c r="AB1580" s="25"/>
      <c r="AC1580" s="25"/>
      <c r="AD1580" s="25"/>
      <c r="AE1580" s="25"/>
      <c r="AF1580" s="25"/>
      <c r="AG1580" s="25"/>
      <c r="AH1580" s="25"/>
      <c r="AI1580" s="25"/>
      <c r="AJ1580" s="25"/>
      <c r="AK1580" s="26"/>
      <c r="AM1580"/>
    </row>
    <row r="1581" spans="1:39" s="30" customFormat="1" ht="15" customHeight="1" x14ac:dyDescent="0.15">
      <c r="A1581" s="62"/>
      <c r="B1581" s="166" t="s">
        <v>293</v>
      </c>
      <c r="C1581" s="167"/>
      <c r="D1581" s="167"/>
      <c r="E1581" s="167"/>
      <c r="F1581" s="167"/>
      <c r="G1581" s="23"/>
      <c r="H1581" s="69"/>
      <c r="I1581" s="23" t="s">
        <v>294</v>
      </c>
      <c r="J1581" s="23"/>
      <c r="K1581" s="23"/>
      <c r="L1581" s="23"/>
      <c r="M1581" s="69"/>
      <c r="N1581" s="23" t="s">
        <v>295</v>
      </c>
      <c r="O1581" s="23"/>
      <c r="P1581" s="23"/>
      <c r="Q1581" s="23"/>
      <c r="R1581" s="69"/>
      <c r="S1581" s="23" t="s">
        <v>296</v>
      </c>
      <c r="T1581" s="23"/>
      <c r="U1581" s="23"/>
      <c r="V1581" s="23"/>
      <c r="W1581" s="23"/>
      <c r="X1581" s="23"/>
      <c r="Y1581" s="70"/>
      <c r="Z1581" s="23" t="s">
        <v>297</v>
      </c>
      <c r="AA1581" s="23"/>
      <c r="AB1581" s="23"/>
      <c r="AC1581" s="23"/>
      <c r="AD1581" s="69"/>
      <c r="AE1581" s="23" t="s">
        <v>298</v>
      </c>
      <c r="AF1581" s="23"/>
      <c r="AG1581" s="23"/>
      <c r="AH1581" s="80"/>
      <c r="AI1581" s="80"/>
      <c r="AJ1581" s="80"/>
      <c r="AK1581" s="84"/>
    </row>
    <row r="1582" spans="1:39" s="30" customFormat="1" ht="10" customHeight="1" x14ac:dyDescent="0.15">
      <c r="A1582" s="62"/>
      <c r="B1582" s="166"/>
      <c r="C1582" s="167"/>
      <c r="D1582" s="167"/>
      <c r="E1582" s="167"/>
      <c r="F1582" s="167"/>
      <c r="G1582" s="23"/>
      <c r="H1582" s="23"/>
      <c r="I1582" s="23"/>
      <c r="J1582" s="23"/>
      <c r="K1582" s="23"/>
      <c r="L1582" s="23"/>
      <c r="M1582" s="23"/>
      <c r="N1582" s="23"/>
      <c r="O1582" s="23"/>
      <c r="P1582" s="23"/>
      <c r="Q1582" s="23"/>
      <c r="R1582" s="23"/>
      <c r="S1582" s="23"/>
      <c r="T1582" s="23"/>
      <c r="U1582" s="23"/>
      <c r="V1582" s="23"/>
      <c r="W1582" s="23"/>
      <c r="X1582" s="23"/>
      <c r="Y1582" s="23"/>
      <c r="Z1582" s="23"/>
      <c r="AA1582" s="23"/>
      <c r="AB1582" s="23"/>
      <c r="AC1582" s="23"/>
      <c r="AD1582" s="23"/>
      <c r="AE1582" s="23"/>
      <c r="AF1582" s="23"/>
      <c r="AG1582" s="23"/>
      <c r="AH1582" s="80"/>
      <c r="AI1582" s="80"/>
      <c r="AJ1582" s="80"/>
      <c r="AK1582" s="84"/>
    </row>
    <row r="1583" spans="1:39" s="30" customFormat="1" ht="15" customHeight="1" x14ac:dyDescent="0.15">
      <c r="A1583" s="62"/>
      <c r="B1583" s="166"/>
      <c r="C1583" s="167"/>
      <c r="D1583" s="167"/>
      <c r="E1583" s="167"/>
      <c r="F1583" s="167"/>
      <c r="G1583" s="23"/>
      <c r="H1583" s="69"/>
      <c r="I1583" s="23" t="s">
        <v>299</v>
      </c>
      <c r="J1583" s="23"/>
      <c r="K1583" s="23"/>
      <c r="L1583" s="23"/>
      <c r="M1583" s="69"/>
      <c r="N1583" s="23" t="s">
        <v>300</v>
      </c>
      <c r="O1583" s="72"/>
      <c r="P1583" s="23"/>
      <c r="Q1583" s="23"/>
      <c r="R1583" s="69"/>
      <c r="S1583" s="23" t="s">
        <v>301</v>
      </c>
      <c r="T1583" s="23"/>
      <c r="U1583" s="23"/>
      <c r="V1583" s="23"/>
      <c r="W1583" s="23"/>
      <c r="X1583" s="23"/>
      <c r="Y1583" s="69"/>
      <c r="Z1583" s="23" t="s">
        <v>302</v>
      </c>
      <c r="AA1583" s="23"/>
      <c r="AB1583" s="71"/>
      <c r="AC1583" s="71"/>
      <c r="AD1583" s="71"/>
      <c r="AE1583" s="71"/>
      <c r="AF1583" s="71"/>
      <c r="AG1583" s="71"/>
      <c r="AH1583" s="71"/>
      <c r="AI1583" s="71"/>
      <c r="AJ1583" s="71"/>
      <c r="AK1583" s="82"/>
    </row>
    <row r="1584" spans="1:39" s="30" customFormat="1" ht="10" customHeight="1" x14ac:dyDescent="0.15">
      <c r="A1584" s="62"/>
      <c r="B1584" s="83"/>
      <c r="C1584" s="29"/>
      <c r="D1584" s="29"/>
      <c r="E1584" s="29"/>
      <c r="F1584" s="29"/>
      <c r="G1584" s="23"/>
      <c r="H1584" s="23"/>
      <c r="I1584" s="23"/>
      <c r="J1584" s="23"/>
      <c r="K1584" s="23"/>
      <c r="L1584" s="23"/>
      <c r="M1584" s="23"/>
      <c r="N1584" s="23"/>
      <c r="O1584" s="23"/>
      <c r="P1584" s="23"/>
      <c r="Q1584" s="23"/>
      <c r="R1584" s="23"/>
      <c r="S1584" s="23"/>
      <c r="T1584" s="23"/>
      <c r="U1584" s="23"/>
      <c r="V1584" s="23"/>
      <c r="W1584" s="23"/>
      <c r="X1584" s="23"/>
      <c r="Y1584" s="23"/>
      <c r="Z1584" s="23"/>
      <c r="AA1584" s="23"/>
      <c r="AB1584" s="23"/>
      <c r="AC1584" s="23"/>
      <c r="AD1584" s="23"/>
      <c r="AE1584" s="23"/>
      <c r="AF1584" s="23"/>
      <c r="AG1584" s="23"/>
      <c r="AH1584" s="23"/>
      <c r="AI1584" s="23"/>
      <c r="AJ1584" s="23"/>
      <c r="AK1584" s="84"/>
    </row>
    <row r="1585" spans="1:39" s="30" customFormat="1" ht="15" customHeight="1" x14ac:dyDescent="0.15">
      <c r="A1585" s="62"/>
      <c r="B1585" s="171" t="s">
        <v>303</v>
      </c>
      <c r="C1585" s="172"/>
      <c r="D1585" s="172"/>
      <c r="E1585" s="172"/>
      <c r="F1585" s="172"/>
      <c r="G1585" s="23"/>
      <c r="H1585" s="69"/>
      <c r="I1585" s="23" t="s">
        <v>304</v>
      </c>
      <c r="J1585" s="23"/>
      <c r="K1585" s="23"/>
      <c r="L1585" s="23"/>
      <c r="M1585" s="23"/>
      <c r="N1585" s="23"/>
      <c r="O1585" s="72"/>
      <c r="P1585" s="23"/>
      <c r="Q1585" s="23"/>
      <c r="R1585" s="69"/>
      <c r="S1585" s="23" t="s">
        <v>305</v>
      </c>
      <c r="T1585" s="23"/>
      <c r="U1585" s="23"/>
      <c r="V1585" s="23"/>
      <c r="W1585" s="23"/>
      <c r="X1585" s="23"/>
      <c r="Y1585" s="69"/>
      <c r="Z1585" s="23" t="s">
        <v>306</v>
      </c>
      <c r="AA1585" s="23"/>
      <c r="AB1585" s="23"/>
      <c r="AC1585" s="23"/>
      <c r="AD1585" s="23"/>
      <c r="AE1585" s="23"/>
      <c r="AF1585" s="73"/>
      <c r="AG1585" s="23"/>
      <c r="AH1585" s="23"/>
      <c r="AI1585" s="23"/>
      <c r="AJ1585" s="23"/>
      <c r="AK1585" s="84"/>
    </row>
    <row r="1586" spans="1:39" s="30" customFormat="1" ht="5" customHeight="1" x14ac:dyDescent="0.15">
      <c r="A1586" s="62"/>
      <c r="B1586" s="171"/>
      <c r="C1586" s="172"/>
      <c r="D1586" s="172"/>
      <c r="E1586" s="172"/>
      <c r="F1586" s="172"/>
      <c r="G1586" s="23"/>
      <c r="H1586" s="23"/>
      <c r="I1586" s="23"/>
      <c r="J1586" s="23"/>
      <c r="K1586" s="23"/>
      <c r="L1586" s="23"/>
      <c r="M1586" s="23"/>
      <c r="N1586" s="23"/>
      <c r="O1586" s="72"/>
      <c r="P1586" s="23"/>
      <c r="Q1586" s="23"/>
      <c r="R1586" s="23"/>
      <c r="S1586" s="23"/>
      <c r="T1586" s="23"/>
      <c r="U1586" s="23"/>
      <c r="V1586" s="23"/>
      <c r="W1586" s="23"/>
      <c r="X1586" s="23"/>
      <c r="Y1586" s="23"/>
      <c r="Z1586" s="23"/>
      <c r="AA1586" s="23"/>
      <c r="AB1586" s="23"/>
      <c r="AC1586" s="23"/>
      <c r="AD1586" s="23"/>
      <c r="AE1586" s="23"/>
      <c r="AF1586" s="73"/>
      <c r="AG1586" s="23"/>
      <c r="AH1586" s="23"/>
      <c r="AI1586" s="23"/>
      <c r="AJ1586" s="23"/>
      <c r="AK1586" s="84"/>
    </row>
    <row r="1587" spans="1:39" s="30" customFormat="1" ht="15" customHeight="1" x14ac:dyDescent="0.2">
      <c r="A1587" s="63"/>
      <c r="B1587" s="171"/>
      <c r="C1587" s="172"/>
      <c r="D1587" s="172"/>
      <c r="E1587" s="172"/>
      <c r="F1587" s="172"/>
      <c r="G1587" s="23"/>
      <c r="H1587" s="23"/>
      <c r="I1587" s="23"/>
      <c r="J1587" s="23"/>
      <c r="K1587" s="23"/>
      <c r="L1587" s="23"/>
      <c r="M1587" s="23"/>
      <c r="N1587" s="23"/>
      <c r="O1587" s="74"/>
      <c r="P1587" s="23"/>
      <c r="Q1587" s="23"/>
      <c r="R1587" s="23"/>
      <c r="S1587" s="23"/>
      <c r="T1587" s="23"/>
      <c r="U1587" s="23"/>
      <c r="V1587" s="23"/>
      <c r="W1587" s="23"/>
      <c r="X1587" s="23"/>
      <c r="Y1587" s="23"/>
      <c r="Z1587" s="23"/>
      <c r="AA1587" s="23"/>
      <c r="AB1587" s="23"/>
      <c r="AC1587" s="23"/>
      <c r="AD1587" s="23"/>
      <c r="AE1587" s="23"/>
      <c r="AF1587" s="23"/>
      <c r="AG1587" s="23"/>
      <c r="AH1587" s="23"/>
      <c r="AI1587" s="23"/>
      <c r="AJ1587" s="23"/>
      <c r="AK1587" s="84"/>
    </row>
    <row r="1588" spans="1:39" s="30" customFormat="1" ht="10" customHeight="1" x14ac:dyDescent="0.2">
      <c r="A1588" s="62"/>
      <c r="B1588" s="83"/>
      <c r="C1588" s="29"/>
      <c r="D1588" s="29"/>
      <c r="E1588" s="29"/>
      <c r="F1588" s="29"/>
      <c r="G1588" s="23"/>
      <c r="H1588" s="23"/>
      <c r="I1588" s="23"/>
      <c r="J1588" s="23"/>
      <c r="K1588" s="23"/>
      <c r="L1588" s="23"/>
      <c r="M1588" s="23"/>
      <c r="N1588" s="23"/>
      <c r="O1588" s="75"/>
      <c r="P1588" s="23"/>
      <c r="Q1588" s="23"/>
      <c r="R1588" s="23"/>
      <c r="S1588" s="23"/>
      <c r="T1588" s="23"/>
      <c r="U1588" s="23"/>
      <c r="V1588" s="23"/>
      <c r="W1588" s="23"/>
      <c r="X1588" s="23"/>
      <c r="Y1588" s="23"/>
      <c r="Z1588" s="23"/>
      <c r="AA1588" s="23"/>
      <c r="AB1588" s="23"/>
      <c r="AC1588" s="23"/>
      <c r="AD1588" s="23"/>
      <c r="AE1588" s="23"/>
      <c r="AF1588" s="23"/>
      <c r="AG1588" s="23"/>
      <c r="AH1588" s="23"/>
      <c r="AI1588" s="23"/>
      <c r="AJ1588" s="23"/>
      <c r="AK1588" s="84"/>
    </row>
    <row r="1589" spans="1:39" s="30" customFormat="1" ht="17" customHeight="1" x14ac:dyDescent="0.15">
      <c r="A1589" s="62"/>
      <c r="B1589" s="173" t="s">
        <v>307</v>
      </c>
      <c r="C1589" s="174"/>
      <c r="D1589" s="174"/>
      <c r="E1589" s="174"/>
      <c r="F1589" s="174"/>
      <c r="G1589" s="23"/>
      <c r="H1589" s="69"/>
      <c r="I1589" s="76" t="s">
        <v>308</v>
      </c>
      <c r="J1589" s="23"/>
      <c r="K1589" s="23"/>
      <c r="L1589" s="23"/>
      <c r="M1589" s="69"/>
      <c r="N1589" s="23" t="s">
        <v>309</v>
      </c>
      <c r="O1589" s="72"/>
      <c r="P1589" s="23"/>
      <c r="Q1589" s="23"/>
      <c r="R1589" s="69"/>
      <c r="S1589" s="23" t="s">
        <v>310</v>
      </c>
      <c r="T1589" s="23"/>
      <c r="U1589" s="23"/>
      <c r="V1589" s="23"/>
      <c r="W1589" s="23"/>
      <c r="X1589" s="23"/>
      <c r="Y1589" s="69"/>
      <c r="Z1589" s="23" t="s">
        <v>311</v>
      </c>
      <c r="AA1589" s="23"/>
      <c r="AB1589" s="23"/>
      <c r="AC1589" s="69"/>
      <c r="AD1589" s="76" t="s">
        <v>312</v>
      </c>
      <c r="AF1589" s="23"/>
      <c r="AG1589" s="23"/>
      <c r="AH1589" s="23"/>
      <c r="AI1589" s="23"/>
      <c r="AJ1589" s="23"/>
      <c r="AK1589" s="84"/>
    </row>
    <row r="1590" spans="1:39" s="30" customFormat="1" ht="7" customHeight="1" x14ac:dyDescent="0.15">
      <c r="A1590" s="62"/>
      <c r="B1590" s="173"/>
      <c r="C1590" s="174"/>
      <c r="D1590" s="174"/>
      <c r="E1590" s="174"/>
      <c r="F1590" s="174"/>
      <c r="G1590" s="23"/>
      <c r="H1590" s="77"/>
      <c r="I1590" s="23"/>
      <c r="J1590" s="23"/>
      <c r="K1590" s="23"/>
      <c r="L1590" s="23"/>
      <c r="M1590" s="23"/>
      <c r="N1590" s="23"/>
      <c r="O1590" s="72"/>
      <c r="P1590" s="23"/>
      <c r="Q1590" s="23"/>
      <c r="R1590" s="23"/>
      <c r="S1590" s="23"/>
      <c r="T1590" s="23"/>
      <c r="U1590" s="23"/>
      <c r="V1590" s="23"/>
      <c r="W1590" s="23"/>
      <c r="X1590" s="23"/>
      <c r="Y1590" s="23"/>
      <c r="Z1590" s="23"/>
      <c r="AA1590" s="23"/>
      <c r="AB1590" s="23"/>
      <c r="AC1590" s="23"/>
      <c r="AD1590" s="23"/>
      <c r="AE1590" s="23"/>
      <c r="AF1590" s="23"/>
      <c r="AG1590" s="23"/>
      <c r="AH1590" s="23"/>
      <c r="AI1590" s="23"/>
      <c r="AJ1590" s="23"/>
      <c r="AK1590" s="84"/>
    </row>
    <row r="1591" spans="1:39" ht="17" customHeight="1" x14ac:dyDescent="0.2">
      <c r="A1591" s="62"/>
      <c r="B1591" s="173"/>
      <c r="C1591" s="174"/>
      <c r="D1591" s="174"/>
      <c r="E1591" s="174"/>
      <c r="F1591" s="174"/>
      <c r="G1591" s="75"/>
      <c r="H1591" s="78"/>
      <c r="I1591" s="75" t="s">
        <v>313</v>
      </c>
      <c r="J1591" s="75"/>
      <c r="K1591" s="75"/>
      <c r="L1591" s="75"/>
      <c r="M1591" s="75"/>
      <c r="N1591" s="75"/>
      <c r="O1591" s="75"/>
      <c r="P1591" s="75"/>
      <c r="Q1591" s="75"/>
      <c r="R1591" s="78"/>
      <c r="S1591" s="75" t="s">
        <v>314</v>
      </c>
      <c r="T1591" s="75"/>
      <c r="U1591" s="75"/>
      <c r="V1591" s="75"/>
      <c r="W1591" s="75"/>
      <c r="X1591" s="75"/>
      <c r="Y1591" s="78"/>
      <c r="Z1591" s="75" t="s">
        <v>315</v>
      </c>
      <c r="AA1591" s="75"/>
      <c r="AB1591" s="79"/>
      <c r="AC1591" s="79"/>
      <c r="AD1591" s="79"/>
      <c r="AE1591" s="79"/>
      <c r="AF1591" s="79"/>
      <c r="AG1591" s="79"/>
      <c r="AH1591" s="79"/>
      <c r="AI1591" s="79"/>
      <c r="AJ1591" s="79"/>
      <c r="AK1591" s="85"/>
      <c r="AM1591"/>
    </row>
    <row r="1592" spans="1:39" ht="10" customHeight="1" x14ac:dyDescent="0.2">
      <c r="A1592" s="62"/>
      <c r="B1592" s="86"/>
      <c r="C1592" s="87"/>
      <c r="D1592" s="87"/>
      <c r="E1592" s="87"/>
      <c r="F1592" s="87"/>
      <c r="G1592" s="75"/>
      <c r="H1592" s="75"/>
      <c r="I1592" s="75"/>
      <c r="J1592" s="75"/>
      <c r="K1592" s="75"/>
      <c r="L1592" s="75"/>
      <c r="M1592" s="75"/>
      <c r="N1592" s="75"/>
      <c r="O1592" s="75"/>
      <c r="P1592" s="75"/>
      <c r="Q1592" s="75"/>
      <c r="R1592" s="75"/>
      <c r="S1592" s="75"/>
      <c r="T1592" s="75"/>
      <c r="U1592" s="75"/>
      <c r="V1592" s="75"/>
      <c r="W1592" s="75"/>
      <c r="X1592" s="75"/>
      <c r="Y1592" s="75"/>
      <c r="Z1592" s="75"/>
      <c r="AA1592" s="75"/>
      <c r="AB1592" s="75"/>
      <c r="AC1592" s="75"/>
      <c r="AD1592" s="75"/>
      <c r="AE1592" s="75"/>
      <c r="AF1592" s="75"/>
      <c r="AG1592" s="75"/>
      <c r="AH1592" s="75"/>
      <c r="AI1592" s="75"/>
      <c r="AJ1592" s="75"/>
      <c r="AK1592" s="88"/>
      <c r="AM1592"/>
    </row>
    <row r="1593" spans="1:39" s="23" customFormat="1" ht="15" customHeight="1" x14ac:dyDescent="0.15">
      <c r="A1593" s="64"/>
      <c r="B1593" s="173" t="s">
        <v>316</v>
      </c>
      <c r="C1593" s="174"/>
      <c r="D1593" s="174"/>
      <c r="E1593" s="174"/>
      <c r="F1593" s="174"/>
      <c r="G1593" s="29"/>
      <c r="H1593" s="70"/>
      <c r="I1593" s="80" t="s">
        <v>35</v>
      </c>
      <c r="J1593" s="80"/>
      <c r="K1593" s="80"/>
      <c r="L1593" s="80"/>
      <c r="M1593" s="70"/>
      <c r="N1593" s="80" t="s">
        <v>54</v>
      </c>
      <c r="Q1593" s="80"/>
      <c r="R1593" s="70"/>
      <c r="S1593" s="80" t="s">
        <v>317</v>
      </c>
      <c r="V1593" s="80"/>
      <c r="W1593" s="80"/>
      <c r="Y1593" s="70"/>
      <c r="Z1593" s="80" t="s">
        <v>318</v>
      </c>
      <c r="AA1593" s="80"/>
      <c r="AD1593" s="80"/>
      <c r="AE1593" s="80"/>
      <c r="AF1593" s="80"/>
      <c r="AG1593" s="80"/>
      <c r="AH1593" s="80"/>
      <c r="AI1593" s="80"/>
      <c r="AJ1593" s="80"/>
      <c r="AK1593" s="84"/>
    </row>
    <row r="1594" spans="1:39" ht="17" customHeight="1" x14ac:dyDescent="0.2">
      <c r="A1594" s="62"/>
      <c r="B1594" s="173"/>
      <c r="C1594" s="174"/>
      <c r="D1594" s="174"/>
      <c r="E1594" s="174"/>
      <c r="F1594" s="174"/>
      <c r="G1594" s="75"/>
      <c r="H1594" s="75" t="s">
        <v>319</v>
      </c>
      <c r="I1594" s="75"/>
      <c r="J1594" s="79"/>
      <c r="K1594" s="79"/>
      <c r="L1594" s="79"/>
      <c r="M1594" s="79"/>
      <c r="N1594" s="79"/>
      <c r="O1594" s="79"/>
      <c r="P1594" s="79"/>
      <c r="Q1594" s="79"/>
      <c r="R1594" s="79"/>
      <c r="S1594" s="79"/>
      <c r="T1594" s="79"/>
      <c r="U1594" s="79"/>
      <c r="V1594" s="79"/>
      <c r="W1594" s="79"/>
      <c r="X1594" s="79"/>
      <c r="Y1594" s="79"/>
      <c r="Z1594" s="79"/>
      <c r="AA1594" s="79"/>
      <c r="AB1594" s="79"/>
      <c r="AC1594" s="79"/>
      <c r="AD1594" s="79"/>
      <c r="AE1594" s="79"/>
      <c r="AF1594" s="79"/>
      <c r="AG1594" s="79"/>
      <c r="AH1594" s="79"/>
      <c r="AI1594" s="79"/>
      <c r="AJ1594" s="79"/>
      <c r="AK1594" s="82"/>
      <c r="AM1594"/>
    </row>
    <row r="1595" spans="1:39" ht="5" customHeight="1" x14ac:dyDescent="0.2">
      <c r="A1595" s="62"/>
      <c r="B1595" s="89"/>
      <c r="C1595" s="81"/>
      <c r="D1595" s="81"/>
      <c r="E1595" s="81"/>
      <c r="F1595" s="81"/>
      <c r="G1595" s="81"/>
      <c r="H1595" s="81"/>
      <c r="I1595" s="81"/>
      <c r="J1595" s="81"/>
      <c r="K1595" s="81"/>
      <c r="L1595" s="81"/>
      <c r="M1595" s="81"/>
      <c r="N1595" s="81"/>
      <c r="O1595" s="81"/>
      <c r="P1595" s="81"/>
      <c r="Q1595" s="81"/>
      <c r="R1595" s="81"/>
      <c r="S1595" s="81"/>
      <c r="T1595" s="81"/>
      <c r="U1595" s="81"/>
      <c r="V1595" s="81"/>
      <c r="W1595" s="81"/>
      <c r="X1595" s="81"/>
      <c r="Y1595" s="81"/>
      <c r="Z1595" s="81"/>
      <c r="AA1595" s="81"/>
      <c r="AB1595" s="81"/>
      <c r="AC1595" s="81"/>
      <c r="AD1595" s="81"/>
      <c r="AE1595" s="81"/>
      <c r="AF1595" s="81"/>
      <c r="AG1595" s="81"/>
      <c r="AH1595" s="81"/>
      <c r="AI1595" s="81"/>
      <c r="AJ1595" s="81"/>
      <c r="AK1595" s="90"/>
      <c r="AM1595"/>
    </row>
    <row r="1596" spans="1:39" ht="7" customHeight="1" x14ac:dyDescent="0.2">
      <c r="A1596" s="62"/>
      <c r="B1596" s="175"/>
      <c r="C1596" s="175"/>
      <c r="D1596" s="175"/>
      <c r="E1596" s="175"/>
      <c r="F1596" s="176"/>
      <c r="G1596" s="176"/>
      <c r="H1596" s="176"/>
      <c r="I1596" s="176"/>
      <c r="J1596" s="176"/>
      <c r="K1596" s="176"/>
      <c r="L1596" s="176"/>
      <c r="M1596" s="176"/>
      <c r="N1596" s="176"/>
      <c r="O1596" s="176"/>
      <c r="P1596" s="176"/>
      <c r="Q1596" s="176"/>
      <c r="R1596" s="176"/>
      <c r="S1596" s="176"/>
      <c r="T1596" s="176"/>
      <c r="U1596" s="176"/>
      <c r="V1596" s="176"/>
      <c r="W1596" s="176"/>
      <c r="X1596" s="176"/>
      <c r="Y1596" s="176"/>
      <c r="Z1596" s="176"/>
      <c r="AA1596" s="176"/>
      <c r="AB1596" s="176"/>
      <c r="AC1596" s="176"/>
      <c r="AD1596" s="176"/>
      <c r="AE1596" s="176"/>
      <c r="AF1596" s="176"/>
      <c r="AG1596" s="176"/>
      <c r="AH1596" s="176"/>
      <c r="AI1596" s="176"/>
      <c r="AJ1596" s="176"/>
      <c r="AK1596" s="176"/>
      <c r="AM1596"/>
    </row>
    <row r="1597" spans="1:39" ht="16" customHeight="1" x14ac:dyDescent="0.2">
      <c r="A1597" s="62"/>
      <c r="B1597" s="177" t="s">
        <v>320</v>
      </c>
      <c r="C1597" s="178"/>
      <c r="D1597" s="178"/>
      <c r="E1597" s="178"/>
      <c r="F1597" s="143"/>
      <c r="G1597" s="143"/>
      <c r="H1597" s="143"/>
      <c r="I1597" s="143"/>
      <c r="J1597" s="143"/>
      <c r="K1597" s="143"/>
      <c r="L1597" s="143"/>
      <c r="M1597" s="143"/>
      <c r="N1597" s="143"/>
      <c r="O1597" s="143"/>
      <c r="P1597" s="143"/>
      <c r="Q1597" s="143"/>
      <c r="R1597" s="143"/>
      <c r="S1597" s="143"/>
      <c r="T1597" s="143"/>
      <c r="U1597" s="143"/>
      <c r="V1597" s="143"/>
      <c r="W1597" s="143"/>
      <c r="X1597" s="143"/>
      <c r="Y1597" s="143"/>
      <c r="Z1597" s="143"/>
      <c r="AA1597" s="143"/>
      <c r="AB1597" s="143"/>
      <c r="AC1597" s="143"/>
      <c r="AD1597" s="143"/>
      <c r="AE1597" s="143"/>
      <c r="AF1597" s="143"/>
      <c r="AG1597" s="143"/>
      <c r="AH1597" s="143"/>
      <c r="AI1597" s="143"/>
      <c r="AJ1597" s="143"/>
      <c r="AK1597" s="144"/>
      <c r="AM1597"/>
    </row>
    <row r="1598" spans="1:39" ht="16" customHeight="1" x14ac:dyDescent="0.2">
      <c r="A1598" s="62"/>
      <c r="B1598" s="145"/>
      <c r="C1598" s="146"/>
      <c r="D1598" s="146"/>
      <c r="E1598" s="146"/>
      <c r="F1598" s="146"/>
      <c r="G1598" s="146"/>
      <c r="H1598" s="146"/>
      <c r="I1598" s="146"/>
      <c r="J1598" s="146"/>
      <c r="K1598" s="146"/>
      <c r="L1598" s="146"/>
      <c r="M1598" s="146"/>
      <c r="N1598" s="146"/>
      <c r="O1598" s="146"/>
      <c r="P1598" s="146"/>
      <c r="Q1598" s="146"/>
      <c r="R1598" s="146"/>
      <c r="S1598" s="146"/>
      <c r="T1598" s="146"/>
      <c r="U1598" s="146"/>
      <c r="V1598" s="146"/>
      <c r="W1598" s="146"/>
      <c r="X1598" s="146"/>
      <c r="Y1598" s="146"/>
      <c r="Z1598" s="146"/>
      <c r="AA1598" s="146"/>
      <c r="AB1598" s="146"/>
      <c r="AC1598" s="146"/>
      <c r="AD1598" s="146"/>
      <c r="AE1598" s="146"/>
      <c r="AF1598" s="146"/>
      <c r="AG1598" s="146"/>
      <c r="AH1598" s="146"/>
      <c r="AI1598" s="146"/>
      <c r="AJ1598" s="146"/>
      <c r="AK1598" s="147"/>
      <c r="AM1598"/>
    </row>
    <row r="1599" spans="1:39" ht="16" customHeight="1" x14ac:dyDescent="0.2">
      <c r="A1599" s="62"/>
      <c r="B1599" s="145"/>
      <c r="C1599" s="146"/>
      <c r="D1599" s="146"/>
      <c r="E1599" s="146"/>
      <c r="F1599" s="146"/>
      <c r="G1599" s="146"/>
      <c r="H1599" s="146"/>
      <c r="I1599" s="146"/>
      <c r="J1599" s="146"/>
      <c r="K1599" s="146"/>
      <c r="L1599" s="146"/>
      <c r="M1599" s="146"/>
      <c r="N1599" s="146"/>
      <c r="O1599" s="146"/>
      <c r="P1599" s="146"/>
      <c r="Q1599" s="146"/>
      <c r="R1599" s="146"/>
      <c r="S1599" s="146"/>
      <c r="T1599" s="146"/>
      <c r="U1599" s="146"/>
      <c r="V1599" s="146"/>
      <c r="W1599" s="146"/>
      <c r="X1599" s="146"/>
      <c r="Y1599" s="146"/>
      <c r="Z1599" s="146"/>
      <c r="AA1599" s="146"/>
      <c r="AB1599" s="146"/>
      <c r="AC1599" s="146"/>
      <c r="AD1599" s="146"/>
      <c r="AE1599" s="146"/>
      <c r="AF1599" s="146"/>
      <c r="AG1599" s="146"/>
      <c r="AH1599" s="146"/>
      <c r="AI1599" s="146"/>
      <c r="AJ1599" s="146"/>
      <c r="AK1599" s="147"/>
      <c r="AM1599"/>
    </row>
    <row r="1600" spans="1:39" ht="16" customHeight="1" x14ac:dyDescent="0.2">
      <c r="A1600" s="62"/>
      <c r="B1600" s="145"/>
      <c r="C1600" s="146"/>
      <c r="D1600" s="146"/>
      <c r="E1600" s="146"/>
      <c r="F1600" s="146"/>
      <c r="G1600" s="146"/>
      <c r="H1600" s="146"/>
      <c r="I1600" s="146"/>
      <c r="J1600" s="146"/>
      <c r="K1600" s="146"/>
      <c r="L1600" s="146"/>
      <c r="M1600" s="146"/>
      <c r="N1600" s="146"/>
      <c r="O1600" s="146"/>
      <c r="P1600" s="146"/>
      <c r="Q1600" s="146"/>
      <c r="R1600" s="146"/>
      <c r="S1600" s="146"/>
      <c r="T1600" s="146"/>
      <c r="U1600" s="146"/>
      <c r="V1600" s="146"/>
      <c r="W1600" s="146"/>
      <c r="X1600" s="146"/>
      <c r="Y1600" s="146"/>
      <c r="Z1600" s="146"/>
      <c r="AA1600" s="146"/>
      <c r="AB1600" s="146"/>
      <c r="AC1600" s="146"/>
      <c r="AD1600" s="146"/>
      <c r="AE1600" s="146"/>
      <c r="AF1600" s="146"/>
      <c r="AG1600" s="146"/>
      <c r="AH1600" s="146"/>
      <c r="AI1600" s="146"/>
      <c r="AJ1600" s="146"/>
      <c r="AK1600" s="147"/>
      <c r="AM1600"/>
    </row>
    <row r="1601" spans="1:44" ht="17" customHeight="1" x14ac:dyDescent="0.2">
      <c r="A1601" s="62"/>
      <c r="B1601" s="145"/>
      <c r="C1601" s="146"/>
      <c r="D1601" s="146"/>
      <c r="E1601" s="146"/>
      <c r="F1601" s="146"/>
      <c r="G1601" s="146"/>
      <c r="H1601" s="146"/>
      <c r="I1601" s="146"/>
      <c r="J1601" s="146"/>
      <c r="K1601" s="146"/>
      <c r="L1601" s="146"/>
      <c r="M1601" s="146"/>
      <c r="N1601" s="146"/>
      <c r="O1601" s="146"/>
      <c r="P1601" s="146"/>
      <c r="Q1601" s="146"/>
      <c r="R1601" s="146"/>
      <c r="S1601" s="146"/>
      <c r="T1601" s="146"/>
      <c r="U1601" s="146"/>
      <c r="V1601" s="146"/>
      <c r="W1601" s="146"/>
      <c r="X1601" s="146"/>
      <c r="Y1601" s="146"/>
      <c r="Z1601" s="146"/>
      <c r="AA1601" s="146"/>
      <c r="AB1601" s="146"/>
      <c r="AC1601" s="146"/>
      <c r="AD1601" s="146"/>
      <c r="AE1601" s="146"/>
      <c r="AF1601" s="146"/>
      <c r="AG1601" s="146"/>
      <c r="AH1601" s="146"/>
      <c r="AI1601" s="146"/>
      <c r="AJ1601" s="146"/>
      <c r="AK1601" s="147"/>
      <c r="AM1601"/>
    </row>
    <row r="1602" spans="1:44" ht="17" customHeight="1" x14ac:dyDescent="0.2">
      <c r="A1602" s="62"/>
      <c r="B1602" s="145"/>
      <c r="C1602" s="146"/>
      <c r="D1602" s="146"/>
      <c r="E1602" s="146"/>
      <c r="F1602" s="146"/>
      <c r="G1602" s="146"/>
      <c r="H1602" s="146"/>
      <c r="I1602" s="146"/>
      <c r="J1602" s="146"/>
      <c r="K1602" s="146"/>
      <c r="L1602" s="146"/>
      <c r="M1602" s="146"/>
      <c r="N1602" s="146"/>
      <c r="O1602" s="146"/>
      <c r="P1602" s="146"/>
      <c r="Q1602" s="146"/>
      <c r="R1602" s="146"/>
      <c r="S1602" s="146"/>
      <c r="T1602" s="146"/>
      <c r="U1602" s="146"/>
      <c r="V1602" s="146"/>
      <c r="W1602" s="146"/>
      <c r="X1602" s="146"/>
      <c r="Y1602" s="146"/>
      <c r="Z1602" s="146"/>
      <c r="AA1602" s="146"/>
      <c r="AB1602" s="146"/>
      <c r="AC1602" s="146"/>
      <c r="AD1602" s="146"/>
      <c r="AE1602" s="146"/>
      <c r="AF1602" s="146"/>
      <c r="AG1602" s="146"/>
      <c r="AH1602" s="146"/>
      <c r="AI1602" s="146"/>
      <c r="AJ1602" s="146"/>
      <c r="AK1602" s="147"/>
      <c r="AM1602"/>
    </row>
    <row r="1603" spans="1:44" ht="17" customHeight="1" x14ac:dyDescent="0.2">
      <c r="A1603" s="62"/>
      <c r="B1603" s="148"/>
      <c r="C1603" s="149"/>
      <c r="D1603" s="149"/>
      <c r="E1603" s="149"/>
      <c r="F1603" s="149"/>
      <c r="G1603" s="149"/>
      <c r="H1603" s="149"/>
      <c r="I1603" s="149"/>
      <c r="J1603" s="149"/>
      <c r="K1603" s="149"/>
      <c r="L1603" s="149"/>
      <c r="M1603" s="149"/>
      <c r="N1603" s="149"/>
      <c r="O1603" s="149"/>
      <c r="P1603" s="149"/>
      <c r="Q1603" s="149"/>
      <c r="R1603" s="149"/>
      <c r="S1603" s="149"/>
      <c r="T1603" s="149"/>
      <c r="U1603" s="149"/>
      <c r="V1603" s="149"/>
      <c r="W1603" s="149"/>
      <c r="X1603" s="149"/>
      <c r="Y1603" s="149"/>
      <c r="Z1603" s="149"/>
      <c r="AA1603" s="149"/>
      <c r="AB1603" s="149"/>
      <c r="AC1603" s="149"/>
      <c r="AD1603" s="149"/>
      <c r="AE1603" s="149"/>
      <c r="AF1603" s="149"/>
      <c r="AG1603" s="149"/>
      <c r="AH1603" s="149"/>
      <c r="AI1603" s="149"/>
      <c r="AJ1603" s="149"/>
      <c r="AK1603" s="150"/>
      <c r="AM1603"/>
    </row>
    <row r="1604" spans="1:44" ht="7" customHeight="1" x14ac:dyDescent="0.2">
      <c r="A1604" s="62"/>
      <c r="AM1604"/>
    </row>
    <row r="1605" spans="1:44" ht="12" customHeight="1" x14ac:dyDescent="0.2">
      <c r="A1605" s="62"/>
      <c r="B1605" s="169" t="s">
        <v>321</v>
      </c>
      <c r="C1605" s="170"/>
      <c r="D1605" s="170"/>
      <c r="E1605" s="170"/>
      <c r="F1605" s="25"/>
      <c r="G1605" s="25"/>
      <c r="H1605" s="25"/>
      <c r="I1605" s="25"/>
      <c r="J1605" s="25"/>
      <c r="K1605" s="25"/>
      <c r="L1605" s="25"/>
      <c r="M1605" s="25"/>
      <c r="N1605" s="25"/>
      <c r="O1605" s="25"/>
      <c r="P1605" s="25"/>
      <c r="Q1605" s="25"/>
      <c r="R1605" s="25"/>
      <c r="S1605" s="26"/>
      <c r="T1605" s="169" t="s">
        <v>322</v>
      </c>
      <c r="U1605" s="170"/>
      <c r="V1605" s="170"/>
      <c r="W1605" s="170"/>
      <c r="X1605" s="25"/>
      <c r="Y1605" s="25"/>
      <c r="Z1605" s="25"/>
      <c r="AA1605" s="25"/>
      <c r="AB1605" s="25"/>
      <c r="AC1605" s="25"/>
      <c r="AD1605" s="25"/>
      <c r="AE1605" s="25"/>
      <c r="AF1605" s="25"/>
      <c r="AG1605" s="25"/>
      <c r="AH1605" s="25"/>
      <c r="AI1605" s="25"/>
      <c r="AJ1605" s="25"/>
      <c r="AK1605" s="26"/>
      <c r="AM1605"/>
    </row>
    <row r="1606" spans="1:44" x14ac:dyDescent="0.2">
      <c r="A1606" s="62"/>
      <c r="B1606" s="36"/>
      <c r="C1606" s="37"/>
      <c r="D1606" s="38" t="s">
        <v>323</v>
      </c>
      <c r="F1606" s="32"/>
      <c r="G1606" s="32"/>
      <c r="H1606" s="32"/>
      <c r="I1606" s="32"/>
      <c r="J1606" s="32"/>
      <c r="K1606" s="32"/>
      <c r="L1606" s="32"/>
      <c r="M1606" s="32"/>
      <c r="N1606" s="32"/>
      <c r="O1606" s="32"/>
      <c r="P1606" s="32"/>
      <c r="S1606" s="35"/>
      <c r="T1606" s="36"/>
      <c r="U1606" s="37"/>
      <c r="V1606" s="38" t="s">
        <v>323</v>
      </c>
      <c r="X1606" s="32"/>
      <c r="Y1606" s="32"/>
      <c r="Z1606" s="32"/>
      <c r="AA1606" s="32"/>
      <c r="AB1606" s="32"/>
      <c r="AC1606" s="32"/>
      <c r="AD1606" s="32"/>
      <c r="AE1606" s="32"/>
      <c r="AF1606" s="32"/>
      <c r="AG1606" s="32"/>
      <c r="AH1606" s="32"/>
      <c r="AI1606" s="38"/>
      <c r="AJ1606" s="38"/>
      <c r="AK1606" s="35"/>
      <c r="AM1606"/>
    </row>
    <row r="1607" spans="1:44" ht="7" customHeight="1" x14ac:dyDescent="0.2">
      <c r="A1607" s="62"/>
      <c r="B1607" s="34"/>
      <c r="S1607" s="35"/>
      <c r="T1607" s="34"/>
      <c r="AK1607" s="35"/>
      <c r="AM1607"/>
    </row>
    <row r="1608" spans="1:44" ht="14.25" customHeight="1" x14ac:dyDescent="0.2">
      <c r="A1608" s="62"/>
      <c r="B1608" s="39"/>
      <c r="F1608" s="38" t="s">
        <v>324</v>
      </c>
      <c r="H1608" s="40"/>
      <c r="I1608" s="40"/>
      <c r="J1608" s="41" t="s">
        <v>325</v>
      </c>
      <c r="K1608" s="40"/>
      <c r="L1608" s="41" t="s">
        <v>326</v>
      </c>
      <c r="M1608" s="40"/>
      <c r="N1608" s="40"/>
      <c r="S1608" s="35"/>
      <c r="T1608" s="39"/>
      <c r="X1608" s="38" t="s">
        <v>324</v>
      </c>
      <c r="Z1608" s="40"/>
      <c r="AA1608" s="40"/>
      <c r="AB1608" s="41" t="s">
        <v>325</v>
      </c>
      <c r="AC1608" s="40"/>
      <c r="AD1608" s="41" t="s">
        <v>326</v>
      </c>
      <c r="AE1608" s="40"/>
      <c r="AF1608" s="40"/>
      <c r="AK1608" s="35"/>
      <c r="AM1608"/>
    </row>
    <row r="1609" spans="1:44" ht="5" customHeight="1" x14ac:dyDescent="0.2">
      <c r="A1609" s="62"/>
      <c r="B1609" s="31"/>
      <c r="C1609" s="32"/>
      <c r="D1609" s="32"/>
      <c r="E1609" s="32"/>
      <c r="F1609" s="32"/>
      <c r="G1609" s="32"/>
      <c r="H1609" s="32"/>
      <c r="I1609" s="32"/>
      <c r="J1609" s="32"/>
      <c r="K1609" s="32"/>
      <c r="L1609" s="32"/>
      <c r="M1609" s="32"/>
      <c r="N1609" s="32"/>
      <c r="O1609" s="32"/>
      <c r="P1609" s="32"/>
      <c r="Q1609" s="32"/>
      <c r="R1609" s="32"/>
      <c r="S1609" s="33"/>
      <c r="T1609" s="31"/>
      <c r="U1609" s="32"/>
      <c r="V1609" s="32"/>
      <c r="W1609" s="32"/>
      <c r="X1609" s="32"/>
      <c r="Y1609" s="32"/>
      <c r="Z1609" s="32"/>
      <c r="AA1609" s="32"/>
      <c r="AB1609" s="32"/>
      <c r="AC1609" s="32"/>
      <c r="AD1609" s="32"/>
      <c r="AE1609" s="32"/>
      <c r="AF1609" s="32"/>
      <c r="AG1609" s="32"/>
      <c r="AH1609" s="32"/>
      <c r="AI1609" s="32"/>
      <c r="AJ1609" s="32"/>
      <c r="AK1609" s="33"/>
      <c r="AM1609"/>
    </row>
    <row r="1610" spans="1:44" x14ac:dyDescent="0.2">
      <c r="A1610"/>
      <c r="AK1610" s="95" t="s">
        <v>327</v>
      </c>
      <c r="AM1610"/>
    </row>
    <row r="1611" spans="1:44" ht="5" customHeight="1" x14ac:dyDescent="0.2">
      <c r="B1611" s="16"/>
      <c r="C1611" s="17"/>
      <c r="D1611" s="18"/>
      <c r="E1611" s="18"/>
      <c r="F1611" s="18"/>
      <c r="G1611" s="18"/>
      <c r="H1611" s="18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  <c r="AA1611" s="16"/>
      <c r="AB1611" s="16"/>
      <c r="AC1611" s="16"/>
      <c r="AD1611" s="16"/>
      <c r="AE1611" s="16"/>
      <c r="AF1611" s="16"/>
      <c r="AG1611" s="16"/>
      <c r="AH1611" s="16"/>
      <c r="AI1611" s="16"/>
      <c r="AJ1611" s="16"/>
      <c r="AK1611" s="16"/>
    </row>
    <row r="1612" spans="1:44" ht="22" customHeight="1" x14ac:dyDescent="0.2">
      <c r="A1612" t="str">
        <f>IF($AN$2="","",IF(A1542&gt;=$AN$2,"",1+A1542))</f>
        <v/>
      </c>
      <c r="B1612" s="188"/>
      <c r="C1612" s="189"/>
      <c r="D1612" s="189"/>
      <c r="E1612" s="189"/>
      <c r="F1612" s="189"/>
      <c r="G1612" s="189"/>
      <c r="H1612" s="189"/>
      <c r="I1612" s="190"/>
      <c r="J1612" s="192" t="s">
        <v>277</v>
      </c>
      <c r="K1612" s="193"/>
      <c r="L1612" s="193"/>
      <c r="M1612" s="193"/>
      <c r="N1612" s="193"/>
      <c r="O1612" s="193"/>
      <c r="P1612" s="193"/>
      <c r="Q1612" s="193"/>
      <c r="R1612" s="193"/>
      <c r="S1612" s="193"/>
      <c r="T1612" s="193"/>
      <c r="U1612" s="193"/>
      <c r="V1612" s="193"/>
      <c r="W1612" s="193"/>
      <c r="X1612" s="196" t="str">
        <f>IF(A1612="","",_xlfn.XLOOKUP(A1612,Listagem[Item],Listagem[Número OS]))</f>
        <v/>
      </c>
      <c r="Y1612" s="196"/>
      <c r="Z1612" s="196"/>
      <c r="AA1612" s="196"/>
      <c r="AB1612" s="196"/>
      <c r="AC1612" s="197"/>
      <c r="AD1612" s="188"/>
      <c r="AE1612" s="189"/>
      <c r="AF1612" s="189"/>
      <c r="AG1612" s="189"/>
      <c r="AH1612" s="189"/>
      <c r="AI1612" s="189"/>
      <c r="AJ1612" s="189"/>
      <c r="AK1612" s="190"/>
      <c r="AL1612" s="13"/>
      <c r="AM1612"/>
    </row>
    <row r="1613" spans="1:44" ht="22" customHeight="1" x14ac:dyDescent="0.2">
      <c r="A1613" s="14"/>
      <c r="B1613" s="161"/>
      <c r="C1613" s="162"/>
      <c r="D1613" s="162"/>
      <c r="E1613" s="162"/>
      <c r="F1613" s="162"/>
      <c r="G1613" s="162"/>
      <c r="H1613" s="162"/>
      <c r="I1613" s="191"/>
      <c r="J1613" s="194"/>
      <c r="K1613" s="195"/>
      <c r="L1613" s="195"/>
      <c r="M1613" s="195"/>
      <c r="N1613" s="195"/>
      <c r="O1613" s="195"/>
      <c r="P1613" s="195"/>
      <c r="Q1613" s="195"/>
      <c r="R1613" s="195"/>
      <c r="S1613" s="195"/>
      <c r="T1613" s="195"/>
      <c r="U1613" s="195"/>
      <c r="V1613" s="195"/>
      <c r="W1613" s="195"/>
      <c r="X1613" s="198"/>
      <c r="Y1613" s="198"/>
      <c r="Z1613" s="198"/>
      <c r="AA1613" s="198"/>
      <c r="AB1613" s="198"/>
      <c r="AC1613" s="199"/>
      <c r="AD1613" s="161"/>
      <c r="AE1613" s="162"/>
      <c r="AF1613" s="162"/>
      <c r="AG1613" s="162"/>
      <c r="AH1613" s="162"/>
      <c r="AI1613" s="162"/>
      <c r="AJ1613" s="162"/>
      <c r="AK1613" s="191"/>
      <c r="AM1613"/>
    </row>
    <row r="1614" spans="1:44" ht="7" customHeight="1" x14ac:dyDescent="0.2">
      <c r="A1614"/>
      <c r="C1614" s="15"/>
      <c r="D1614" s="12"/>
      <c r="E1614" s="12"/>
      <c r="F1614" s="12"/>
      <c r="G1614" s="12"/>
      <c r="H1614" s="12"/>
      <c r="AM1614"/>
    </row>
    <row r="1615" spans="1:44" ht="18" customHeight="1" x14ac:dyDescent="0.2">
      <c r="A1615" s="62"/>
      <c r="B1615" s="200" t="s">
        <v>11</v>
      </c>
      <c r="C1615" s="201"/>
      <c r="D1615" s="201"/>
      <c r="E1615" s="201"/>
      <c r="F1615" s="201"/>
      <c r="G1615" s="201"/>
      <c r="H1615" s="201"/>
      <c r="I1615" s="97" t="str">
        <f>IF($X1612="","",_xlfn.XLOOKUP($X1612,Sisteplant[Número OS],Sisteplant[Denominação Tipo de Solicitação Serviço]))</f>
        <v/>
      </c>
      <c r="J1615" s="99"/>
      <c r="K1615" s="99"/>
      <c r="L1615" s="99"/>
      <c r="M1615" s="99"/>
      <c r="N1615" s="99"/>
      <c r="O1615" s="200" t="s">
        <v>13</v>
      </c>
      <c r="P1615" s="201"/>
      <c r="Q1615" s="201"/>
      <c r="R1615" s="98" t="str">
        <f>IF($X1612="","",_xlfn.XLOOKUP($X1612,Sisteplant[Número OS],Sisteplant[Denominação Oficina]))</f>
        <v/>
      </c>
      <c r="S1615" s="98"/>
      <c r="T1615" s="98"/>
      <c r="U1615" s="98"/>
      <c r="V1615" s="98"/>
      <c r="W1615" s="98"/>
      <c r="X1615" s="202" t="s">
        <v>15</v>
      </c>
      <c r="Y1615" s="203"/>
      <c r="Z1615" s="203"/>
      <c r="AA1615" s="203"/>
      <c r="AB1615" s="203"/>
      <c r="AC1615" s="204" t="str">
        <f>IF($X1612="","",_xlfn.XLOOKUP($X1612,Sisteplant[Número OS],Sisteplant[Data Prevista]))</f>
        <v/>
      </c>
      <c r="AD1615" s="204"/>
      <c r="AE1615" s="204"/>
      <c r="AF1615" s="204"/>
      <c r="AG1615" s="204"/>
      <c r="AH1615" s="204"/>
      <c r="AI1615" s="204"/>
      <c r="AJ1615" s="204"/>
      <c r="AK1615" s="234"/>
      <c r="AM1615"/>
      <c r="AN1615" s="111"/>
      <c r="AO1615" s="111"/>
      <c r="AP1615" s="111"/>
      <c r="AQ1615" s="111"/>
      <c r="AR1615" s="111"/>
    </row>
    <row r="1616" spans="1:44" ht="7" customHeight="1" x14ac:dyDescent="0.2">
      <c r="A1616" s="62"/>
      <c r="B1616" s="16"/>
      <c r="C1616" s="17"/>
      <c r="D1616" s="18"/>
      <c r="E1616" s="18"/>
      <c r="F1616" s="18"/>
      <c r="G1616" s="18"/>
      <c r="H1616" s="18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  <c r="AA1616" s="16"/>
      <c r="AB1616" s="16"/>
      <c r="AC1616" s="16"/>
      <c r="AD1616" s="16"/>
      <c r="AE1616" s="16"/>
      <c r="AF1616" s="16"/>
      <c r="AG1616" s="16"/>
      <c r="AH1616" s="16"/>
      <c r="AI1616" s="16"/>
      <c r="AJ1616" s="16"/>
      <c r="AK1616" s="16"/>
      <c r="AM1616"/>
      <c r="AN1616" s="111"/>
      <c r="AO1616" s="111"/>
      <c r="AP1616" s="111"/>
      <c r="AQ1616" s="111"/>
      <c r="AR1616" s="111"/>
    </row>
    <row r="1617" spans="1:44" ht="15" customHeight="1" x14ac:dyDescent="0.2">
      <c r="A1617" s="62"/>
      <c r="B1617" s="91" t="s">
        <v>278</v>
      </c>
      <c r="C1617" s="19"/>
      <c r="D1617" s="20"/>
      <c r="E1617" s="20"/>
      <c r="F1617" s="20"/>
      <c r="G1617" s="20"/>
      <c r="H1617" s="20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21"/>
      <c r="U1617" s="21"/>
      <c r="V1617" s="21"/>
      <c r="W1617" s="21"/>
      <c r="X1617" s="21"/>
      <c r="Y1617" s="21"/>
      <c r="Z1617" s="21"/>
      <c r="AA1617" s="21"/>
      <c r="AB1617" s="21"/>
      <c r="AC1617" s="21"/>
      <c r="AD1617" s="21"/>
      <c r="AE1617" s="21"/>
      <c r="AF1617" s="21"/>
      <c r="AG1617" s="21"/>
      <c r="AH1617" s="21"/>
      <c r="AI1617" s="21"/>
      <c r="AJ1617" s="21"/>
      <c r="AK1617" s="22"/>
      <c r="AM1617"/>
      <c r="AN1617" s="111"/>
      <c r="AO1617" s="111"/>
      <c r="AP1617" s="111"/>
      <c r="AQ1617" s="111"/>
      <c r="AR1617" s="111"/>
    </row>
    <row r="1618" spans="1:44" ht="16.75" customHeight="1" x14ac:dyDescent="0.2">
      <c r="A1618" s="64"/>
      <c r="B1618" s="208" t="str">
        <f>IF($X1612="","",_xlfn.XLOOKUP($X1612,Sisteplant[Número OS],Sisteplant[Descrição OS]))</f>
        <v/>
      </c>
      <c r="C1618" s="209"/>
      <c r="D1618" s="209"/>
      <c r="E1618" s="209"/>
      <c r="F1618" s="209"/>
      <c r="G1618" s="209"/>
      <c r="H1618" s="209"/>
      <c r="I1618" s="209"/>
      <c r="J1618" s="209"/>
      <c r="K1618" s="209"/>
      <c r="L1618" s="209"/>
      <c r="M1618" s="209"/>
      <c r="N1618" s="209"/>
      <c r="O1618" s="209"/>
      <c r="P1618" s="209"/>
      <c r="Q1618" s="209"/>
      <c r="R1618" s="209"/>
      <c r="S1618" s="209"/>
      <c r="T1618" s="209"/>
      <c r="U1618" s="209"/>
      <c r="V1618" s="209"/>
      <c r="W1618" s="209"/>
      <c r="X1618" s="209"/>
      <c r="Y1618" s="209"/>
      <c r="Z1618" s="209"/>
      <c r="AA1618" s="209"/>
      <c r="AB1618" s="209"/>
      <c r="AC1618" s="209"/>
      <c r="AD1618" s="209"/>
      <c r="AE1618" s="209"/>
      <c r="AF1618" s="209"/>
      <c r="AG1618" s="209"/>
      <c r="AH1618" s="209"/>
      <c r="AI1618" s="209"/>
      <c r="AJ1618" s="209"/>
      <c r="AK1618" s="210"/>
      <c r="AM1618"/>
    </row>
    <row r="1619" spans="1:44" ht="16.75" customHeight="1" x14ac:dyDescent="0.2">
      <c r="A1619" s="64"/>
      <c r="B1619" s="208"/>
      <c r="C1619" s="209"/>
      <c r="D1619" s="209"/>
      <c r="E1619" s="209"/>
      <c r="F1619" s="209"/>
      <c r="G1619" s="209"/>
      <c r="H1619" s="209"/>
      <c r="I1619" s="209"/>
      <c r="J1619" s="209"/>
      <c r="K1619" s="209"/>
      <c r="L1619" s="209"/>
      <c r="M1619" s="209"/>
      <c r="N1619" s="209"/>
      <c r="O1619" s="209"/>
      <c r="P1619" s="209"/>
      <c r="Q1619" s="209"/>
      <c r="R1619" s="209"/>
      <c r="S1619" s="209"/>
      <c r="T1619" s="209"/>
      <c r="U1619" s="209"/>
      <c r="V1619" s="209"/>
      <c r="W1619" s="209"/>
      <c r="X1619" s="209"/>
      <c r="Y1619" s="209"/>
      <c r="Z1619" s="209"/>
      <c r="AA1619" s="209"/>
      <c r="AB1619" s="209"/>
      <c r="AC1619" s="209"/>
      <c r="AD1619" s="209"/>
      <c r="AE1619" s="209"/>
      <c r="AF1619" s="209"/>
      <c r="AG1619" s="209"/>
      <c r="AH1619" s="209"/>
      <c r="AI1619" s="209"/>
      <c r="AJ1619" s="209"/>
      <c r="AK1619" s="210"/>
      <c r="AM1619"/>
    </row>
    <row r="1620" spans="1:44" ht="16.75" customHeight="1" x14ac:dyDescent="0.2">
      <c r="A1620" s="62"/>
      <c r="B1620" s="208"/>
      <c r="C1620" s="209"/>
      <c r="D1620" s="209"/>
      <c r="E1620" s="209"/>
      <c r="F1620" s="209"/>
      <c r="G1620" s="209"/>
      <c r="H1620" s="209"/>
      <c r="I1620" s="209"/>
      <c r="J1620" s="209"/>
      <c r="K1620" s="209"/>
      <c r="L1620" s="209"/>
      <c r="M1620" s="209"/>
      <c r="N1620" s="209"/>
      <c r="O1620" s="209"/>
      <c r="P1620" s="209"/>
      <c r="Q1620" s="209"/>
      <c r="R1620" s="209"/>
      <c r="S1620" s="209"/>
      <c r="T1620" s="209"/>
      <c r="U1620" s="209"/>
      <c r="V1620" s="209"/>
      <c r="W1620" s="209"/>
      <c r="X1620" s="209"/>
      <c r="Y1620" s="209"/>
      <c r="Z1620" s="209"/>
      <c r="AA1620" s="209"/>
      <c r="AB1620" s="209"/>
      <c r="AC1620" s="209"/>
      <c r="AD1620" s="209"/>
      <c r="AE1620" s="209"/>
      <c r="AF1620" s="209"/>
      <c r="AG1620" s="209"/>
      <c r="AH1620" s="209"/>
      <c r="AI1620" s="209"/>
      <c r="AJ1620" s="209"/>
      <c r="AK1620" s="210"/>
      <c r="AM1620"/>
    </row>
    <row r="1621" spans="1:44" ht="16.75" customHeight="1" x14ac:dyDescent="0.2">
      <c r="A1621" s="62"/>
      <c r="B1621" s="211"/>
      <c r="C1621" s="212"/>
      <c r="D1621" s="212"/>
      <c r="E1621" s="212"/>
      <c r="F1621" s="212"/>
      <c r="G1621" s="212"/>
      <c r="H1621" s="212"/>
      <c r="I1621" s="212"/>
      <c r="J1621" s="212"/>
      <c r="K1621" s="212"/>
      <c r="L1621" s="212"/>
      <c r="M1621" s="212"/>
      <c r="N1621" s="212"/>
      <c r="O1621" s="212"/>
      <c r="P1621" s="212"/>
      <c r="Q1621" s="212"/>
      <c r="R1621" s="212"/>
      <c r="S1621" s="212"/>
      <c r="T1621" s="212"/>
      <c r="U1621" s="212"/>
      <c r="V1621" s="212"/>
      <c r="W1621" s="212"/>
      <c r="X1621" s="212"/>
      <c r="Y1621" s="212"/>
      <c r="Z1621" s="212"/>
      <c r="AA1621" s="212"/>
      <c r="AB1621" s="212"/>
      <c r="AC1621" s="212"/>
      <c r="AD1621" s="212"/>
      <c r="AE1621" s="212"/>
      <c r="AF1621" s="212"/>
      <c r="AG1621" s="212"/>
      <c r="AH1621" s="212"/>
      <c r="AI1621" s="212"/>
      <c r="AJ1621" s="212"/>
      <c r="AK1621" s="213"/>
      <c r="AM1621"/>
    </row>
    <row r="1622" spans="1:44" ht="7" customHeight="1" x14ac:dyDescent="0.2">
      <c r="A1622" s="62"/>
      <c r="B1622" s="16"/>
      <c r="C1622" s="17"/>
      <c r="D1622" s="18"/>
      <c r="E1622" s="18"/>
      <c r="F1622" s="18"/>
      <c r="G1622" s="18"/>
      <c r="H1622" s="18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  <c r="AA1622" s="16"/>
      <c r="AB1622" s="16"/>
      <c r="AC1622" s="16"/>
      <c r="AD1622" s="16"/>
      <c r="AE1622" s="16"/>
      <c r="AF1622" s="16"/>
      <c r="AG1622" s="16"/>
      <c r="AH1622" s="16"/>
      <c r="AI1622" s="16"/>
      <c r="AJ1622" s="16"/>
      <c r="AK1622" s="16"/>
      <c r="AM1622"/>
    </row>
    <row r="1623" spans="1:44" ht="18" customHeight="1" x14ac:dyDescent="0.2">
      <c r="A1623" s="62"/>
      <c r="B1623" s="179" t="s">
        <v>279</v>
      </c>
      <c r="C1623" s="180"/>
      <c r="D1623" s="99" t="str">
        <f>IF($X1612="","",_xlfn.XLOOKUP($X1612,Sisteplant[Número OS],Sisteplant[Ativo]))</f>
        <v/>
      </c>
      <c r="E1623" s="99"/>
      <c r="F1623" s="99"/>
      <c r="G1623" s="99"/>
      <c r="H1623" s="99"/>
      <c r="I1623" s="99"/>
      <c r="J1623" s="99"/>
      <c r="K1623" s="99"/>
      <c r="L1623" s="179" t="s">
        <v>280</v>
      </c>
      <c r="M1623" s="180"/>
      <c r="N1623" s="180"/>
      <c r="O1623" s="180"/>
      <c r="P1623" s="99" t="str">
        <f>IF($X1612="","",_xlfn.XLOOKUP($X1612,Sisteplant[Número OS],Sisteplant[Denominação Ativo]))</f>
        <v/>
      </c>
      <c r="Q1623" s="99"/>
      <c r="R1623" s="99"/>
      <c r="S1623" s="99"/>
      <c r="T1623" s="99"/>
      <c r="U1623" s="99"/>
      <c r="V1623" s="99"/>
      <c r="W1623" s="99"/>
      <c r="X1623" s="99"/>
      <c r="Y1623" s="99"/>
      <c r="Z1623" s="99"/>
      <c r="AA1623" s="99"/>
      <c r="AB1623" s="99"/>
      <c r="AC1623" s="99"/>
      <c r="AD1623" s="99"/>
      <c r="AE1623" s="185" t="str">
        <f t="array" ref="AE1623">IFERROR(
IF(I1615="","",
_xlfn.SWITCH(I1615,
"PROJETO","PO",
"OBRAS","CC")),
"--")</f>
        <v/>
      </c>
      <c r="AF1623" s="186"/>
      <c r="AG1623" s="214" t="str">
        <f t="array" ref="AG1623">IFERROR(
_xlfn.SWITCH(I1615,
"","",
"PROJETO",VALUE(RIGHT(_xlfn.XLOOKUP(X1612,Sisteplant[Número OS],Sisteplant[Observações do Serviço]),LEN(_xlfn.XLOOKUP(X1612,Sisteplant[Número OS],Sisteplant[Observações do Serviço]))-3)),
"OBRAS",VALUE(LEFT(VLOOKUP($X1612,Sisteplant[],20,FALSE),FIND("-",VLOOKUP($X1612,Sisteplant[],20,FALSE))-1))),"--")</f>
        <v/>
      </c>
      <c r="AH1623" s="214"/>
      <c r="AI1623" s="214"/>
      <c r="AJ1623" s="214"/>
      <c r="AK1623" s="215"/>
      <c r="AM1623"/>
    </row>
    <row r="1624" spans="1:44" ht="7" customHeight="1" x14ac:dyDescent="0.2">
      <c r="A1624" s="62"/>
      <c r="B1624" s="18"/>
      <c r="C1624" s="24"/>
      <c r="D1624" s="18"/>
      <c r="E1624" s="18"/>
      <c r="F1624" s="18"/>
      <c r="G1624" s="18"/>
      <c r="H1624" s="18"/>
      <c r="I1624" s="18"/>
      <c r="J1624" s="18"/>
      <c r="K1624" s="18"/>
      <c r="L1624" s="18"/>
      <c r="M1624" s="18"/>
      <c r="N1624" s="18"/>
      <c r="O1624" s="18"/>
      <c r="P1624" s="18"/>
      <c r="Q1624" s="18"/>
      <c r="R1624" s="18"/>
      <c r="S1624" s="18"/>
      <c r="T1624" s="18"/>
      <c r="U1624" s="18"/>
      <c r="V1624" s="18"/>
      <c r="W1624" s="18"/>
      <c r="X1624" s="18"/>
      <c r="Y1624" s="18"/>
      <c r="Z1624" s="18"/>
      <c r="AA1624" s="18"/>
      <c r="AB1624" s="18"/>
      <c r="AC1624" s="18"/>
      <c r="AD1624" s="18"/>
      <c r="AE1624" s="18"/>
      <c r="AF1624" s="18"/>
      <c r="AG1624" s="18"/>
      <c r="AH1624" s="18"/>
      <c r="AI1624" s="18"/>
      <c r="AJ1624" s="18"/>
      <c r="AK1624" s="18"/>
      <c r="AM1624"/>
    </row>
    <row r="1625" spans="1:44" ht="18" customHeight="1" x14ac:dyDescent="0.2">
      <c r="A1625" s="62"/>
      <c r="B1625" s="179" t="s">
        <v>9</v>
      </c>
      <c r="C1625" s="180"/>
      <c r="D1625" s="180"/>
      <c r="E1625" s="180"/>
      <c r="F1625" s="99" t="str">
        <f>IF($X1612="","",_xlfn.XLOOKUP($X1612,Sisteplant[Número OS],Sisteplant[Denominação do Solicitante]))</f>
        <v/>
      </c>
      <c r="G1625" s="99"/>
      <c r="H1625" s="99"/>
      <c r="I1625" s="99"/>
      <c r="J1625" s="99"/>
      <c r="K1625" s="99"/>
      <c r="L1625" s="99"/>
      <c r="M1625" s="99"/>
      <c r="N1625" s="99"/>
      <c r="O1625" s="99"/>
      <c r="P1625" s="99"/>
      <c r="Q1625" s="99"/>
      <c r="R1625" s="99"/>
      <c r="S1625" s="181" t="s">
        <v>281</v>
      </c>
      <c r="T1625" s="182"/>
      <c r="U1625" s="182"/>
      <c r="V1625" s="183" t="str">
        <f>IF($X1612="","",_xlfn.XLOOKUP($X1612,Sisteplant[Número OS],Sisteplant[Denominação Unidade Negócio]))</f>
        <v/>
      </c>
      <c r="W1625" s="183"/>
      <c r="X1625" s="183"/>
      <c r="Y1625" s="183"/>
      <c r="Z1625" s="183"/>
      <c r="AA1625" s="184"/>
      <c r="AB1625" s="185" t="s">
        <v>1</v>
      </c>
      <c r="AC1625" s="186"/>
      <c r="AD1625" s="186"/>
      <c r="AE1625" s="186"/>
      <c r="AF1625" s="99" t="str">
        <f>IF($X1612="","",_xlfn.XLOOKUP($X1612,Sisteplant[Número OS],Sisteplant[OS Cliente]))</f>
        <v/>
      </c>
      <c r="AG1625" s="99"/>
      <c r="AH1625" s="99"/>
      <c r="AI1625" s="99"/>
      <c r="AJ1625" s="99"/>
      <c r="AK1625" s="100"/>
      <c r="AM1625"/>
    </row>
    <row r="1626" spans="1:44" ht="7" customHeight="1" x14ac:dyDescent="0.2">
      <c r="A1626" s="62"/>
      <c r="B1626" s="16"/>
      <c r="C1626" s="17"/>
      <c r="D1626" s="18"/>
      <c r="E1626" s="18"/>
      <c r="F1626" s="18"/>
      <c r="G1626" s="18"/>
      <c r="H1626" s="18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  <c r="AA1626" s="16"/>
      <c r="AB1626" s="16"/>
      <c r="AC1626" s="16"/>
      <c r="AD1626" s="16"/>
      <c r="AE1626" s="16"/>
      <c r="AF1626" s="16"/>
      <c r="AG1626" s="16"/>
      <c r="AH1626" s="16"/>
      <c r="AI1626" s="16"/>
      <c r="AJ1626" s="16"/>
      <c r="AK1626" s="16"/>
      <c r="AM1626"/>
    </row>
    <row r="1627" spans="1:44" ht="15" customHeight="1" x14ac:dyDescent="0.2">
      <c r="A1627" s="62"/>
      <c r="B1627" s="232" t="s">
        <v>282</v>
      </c>
      <c r="C1627" s="152" t="s">
        <v>283</v>
      </c>
      <c r="D1627" s="153"/>
      <c r="E1627" s="153"/>
      <c r="F1627" s="153"/>
      <c r="G1627" s="153"/>
      <c r="H1627" s="153"/>
      <c r="I1627" s="153"/>
      <c r="J1627" s="153"/>
      <c r="K1627" s="153"/>
      <c r="L1627" s="153"/>
      <c r="M1627" s="153"/>
      <c r="N1627" s="153"/>
      <c r="O1627" s="153"/>
      <c r="P1627" s="153"/>
      <c r="Q1627" s="153"/>
      <c r="R1627" s="153"/>
      <c r="S1627" s="153"/>
      <c r="T1627" s="153"/>
      <c r="U1627" s="153"/>
      <c r="V1627" s="153"/>
      <c r="W1627" s="153"/>
      <c r="X1627" s="153"/>
      <c r="Y1627" s="153"/>
      <c r="Z1627" s="153"/>
      <c r="AA1627" s="153"/>
      <c r="AB1627" s="153"/>
      <c r="AC1627" s="153"/>
      <c r="AD1627" s="153"/>
      <c r="AE1627" s="154"/>
      <c r="AF1627" s="136" t="s">
        <v>284</v>
      </c>
      <c r="AG1627" s="137"/>
      <c r="AH1627" s="138"/>
      <c r="AI1627" s="136" t="s">
        <v>281</v>
      </c>
      <c r="AJ1627" s="137"/>
      <c r="AK1627" s="138"/>
      <c r="AM1627"/>
    </row>
    <row r="1628" spans="1:44" ht="16.75" customHeight="1" x14ac:dyDescent="0.2">
      <c r="A1628" s="62"/>
      <c r="B1628" s="233"/>
      <c r="C1628" s="155"/>
      <c r="D1628" s="156"/>
      <c r="E1628" s="156"/>
      <c r="F1628" s="156"/>
      <c r="G1628" s="156"/>
      <c r="H1628" s="156"/>
      <c r="I1628" s="156"/>
      <c r="J1628" s="156"/>
      <c r="K1628" s="156"/>
      <c r="L1628" s="156"/>
      <c r="M1628" s="156"/>
      <c r="N1628" s="156"/>
      <c r="O1628" s="156"/>
      <c r="P1628" s="156"/>
      <c r="Q1628" s="156"/>
      <c r="R1628" s="156"/>
      <c r="S1628" s="156"/>
      <c r="T1628" s="156"/>
      <c r="U1628" s="156"/>
      <c r="V1628" s="156"/>
      <c r="W1628" s="156"/>
      <c r="X1628" s="156"/>
      <c r="Y1628" s="156"/>
      <c r="Z1628" s="156"/>
      <c r="AA1628" s="156"/>
      <c r="AB1628" s="156"/>
      <c r="AC1628" s="156"/>
      <c r="AD1628" s="156"/>
      <c r="AE1628" s="157"/>
      <c r="AF1628" s="139"/>
      <c r="AG1628" s="140"/>
      <c r="AH1628" s="141"/>
      <c r="AI1628" s="139"/>
      <c r="AJ1628" s="140"/>
      <c r="AK1628" s="141"/>
      <c r="AM1628"/>
    </row>
    <row r="1629" spans="1:44" ht="16.75" customHeight="1" x14ac:dyDescent="0.2">
      <c r="A1629" s="62"/>
      <c r="B1629" s="92">
        <v>1</v>
      </c>
      <c r="C1629" s="142"/>
      <c r="D1629" s="143"/>
      <c r="E1629" s="143"/>
      <c r="F1629" s="143"/>
      <c r="G1629" s="143"/>
      <c r="H1629" s="143"/>
      <c r="I1629" s="143"/>
      <c r="J1629" s="143"/>
      <c r="K1629" s="143"/>
      <c r="L1629" s="143"/>
      <c r="M1629" s="143"/>
      <c r="N1629" s="143"/>
      <c r="O1629" s="143"/>
      <c r="P1629" s="143"/>
      <c r="Q1629" s="143"/>
      <c r="R1629" s="143"/>
      <c r="S1629" s="143"/>
      <c r="T1629" s="143"/>
      <c r="U1629" s="143"/>
      <c r="V1629" s="143"/>
      <c r="W1629" s="143"/>
      <c r="X1629" s="143"/>
      <c r="Y1629" s="143"/>
      <c r="Z1629" s="143"/>
      <c r="AA1629" s="143"/>
      <c r="AB1629" s="143"/>
      <c r="AC1629" s="143"/>
      <c r="AD1629" s="143"/>
      <c r="AE1629" s="144"/>
      <c r="AF1629" s="142"/>
      <c r="AG1629" s="143"/>
      <c r="AH1629" s="144"/>
      <c r="AI1629" s="142"/>
      <c r="AJ1629" s="143"/>
      <c r="AK1629" s="144"/>
      <c r="AM1629"/>
    </row>
    <row r="1630" spans="1:44" ht="16.75" customHeight="1" x14ac:dyDescent="0.2">
      <c r="A1630" s="62"/>
      <c r="B1630" s="93">
        <v>2</v>
      </c>
      <c r="C1630" s="145"/>
      <c r="D1630" s="146"/>
      <c r="E1630" s="146"/>
      <c r="F1630" s="146"/>
      <c r="G1630" s="146"/>
      <c r="H1630" s="146"/>
      <c r="I1630" s="146"/>
      <c r="J1630" s="146"/>
      <c r="K1630" s="146"/>
      <c r="L1630" s="146"/>
      <c r="M1630" s="146"/>
      <c r="N1630" s="146"/>
      <c r="O1630" s="146"/>
      <c r="P1630" s="146"/>
      <c r="Q1630" s="146"/>
      <c r="R1630" s="146"/>
      <c r="S1630" s="146"/>
      <c r="T1630" s="146"/>
      <c r="U1630" s="146"/>
      <c r="V1630" s="146"/>
      <c r="W1630" s="146"/>
      <c r="X1630" s="146"/>
      <c r="Y1630" s="146"/>
      <c r="Z1630" s="146"/>
      <c r="AA1630" s="146"/>
      <c r="AB1630" s="146"/>
      <c r="AC1630" s="146"/>
      <c r="AD1630" s="146"/>
      <c r="AE1630" s="147"/>
      <c r="AF1630" s="145"/>
      <c r="AG1630" s="146"/>
      <c r="AH1630" s="147"/>
      <c r="AI1630" s="145"/>
      <c r="AJ1630" s="146"/>
      <c r="AK1630" s="147"/>
      <c r="AM1630"/>
    </row>
    <row r="1631" spans="1:44" ht="16.75" customHeight="1" x14ac:dyDescent="0.2">
      <c r="A1631" s="62"/>
      <c r="B1631" s="93">
        <v>3</v>
      </c>
      <c r="C1631" s="145"/>
      <c r="D1631" s="146"/>
      <c r="E1631" s="146"/>
      <c r="F1631" s="146"/>
      <c r="G1631" s="146"/>
      <c r="H1631" s="146"/>
      <c r="I1631" s="146"/>
      <c r="J1631" s="146"/>
      <c r="K1631" s="146"/>
      <c r="L1631" s="146"/>
      <c r="M1631" s="146"/>
      <c r="N1631" s="146"/>
      <c r="O1631" s="146"/>
      <c r="P1631" s="146"/>
      <c r="Q1631" s="146"/>
      <c r="R1631" s="146"/>
      <c r="S1631" s="146"/>
      <c r="T1631" s="146"/>
      <c r="U1631" s="146"/>
      <c r="V1631" s="146"/>
      <c r="W1631" s="146"/>
      <c r="X1631" s="146"/>
      <c r="Y1631" s="146"/>
      <c r="Z1631" s="146"/>
      <c r="AA1631" s="146"/>
      <c r="AB1631" s="146"/>
      <c r="AC1631" s="146"/>
      <c r="AD1631" s="146"/>
      <c r="AE1631" s="147"/>
      <c r="AF1631" s="145"/>
      <c r="AG1631" s="146"/>
      <c r="AH1631" s="147"/>
      <c r="AI1631" s="145"/>
      <c r="AJ1631" s="146"/>
      <c r="AK1631" s="147"/>
      <c r="AM1631"/>
    </row>
    <row r="1632" spans="1:44" s="27" customFormat="1" ht="17" customHeight="1" x14ac:dyDescent="0.2">
      <c r="A1632" s="64"/>
      <c r="B1632" s="93">
        <v>4</v>
      </c>
      <c r="C1632" s="145"/>
      <c r="D1632" s="146"/>
      <c r="E1632" s="146"/>
      <c r="F1632" s="146"/>
      <c r="G1632" s="146"/>
      <c r="H1632" s="146"/>
      <c r="I1632" s="146"/>
      <c r="J1632" s="146"/>
      <c r="K1632" s="146"/>
      <c r="L1632" s="146"/>
      <c r="M1632" s="146"/>
      <c r="N1632" s="146"/>
      <c r="O1632" s="146"/>
      <c r="P1632" s="146"/>
      <c r="Q1632" s="146"/>
      <c r="R1632" s="146"/>
      <c r="S1632" s="146"/>
      <c r="T1632" s="146"/>
      <c r="U1632" s="146"/>
      <c r="V1632" s="146"/>
      <c r="W1632" s="146"/>
      <c r="X1632" s="146"/>
      <c r="Y1632" s="146"/>
      <c r="Z1632" s="146"/>
      <c r="AA1632" s="146"/>
      <c r="AB1632" s="146"/>
      <c r="AC1632" s="146"/>
      <c r="AD1632" s="146"/>
      <c r="AE1632" s="147"/>
      <c r="AF1632" s="145"/>
      <c r="AG1632" s="146"/>
      <c r="AH1632" s="147"/>
      <c r="AI1632" s="145"/>
      <c r="AJ1632" s="146"/>
      <c r="AK1632" s="147"/>
    </row>
    <row r="1633" spans="1:39" ht="17" customHeight="1" x14ac:dyDescent="0.2">
      <c r="A1633" s="62"/>
      <c r="B1633" s="93">
        <v>5</v>
      </c>
      <c r="C1633" s="145"/>
      <c r="D1633" s="146"/>
      <c r="E1633" s="146"/>
      <c r="F1633" s="146"/>
      <c r="G1633" s="146"/>
      <c r="H1633" s="146"/>
      <c r="I1633" s="146"/>
      <c r="J1633" s="146"/>
      <c r="K1633" s="146"/>
      <c r="L1633" s="146"/>
      <c r="M1633" s="146"/>
      <c r="N1633" s="146"/>
      <c r="O1633" s="146"/>
      <c r="P1633" s="146"/>
      <c r="Q1633" s="146"/>
      <c r="R1633" s="146"/>
      <c r="S1633" s="146"/>
      <c r="T1633" s="146"/>
      <c r="U1633" s="146"/>
      <c r="V1633" s="146"/>
      <c r="W1633" s="146"/>
      <c r="X1633" s="146"/>
      <c r="Y1633" s="146"/>
      <c r="Z1633" s="146"/>
      <c r="AA1633" s="146"/>
      <c r="AB1633" s="146"/>
      <c r="AC1633" s="146"/>
      <c r="AD1633" s="146"/>
      <c r="AE1633" s="147"/>
      <c r="AF1633" s="145"/>
      <c r="AG1633" s="146"/>
      <c r="AH1633" s="147"/>
      <c r="AI1633" s="145"/>
      <c r="AJ1633" s="146"/>
      <c r="AK1633" s="147"/>
      <c r="AM1633"/>
    </row>
    <row r="1634" spans="1:39" ht="17" customHeight="1" x14ac:dyDescent="0.2">
      <c r="A1634" s="62"/>
      <c r="B1634" s="93">
        <v>6</v>
      </c>
      <c r="C1634" s="145"/>
      <c r="D1634" s="146"/>
      <c r="E1634" s="146"/>
      <c r="F1634" s="146"/>
      <c r="G1634" s="146"/>
      <c r="H1634" s="146"/>
      <c r="I1634" s="146"/>
      <c r="J1634" s="146"/>
      <c r="K1634" s="146"/>
      <c r="L1634" s="146"/>
      <c r="M1634" s="146"/>
      <c r="N1634" s="146"/>
      <c r="O1634" s="146"/>
      <c r="P1634" s="146"/>
      <c r="Q1634" s="146"/>
      <c r="R1634" s="146"/>
      <c r="S1634" s="146"/>
      <c r="T1634" s="146"/>
      <c r="U1634" s="146"/>
      <c r="V1634" s="146"/>
      <c r="W1634" s="146"/>
      <c r="X1634" s="146"/>
      <c r="Y1634" s="146"/>
      <c r="Z1634" s="146"/>
      <c r="AA1634" s="146"/>
      <c r="AB1634" s="146"/>
      <c r="AC1634" s="146"/>
      <c r="AD1634" s="146"/>
      <c r="AE1634" s="147"/>
      <c r="AF1634" s="145"/>
      <c r="AG1634" s="146"/>
      <c r="AH1634" s="147"/>
      <c r="AI1634" s="145"/>
      <c r="AJ1634" s="146"/>
      <c r="AK1634" s="147"/>
      <c r="AM1634"/>
    </row>
    <row r="1635" spans="1:39" ht="17" customHeight="1" x14ac:dyDescent="0.2">
      <c r="A1635" s="62"/>
      <c r="B1635" s="94">
        <v>7</v>
      </c>
      <c r="C1635" s="148"/>
      <c r="D1635" s="149"/>
      <c r="E1635" s="149"/>
      <c r="F1635" s="149"/>
      <c r="G1635" s="149"/>
      <c r="H1635" s="149"/>
      <c r="I1635" s="149"/>
      <c r="J1635" s="149"/>
      <c r="K1635" s="149"/>
      <c r="L1635" s="149"/>
      <c r="M1635" s="149"/>
      <c r="N1635" s="149"/>
      <c r="O1635" s="149"/>
      <c r="P1635" s="149"/>
      <c r="Q1635" s="149"/>
      <c r="R1635" s="149"/>
      <c r="S1635" s="149"/>
      <c r="T1635" s="149"/>
      <c r="U1635" s="149"/>
      <c r="V1635" s="149"/>
      <c r="W1635" s="149"/>
      <c r="X1635" s="149"/>
      <c r="Y1635" s="149"/>
      <c r="Z1635" s="149"/>
      <c r="AA1635" s="149"/>
      <c r="AB1635" s="149"/>
      <c r="AC1635" s="149"/>
      <c r="AD1635" s="149"/>
      <c r="AE1635" s="150"/>
      <c r="AF1635" s="148"/>
      <c r="AG1635" s="149"/>
      <c r="AH1635" s="150"/>
      <c r="AI1635" s="148"/>
      <c r="AJ1635" s="149"/>
      <c r="AK1635" s="150"/>
      <c r="AM1635"/>
    </row>
    <row r="1636" spans="1:39" ht="7" customHeight="1" x14ac:dyDescent="0.2">
      <c r="A1636" s="62"/>
      <c r="B1636" s="16"/>
      <c r="C1636" s="17"/>
      <c r="D1636" s="18"/>
      <c r="E1636" s="18"/>
      <c r="F1636" s="18"/>
      <c r="G1636" s="18"/>
      <c r="H1636" s="18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  <c r="AA1636" s="16"/>
      <c r="AB1636" s="16"/>
      <c r="AC1636" s="16"/>
      <c r="AD1636" s="16"/>
      <c r="AE1636" s="16"/>
      <c r="AF1636" s="16"/>
      <c r="AG1636" s="16"/>
      <c r="AH1636" s="16"/>
      <c r="AI1636" s="16"/>
      <c r="AJ1636" s="16"/>
      <c r="AK1636" s="16"/>
      <c r="AM1636"/>
    </row>
    <row r="1637" spans="1:39" ht="17" customHeight="1" x14ac:dyDescent="0.2">
      <c r="A1637" s="62"/>
      <c r="B1637" s="163" t="s">
        <v>285</v>
      </c>
      <c r="C1637" s="164"/>
      <c r="D1637" s="165"/>
      <c r="E1637" s="163" t="s">
        <v>286</v>
      </c>
      <c r="F1637" s="164"/>
      <c r="G1637" s="164"/>
      <c r="H1637" s="164"/>
      <c r="I1637" s="164"/>
      <c r="J1637" s="164"/>
      <c r="K1637" s="164"/>
      <c r="L1637" s="164"/>
      <c r="M1637" s="164"/>
      <c r="N1637" s="164"/>
      <c r="O1637" s="164"/>
      <c r="P1637" s="164"/>
      <c r="Q1637" s="164"/>
      <c r="R1637" s="164"/>
      <c r="S1637" s="165"/>
      <c r="T1637" s="163" t="s">
        <v>287</v>
      </c>
      <c r="U1637" s="164"/>
      <c r="V1637" s="164"/>
      <c r="W1637" s="164"/>
      <c r="X1637" s="165"/>
      <c r="Y1637" s="163" t="s">
        <v>288</v>
      </c>
      <c r="Z1637" s="164"/>
      <c r="AA1637" s="164"/>
      <c r="AB1637" s="164"/>
      <c r="AC1637" s="165"/>
      <c r="AD1637" s="163" t="s">
        <v>289</v>
      </c>
      <c r="AE1637" s="164"/>
      <c r="AF1637" s="164"/>
      <c r="AG1637" s="164"/>
      <c r="AH1637" s="165"/>
      <c r="AI1637" s="163" t="s">
        <v>290</v>
      </c>
      <c r="AJ1637" s="164"/>
      <c r="AK1637" s="165"/>
      <c r="AM1637"/>
    </row>
    <row r="1638" spans="1:39" ht="17" customHeight="1" x14ac:dyDescent="0.2">
      <c r="A1638" s="62"/>
      <c r="B1638" s="142"/>
      <c r="C1638" s="143"/>
      <c r="D1638" s="144"/>
      <c r="E1638" s="142"/>
      <c r="F1638" s="143"/>
      <c r="G1638" s="143"/>
      <c r="H1638" s="143"/>
      <c r="I1638" s="143"/>
      <c r="J1638" s="143"/>
      <c r="K1638" s="143"/>
      <c r="L1638" s="143"/>
      <c r="M1638" s="143"/>
      <c r="N1638" s="143"/>
      <c r="O1638" s="143"/>
      <c r="P1638" s="143"/>
      <c r="Q1638" s="143"/>
      <c r="R1638" s="143"/>
      <c r="S1638" s="144"/>
      <c r="T1638" s="142" t="s">
        <v>291</v>
      </c>
      <c r="U1638" s="143"/>
      <c r="V1638" s="143"/>
      <c r="W1638" s="143"/>
      <c r="X1638" s="144"/>
      <c r="Y1638" s="142" t="s">
        <v>292</v>
      </c>
      <c r="Z1638" s="143"/>
      <c r="AA1638" s="143"/>
      <c r="AB1638" s="143"/>
      <c r="AC1638" s="144"/>
      <c r="AD1638" s="142" t="s">
        <v>292</v>
      </c>
      <c r="AE1638" s="143"/>
      <c r="AF1638" s="143"/>
      <c r="AG1638" s="143"/>
      <c r="AH1638" s="144"/>
      <c r="AI1638" s="142"/>
      <c r="AJ1638" s="143"/>
      <c r="AK1638" s="144"/>
      <c r="AM1638"/>
    </row>
    <row r="1639" spans="1:39" ht="17" customHeight="1" x14ac:dyDescent="0.2">
      <c r="A1639" s="62"/>
      <c r="B1639" s="145"/>
      <c r="C1639" s="146"/>
      <c r="D1639" s="147"/>
      <c r="E1639" s="145"/>
      <c r="F1639" s="146"/>
      <c r="G1639" s="146"/>
      <c r="H1639" s="146"/>
      <c r="I1639" s="146"/>
      <c r="J1639" s="146"/>
      <c r="K1639" s="146"/>
      <c r="L1639" s="146"/>
      <c r="M1639" s="146"/>
      <c r="N1639" s="146"/>
      <c r="O1639" s="146"/>
      <c r="P1639" s="146"/>
      <c r="Q1639" s="146"/>
      <c r="R1639" s="146"/>
      <c r="S1639" s="147"/>
      <c r="T1639" s="145" t="s">
        <v>291</v>
      </c>
      <c r="U1639" s="146"/>
      <c r="V1639" s="146"/>
      <c r="W1639" s="146"/>
      <c r="X1639" s="147"/>
      <c r="Y1639" s="145" t="s">
        <v>292</v>
      </c>
      <c r="Z1639" s="146"/>
      <c r="AA1639" s="146"/>
      <c r="AB1639" s="146"/>
      <c r="AC1639" s="147"/>
      <c r="AD1639" s="145" t="s">
        <v>292</v>
      </c>
      <c r="AE1639" s="146"/>
      <c r="AF1639" s="146"/>
      <c r="AG1639" s="146"/>
      <c r="AH1639" s="147"/>
      <c r="AI1639" s="145"/>
      <c r="AJ1639" s="146"/>
      <c r="AK1639" s="147"/>
      <c r="AM1639"/>
    </row>
    <row r="1640" spans="1:39" ht="17" customHeight="1" x14ac:dyDescent="0.2">
      <c r="A1640" s="62"/>
      <c r="B1640" s="145"/>
      <c r="C1640" s="146"/>
      <c r="D1640" s="147"/>
      <c r="E1640" s="145"/>
      <c r="F1640" s="146"/>
      <c r="G1640" s="146"/>
      <c r="H1640" s="146"/>
      <c r="I1640" s="146"/>
      <c r="J1640" s="146"/>
      <c r="K1640" s="146"/>
      <c r="L1640" s="146"/>
      <c r="M1640" s="146"/>
      <c r="N1640" s="146"/>
      <c r="O1640" s="146"/>
      <c r="P1640" s="146"/>
      <c r="Q1640" s="146"/>
      <c r="R1640" s="146"/>
      <c r="S1640" s="147"/>
      <c r="T1640" s="145" t="s">
        <v>291</v>
      </c>
      <c r="U1640" s="146"/>
      <c r="V1640" s="146"/>
      <c r="W1640" s="146"/>
      <c r="X1640" s="147"/>
      <c r="Y1640" s="145" t="s">
        <v>292</v>
      </c>
      <c r="Z1640" s="146"/>
      <c r="AA1640" s="146"/>
      <c r="AB1640" s="146"/>
      <c r="AC1640" s="147"/>
      <c r="AD1640" s="145" t="s">
        <v>292</v>
      </c>
      <c r="AE1640" s="146"/>
      <c r="AF1640" s="146"/>
      <c r="AG1640" s="146"/>
      <c r="AH1640" s="147"/>
      <c r="AI1640" s="145"/>
      <c r="AJ1640" s="146"/>
      <c r="AK1640" s="147"/>
      <c r="AM1640"/>
    </row>
    <row r="1641" spans="1:39" ht="17" customHeight="1" x14ac:dyDescent="0.2">
      <c r="A1641" s="62"/>
      <c r="B1641" s="145"/>
      <c r="C1641" s="146"/>
      <c r="D1641" s="147"/>
      <c r="E1641" s="145"/>
      <c r="F1641" s="146"/>
      <c r="G1641" s="146"/>
      <c r="H1641" s="146"/>
      <c r="I1641" s="146"/>
      <c r="J1641" s="146"/>
      <c r="K1641" s="146"/>
      <c r="L1641" s="146"/>
      <c r="M1641" s="146"/>
      <c r="N1641" s="146"/>
      <c r="O1641" s="146"/>
      <c r="P1641" s="146"/>
      <c r="Q1641" s="146"/>
      <c r="R1641" s="146"/>
      <c r="S1641" s="147"/>
      <c r="T1641" s="145" t="s">
        <v>291</v>
      </c>
      <c r="U1641" s="146"/>
      <c r="V1641" s="146"/>
      <c r="W1641" s="146"/>
      <c r="X1641" s="147"/>
      <c r="Y1641" s="145" t="s">
        <v>292</v>
      </c>
      <c r="Z1641" s="146"/>
      <c r="AA1641" s="146"/>
      <c r="AB1641" s="146"/>
      <c r="AC1641" s="147"/>
      <c r="AD1641" s="145" t="s">
        <v>292</v>
      </c>
      <c r="AE1641" s="146"/>
      <c r="AF1641" s="146"/>
      <c r="AG1641" s="146"/>
      <c r="AH1641" s="147"/>
      <c r="AI1641" s="145"/>
      <c r="AJ1641" s="146"/>
      <c r="AK1641" s="147"/>
      <c r="AM1641"/>
    </row>
    <row r="1642" spans="1:39" ht="17" customHeight="1" x14ac:dyDescent="0.2">
      <c r="A1642" s="62"/>
      <c r="B1642" s="145"/>
      <c r="C1642" s="146"/>
      <c r="D1642" s="147"/>
      <c r="E1642" s="145"/>
      <c r="F1642" s="146"/>
      <c r="G1642" s="146"/>
      <c r="H1642" s="146"/>
      <c r="I1642" s="146"/>
      <c r="J1642" s="146"/>
      <c r="K1642" s="146"/>
      <c r="L1642" s="146"/>
      <c r="M1642" s="146"/>
      <c r="N1642" s="146"/>
      <c r="O1642" s="146"/>
      <c r="P1642" s="146"/>
      <c r="Q1642" s="146"/>
      <c r="R1642" s="146"/>
      <c r="S1642" s="147"/>
      <c r="T1642" s="145" t="s">
        <v>291</v>
      </c>
      <c r="U1642" s="146"/>
      <c r="V1642" s="146"/>
      <c r="W1642" s="146"/>
      <c r="X1642" s="147"/>
      <c r="Y1642" s="145" t="s">
        <v>292</v>
      </c>
      <c r="Z1642" s="146"/>
      <c r="AA1642" s="146"/>
      <c r="AB1642" s="146"/>
      <c r="AC1642" s="147"/>
      <c r="AD1642" s="145" t="s">
        <v>292</v>
      </c>
      <c r="AE1642" s="146"/>
      <c r="AF1642" s="146"/>
      <c r="AG1642" s="146"/>
      <c r="AH1642" s="147"/>
      <c r="AI1642" s="145"/>
      <c r="AJ1642" s="146"/>
      <c r="AK1642" s="147"/>
      <c r="AM1642"/>
    </row>
    <row r="1643" spans="1:39" ht="17" customHeight="1" x14ac:dyDescent="0.2">
      <c r="A1643" s="62"/>
      <c r="B1643" s="145"/>
      <c r="C1643" s="146"/>
      <c r="D1643" s="147"/>
      <c r="E1643" s="145"/>
      <c r="F1643" s="146"/>
      <c r="G1643" s="146"/>
      <c r="H1643" s="146"/>
      <c r="I1643" s="146"/>
      <c r="J1643" s="146"/>
      <c r="K1643" s="146"/>
      <c r="L1643" s="146"/>
      <c r="M1643" s="146"/>
      <c r="N1643" s="146"/>
      <c r="O1643" s="146"/>
      <c r="P1643" s="146"/>
      <c r="Q1643" s="146"/>
      <c r="R1643" s="146"/>
      <c r="S1643" s="147"/>
      <c r="T1643" s="145" t="s">
        <v>291</v>
      </c>
      <c r="U1643" s="146"/>
      <c r="V1643" s="146"/>
      <c r="W1643" s="146"/>
      <c r="X1643" s="147"/>
      <c r="Y1643" s="145" t="s">
        <v>292</v>
      </c>
      <c r="Z1643" s="146"/>
      <c r="AA1643" s="146"/>
      <c r="AB1643" s="146"/>
      <c r="AC1643" s="147"/>
      <c r="AD1643" s="145" t="s">
        <v>292</v>
      </c>
      <c r="AE1643" s="146"/>
      <c r="AF1643" s="146"/>
      <c r="AG1643" s="146"/>
      <c r="AH1643" s="147"/>
      <c r="AI1643" s="145"/>
      <c r="AJ1643" s="146"/>
      <c r="AK1643" s="147"/>
      <c r="AM1643"/>
    </row>
    <row r="1644" spans="1:39" ht="17" customHeight="1" x14ac:dyDescent="0.2">
      <c r="A1644" s="62"/>
      <c r="B1644" s="145"/>
      <c r="C1644" s="146"/>
      <c r="D1644" s="147"/>
      <c r="E1644" s="145"/>
      <c r="F1644" s="146"/>
      <c r="G1644" s="146"/>
      <c r="H1644" s="146"/>
      <c r="I1644" s="146"/>
      <c r="J1644" s="146"/>
      <c r="K1644" s="146"/>
      <c r="L1644" s="146"/>
      <c r="M1644" s="146"/>
      <c r="N1644" s="146"/>
      <c r="O1644" s="146"/>
      <c r="P1644" s="146"/>
      <c r="Q1644" s="146"/>
      <c r="R1644" s="146"/>
      <c r="S1644" s="147"/>
      <c r="T1644" s="145" t="s">
        <v>291</v>
      </c>
      <c r="U1644" s="146"/>
      <c r="V1644" s="146"/>
      <c r="W1644" s="146"/>
      <c r="X1644" s="147"/>
      <c r="Y1644" s="145" t="s">
        <v>292</v>
      </c>
      <c r="Z1644" s="146"/>
      <c r="AA1644" s="146"/>
      <c r="AB1644" s="146"/>
      <c r="AC1644" s="147"/>
      <c r="AD1644" s="145" t="s">
        <v>292</v>
      </c>
      <c r="AE1644" s="146"/>
      <c r="AF1644" s="146"/>
      <c r="AG1644" s="146"/>
      <c r="AH1644" s="147"/>
      <c r="AI1644" s="145"/>
      <c r="AJ1644" s="146"/>
      <c r="AK1644" s="147"/>
      <c r="AM1644"/>
    </row>
    <row r="1645" spans="1:39" ht="17" customHeight="1" x14ac:dyDescent="0.2">
      <c r="A1645" s="62"/>
      <c r="B1645" s="145"/>
      <c r="C1645" s="146"/>
      <c r="D1645" s="147"/>
      <c r="E1645" s="145"/>
      <c r="F1645" s="146"/>
      <c r="G1645" s="146"/>
      <c r="H1645" s="146"/>
      <c r="I1645" s="146"/>
      <c r="J1645" s="146"/>
      <c r="K1645" s="146"/>
      <c r="L1645" s="146"/>
      <c r="M1645" s="146"/>
      <c r="N1645" s="146"/>
      <c r="O1645" s="146"/>
      <c r="P1645" s="146"/>
      <c r="Q1645" s="146"/>
      <c r="R1645" s="146"/>
      <c r="S1645" s="147"/>
      <c r="T1645" s="145" t="s">
        <v>291</v>
      </c>
      <c r="U1645" s="146"/>
      <c r="V1645" s="146"/>
      <c r="W1645" s="146"/>
      <c r="X1645" s="147"/>
      <c r="Y1645" s="145" t="s">
        <v>292</v>
      </c>
      <c r="Z1645" s="146"/>
      <c r="AA1645" s="146"/>
      <c r="AB1645" s="146"/>
      <c r="AC1645" s="147"/>
      <c r="AD1645" s="145" t="s">
        <v>292</v>
      </c>
      <c r="AE1645" s="146"/>
      <c r="AF1645" s="146"/>
      <c r="AG1645" s="146"/>
      <c r="AH1645" s="147"/>
      <c r="AI1645" s="145"/>
      <c r="AJ1645" s="146"/>
      <c r="AK1645" s="147"/>
      <c r="AM1645"/>
    </row>
    <row r="1646" spans="1:39" ht="17" customHeight="1" x14ac:dyDescent="0.2">
      <c r="A1646" s="62"/>
      <c r="B1646" s="145"/>
      <c r="C1646" s="146"/>
      <c r="D1646" s="147"/>
      <c r="E1646" s="145"/>
      <c r="F1646" s="146"/>
      <c r="G1646" s="146"/>
      <c r="H1646" s="146"/>
      <c r="I1646" s="146"/>
      <c r="J1646" s="146"/>
      <c r="K1646" s="146"/>
      <c r="L1646" s="146"/>
      <c r="M1646" s="146"/>
      <c r="N1646" s="146"/>
      <c r="O1646" s="146"/>
      <c r="P1646" s="146"/>
      <c r="Q1646" s="146"/>
      <c r="R1646" s="146"/>
      <c r="S1646" s="147"/>
      <c r="T1646" s="145" t="s">
        <v>291</v>
      </c>
      <c r="U1646" s="146"/>
      <c r="V1646" s="146"/>
      <c r="W1646" s="146"/>
      <c r="X1646" s="147"/>
      <c r="Y1646" s="145" t="s">
        <v>292</v>
      </c>
      <c r="Z1646" s="146"/>
      <c r="AA1646" s="146"/>
      <c r="AB1646" s="146"/>
      <c r="AC1646" s="147"/>
      <c r="AD1646" s="145" t="s">
        <v>292</v>
      </c>
      <c r="AE1646" s="146"/>
      <c r="AF1646" s="146"/>
      <c r="AG1646" s="146"/>
      <c r="AH1646" s="147"/>
      <c r="AI1646" s="145"/>
      <c r="AJ1646" s="146"/>
      <c r="AK1646" s="147"/>
      <c r="AM1646"/>
    </row>
    <row r="1647" spans="1:39" ht="17" customHeight="1" x14ac:dyDescent="0.2">
      <c r="A1647" s="62"/>
      <c r="B1647" s="145"/>
      <c r="C1647" s="146"/>
      <c r="D1647" s="147"/>
      <c r="E1647" s="145"/>
      <c r="F1647" s="146"/>
      <c r="G1647" s="146"/>
      <c r="H1647" s="146"/>
      <c r="I1647" s="146"/>
      <c r="J1647" s="146"/>
      <c r="K1647" s="146"/>
      <c r="L1647" s="146"/>
      <c r="M1647" s="146"/>
      <c r="N1647" s="146"/>
      <c r="O1647" s="146"/>
      <c r="P1647" s="146"/>
      <c r="Q1647" s="146"/>
      <c r="R1647" s="146"/>
      <c r="S1647" s="147"/>
      <c r="T1647" s="145" t="s">
        <v>291</v>
      </c>
      <c r="U1647" s="146"/>
      <c r="V1647" s="146"/>
      <c r="W1647" s="146"/>
      <c r="X1647" s="147"/>
      <c r="Y1647" s="145" t="s">
        <v>292</v>
      </c>
      <c r="Z1647" s="146"/>
      <c r="AA1647" s="146"/>
      <c r="AB1647" s="146"/>
      <c r="AC1647" s="147"/>
      <c r="AD1647" s="145" t="s">
        <v>292</v>
      </c>
      <c r="AE1647" s="146"/>
      <c r="AF1647" s="146"/>
      <c r="AG1647" s="146"/>
      <c r="AH1647" s="147"/>
      <c r="AI1647" s="145"/>
      <c r="AJ1647" s="146"/>
      <c r="AK1647" s="147"/>
      <c r="AM1647"/>
    </row>
    <row r="1648" spans="1:39" ht="17" customHeight="1" x14ac:dyDescent="0.2">
      <c r="A1648" s="62"/>
      <c r="B1648" s="148"/>
      <c r="C1648" s="149"/>
      <c r="D1648" s="150"/>
      <c r="E1648" s="148"/>
      <c r="F1648" s="149"/>
      <c r="G1648" s="149"/>
      <c r="H1648" s="149"/>
      <c r="I1648" s="149"/>
      <c r="J1648" s="149"/>
      <c r="K1648" s="149"/>
      <c r="L1648" s="149"/>
      <c r="M1648" s="149"/>
      <c r="N1648" s="149"/>
      <c r="O1648" s="149"/>
      <c r="P1648" s="149"/>
      <c r="Q1648" s="149"/>
      <c r="R1648" s="149"/>
      <c r="S1648" s="150"/>
      <c r="T1648" s="148" t="s">
        <v>291</v>
      </c>
      <c r="U1648" s="149"/>
      <c r="V1648" s="149"/>
      <c r="W1648" s="149"/>
      <c r="X1648" s="150"/>
      <c r="Y1648" s="148" t="s">
        <v>292</v>
      </c>
      <c r="Z1648" s="149"/>
      <c r="AA1648" s="149"/>
      <c r="AB1648" s="149"/>
      <c r="AC1648" s="150"/>
      <c r="AD1648" s="148" t="s">
        <v>292</v>
      </c>
      <c r="AE1648" s="149"/>
      <c r="AF1648" s="149"/>
      <c r="AG1648" s="149"/>
      <c r="AH1648" s="150"/>
      <c r="AI1648" s="148"/>
      <c r="AJ1648" s="149"/>
      <c r="AK1648" s="150"/>
      <c r="AM1648"/>
    </row>
    <row r="1649" spans="1:39" ht="7" customHeight="1" x14ac:dyDescent="0.2">
      <c r="A1649" s="62"/>
      <c r="AM1649"/>
    </row>
    <row r="1650" spans="1:39" ht="7" customHeight="1" x14ac:dyDescent="0.2">
      <c r="A1650" s="62"/>
      <c r="B1650" s="28"/>
      <c r="C1650" s="25"/>
      <c r="D1650" s="25"/>
      <c r="E1650" s="25"/>
      <c r="F1650" s="25"/>
      <c r="G1650" s="25"/>
      <c r="H1650" s="25"/>
      <c r="I1650" s="25"/>
      <c r="J1650" s="25"/>
      <c r="K1650" s="25"/>
      <c r="L1650" s="25"/>
      <c r="M1650" s="25"/>
      <c r="N1650" s="25"/>
      <c r="O1650" s="25"/>
      <c r="P1650" s="25"/>
      <c r="Q1650" s="25"/>
      <c r="R1650" s="25"/>
      <c r="S1650" s="25"/>
      <c r="T1650" s="25"/>
      <c r="U1650" s="25"/>
      <c r="V1650" s="25"/>
      <c r="W1650" s="25"/>
      <c r="X1650" s="25"/>
      <c r="Y1650" s="25"/>
      <c r="Z1650" s="25"/>
      <c r="AA1650" s="25"/>
      <c r="AB1650" s="25"/>
      <c r="AC1650" s="25"/>
      <c r="AD1650" s="25"/>
      <c r="AE1650" s="25"/>
      <c r="AF1650" s="25"/>
      <c r="AG1650" s="25"/>
      <c r="AH1650" s="25"/>
      <c r="AI1650" s="25"/>
      <c r="AJ1650" s="25"/>
      <c r="AK1650" s="26"/>
      <c r="AM1650"/>
    </row>
    <row r="1651" spans="1:39" s="30" customFormat="1" ht="15" customHeight="1" x14ac:dyDescent="0.15">
      <c r="A1651" s="62"/>
      <c r="B1651" s="166" t="s">
        <v>293</v>
      </c>
      <c r="C1651" s="167"/>
      <c r="D1651" s="167"/>
      <c r="E1651" s="167"/>
      <c r="F1651" s="167"/>
      <c r="G1651" s="23"/>
      <c r="H1651" s="69"/>
      <c r="I1651" s="23" t="s">
        <v>294</v>
      </c>
      <c r="J1651" s="23"/>
      <c r="K1651" s="23"/>
      <c r="L1651" s="23"/>
      <c r="M1651" s="69"/>
      <c r="N1651" s="23" t="s">
        <v>295</v>
      </c>
      <c r="O1651" s="23"/>
      <c r="P1651" s="23"/>
      <c r="Q1651" s="23"/>
      <c r="R1651" s="69"/>
      <c r="S1651" s="23" t="s">
        <v>296</v>
      </c>
      <c r="T1651" s="23"/>
      <c r="U1651" s="23"/>
      <c r="V1651" s="23"/>
      <c r="W1651" s="23"/>
      <c r="X1651" s="23"/>
      <c r="Y1651" s="70"/>
      <c r="Z1651" s="23" t="s">
        <v>297</v>
      </c>
      <c r="AA1651" s="23"/>
      <c r="AB1651" s="23"/>
      <c r="AC1651" s="23"/>
      <c r="AD1651" s="69"/>
      <c r="AE1651" s="23" t="s">
        <v>298</v>
      </c>
      <c r="AF1651" s="23"/>
      <c r="AG1651" s="23"/>
      <c r="AH1651" s="80"/>
      <c r="AI1651" s="80"/>
      <c r="AJ1651" s="80"/>
      <c r="AK1651" s="84"/>
    </row>
    <row r="1652" spans="1:39" s="30" customFormat="1" ht="10" customHeight="1" x14ac:dyDescent="0.15">
      <c r="A1652" s="62"/>
      <c r="B1652" s="166"/>
      <c r="C1652" s="167"/>
      <c r="D1652" s="167"/>
      <c r="E1652" s="167"/>
      <c r="F1652" s="167"/>
      <c r="G1652" s="23"/>
      <c r="H1652" s="23"/>
      <c r="I1652" s="23"/>
      <c r="J1652" s="23"/>
      <c r="K1652" s="23"/>
      <c r="L1652" s="23"/>
      <c r="M1652" s="23"/>
      <c r="N1652" s="23"/>
      <c r="O1652" s="23"/>
      <c r="P1652" s="23"/>
      <c r="Q1652" s="23"/>
      <c r="R1652" s="23"/>
      <c r="S1652" s="23"/>
      <c r="T1652" s="23"/>
      <c r="U1652" s="23"/>
      <c r="V1652" s="23"/>
      <c r="W1652" s="23"/>
      <c r="X1652" s="23"/>
      <c r="Y1652" s="23"/>
      <c r="Z1652" s="23"/>
      <c r="AA1652" s="23"/>
      <c r="AB1652" s="23"/>
      <c r="AC1652" s="23"/>
      <c r="AD1652" s="23"/>
      <c r="AE1652" s="23"/>
      <c r="AF1652" s="23"/>
      <c r="AG1652" s="23"/>
      <c r="AH1652" s="80"/>
      <c r="AI1652" s="80"/>
      <c r="AJ1652" s="80"/>
      <c r="AK1652" s="84"/>
    </row>
    <row r="1653" spans="1:39" s="30" customFormat="1" ht="15" customHeight="1" x14ac:dyDescent="0.15">
      <c r="A1653" s="62"/>
      <c r="B1653" s="166"/>
      <c r="C1653" s="167"/>
      <c r="D1653" s="167"/>
      <c r="E1653" s="167"/>
      <c r="F1653" s="167"/>
      <c r="G1653" s="23"/>
      <c r="H1653" s="69"/>
      <c r="I1653" s="23" t="s">
        <v>299</v>
      </c>
      <c r="J1653" s="23"/>
      <c r="K1653" s="23"/>
      <c r="L1653" s="23"/>
      <c r="M1653" s="69"/>
      <c r="N1653" s="23" t="s">
        <v>300</v>
      </c>
      <c r="O1653" s="72"/>
      <c r="P1653" s="23"/>
      <c r="Q1653" s="23"/>
      <c r="R1653" s="69"/>
      <c r="S1653" s="23" t="s">
        <v>301</v>
      </c>
      <c r="T1653" s="23"/>
      <c r="U1653" s="23"/>
      <c r="V1653" s="23"/>
      <c r="W1653" s="23"/>
      <c r="X1653" s="23"/>
      <c r="Y1653" s="69"/>
      <c r="Z1653" s="23" t="s">
        <v>302</v>
      </c>
      <c r="AA1653" s="23"/>
      <c r="AB1653" s="71"/>
      <c r="AC1653" s="71"/>
      <c r="AD1653" s="71"/>
      <c r="AE1653" s="71"/>
      <c r="AF1653" s="71"/>
      <c r="AG1653" s="71"/>
      <c r="AH1653" s="71"/>
      <c r="AI1653" s="71"/>
      <c r="AJ1653" s="71"/>
      <c r="AK1653" s="82"/>
    </row>
    <row r="1654" spans="1:39" s="30" customFormat="1" ht="10" customHeight="1" x14ac:dyDescent="0.15">
      <c r="A1654" s="62"/>
      <c r="B1654" s="83"/>
      <c r="C1654" s="29"/>
      <c r="D1654" s="29"/>
      <c r="E1654" s="29"/>
      <c r="F1654" s="29"/>
      <c r="G1654" s="23"/>
      <c r="H1654" s="23"/>
      <c r="I1654" s="23"/>
      <c r="J1654" s="23"/>
      <c r="K1654" s="23"/>
      <c r="L1654" s="23"/>
      <c r="M1654" s="23"/>
      <c r="N1654" s="23"/>
      <c r="O1654" s="23"/>
      <c r="P1654" s="23"/>
      <c r="Q1654" s="23"/>
      <c r="R1654" s="23"/>
      <c r="S1654" s="23"/>
      <c r="T1654" s="23"/>
      <c r="U1654" s="23"/>
      <c r="V1654" s="23"/>
      <c r="W1654" s="23"/>
      <c r="X1654" s="23"/>
      <c r="Y1654" s="23"/>
      <c r="Z1654" s="23"/>
      <c r="AA1654" s="23"/>
      <c r="AB1654" s="23"/>
      <c r="AC1654" s="23"/>
      <c r="AD1654" s="23"/>
      <c r="AE1654" s="23"/>
      <c r="AF1654" s="23"/>
      <c r="AG1654" s="23"/>
      <c r="AH1654" s="23"/>
      <c r="AI1654" s="23"/>
      <c r="AJ1654" s="23"/>
      <c r="AK1654" s="84"/>
    </row>
    <row r="1655" spans="1:39" s="30" customFormat="1" ht="15" customHeight="1" x14ac:dyDescent="0.15">
      <c r="A1655" s="62"/>
      <c r="B1655" s="171" t="s">
        <v>303</v>
      </c>
      <c r="C1655" s="172"/>
      <c r="D1655" s="172"/>
      <c r="E1655" s="172"/>
      <c r="F1655" s="172"/>
      <c r="G1655" s="23"/>
      <c r="H1655" s="69"/>
      <c r="I1655" s="23" t="s">
        <v>304</v>
      </c>
      <c r="J1655" s="23"/>
      <c r="K1655" s="23"/>
      <c r="L1655" s="23"/>
      <c r="M1655" s="23"/>
      <c r="N1655" s="23"/>
      <c r="O1655" s="72"/>
      <c r="P1655" s="23"/>
      <c r="Q1655" s="23"/>
      <c r="R1655" s="69"/>
      <c r="S1655" s="23" t="s">
        <v>305</v>
      </c>
      <c r="T1655" s="23"/>
      <c r="U1655" s="23"/>
      <c r="V1655" s="23"/>
      <c r="W1655" s="23"/>
      <c r="X1655" s="23"/>
      <c r="Y1655" s="69"/>
      <c r="Z1655" s="23" t="s">
        <v>306</v>
      </c>
      <c r="AA1655" s="23"/>
      <c r="AB1655" s="23"/>
      <c r="AC1655" s="23"/>
      <c r="AD1655" s="23"/>
      <c r="AE1655" s="23"/>
      <c r="AF1655" s="73"/>
      <c r="AG1655" s="23"/>
      <c r="AH1655" s="23"/>
      <c r="AI1655" s="23"/>
      <c r="AJ1655" s="23"/>
      <c r="AK1655" s="84"/>
    </row>
    <row r="1656" spans="1:39" s="30" customFormat="1" ht="5" customHeight="1" x14ac:dyDescent="0.15">
      <c r="A1656" s="62"/>
      <c r="B1656" s="171"/>
      <c r="C1656" s="172"/>
      <c r="D1656" s="172"/>
      <c r="E1656" s="172"/>
      <c r="F1656" s="172"/>
      <c r="G1656" s="23"/>
      <c r="H1656" s="23"/>
      <c r="I1656" s="23"/>
      <c r="J1656" s="23"/>
      <c r="K1656" s="23"/>
      <c r="L1656" s="23"/>
      <c r="M1656" s="23"/>
      <c r="N1656" s="23"/>
      <c r="O1656" s="72"/>
      <c r="P1656" s="23"/>
      <c r="Q1656" s="23"/>
      <c r="R1656" s="23"/>
      <c r="S1656" s="23"/>
      <c r="T1656" s="23"/>
      <c r="U1656" s="23"/>
      <c r="V1656" s="23"/>
      <c r="W1656" s="23"/>
      <c r="X1656" s="23"/>
      <c r="Y1656" s="23"/>
      <c r="Z1656" s="23"/>
      <c r="AA1656" s="23"/>
      <c r="AB1656" s="23"/>
      <c r="AC1656" s="23"/>
      <c r="AD1656" s="23"/>
      <c r="AE1656" s="23"/>
      <c r="AF1656" s="73"/>
      <c r="AG1656" s="23"/>
      <c r="AH1656" s="23"/>
      <c r="AI1656" s="23"/>
      <c r="AJ1656" s="23"/>
      <c r="AK1656" s="84"/>
    </row>
    <row r="1657" spans="1:39" s="30" customFormat="1" ht="15" customHeight="1" x14ac:dyDescent="0.2">
      <c r="A1657" s="63"/>
      <c r="B1657" s="171"/>
      <c r="C1657" s="172"/>
      <c r="D1657" s="172"/>
      <c r="E1657" s="172"/>
      <c r="F1657" s="172"/>
      <c r="G1657" s="23"/>
      <c r="H1657" s="23"/>
      <c r="I1657" s="23"/>
      <c r="J1657" s="23"/>
      <c r="K1657" s="23"/>
      <c r="L1657" s="23"/>
      <c r="M1657" s="23"/>
      <c r="N1657" s="23"/>
      <c r="O1657" s="74"/>
      <c r="P1657" s="23"/>
      <c r="Q1657" s="23"/>
      <c r="R1657" s="23"/>
      <c r="S1657" s="23"/>
      <c r="T1657" s="23"/>
      <c r="U1657" s="23"/>
      <c r="V1657" s="23"/>
      <c r="W1657" s="23"/>
      <c r="X1657" s="23"/>
      <c r="Y1657" s="23"/>
      <c r="Z1657" s="23"/>
      <c r="AA1657" s="23"/>
      <c r="AB1657" s="23"/>
      <c r="AC1657" s="23"/>
      <c r="AD1657" s="23"/>
      <c r="AE1657" s="23"/>
      <c r="AF1657" s="23"/>
      <c r="AG1657" s="23"/>
      <c r="AH1657" s="23"/>
      <c r="AI1657" s="23"/>
      <c r="AJ1657" s="23"/>
      <c r="AK1657" s="84"/>
    </row>
    <row r="1658" spans="1:39" s="30" customFormat="1" ht="10" customHeight="1" x14ac:dyDescent="0.2">
      <c r="A1658" s="62"/>
      <c r="B1658" s="83"/>
      <c r="C1658" s="29"/>
      <c r="D1658" s="29"/>
      <c r="E1658" s="29"/>
      <c r="F1658" s="29"/>
      <c r="G1658" s="23"/>
      <c r="H1658" s="23"/>
      <c r="I1658" s="23"/>
      <c r="J1658" s="23"/>
      <c r="K1658" s="23"/>
      <c r="L1658" s="23"/>
      <c r="M1658" s="23"/>
      <c r="N1658" s="23"/>
      <c r="O1658" s="75"/>
      <c r="P1658" s="23"/>
      <c r="Q1658" s="23"/>
      <c r="R1658" s="23"/>
      <c r="S1658" s="23"/>
      <c r="T1658" s="23"/>
      <c r="U1658" s="23"/>
      <c r="V1658" s="23"/>
      <c r="W1658" s="23"/>
      <c r="X1658" s="23"/>
      <c r="Y1658" s="23"/>
      <c r="Z1658" s="23"/>
      <c r="AA1658" s="23"/>
      <c r="AB1658" s="23"/>
      <c r="AC1658" s="23"/>
      <c r="AD1658" s="23"/>
      <c r="AE1658" s="23"/>
      <c r="AF1658" s="23"/>
      <c r="AG1658" s="23"/>
      <c r="AH1658" s="23"/>
      <c r="AI1658" s="23"/>
      <c r="AJ1658" s="23"/>
      <c r="AK1658" s="84"/>
    </row>
    <row r="1659" spans="1:39" s="30" customFormat="1" ht="17" customHeight="1" x14ac:dyDescent="0.15">
      <c r="A1659" s="62"/>
      <c r="B1659" s="173" t="s">
        <v>307</v>
      </c>
      <c r="C1659" s="174"/>
      <c r="D1659" s="174"/>
      <c r="E1659" s="174"/>
      <c r="F1659" s="174"/>
      <c r="G1659" s="23"/>
      <c r="H1659" s="69"/>
      <c r="I1659" s="76" t="s">
        <v>308</v>
      </c>
      <c r="J1659" s="23"/>
      <c r="K1659" s="23"/>
      <c r="L1659" s="23"/>
      <c r="M1659" s="69"/>
      <c r="N1659" s="23" t="s">
        <v>309</v>
      </c>
      <c r="O1659" s="72"/>
      <c r="P1659" s="23"/>
      <c r="Q1659" s="23"/>
      <c r="R1659" s="69"/>
      <c r="S1659" s="23" t="s">
        <v>310</v>
      </c>
      <c r="T1659" s="23"/>
      <c r="U1659" s="23"/>
      <c r="V1659" s="23"/>
      <c r="W1659" s="23"/>
      <c r="X1659" s="23"/>
      <c r="Y1659" s="69"/>
      <c r="Z1659" s="23" t="s">
        <v>311</v>
      </c>
      <c r="AA1659" s="23"/>
      <c r="AB1659" s="23"/>
      <c r="AC1659" s="69"/>
      <c r="AD1659" s="76" t="s">
        <v>312</v>
      </c>
      <c r="AF1659" s="23"/>
      <c r="AG1659" s="23"/>
      <c r="AH1659" s="23"/>
      <c r="AI1659" s="23"/>
      <c r="AJ1659" s="23"/>
      <c r="AK1659" s="84"/>
    </row>
    <row r="1660" spans="1:39" s="30" customFormat="1" ht="7" customHeight="1" x14ac:dyDescent="0.15">
      <c r="A1660" s="62"/>
      <c r="B1660" s="173"/>
      <c r="C1660" s="174"/>
      <c r="D1660" s="174"/>
      <c r="E1660" s="174"/>
      <c r="F1660" s="174"/>
      <c r="G1660" s="23"/>
      <c r="H1660" s="77"/>
      <c r="I1660" s="23"/>
      <c r="J1660" s="23"/>
      <c r="K1660" s="23"/>
      <c r="L1660" s="23"/>
      <c r="M1660" s="23"/>
      <c r="N1660" s="23"/>
      <c r="O1660" s="72"/>
      <c r="P1660" s="23"/>
      <c r="Q1660" s="23"/>
      <c r="R1660" s="23"/>
      <c r="S1660" s="23"/>
      <c r="T1660" s="23"/>
      <c r="U1660" s="23"/>
      <c r="V1660" s="23"/>
      <c r="W1660" s="23"/>
      <c r="X1660" s="23"/>
      <c r="Y1660" s="23"/>
      <c r="Z1660" s="23"/>
      <c r="AA1660" s="23"/>
      <c r="AB1660" s="23"/>
      <c r="AC1660" s="23"/>
      <c r="AD1660" s="23"/>
      <c r="AE1660" s="23"/>
      <c r="AF1660" s="23"/>
      <c r="AG1660" s="23"/>
      <c r="AH1660" s="23"/>
      <c r="AI1660" s="23"/>
      <c r="AJ1660" s="23"/>
      <c r="AK1660" s="84"/>
    </row>
    <row r="1661" spans="1:39" ht="17" customHeight="1" x14ac:dyDescent="0.2">
      <c r="A1661" s="62"/>
      <c r="B1661" s="173"/>
      <c r="C1661" s="174"/>
      <c r="D1661" s="174"/>
      <c r="E1661" s="174"/>
      <c r="F1661" s="174"/>
      <c r="G1661" s="75"/>
      <c r="H1661" s="78"/>
      <c r="I1661" s="75" t="s">
        <v>313</v>
      </c>
      <c r="J1661" s="75"/>
      <c r="K1661" s="75"/>
      <c r="L1661" s="75"/>
      <c r="M1661" s="75"/>
      <c r="N1661" s="75"/>
      <c r="O1661" s="75"/>
      <c r="P1661" s="75"/>
      <c r="Q1661" s="75"/>
      <c r="R1661" s="78"/>
      <c r="S1661" s="75" t="s">
        <v>314</v>
      </c>
      <c r="T1661" s="75"/>
      <c r="U1661" s="75"/>
      <c r="V1661" s="75"/>
      <c r="W1661" s="75"/>
      <c r="X1661" s="75"/>
      <c r="Y1661" s="78"/>
      <c r="Z1661" s="75" t="s">
        <v>315</v>
      </c>
      <c r="AA1661" s="75"/>
      <c r="AB1661" s="79"/>
      <c r="AC1661" s="79"/>
      <c r="AD1661" s="79"/>
      <c r="AE1661" s="79"/>
      <c r="AF1661" s="79"/>
      <c r="AG1661" s="79"/>
      <c r="AH1661" s="79"/>
      <c r="AI1661" s="79"/>
      <c r="AJ1661" s="79"/>
      <c r="AK1661" s="85"/>
      <c r="AM1661"/>
    </row>
    <row r="1662" spans="1:39" ht="10" customHeight="1" x14ac:dyDescent="0.2">
      <c r="A1662" s="62"/>
      <c r="B1662" s="86"/>
      <c r="C1662" s="87"/>
      <c r="D1662" s="87"/>
      <c r="E1662" s="87"/>
      <c r="F1662" s="87"/>
      <c r="G1662" s="75"/>
      <c r="H1662" s="75"/>
      <c r="I1662" s="75"/>
      <c r="J1662" s="75"/>
      <c r="K1662" s="75"/>
      <c r="L1662" s="75"/>
      <c r="M1662" s="75"/>
      <c r="N1662" s="75"/>
      <c r="O1662" s="75"/>
      <c r="P1662" s="75"/>
      <c r="Q1662" s="75"/>
      <c r="R1662" s="75"/>
      <c r="S1662" s="75"/>
      <c r="T1662" s="75"/>
      <c r="U1662" s="75"/>
      <c r="V1662" s="75"/>
      <c r="W1662" s="75"/>
      <c r="X1662" s="75"/>
      <c r="Y1662" s="75"/>
      <c r="Z1662" s="75"/>
      <c r="AA1662" s="75"/>
      <c r="AB1662" s="75"/>
      <c r="AC1662" s="75"/>
      <c r="AD1662" s="75"/>
      <c r="AE1662" s="75"/>
      <c r="AF1662" s="75"/>
      <c r="AG1662" s="75"/>
      <c r="AH1662" s="75"/>
      <c r="AI1662" s="75"/>
      <c r="AJ1662" s="75"/>
      <c r="AK1662" s="88"/>
      <c r="AM1662"/>
    </row>
    <row r="1663" spans="1:39" s="23" customFormat="1" ht="15" customHeight="1" x14ac:dyDescent="0.15">
      <c r="A1663" s="64"/>
      <c r="B1663" s="173" t="s">
        <v>316</v>
      </c>
      <c r="C1663" s="174"/>
      <c r="D1663" s="174"/>
      <c r="E1663" s="174"/>
      <c r="F1663" s="174"/>
      <c r="G1663" s="29"/>
      <c r="H1663" s="70"/>
      <c r="I1663" s="80" t="s">
        <v>35</v>
      </c>
      <c r="J1663" s="80"/>
      <c r="K1663" s="80"/>
      <c r="L1663" s="80"/>
      <c r="M1663" s="70"/>
      <c r="N1663" s="80" t="s">
        <v>54</v>
      </c>
      <c r="Q1663" s="80"/>
      <c r="R1663" s="70"/>
      <c r="S1663" s="80" t="s">
        <v>317</v>
      </c>
      <c r="V1663" s="80"/>
      <c r="W1663" s="80"/>
      <c r="Y1663" s="70"/>
      <c r="Z1663" s="80" t="s">
        <v>318</v>
      </c>
      <c r="AA1663" s="80"/>
      <c r="AD1663" s="80"/>
      <c r="AE1663" s="80"/>
      <c r="AF1663" s="80"/>
      <c r="AG1663" s="80"/>
      <c r="AH1663" s="80"/>
      <c r="AI1663" s="80"/>
      <c r="AJ1663" s="80"/>
      <c r="AK1663" s="84"/>
    </row>
    <row r="1664" spans="1:39" ht="17" customHeight="1" x14ac:dyDescent="0.2">
      <c r="A1664" s="62"/>
      <c r="B1664" s="173"/>
      <c r="C1664" s="174"/>
      <c r="D1664" s="174"/>
      <c r="E1664" s="174"/>
      <c r="F1664" s="174"/>
      <c r="G1664" s="75"/>
      <c r="H1664" s="75" t="s">
        <v>319</v>
      </c>
      <c r="I1664" s="75"/>
      <c r="J1664" s="79"/>
      <c r="K1664" s="79"/>
      <c r="L1664" s="79"/>
      <c r="M1664" s="79"/>
      <c r="N1664" s="79"/>
      <c r="O1664" s="79"/>
      <c r="P1664" s="79"/>
      <c r="Q1664" s="79"/>
      <c r="R1664" s="79"/>
      <c r="S1664" s="79"/>
      <c r="T1664" s="79"/>
      <c r="U1664" s="79"/>
      <c r="V1664" s="79"/>
      <c r="W1664" s="79"/>
      <c r="X1664" s="79"/>
      <c r="Y1664" s="79"/>
      <c r="Z1664" s="79"/>
      <c r="AA1664" s="79"/>
      <c r="AB1664" s="79"/>
      <c r="AC1664" s="79"/>
      <c r="AD1664" s="79"/>
      <c r="AE1664" s="79"/>
      <c r="AF1664" s="79"/>
      <c r="AG1664" s="79"/>
      <c r="AH1664" s="79"/>
      <c r="AI1664" s="79"/>
      <c r="AJ1664" s="79"/>
      <c r="AK1664" s="82"/>
      <c r="AM1664"/>
    </row>
    <row r="1665" spans="1:39" ht="5" customHeight="1" x14ac:dyDescent="0.2">
      <c r="A1665" s="62"/>
      <c r="B1665" s="89"/>
      <c r="C1665" s="81"/>
      <c r="D1665" s="81"/>
      <c r="E1665" s="81"/>
      <c r="F1665" s="81"/>
      <c r="G1665" s="81"/>
      <c r="H1665" s="81"/>
      <c r="I1665" s="81"/>
      <c r="J1665" s="81"/>
      <c r="K1665" s="81"/>
      <c r="L1665" s="81"/>
      <c r="M1665" s="81"/>
      <c r="N1665" s="81"/>
      <c r="O1665" s="81"/>
      <c r="P1665" s="81"/>
      <c r="Q1665" s="81"/>
      <c r="R1665" s="81"/>
      <c r="S1665" s="81"/>
      <c r="T1665" s="81"/>
      <c r="U1665" s="81"/>
      <c r="V1665" s="81"/>
      <c r="W1665" s="81"/>
      <c r="X1665" s="81"/>
      <c r="Y1665" s="81"/>
      <c r="Z1665" s="81"/>
      <c r="AA1665" s="81"/>
      <c r="AB1665" s="81"/>
      <c r="AC1665" s="81"/>
      <c r="AD1665" s="81"/>
      <c r="AE1665" s="81"/>
      <c r="AF1665" s="81"/>
      <c r="AG1665" s="81"/>
      <c r="AH1665" s="81"/>
      <c r="AI1665" s="81"/>
      <c r="AJ1665" s="81"/>
      <c r="AK1665" s="90"/>
      <c r="AM1665"/>
    </row>
    <row r="1666" spans="1:39" ht="7" customHeight="1" x14ac:dyDescent="0.2">
      <c r="A1666" s="62"/>
      <c r="B1666" s="175"/>
      <c r="C1666" s="175"/>
      <c r="D1666" s="175"/>
      <c r="E1666" s="175"/>
      <c r="F1666" s="176"/>
      <c r="G1666" s="176"/>
      <c r="H1666" s="176"/>
      <c r="I1666" s="176"/>
      <c r="J1666" s="176"/>
      <c r="K1666" s="176"/>
      <c r="L1666" s="176"/>
      <c r="M1666" s="176"/>
      <c r="N1666" s="176"/>
      <c r="O1666" s="176"/>
      <c r="P1666" s="176"/>
      <c r="Q1666" s="176"/>
      <c r="R1666" s="176"/>
      <c r="S1666" s="176"/>
      <c r="T1666" s="176"/>
      <c r="U1666" s="176"/>
      <c r="V1666" s="176"/>
      <c r="W1666" s="176"/>
      <c r="X1666" s="176"/>
      <c r="Y1666" s="176"/>
      <c r="Z1666" s="176"/>
      <c r="AA1666" s="176"/>
      <c r="AB1666" s="176"/>
      <c r="AC1666" s="176"/>
      <c r="AD1666" s="176"/>
      <c r="AE1666" s="176"/>
      <c r="AF1666" s="176"/>
      <c r="AG1666" s="176"/>
      <c r="AH1666" s="176"/>
      <c r="AI1666" s="176"/>
      <c r="AJ1666" s="176"/>
      <c r="AK1666" s="176"/>
      <c r="AM1666"/>
    </row>
    <row r="1667" spans="1:39" ht="16" customHeight="1" x14ac:dyDescent="0.2">
      <c r="A1667" s="62"/>
      <c r="B1667" s="177" t="s">
        <v>320</v>
      </c>
      <c r="C1667" s="178"/>
      <c r="D1667" s="178"/>
      <c r="E1667" s="178"/>
      <c r="F1667" s="143"/>
      <c r="G1667" s="143"/>
      <c r="H1667" s="143"/>
      <c r="I1667" s="143"/>
      <c r="J1667" s="143"/>
      <c r="K1667" s="143"/>
      <c r="L1667" s="143"/>
      <c r="M1667" s="143"/>
      <c r="N1667" s="143"/>
      <c r="O1667" s="143"/>
      <c r="P1667" s="143"/>
      <c r="Q1667" s="143"/>
      <c r="R1667" s="143"/>
      <c r="S1667" s="143"/>
      <c r="T1667" s="143"/>
      <c r="U1667" s="143"/>
      <c r="V1667" s="143"/>
      <c r="W1667" s="143"/>
      <c r="X1667" s="143"/>
      <c r="Y1667" s="143"/>
      <c r="Z1667" s="143"/>
      <c r="AA1667" s="143"/>
      <c r="AB1667" s="143"/>
      <c r="AC1667" s="143"/>
      <c r="AD1667" s="143"/>
      <c r="AE1667" s="143"/>
      <c r="AF1667" s="143"/>
      <c r="AG1667" s="143"/>
      <c r="AH1667" s="143"/>
      <c r="AI1667" s="143"/>
      <c r="AJ1667" s="143"/>
      <c r="AK1667" s="144"/>
      <c r="AM1667"/>
    </row>
    <row r="1668" spans="1:39" ht="16" customHeight="1" x14ac:dyDescent="0.2">
      <c r="A1668" s="62"/>
      <c r="B1668" s="145"/>
      <c r="C1668" s="146"/>
      <c r="D1668" s="146"/>
      <c r="E1668" s="146"/>
      <c r="F1668" s="146"/>
      <c r="G1668" s="146"/>
      <c r="H1668" s="146"/>
      <c r="I1668" s="146"/>
      <c r="J1668" s="146"/>
      <c r="K1668" s="146"/>
      <c r="L1668" s="146"/>
      <c r="M1668" s="146"/>
      <c r="N1668" s="146"/>
      <c r="O1668" s="146"/>
      <c r="P1668" s="146"/>
      <c r="Q1668" s="146"/>
      <c r="R1668" s="146"/>
      <c r="S1668" s="146"/>
      <c r="T1668" s="146"/>
      <c r="U1668" s="146"/>
      <c r="V1668" s="146"/>
      <c r="W1668" s="146"/>
      <c r="X1668" s="146"/>
      <c r="Y1668" s="146"/>
      <c r="Z1668" s="146"/>
      <c r="AA1668" s="146"/>
      <c r="AB1668" s="146"/>
      <c r="AC1668" s="146"/>
      <c r="AD1668" s="146"/>
      <c r="AE1668" s="146"/>
      <c r="AF1668" s="146"/>
      <c r="AG1668" s="146"/>
      <c r="AH1668" s="146"/>
      <c r="AI1668" s="146"/>
      <c r="AJ1668" s="146"/>
      <c r="AK1668" s="147"/>
      <c r="AM1668"/>
    </row>
    <row r="1669" spans="1:39" ht="16" customHeight="1" x14ac:dyDescent="0.2">
      <c r="A1669" s="62"/>
      <c r="B1669" s="145"/>
      <c r="C1669" s="146"/>
      <c r="D1669" s="146"/>
      <c r="E1669" s="146"/>
      <c r="F1669" s="146"/>
      <c r="G1669" s="146"/>
      <c r="H1669" s="146"/>
      <c r="I1669" s="146"/>
      <c r="J1669" s="146"/>
      <c r="K1669" s="146"/>
      <c r="L1669" s="146"/>
      <c r="M1669" s="146"/>
      <c r="N1669" s="146"/>
      <c r="O1669" s="146"/>
      <c r="P1669" s="146"/>
      <c r="Q1669" s="146"/>
      <c r="R1669" s="146"/>
      <c r="S1669" s="146"/>
      <c r="T1669" s="146"/>
      <c r="U1669" s="146"/>
      <c r="V1669" s="146"/>
      <c r="W1669" s="146"/>
      <c r="X1669" s="146"/>
      <c r="Y1669" s="146"/>
      <c r="Z1669" s="146"/>
      <c r="AA1669" s="146"/>
      <c r="AB1669" s="146"/>
      <c r="AC1669" s="146"/>
      <c r="AD1669" s="146"/>
      <c r="AE1669" s="146"/>
      <c r="AF1669" s="146"/>
      <c r="AG1669" s="146"/>
      <c r="AH1669" s="146"/>
      <c r="AI1669" s="146"/>
      <c r="AJ1669" s="146"/>
      <c r="AK1669" s="147"/>
      <c r="AM1669"/>
    </row>
    <row r="1670" spans="1:39" ht="16" customHeight="1" x14ac:dyDescent="0.2">
      <c r="A1670" s="62"/>
      <c r="B1670" s="145"/>
      <c r="C1670" s="146"/>
      <c r="D1670" s="146"/>
      <c r="E1670" s="146"/>
      <c r="F1670" s="146"/>
      <c r="G1670" s="146"/>
      <c r="H1670" s="146"/>
      <c r="I1670" s="146"/>
      <c r="J1670" s="146"/>
      <c r="K1670" s="146"/>
      <c r="L1670" s="146"/>
      <c r="M1670" s="146"/>
      <c r="N1670" s="146"/>
      <c r="O1670" s="146"/>
      <c r="P1670" s="146"/>
      <c r="Q1670" s="146"/>
      <c r="R1670" s="146"/>
      <c r="S1670" s="146"/>
      <c r="T1670" s="146"/>
      <c r="U1670" s="146"/>
      <c r="V1670" s="146"/>
      <c r="W1670" s="146"/>
      <c r="X1670" s="146"/>
      <c r="Y1670" s="146"/>
      <c r="Z1670" s="146"/>
      <c r="AA1670" s="146"/>
      <c r="AB1670" s="146"/>
      <c r="AC1670" s="146"/>
      <c r="AD1670" s="146"/>
      <c r="AE1670" s="146"/>
      <c r="AF1670" s="146"/>
      <c r="AG1670" s="146"/>
      <c r="AH1670" s="146"/>
      <c r="AI1670" s="146"/>
      <c r="AJ1670" s="146"/>
      <c r="AK1670" s="147"/>
      <c r="AM1670"/>
    </row>
    <row r="1671" spans="1:39" ht="17" customHeight="1" x14ac:dyDescent="0.2">
      <c r="A1671" s="62"/>
      <c r="B1671" s="145"/>
      <c r="C1671" s="146"/>
      <c r="D1671" s="146"/>
      <c r="E1671" s="146"/>
      <c r="F1671" s="146"/>
      <c r="G1671" s="146"/>
      <c r="H1671" s="146"/>
      <c r="I1671" s="146"/>
      <c r="J1671" s="146"/>
      <c r="K1671" s="146"/>
      <c r="L1671" s="146"/>
      <c r="M1671" s="146"/>
      <c r="N1671" s="146"/>
      <c r="O1671" s="146"/>
      <c r="P1671" s="146"/>
      <c r="Q1671" s="146"/>
      <c r="R1671" s="146"/>
      <c r="S1671" s="146"/>
      <c r="T1671" s="146"/>
      <c r="U1671" s="146"/>
      <c r="V1671" s="146"/>
      <c r="W1671" s="146"/>
      <c r="X1671" s="146"/>
      <c r="Y1671" s="146"/>
      <c r="Z1671" s="146"/>
      <c r="AA1671" s="146"/>
      <c r="AB1671" s="146"/>
      <c r="AC1671" s="146"/>
      <c r="AD1671" s="146"/>
      <c r="AE1671" s="146"/>
      <c r="AF1671" s="146"/>
      <c r="AG1671" s="146"/>
      <c r="AH1671" s="146"/>
      <c r="AI1671" s="146"/>
      <c r="AJ1671" s="146"/>
      <c r="AK1671" s="147"/>
      <c r="AM1671"/>
    </row>
    <row r="1672" spans="1:39" ht="17" customHeight="1" x14ac:dyDescent="0.2">
      <c r="A1672" s="62"/>
      <c r="B1672" s="145"/>
      <c r="C1672" s="146"/>
      <c r="D1672" s="146"/>
      <c r="E1672" s="146"/>
      <c r="F1672" s="146"/>
      <c r="G1672" s="146"/>
      <c r="H1672" s="146"/>
      <c r="I1672" s="146"/>
      <c r="J1672" s="146"/>
      <c r="K1672" s="146"/>
      <c r="L1672" s="146"/>
      <c r="M1672" s="146"/>
      <c r="N1672" s="146"/>
      <c r="O1672" s="146"/>
      <c r="P1672" s="146"/>
      <c r="Q1672" s="146"/>
      <c r="R1672" s="146"/>
      <c r="S1672" s="146"/>
      <c r="T1672" s="146"/>
      <c r="U1672" s="146"/>
      <c r="V1672" s="146"/>
      <c r="W1672" s="146"/>
      <c r="X1672" s="146"/>
      <c r="Y1672" s="146"/>
      <c r="Z1672" s="146"/>
      <c r="AA1672" s="146"/>
      <c r="AB1672" s="146"/>
      <c r="AC1672" s="146"/>
      <c r="AD1672" s="146"/>
      <c r="AE1672" s="146"/>
      <c r="AF1672" s="146"/>
      <c r="AG1672" s="146"/>
      <c r="AH1672" s="146"/>
      <c r="AI1672" s="146"/>
      <c r="AJ1672" s="146"/>
      <c r="AK1672" s="147"/>
      <c r="AM1672"/>
    </row>
    <row r="1673" spans="1:39" ht="17" customHeight="1" x14ac:dyDescent="0.2">
      <c r="A1673" s="62"/>
      <c r="B1673" s="148"/>
      <c r="C1673" s="149"/>
      <c r="D1673" s="149"/>
      <c r="E1673" s="149"/>
      <c r="F1673" s="149"/>
      <c r="G1673" s="149"/>
      <c r="H1673" s="149"/>
      <c r="I1673" s="149"/>
      <c r="J1673" s="149"/>
      <c r="K1673" s="149"/>
      <c r="L1673" s="149"/>
      <c r="M1673" s="149"/>
      <c r="N1673" s="149"/>
      <c r="O1673" s="149"/>
      <c r="P1673" s="149"/>
      <c r="Q1673" s="149"/>
      <c r="R1673" s="149"/>
      <c r="S1673" s="149"/>
      <c r="T1673" s="149"/>
      <c r="U1673" s="149"/>
      <c r="V1673" s="149"/>
      <c r="W1673" s="149"/>
      <c r="X1673" s="149"/>
      <c r="Y1673" s="149"/>
      <c r="Z1673" s="149"/>
      <c r="AA1673" s="149"/>
      <c r="AB1673" s="149"/>
      <c r="AC1673" s="149"/>
      <c r="AD1673" s="149"/>
      <c r="AE1673" s="149"/>
      <c r="AF1673" s="149"/>
      <c r="AG1673" s="149"/>
      <c r="AH1673" s="149"/>
      <c r="AI1673" s="149"/>
      <c r="AJ1673" s="149"/>
      <c r="AK1673" s="150"/>
      <c r="AM1673"/>
    </row>
    <row r="1674" spans="1:39" ht="7" customHeight="1" x14ac:dyDescent="0.2">
      <c r="A1674" s="62"/>
      <c r="AM1674"/>
    </row>
    <row r="1675" spans="1:39" ht="12" customHeight="1" x14ac:dyDescent="0.2">
      <c r="A1675" s="62"/>
      <c r="B1675" s="169" t="s">
        <v>321</v>
      </c>
      <c r="C1675" s="170"/>
      <c r="D1675" s="170"/>
      <c r="E1675" s="170"/>
      <c r="F1675" s="25"/>
      <c r="G1675" s="25"/>
      <c r="H1675" s="25"/>
      <c r="I1675" s="25"/>
      <c r="J1675" s="25"/>
      <c r="K1675" s="25"/>
      <c r="L1675" s="25"/>
      <c r="M1675" s="25"/>
      <c r="N1675" s="25"/>
      <c r="O1675" s="25"/>
      <c r="P1675" s="25"/>
      <c r="Q1675" s="25"/>
      <c r="R1675" s="25"/>
      <c r="S1675" s="26"/>
      <c r="T1675" s="169" t="s">
        <v>322</v>
      </c>
      <c r="U1675" s="170"/>
      <c r="V1675" s="170"/>
      <c r="W1675" s="170"/>
      <c r="X1675" s="25"/>
      <c r="Y1675" s="25"/>
      <c r="Z1675" s="25"/>
      <c r="AA1675" s="25"/>
      <c r="AB1675" s="25"/>
      <c r="AC1675" s="25"/>
      <c r="AD1675" s="25"/>
      <c r="AE1675" s="25"/>
      <c r="AF1675" s="25"/>
      <c r="AG1675" s="25"/>
      <c r="AH1675" s="25"/>
      <c r="AI1675" s="25"/>
      <c r="AJ1675" s="25"/>
      <c r="AK1675" s="26"/>
      <c r="AM1675"/>
    </row>
    <row r="1676" spans="1:39" x14ac:dyDescent="0.2">
      <c r="A1676" s="62"/>
      <c r="B1676" s="36"/>
      <c r="C1676" s="37"/>
      <c r="D1676" s="38" t="s">
        <v>323</v>
      </c>
      <c r="F1676" s="32"/>
      <c r="G1676" s="32"/>
      <c r="H1676" s="32"/>
      <c r="I1676" s="32"/>
      <c r="J1676" s="32"/>
      <c r="K1676" s="32"/>
      <c r="L1676" s="32"/>
      <c r="M1676" s="32"/>
      <c r="N1676" s="32"/>
      <c r="O1676" s="32"/>
      <c r="P1676" s="32"/>
      <c r="S1676" s="35"/>
      <c r="T1676" s="36"/>
      <c r="U1676" s="37"/>
      <c r="V1676" s="38" t="s">
        <v>323</v>
      </c>
      <c r="X1676" s="32"/>
      <c r="Y1676" s="32"/>
      <c r="Z1676" s="32"/>
      <c r="AA1676" s="32"/>
      <c r="AB1676" s="32"/>
      <c r="AC1676" s="32"/>
      <c r="AD1676" s="32"/>
      <c r="AE1676" s="32"/>
      <c r="AF1676" s="32"/>
      <c r="AG1676" s="32"/>
      <c r="AH1676" s="32"/>
      <c r="AI1676" s="38"/>
      <c r="AJ1676" s="38"/>
      <c r="AK1676" s="35"/>
      <c r="AM1676"/>
    </row>
    <row r="1677" spans="1:39" ht="7" customHeight="1" x14ac:dyDescent="0.2">
      <c r="A1677" s="62"/>
      <c r="B1677" s="34"/>
      <c r="S1677" s="35"/>
      <c r="T1677" s="34"/>
      <c r="AK1677" s="35"/>
      <c r="AM1677"/>
    </row>
    <row r="1678" spans="1:39" ht="14.25" customHeight="1" x14ac:dyDescent="0.2">
      <c r="A1678" s="62"/>
      <c r="B1678" s="39"/>
      <c r="F1678" s="38" t="s">
        <v>324</v>
      </c>
      <c r="H1678" s="40"/>
      <c r="I1678" s="40"/>
      <c r="J1678" s="41" t="s">
        <v>325</v>
      </c>
      <c r="K1678" s="40"/>
      <c r="L1678" s="41" t="s">
        <v>326</v>
      </c>
      <c r="M1678" s="40"/>
      <c r="N1678" s="40"/>
      <c r="S1678" s="35"/>
      <c r="T1678" s="39"/>
      <c r="X1678" s="38" t="s">
        <v>324</v>
      </c>
      <c r="Z1678" s="40"/>
      <c r="AA1678" s="40"/>
      <c r="AB1678" s="41" t="s">
        <v>325</v>
      </c>
      <c r="AC1678" s="40"/>
      <c r="AD1678" s="41" t="s">
        <v>326</v>
      </c>
      <c r="AE1678" s="40"/>
      <c r="AF1678" s="40"/>
      <c r="AK1678" s="35"/>
      <c r="AM1678"/>
    </row>
    <row r="1679" spans="1:39" ht="5" customHeight="1" x14ac:dyDescent="0.2">
      <c r="A1679" s="62"/>
      <c r="B1679" s="31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3"/>
      <c r="T1679" s="31"/>
      <c r="U1679" s="32"/>
      <c r="V1679" s="32"/>
      <c r="W1679" s="32"/>
      <c r="X1679" s="32"/>
      <c r="Y1679" s="32"/>
      <c r="Z1679" s="32"/>
      <c r="AA1679" s="32"/>
      <c r="AB1679" s="32"/>
      <c r="AC1679" s="32"/>
      <c r="AD1679" s="32"/>
      <c r="AE1679" s="32"/>
      <c r="AF1679" s="32"/>
      <c r="AG1679" s="32"/>
      <c r="AH1679" s="32"/>
      <c r="AI1679" s="32"/>
      <c r="AJ1679" s="32"/>
      <c r="AK1679" s="33"/>
      <c r="AM1679"/>
    </row>
    <row r="1680" spans="1:39" x14ac:dyDescent="0.2">
      <c r="A1680"/>
      <c r="AK1680" s="95" t="s">
        <v>327</v>
      </c>
      <c r="AM1680"/>
    </row>
    <row r="1681" spans="1:44" ht="5" customHeight="1" x14ac:dyDescent="0.2">
      <c r="B1681" s="16"/>
      <c r="C1681" s="17"/>
      <c r="D1681" s="18"/>
      <c r="E1681" s="18"/>
      <c r="F1681" s="18"/>
      <c r="G1681" s="18"/>
      <c r="H1681" s="18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  <c r="AA1681" s="16"/>
      <c r="AB1681" s="16"/>
      <c r="AC1681" s="16"/>
      <c r="AD1681" s="16"/>
      <c r="AE1681" s="16"/>
      <c r="AF1681" s="16"/>
      <c r="AG1681" s="16"/>
      <c r="AH1681" s="16"/>
      <c r="AI1681" s="16"/>
      <c r="AJ1681" s="16"/>
      <c r="AK1681" s="16"/>
    </row>
    <row r="1682" spans="1:44" ht="22" customHeight="1" x14ac:dyDescent="0.2">
      <c r="A1682" t="str">
        <f>IF($AN$2="","",IF(A1612&gt;=$AN$2,"",1+A1612))</f>
        <v/>
      </c>
      <c r="B1682" s="188"/>
      <c r="C1682" s="189"/>
      <c r="D1682" s="189"/>
      <c r="E1682" s="189"/>
      <c r="F1682" s="189"/>
      <c r="G1682" s="189"/>
      <c r="H1682" s="189"/>
      <c r="I1682" s="190"/>
      <c r="J1682" s="192" t="s">
        <v>277</v>
      </c>
      <c r="K1682" s="193"/>
      <c r="L1682" s="193"/>
      <c r="M1682" s="193"/>
      <c r="N1682" s="193"/>
      <c r="O1682" s="193"/>
      <c r="P1682" s="193"/>
      <c r="Q1682" s="193"/>
      <c r="R1682" s="193"/>
      <c r="S1682" s="193"/>
      <c r="T1682" s="193"/>
      <c r="U1682" s="193"/>
      <c r="V1682" s="193"/>
      <c r="W1682" s="193"/>
      <c r="X1682" s="196" t="str">
        <f>IF(A1682="","",_xlfn.XLOOKUP(A1682,Listagem[Item],Listagem[Número OS]))</f>
        <v/>
      </c>
      <c r="Y1682" s="196"/>
      <c r="Z1682" s="196"/>
      <c r="AA1682" s="196"/>
      <c r="AB1682" s="196"/>
      <c r="AC1682" s="197"/>
      <c r="AD1682" s="188"/>
      <c r="AE1682" s="189"/>
      <c r="AF1682" s="189"/>
      <c r="AG1682" s="189"/>
      <c r="AH1682" s="189"/>
      <c r="AI1682" s="189"/>
      <c r="AJ1682" s="189"/>
      <c r="AK1682" s="190"/>
      <c r="AL1682" s="13"/>
      <c r="AM1682"/>
    </row>
    <row r="1683" spans="1:44" ht="22" customHeight="1" x14ac:dyDescent="0.2">
      <c r="A1683" s="14"/>
      <c r="B1683" s="161"/>
      <c r="C1683" s="162"/>
      <c r="D1683" s="162"/>
      <c r="E1683" s="162"/>
      <c r="F1683" s="162"/>
      <c r="G1683" s="162"/>
      <c r="H1683" s="162"/>
      <c r="I1683" s="191"/>
      <c r="J1683" s="194"/>
      <c r="K1683" s="195"/>
      <c r="L1683" s="195"/>
      <c r="M1683" s="195"/>
      <c r="N1683" s="195"/>
      <c r="O1683" s="195"/>
      <c r="P1683" s="195"/>
      <c r="Q1683" s="195"/>
      <c r="R1683" s="195"/>
      <c r="S1683" s="195"/>
      <c r="T1683" s="195"/>
      <c r="U1683" s="195"/>
      <c r="V1683" s="195"/>
      <c r="W1683" s="195"/>
      <c r="X1683" s="198"/>
      <c r="Y1683" s="198"/>
      <c r="Z1683" s="198"/>
      <c r="AA1683" s="198"/>
      <c r="AB1683" s="198"/>
      <c r="AC1683" s="199"/>
      <c r="AD1683" s="161"/>
      <c r="AE1683" s="162"/>
      <c r="AF1683" s="162"/>
      <c r="AG1683" s="162"/>
      <c r="AH1683" s="162"/>
      <c r="AI1683" s="162"/>
      <c r="AJ1683" s="162"/>
      <c r="AK1683" s="191"/>
      <c r="AM1683"/>
    </row>
    <row r="1684" spans="1:44" ht="7" customHeight="1" x14ac:dyDescent="0.2">
      <c r="A1684"/>
      <c r="C1684" s="15"/>
      <c r="D1684" s="12"/>
      <c r="E1684" s="12"/>
      <c r="F1684" s="12"/>
      <c r="G1684" s="12"/>
      <c r="H1684" s="12"/>
      <c r="AM1684"/>
    </row>
    <row r="1685" spans="1:44" ht="18" customHeight="1" x14ac:dyDescent="0.2">
      <c r="A1685" s="62"/>
      <c r="B1685" s="200" t="s">
        <v>11</v>
      </c>
      <c r="C1685" s="201"/>
      <c r="D1685" s="201"/>
      <c r="E1685" s="201"/>
      <c r="F1685" s="201"/>
      <c r="G1685" s="201"/>
      <c r="H1685" s="201"/>
      <c r="I1685" s="97" t="str">
        <f>IF($X1682="","",_xlfn.XLOOKUP($X1682,Sisteplant[Número OS],Sisteplant[Denominação Tipo de Solicitação Serviço]))</f>
        <v/>
      </c>
      <c r="J1685" s="99"/>
      <c r="K1685" s="99"/>
      <c r="L1685" s="99"/>
      <c r="M1685" s="99"/>
      <c r="N1685" s="99"/>
      <c r="O1685" s="200" t="s">
        <v>13</v>
      </c>
      <c r="P1685" s="201"/>
      <c r="Q1685" s="201"/>
      <c r="R1685" s="98" t="str">
        <f>IF($X1682="","",_xlfn.XLOOKUP($X1682,Sisteplant[Número OS],Sisteplant[Denominação Oficina]))</f>
        <v/>
      </c>
      <c r="S1685" s="98"/>
      <c r="T1685" s="98"/>
      <c r="U1685" s="98"/>
      <c r="V1685" s="98"/>
      <c r="W1685" s="98"/>
      <c r="X1685" s="202" t="s">
        <v>15</v>
      </c>
      <c r="Y1685" s="203"/>
      <c r="Z1685" s="203"/>
      <c r="AA1685" s="203"/>
      <c r="AB1685" s="203"/>
      <c r="AC1685" s="204" t="str">
        <f>IF($X1682="","",_xlfn.XLOOKUP($X1682,Sisteplant[Número OS],Sisteplant[Data Prevista]))</f>
        <v/>
      </c>
      <c r="AD1685" s="204"/>
      <c r="AE1685" s="204"/>
      <c r="AF1685" s="204"/>
      <c r="AG1685" s="204"/>
      <c r="AH1685" s="204"/>
      <c r="AI1685" s="204"/>
      <c r="AJ1685" s="204"/>
      <c r="AK1685" s="234"/>
      <c r="AM1685"/>
      <c r="AN1685" s="111"/>
      <c r="AO1685" s="111"/>
      <c r="AP1685" s="111"/>
      <c r="AQ1685" s="111"/>
      <c r="AR1685" s="111"/>
    </row>
    <row r="1686" spans="1:44" ht="7" customHeight="1" x14ac:dyDescent="0.2">
      <c r="A1686" s="62"/>
      <c r="B1686" s="16"/>
      <c r="C1686" s="17"/>
      <c r="D1686" s="18"/>
      <c r="E1686" s="18"/>
      <c r="F1686" s="18"/>
      <c r="G1686" s="18"/>
      <c r="H1686" s="18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  <c r="AA1686" s="16"/>
      <c r="AB1686" s="16"/>
      <c r="AC1686" s="16"/>
      <c r="AD1686" s="16"/>
      <c r="AE1686" s="16"/>
      <c r="AF1686" s="16"/>
      <c r="AG1686" s="16"/>
      <c r="AH1686" s="16"/>
      <c r="AI1686" s="16"/>
      <c r="AJ1686" s="16"/>
      <c r="AK1686" s="16"/>
      <c r="AM1686"/>
      <c r="AN1686" s="111"/>
      <c r="AO1686" s="111"/>
      <c r="AP1686" s="111"/>
      <c r="AQ1686" s="111"/>
      <c r="AR1686" s="111"/>
    </row>
    <row r="1687" spans="1:44" ht="15" customHeight="1" x14ac:dyDescent="0.2">
      <c r="A1687" s="62"/>
      <c r="B1687" s="91" t="s">
        <v>278</v>
      </c>
      <c r="C1687" s="19"/>
      <c r="D1687" s="20"/>
      <c r="E1687" s="20"/>
      <c r="F1687" s="20"/>
      <c r="G1687" s="20"/>
      <c r="H1687" s="20"/>
      <c r="I1687" s="21"/>
      <c r="J1687" s="21"/>
      <c r="K1687" s="21"/>
      <c r="L1687" s="21"/>
      <c r="M1687" s="21"/>
      <c r="N1687" s="21"/>
      <c r="O1687" s="21"/>
      <c r="P1687" s="21"/>
      <c r="Q1687" s="21"/>
      <c r="R1687" s="21"/>
      <c r="S1687" s="21"/>
      <c r="T1687" s="21"/>
      <c r="U1687" s="21"/>
      <c r="V1687" s="21"/>
      <c r="W1687" s="21"/>
      <c r="X1687" s="21"/>
      <c r="Y1687" s="21"/>
      <c r="Z1687" s="21"/>
      <c r="AA1687" s="21"/>
      <c r="AB1687" s="21"/>
      <c r="AC1687" s="21"/>
      <c r="AD1687" s="21"/>
      <c r="AE1687" s="21"/>
      <c r="AF1687" s="21"/>
      <c r="AG1687" s="21"/>
      <c r="AH1687" s="21"/>
      <c r="AI1687" s="21"/>
      <c r="AJ1687" s="21"/>
      <c r="AK1687" s="22"/>
      <c r="AM1687"/>
      <c r="AN1687" s="111"/>
      <c r="AO1687" s="111"/>
      <c r="AP1687" s="111"/>
      <c r="AQ1687" s="111"/>
      <c r="AR1687" s="111"/>
    </row>
    <row r="1688" spans="1:44" ht="16.75" customHeight="1" x14ac:dyDescent="0.2">
      <c r="A1688" s="64"/>
      <c r="B1688" s="208" t="str">
        <f>IF($X1682="","",_xlfn.XLOOKUP($X1682,Sisteplant[Número OS],Sisteplant[Descrição OS]))</f>
        <v/>
      </c>
      <c r="C1688" s="209"/>
      <c r="D1688" s="209"/>
      <c r="E1688" s="209"/>
      <c r="F1688" s="209"/>
      <c r="G1688" s="209"/>
      <c r="H1688" s="209"/>
      <c r="I1688" s="209"/>
      <c r="J1688" s="209"/>
      <c r="K1688" s="209"/>
      <c r="L1688" s="209"/>
      <c r="M1688" s="209"/>
      <c r="N1688" s="209"/>
      <c r="O1688" s="209"/>
      <c r="P1688" s="209"/>
      <c r="Q1688" s="209"/>
      <c r="R1688" s="209"/>
      <c r="S1688" s="209"/>
      <c r="T1688" s="209"/>
      <c r="U1688" s="209"/>
      <c r="V1688" s="209"/>
      <c r="W1688" s="209"/>
      <c r="X1688" s="209"/>
      <c r="Y1688" s="209"/>
      <c r="Z1688" s="209"/>
      <c r="AA1688" s="209"/>
      <c r="AB1688" s="209"/>
      <c r="AC1688" s="209"/>
      <c r="AD1688" s="209"/>
      <c r="AE1688" s="209"/>
      <c r="AF1688" s="209"/>
      <c r="AG1688" s="209"/>
      <c r="AH1688" s="209"/>
      <c r="AI1688" s="209"/>
      <c r="AJ1688" s="209"/>
      <c r="AK1688" s="210"/>
      <c r="AM1688"/>
    </row>
    <row r="1689" spans="1:44" ht="16.75" customHeight="1" x14ac:dyDescent="0.2">
      <c r="A1689" s="64"/>
      <c r="B1689" s="208"/>
      <c r="C1689" s="209"/>
      <c r="D1689" s="209"/>
      <c r="E1689" s="209"/>
      <c r="F1689" s="209"/>
      <c r="G1689" s="209"/>
      <c r="H1689" s="209"/>
      <c r="I1689" s="209"/>
      <c r="J1689" s="209"/>
      <c r="K1689" s="209"/>
      <c r="L1689" s="209"/>
      <c r="M1689" s="209"/>
      <c r="N1689" s="209"/>
      <c r="O1689" s="209"/>
      <c r="P1689" s="209"/>
      <c r="Q1689" s="209"/>
      <c r="R1689" s="209"/>
      <c r="S1689" s="209"/>
      <c r="T1689" s="209"/>
      <c r="U1689" s="209"/>
      <c r="V1689" s="209"/>
      <c r="W1689" s="209"/>
      <c r="X1689" s="209"/>
      <c r="Y1689" s="209"/>
      <c r="Z1689" s="209"/>
      <c r="AA1689" s="209"/>
      <c r="AB1689" s="209"/>
      <c r="AC1689" s="209"/>
      <c r="AD1689" s="209"/>
      <c r="AE1689" s="209"/>
      <c r="AF1689" s="209"/>
      <c r="AG1689" s="209"/>
      <c r="AH1689" s="209"/>
      <c r="AI1689" s="209"/>
      <c r="AJ1689" s="209"/>
      <c r="AK1689" s="210"/>
      <c r="AM1689"/>
    </row>
    <row r="1690" spans="1:44" ht="16.75" customHeight="1" x14ac:dyDescent="0.2">
      <c r="A1690" s="62"/>
      <c r="B1690" s="208"/>
      <c r="C1690" s="209"/>
      <c r="D1690" s="209"/>
      <c r="E1690" s="209"/>
      <c r="F1690" s="209"/>
      <c r="G1690" s="209"/>
      <c r="H1690" s="209"/>
      <c r="I1690" s="209"/>
      <c r="J1690" s="209"/>
      <c r="K1690" s="209"/>
      <c r="L1690" s="209"/>
      <c r="M1690" s="209"/>
      <c r="N1690" s="209"/>
      <c r="O1690" s="209"/>
      <c r="P1690" s="209"/>
      <c r="Q1690" s="209"/>
      <c r="R1690" s="209"/>
      <c r="S1690" s="209"/>
      <c r="T1690" s="209"/>
      <c r="U1690" s="209"/>
      <c r="V1690" s="209"/>
      <c r="W1690" s="209"/>
      <c r="X1690" s="209"/>
      <c r="Y1690" s="209"/>
      <c r="Z1690" s="209"/>
      <c r="AA1690" s="209"/>
      <c r="AB1690" s="209"/>
      <c r="AC1690" s="209"/>
      <c r="AD1690" s="209"/>
      <c r="AE1690" s="209"/>
      <c r="AF1690" s="209"/>
      <c r="AG1690" s="209"/>
      <c r="AH1690" s="209"/>
      <c r="AI1690" s="209"/>
      <c r="AJ1690" s="209"/>
      <c r="AK1690" s="210"/>
      <c r="AM1690"/>
    </row>
    <row r="1691" spans="1:44" ht="16.75" customHeight="1" x14ac:dyDescent="0.2">
      <c r="A1691" s="62"/>
      <c r="B1691" s="211"/>
      <c r="C1691" s="212"/>
      <c r="D1691" s="212"/>
      <c r="E1691" s="212"/>
      <c r="F1691" s="212"/>
      <c r="G1691" s="212"/>
      <c r="H1691" s="212"/>
      <c r="I1691" s="212"/>
      <c r="J1691" s="212"/>
      <c r="K1691" s="212"/>
      <c r="L1691" s="212"/>
      <c r="M1691" s="212"/>
      <c r="N1691" s="212"/>
      <c r="O1691" s="212"/>
      <c r="P1691" s="212"/>
      <c r="Q1691" s="212"/>
      <c r="R1691" s="212"/>
      <c r="S1691" s="212"/>
      <c r="T1691" s="212"/>
      <c r="U1691" s="212"/>
      <c r="V1691" s="212"/>
      <c r="W1691" s="212"/>
      <c r="X1691" s="212"/>
      <c r="Y1691" s="212"/>
      <c r="Z1691" s="212"/>
      <c r="AA1691" s="212"/>
      <c r="AB1691" s="212"/>
      <c r="AC1691" s="212"/>
      <c r="AD1691" s="212"/>
      <c r="AE1691" s="212"/>
      <c r="AF1691" s="212"/>
      <c r="AG1691" s="212"/>
      <c r="AH1691" s="212"/>
      <c r="AI1691" s="212"/>
      <c r="AJ1691" s="212"/>
      <c r="AK1691" s="213"/>
      <c r="AM1691"/>
    </row>
    <row r="1692" spans="1:44" ht="7" customHeight="1" x14ac:dyDescent="0.2">
      <c r="A1692" s="62"/>
      <c r="B1692" s="16"/>
      <c r="C1692" s="17"/>
      <c r="D1692" s="18"/>
      <c r="E1692" s="18"/>
      <c r="F1692" s="18"/>
      <c r="G1692" s="18"/>
      <c r="H1692" s="18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  <c r="AA1692" s="16"/>
      <c r="AB1692" s="16"/>
      <c r="AC1692" s="16"/>
      <c r="AD1692" s="16"/>
      <c r="AE1692" s="16"/>
      <c r="AF1692" s="16"/>
      <c r="AG1692" s="16"/>
      <c r="AH1692" s="16"/>
      <c r="AI1692" s="16"/>
      <c r="AJ1692" s="16"/>
      <c r="AK1692" s="16"/>
      <c r="AM1692"/>
    </row>
    <row r="1693" spans="1:44" ht="18" customHeight="1" x14ac:dyDescent="0.2">
      <c r="A1693" s="62"/>
      <c r="B1693" s="179" t="s">
        <v>279</v>
      </c>
      <c r="C1693" s="180"/>
      <c r="D1693" s="99" t="str">
        <f>IF($X1682="","",_xlfn.XLOOKUP($X1682,Sisteplant[Número OS],Sisteplant[Ativo]))</f>
        <v/>
      </c>
      <c r="E1693" s="99"/>
      <c r="F1693" s="99"/>
      <c r="G1693" s="99"/>
      <c r="H1693" s="99"/>
      <c r="I1693" s="99"/>
      <c r="J1693" s="99"/>
      <c r="K1693" s="99"/>
      <c r="L1693" s="179" t="s">
        <v>280</v>
      </c>
      <c r="M1693" s="180"/>
      <c r="N1693" s="180"/>
      <c r="O1693" s="180"/>
      <c r="P1693" s="99" t="str">
        <f>IF($X1682="","",_xlfn.XLOOKUP($X1682,Sisteplant[Número OS],Sisteplant[Denominação Ativo]))</f>
        <v/>
      </c>
      <c r="Q1693" s="99"/>
      <c r="R1693" s="99"/>
      <c r="S1693" s="99"/>
      <c r="T1693" s="99"/>
      <c r="U1693" s="99"/>
      <c r="V1693" s="99"/>
      <c r="W1693" s="99"/>
      <c r="X1693" s="99"/>
      <c r="Y1693" s="99"/>
      <c r="Z1693" s="99"/>
      <c r="AA1693" s="99"/>
      <c r="AB1693" s="99"/>
      <c r="AC1693" s="99"/>
      <c r="AD1693" s="99"/>
      <c r="AE1693" s="185" t="str">
        <f t="array" ref="AE1693">IFERROR(
IF(I1685="","",
_xlfn.SWITCH(I1685,
"PROJETO","PO",
"OBRAS","CC")),
"--")</f>
        <v/>
      </c>
      <c r="AF1693" s="186"/>
      <c r="AG1693" s="214" t="str">
        <f t="array" ref="AG1693">IFERROR(
_xlfn.SWITCH(I1685,
"","",
"PROJETO",VALUE(RIGHT(_xlfn.XLOOKUP(X1682,Sisteplant[Número OS],Sisteplant[Observações do Serviço]),LEN(_xlfn.XLOOKUP(X1682,Sisteplant[Número OS],Sisteplant[Observações do Serviço]))-3)),
"OBRAS",VALUE(LEFT(VLOOKUP($X1682,Sisteplant[],20,FALSE),FIND("-",VLOOKUP($X1682,Sisteplant[],20,FALSE))-1))),"--")</f>
        <v/>
      </c>
      <c r="AH1693" s="214"/>
      <c r="AI1693" s="214"/>
      <c r="AJ1693" s="214"/>
      <c r="AK1693" s="215"/>
      <c r="AM1693"/>
    </row>
    <row r="1694" spans="1:44" ht="7" customHeight="1" x14ac:dyDescent="0.2">
      <c r="A1694" s="62"/>
      <c r="B1694" s="18"/>
      <c r="C1694" s="24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R1694" s="18"/>
      <c r="S1694" s="18"/>
      <c r="T1694" s="18"/>
      <c r="U1694" s="18"/>
      <c r="V1694" s="18"/>
      <c r="W1694" s="18"/>
      <c r="X1694" s="18"/>
      <c r="Y1694" s="18"/>
      <c r="Z1694" s="18"/>
      <c r="AA1694" s="18"/>
      <c r="AB1694" s="18"/>
      <c r="AC1694" s="18"/>
      <c r="AD1694" s="18"/>
      <c r="AE1694" s="18"/>
      <c r="AF1694" s="18"/>
      <c r="AG1694" s="18"/>
      <c r="AH1694" s="18"/>
      <c r="AI1694" s="18"/>
      <c r="AJ1694" s="18"/>
      <c r="AK1694" s="18"/>
      <c r="AM1694"/>
    </row>
    <row r="1695" spans="1:44" ht="18" customHeight="1" x14ac:dyDescent="0.2">
      <c r="A1695" s="62"/>
      <c r="B1695" s="179" t="s">
        <v>9</v>
      </c>
      <c r="C1695" s="180"/>
      <c r="D1695" s="180"/>
      <c r="E1695" s="180"/>
      <c r="F1695" s="99" t="str">
        <f>IF($X1682="","",_xlfn.XLOOKUP($X1682,Sisteplant[Número OS],Sisteplant[Denominação do Solicitante]))</f>
        <v/>
      </c>
      <c r="G1695" s="99"/>
      <c r="H1695" s="99"/>
      <c r="I1695" s="99"/>
      <c r="J1695" s="99"/>
      <c r="K1695" s="99"/>
      <c r="L1695" s="99"/>
      <c r="M1695" s="99"/>
      <c r="N1695" s="99"/>
      <c r="O1695" s="99"/>
      <c r="P1695" s="99"/>
      <c r="Q1695" s="99"/>
      <c r="R1695" s="99"/>
      <c r="S1695" s="181" t="s">
        <v>281</v>
      </c>
      <c r="T1695" s="182"/>
      <c r="U1695" s="182"/>
      <c r="V1695" s="183" t="str">
        <f>IF($X1682="","",_xlfn.XLOOKUP($X1682,Sisteplant[Número OS],Sisteplant[Denominação Unidade Negócio]))</f>
        <v/>
      </c>
      <c r="W1695" s="183"/>
      <c r="X1695" s="183"/>
      <c r="Y1695" s="183"/>
      <c r="Z1695" s="183"/>
      <c r="AA1695" s="184"/>
      <c r="AB1695" s="185" t="s">
        <v>1</v>
      </c>
      <c r="AC1695" s="186"/>
      <c r="AD1695" s="186"/>
      <c r="AE1695" s="186"/>
      <c r="AF1695" s="99" t="str">
        <f>IF($X1682="","",_xlfn.XLOOKUP($X1682,Sisteplant[Número OS],Sisteplant[OS Cliente]))</f>
        <v/>
      </c>
      <c r="AG1695" s="99"/>
      <c r="AH1695" s="99"/>
      <c r="AI1695" s="99"/>
      <c r="AJ1695" s="99"/>
      <c r="AK1695" s="100"/>
      <c r="AM1695"/>
    </row>
    <row r="1696" spans="1:44" ht="7" customHeight="1" x14ac:dyDescent="0.2">
      <c r="A1696" s="62"/>
      <c r="B1696" s="16"/>
      <c r="C1696" s="17"/>
      <c r="D1696" s="18"/>
      <c r="E1696" s="18"/>
      <c r="F1696" s="18"/>
      <c r="G1696" s="18"/>
      <c r="H1696" s="18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  <c r="AA1696" s="16"/>
      <c r="AB1696" s="16"/>
      <c r="AC1696" s="16"/>
      <c r="AD1696" s="16"/>
      <c r="AE1696" s="16"/>
      <c r="AF1696" s="16"/>
      <c r="AG1696" s="16"/>
      <c r="AH1696" s="16"/>
      <c r="AI1696" s="16"/>
      <c r="AJ1696" s="16"/>
      <c r="AK1696" s="16"/>
      <c r="AM1696"/>
    </row>
    <row r="1697" spans="1:39" ht="15" customHeight="1" x14ac:dyDescent="0.2">
      <c r="A1697" s="62"/>
      <c r="B1697" s="232" t="s">
        <v>282</v>
      </c>
      <c r="C1697" s="152" t="s">
        <v>283</v>
      </c>
      <c r="D1697" s="153"/>
      <c r="E1697" s="153"/>
      <c r="F1697" s="153"/>
      <c r="G1697" s="153"/>
      <c r="H1697" s="153"/>
      <c r="I1697" s="153"/>
      <c r="J1697" s="153"/>
      <c r="K1697" s="153"/>
      <c r="L1697" s="153"/>
      <c r="M1697" s="153"/>
      <c r="N1697" s="153"/>
      <c r="O1697" s="153"/>
      <c r="P1697" s="153"/>
      <c r="Q1697" s="153"/>
      <c r="R1697" s="153"/>
      <c r="S1697" s="153"/>
      <c r="T1697" s="153"/>
      <c r="U1697" s="153"/>
      <c r="V1697" s="153"/>
      <c r="W1697" s="153"/>
      <c r="X1697" s="153"/>
      <c r="Y1697" s="153"/>
      <c r="Z1697" s="153"/>
      <c r="AA1697" s="153"/>
      <c r="AB1697" s="153"/>
      <c r="AC1697" s="153"/>
      <c r="AD1697" s="153"/>
      <c r="AE1697" s="154"/>
      <c r="AF1697" s="136" t="s">
        <v>284</v>
      </c>
      <c r="AG1697" s="137"/>
      <c r="AH1697" s="138"/>
      <c r="AI1697" s="136" t="s">
        <v>281</v>
      </c>
      <c r="AJ1697" s="137"/>
      <c r="AK1697" s="138"/>
      <c r="AM1697"/>
    </row>
    <row r="1698" spans="1:39" ht="16.75" customHeight="1" x14ac:dyDescent="0.2">
      <c r="A1698" s="62"/>
      <c r="B1698" s="233"/>
      <c r="C1698" s="155"/>
      <c r="D1698" s="156"/>
      <c r="E1698" s="156"/>
      <c r="F1698" s="156"/>
      <c r="G1698" s="156"/>
      <c r="H1698" s="156"/>
      <c r="I1698" s="156"/>
      <c r="J1698" s="156"/>
      <c r="K1698" s="156"/>
      <c r="L1698" s="156"/>
      <c r="M1698" s="156"/>
      <c r="N1698" s="156"/>
      <c r="O1698" s="156"/>
      <c r="P1698" s="156"/>
      <c r="Q1698" s="156"/>
      <c r="R1698" s="156"/>
      <c r="S1698" s="156"/>
      <c r="T1698" s="156"/>
      <c r="U1698" s="156"/>
      <c r="V1698" s="156"/>
      <c r="W1698" s="156"/>
      <c r="X1698" s="156"/>
      <c r="Y1698" s="156"/>
      <c r="Z1698" s="156"/>
      <c r="AA1698" s="156"/>
      <c r="AB1698" s="156"/>
      <c r="AC1698" s="156"/>
      <c r="AD1698" s="156"/>
      <c r="AE1698" s="157"/>
      <c r="AF1698" s="139"/>
      <c r="AG1698" s="140"/>
      <c r="AH1698" s="141"/>
      <c r="AI1698" s="139"/>
      <c r="AJ1698" s="140"/>
      <c r="AK1698" s="141"/>
      <c r="AM1698"/>
    </row>
    <row r="1699" spans="1:39" ht="16.75" customHeight="1" x14ac:dyDescent="0.2">
      <c r="A1699" s="62"/>
      <c r="B1699" s="92">
        <v>1</v>
      </c>
      <c r="C1699" s="142"/>
      <c r="D1699" s="143"/>
      <c r="E1699" s="143"/>
      <c r="F1699" s="143"/>
      <c r="G1699" s="143"/>
      <c r="H1699" s="143"/>
      <c r="I1699" s="143"/>
      <c r="J1699" s="143"/>
      <c r="K1699" s="143"/>
      <c r="L1699" s="143"/>
      <c r="M1699" s="143"/>
      <c r="N1699" s="143"/>
      <c r="O1699" s="143"/>
      <c r="P1699" s="143"/>
      <c r="Q1699" s="143"/>
      <c r="R1699" s="143"/>
      <c r="S1699" s="143"/>
      <c r="T1699" s="143"/>
      <c r="U1699" s="143"/>
      <c r="V1699" s="143"/>
      <c r="W1699" s="143"/>
      <c r="X1699" s="143"/>
      <c r="Y1699" s="143"/>
      <c r="Z1699" s="143"/>
      <c r="AA1699" s="143"/>
      <c r="AB1699" s="143"/>
      <c r="AC1699" s="143"/>
      <c r="AD1699" s="143"/>
      <c r="AE1699" s="144"/>
      <c r="AF1699" s="142"/>
      <c r="AG1699" s="143"/>
      <c r="AH1699" s="144"/>
      <c r="AI1699" s="142"/>
      <c r="AJ1699" s="143"/>
      <c r="AK1699" s="144"/>
      <c r="AM1699"/>
    </row>
    <row r="1700" spans="1:39" ht="16.75" customHeight="1" x14ac:dyDescent="0.2">
      <c r="A1700" s="62"/>
      <c r="B1700" s="93">
        <v>2</v>
      </c>
      <c r="C1700" s="145"/>
      <c r="D1700" s="146"/>
      <c r="E1700" s="146"/>
      <c r="F1700" s="146"/>
      <c r="G1700" s="146"/>
      <c r="H1700" s="146"/>
      <c r="I1700" s="146"/>
      <c r="J1700" s="146"/>
      <c r="K1700" s="146"/>
      <c r="L1700" s="146"/>
      <c r="M1700" s="146"/>
      <c r="N1700" s="146"/>
      <c r="O1700" s="146"/>
      <c r="P1700" s="146"/>
      <c r="Q1700" s="146"/>
      <c r="R1700" s="146"/>
      <c r="S1700" s="146"/>
      <c r="T1700" s="146"/>
      <c r="U1700" s="146"/>
      <c r="V1700" s="146"/>
      <c r="W1700" s="146"/>
      <c r="X1700" s="146"/>
      <c r="Y1700" s="146"/>
      <c r="Z1700" s="146"/>
      <c r="AA1700" s="146"/>
      <c r="AB1700" s="146"/>
      <c r="AC1700" s="146"/>
      <c r="AD1700" s="146"/>
      <c r="AE1700" s="147"/>
      <c r="AF1700" s="145"/>
      <c r="AG1700" s="146"/>
      <c r="AH1700" s="147"/>
      <c r="AI1700" s="145"/>
      <c r="AJ1700" s="146"/>
      <c r="AK1700" s="147"/>
      <c r="AM1700"/>
    </row>
    <row r="1701" spans="1:39" ht="16.75" customHeight="1" x14ac:dyDescent="0.2">
      <c r="A1701" s="62"/>
      <c r="B1701" s="93">
        <v>3</v>
      </c>
      <c r="C1701" s="145"/>
      <c r="D1701" s="146"/>
      <c r="E1701" s="146"/>
      <c r="F1701" s="146"/>
      <c r="G1701" s="146"/>
      <c r="H1701" s="146"/>
      <c r="I1701" s="146"/>
      <c r="J1701" s="146"/>
      <c r="K1701" s="146"/>
      <c r="L1701" s="146"/>
      <c r="M1701" s="146"/>
      <c r="N1701" s="146"/>
      <c r="O1701" s="146"/>
      <c r="P1701" s="146"/>
      <c r="Q1701" s="146"/>
      <c r="R1701" s="146"/>
      <c r="S1701" s="146"/>
      <c r="T1701" s="146"/>
      <c r="U1701" s="146"/>
      <c r="V1701" s="146"/>
      <c r="W1701" s="146"/>
      <c r="X1701" s="146"/>
      <c r="Y1701" s="146"/>
      <c r="Z1701" s="146"/>
      <c r="AA1701" s="146"/>
      <c r="AB1701" s="146"/>
      <c r="AC1701" s="146"/>
      <c r="AD1701" s="146"/>
      <c r="AE1701" s="147"/>
      <c r="AF1701" s="145"/>
      <c r="AG1701" s="146"/>
      <c r="AH1701" s="147"/>
      <c r="AI1701" s="145"/>
      <c r="AJ1701" s="146"/>
      <c r="AK1701" s="147"/>
      <c r="AM1701"/>
    </row>
    <row r="1702" spans="1:39" s="27" customFormat="1" ht="17" customHeight="1" x14ac:dyDescent="0.2">
      <c r="A1702" s="64"/>
      <c r="B1702" s="93">
        <v>4</v>
      </c>
      <c r="C1702" s="145"/>
      <c r="D1702" s="146"/>
      <c r="E1702" s="146"/>
      <c r="F1702" s="146"/>
      <c r="G1702" s="146"/>
      <c r="H1702" s="146"/>
      <c r="I1702" s="146"/>
      <c r="J1702" s="146"/>
      <c r="K1702" s="146"/>
      <c r="L1702" s="146"/>
      <c r="M1702" s="146"/>
      <c r="N1702" s="146"/>
      <c r="O1702" s="146"/>
      <c r="P1702" s="146"/>
      <c r="Q1702" s="146"/>
      <c r="R1702" s="146"/>
      <c r="S1702" s="146"/>
      <c r="T1702" s="146"/>
      <c r="U1702" s="146"/>
      <c r="V1702" s="146"/>
      <c r="W1702" s="146"/>
      <c r="X1702" s="146"/>
      <c r="Y1702" s="146"/>
      <c r="Z1702" s="146"/>
      <c r="AA1702" s="146"/>
      <c r="AB1702" s="146"/>
      <c r="AC1702" s="146"/>
      <c r="AD1702" s="146"/>
      <c r="AE1702" s="147"/>
      <c r="AF1702" s="145"/>
      <c r="AG1702" s="146"/>
      <c r="AH1702" s="147"/>
      <c r="AI1702" s="145"/>
      <c r="AJ1702" s="146"/>
      <c r="AK1702" s="147"/>
    </row>
    <row r="1703" spans="1:39" ht="17" customHeight="1" x14ac:dyDescent="0.2">
      <c r="A1703" s="62"/>
      <c r="B1703" s="93">
        <v>5</v>
      </c>
      <c r="C1703" s="145"/>
      <c r="D1703" s="146"/>
      <c r="E1703" s="146"/>
      <c r="F1703" s="146"/>
      <c r="G1703" s="146"/>
      <c r="H1703" s="146"/>
      <c r="I1703" s="146"/>
      <c r="J1703" s="146"/>
      <c r="K1703" s="146"/>
      <c r="L1703" s="146"/>
      <c r="M1703" s="146"/>
      <c r="N1703" s="146"/>
      <c r="O1703" s="146"/>
      <c r="P1703" s="146"/>
      <c r="Q1703" s="146"/>
      <c r="R1703" s="146"/>
      <c r="S1703" s="146"/>
      <c r="T1703" s="146"/>
      <c r="U1703" s="146"/>
      <c r="V1703" s="146"/>
      <c r="W1703" s="146"/>
      <c r="X1703" s="146"/>
      <c r="Y1703" s="146"/>
      <c r="Z1703" s="146"/>
      <c r="AA1703" s="146"/>
      <c r="AB1703" s="146"/>
      <c r="AC1703" s="146"/>
      <c r="AD1703" s="146"/>
      <c r="AE1703" s="147"/>
      <c r="AF1703" s="145"/>
      <c r="AG1703" s="146"/>
      <c r="AH1703" s="147"/>
      <c r="AI1703" s="145"/>
      <c r="AJ1703" s="146"/>
      <c r="AK1703" s="147"/>
      <c r="AM1703"/>
    </row>
    <row r="1704" spans="1:39" ht="17" customHeight="1" x14ac:dyDescent="0.2">
      <c r="A1704" s="62"/>
      <c r="B1704" s="93">
        <v>6</v>
      </c>
      <c r="C1704" s="145"/>
      <c r="D1704" s="146"/>
      <c r="E1704" s="146"/>
      <c r="F1704" s="146"/>
      <c r="G1704" s="146"/>
      <c r="H1704" s="146"/>
      <c r="I1704" s="146"/>
      <c r="J1704" s="146"/>
      <c r="K1704" s="146"/>
      <c r="L1704" s="146"/>
      <c r="M1704" s="146"/>
      <c r="N1704" s="146"/>
      <c r="O1704" s="146"/>
      <c r="P1704" s="146"/>
      <c r="Q1704" s="146"/>
      <c r="R1704" s="146"/>
      <c r="S1704" s="146"/>
      <c r="T1704" s="146"/>
      <c r="U1704" s="146"/>
      <c r="V1704" s="146"/>
      <c r="W1704" s="146"/>
      <c r="X1704" s="146"/>
      <c r="Y1704" s="146"/>
      <c r="Z1704" s="146"/>
      <c r="AA1704" s="146"/>
      <c r="AB1704" s="146"/>
      <c r="AC1704" s="146"/>
      <c r="AD1704" s="146"/>
      <c r="AE1704" s="147"/>
      <c r="AF1704" s="145"/>
      <c r="AG1704" s="146"/>
      <c r="AH1704" s="147"/>
      <c r="AI1704" s="145"/>
      <c r="AJ1704" s="146"/>
      <c r="AK1704" s="147"/>
      <c r="AM1704"/>
    </row>
    <row r="1705" spans="1:39" ht="17" customHeight="1" x14ac:dyDescent="0.2">
      <c r="A1705" s="62"/>
      <c r="B1705" s="94">
        <v>7</v>
      </c>
      <c r="C1705" s="148"/>
      <c r="D1705" s="149"/>
      <c r="E1705" s="149"/>
      <c r="F1705" s="149"/>
      <c r="G1705" s="149"/>
      <c r="H1705" s="149"/>
      <c r="I1705" s="149"/>
      <c r="J1705" s="149"/>
      <c r="K1705" s="149"/>
      <c r="L1705" s="149"/>
      <c r="M1705" s="149"/>
      <c r="N1705" s="149"/>
      <c r="O1705" s="149"/>
      <c r="P1705" s="149"/>
      <c r="Q1705" s="149"/>
      <c r="R1705" s="149"/>
      <c r="S1705" s="149"/>
      <c r="T1705" s="149"/>
      <c r="U1705" s="149"/>
      <c r="V1705" s="149"/>
      <c r="W1705" s="149"/>
      <c r="X1705" s="149"/>
      <c r="Y1705" s="149"/>
      <c r="Z1705" s="149"/>
      <c r="AA1705" s="149"/>
      <c r="AB1705" s="149"/>
      <c r="AC1705" s="149"/>
      <c r="AD1705" s="149"/>
      <c r="AE1705" s="150"/>
      <c r="AF1705" s="148"/>
      <c r="AG1705" s="149"/>
      <c r="AH1705" s="150"/>
      <c r="AI1705" s="148"/>
      <c r="AJ1705" s="149"/>
      <c r="AK1705" s="150"/>
      <c r="AM1705"/>
    </row>
    <row r="1706" spans="1:39" ht="7" customHeight="1" x14ac:dyDescent="0.2">
      <c r="A1706" s="62"/>
      <c r="B1706" s="16"/>
      <c r="C1706" s="17"/>
      <c r="D1706" s="18"/>
      <c r="E1706" s="18"/>
      <c r="F1706" s="18"/>
      <c r="G1706" s="18"/>
      <c r="H1706" s="18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  <c r="AA1706" s="16"/>
      <c r="AB1706" s="16"/>
      <c r="AC1706" s="16"/>
      <c r="AD1706" s="16"/>
      <c r="AE1706" s="16"/>
      <c r="AF1706" s="16"/>
      <c r="AG1706" s="16"/>
      <c r="AH1706" s="16"/>
      <c r="AI1706" s="16"/>
      <c r="AJ1706" s="16"/>
      <c r="AK1706" s="16"/>
      <c r="AM1706"/>
    </row>
    <row r="1707" spans="1:39" ht="17" customHeight="1" x14ac:dyDescent="0.2">
      <c r="A1707" s="62"/>
      <c r="B1707" s="163" t="s">
        <v>285</v>
      </c>
      <c r="C1707" s="164"/>
      <c r="D1707" s="165"/>
      <c r="E1707" s="163" t="s">
        <v>286</v>
      </c>
      <c r="F1707" s="164"/>
      <c r="G1707" s="164"/>
      <c r="H1707" s="164"/>
      <c r="I1707" s="164"/>
      <c r="J1707" s="164"/>
      <c r="K1707" s="164"/>
      <c r="L1707" s="164"/>
      <c r="M1707" s="164"/>
      <c r="N1707" s="164"/>
      <c r="O1707" s="164"/>
      <c r="P1707" s="164"/>
      <c r="Q1707" s="164"/>
      <c r="R1707" s="164"/>
      <c r="S1707" s="165"/>
      <c r="T1707" s="163" t="s">
        <v>287</v>
      </c>
      <c r="U1707" s="164"/>
      <c r="V1707" s="164"/>
      <c r="W1707" s="164"/>
      <c r="X1707" s="165"/>
      <c r="Y1707" s="163" t="s">
        <v>288</v>
      </c>
      <c r="Z1707" s="164"/>
      <c r="AA1707" s="164"/>
      <c r="AB1707" s="164"/>
      <c r="AC1707" s="165"/>
      <c r="AD1707" s="163" t="s">
        <v>289</v>
      </c>
      <c r="AE1707" s="164"/>
      <c r="AF1707" s="164"/>
      <c r="AG1707" s="164"/>
      <c r="AH1707" s="165"/>
      <c r="AI1707" s="163" t="s">
        <v>290</v>
      </c>
      <c r="AJ1707" s="164"/>
      <c r="AK1707" s="165"/>
      <c r="AM1707"/>
    </row>
    <row r="1708" spans="1:39" ht="17" customHeight="1" x14ac:dyDescent="0.2">
      <c r="A1708" s="62"/>
      <c r="B1708" s="142"/>
      <c r="C1708" s="143"/>
      <c r="D1708" s="144"/>
      <c r="E1708" s="142"/>
      <c r="F1708" s="143"/>
      <c r="G1708" s="143"/>
      <c r="H1708" s="143"/>
      <c r="I1708" s="143"/>
      <c r="J1708" s="143"/>
      <c r="K1708" s="143"/>
      <c r="L1708" s="143"/>
      <c r="M1708" s="143"/>
      <c r="N1708" s="143"/>
      <c r="O1708" s="143"/>
      <c r="P1708" s="143"/>
      <c r="Q1708" s="143"/>
      <c r="R1708" s="143"/>
      <c r="S1708" s="144"/>
      <c r="T1708" s="142" t="s">
        <v>291</v>
      </c>
      <c r="U1708" s="143"/>
      <c r="V1708" s="143"/>
      <c r="W1708" s="143"/>
      <c r="X1708" s="144"/>
      <c r="Y1708" s="142" t="s">
        <v>292</v>
      </c>
      <c r="Z1708" s="143"/>
      <c r="AA1708" s="143"/>
      <c r="AB1708" s="143"/>
      <c r="AC1708" s="144"/>
      <c r="AD1708" s="142" t="s">
        <v>292</v>
      </c>
      <c r="AE1708" s="143"/>
      <c r="AF1708" s="143"/>
      <c r="AG1708" s="143"/>
      <c r="AH1708" s="144"/>
      <c r="AI1708" s="142"/>
      <c r="AJ1708" s="143"/>
      <c r="AK1708" s="144"/>
      <c r="AM1708"/>
    </row>
    <row r="1709" spans="1:39" ht="17" customHeight="1" x14ac:dyDescent="0.2">
      <c r="A1709" s="62"/>
      <c r="B1709" s="145"/>
      <c r="C1709" s="146"/>
      <c r="D1709" s="147"/>
      <c r="E1709" s="145"/>
      <c r="F1709" s="146"/>
      <c r="G1709" s="146"/>
      <c r="H1709" s="146"/>
      <c r="I1709" s="146"/>
      <c r="J1709" s="146"/>
      <c r="K1709" s="146"/>
      <c r="L1709" s="146"/>
      <c r="M1709" s="146"/>
      <c r="N1709" s="146"/>
      <c r="O1709" s="146"/>
      <c r="P1709" s="146"/>
      <c r="Q1709" s="146"/>
      <c r="R1709" s="146"/>
      <c r="S1709" s="147"/>
      <c r="T1709" s="145" t="s">
        <v>291</v>
      </c>
      <c r="U1709" s="146"/>
      <c r="V1709" s="146"/>
      <c r="W1709" s="146"/>
      <c r="X1709" s="147"/>
      <c r="Y1709" s="145" t="s">
        <v>292</v>
      </c>
      <c r="Z1709" s="146"/>
      <c r="AA1709" s="146"/>
      <c r="AB1709" s="146"/>
      <c r="AC1709" s="147"/>
      <c r="AD1709" s="145" t="s">
        <v>292</v>
      </c>
      <c r="AE1709" s="146"/>
      <c r="AF1709" s="146"/>
      <c r="AG1709" s="146"/>
      <c r="AH1709" s="147"/>
      <c r="AI1709" s="145"/>
      <c r="AJ1709" s="146"/>
      <c r="AK1709" s="147"/>
      <c r="AM1709"/>
    </row>
    <row r="1710" spans="1:39" ht="17" customHeight="1" x14ac:dyDescent="0.2">
      <c r="A1710" s="62"/>
      <c r="B1710" s="145"/>
      <c r="C1710" s="146"/>
      <c r="D1710" s="147"/>
      <c r="E1710" s="145"/>
      <c r="F1710" s="146"/>
      <c r="G1710" s="146"/>
      <c r="H1710" s="146"/>
      <c r="I1710" s="146"/>
      <c r="J1710" s="146"/>
      <c r="K1710" s="146"/>
      <c r="L1710" s="146"/>
      <c r="M1710" s="146"/>
      <c r="N1710" s="146"/>
      <c r="O1710" s="146"/>
      <c r="P1710" s="146"/>
      <c r="Q1710" s="146"/>
      <c r="R1710" s="146"/>
      <c r="S1710" s="147"/>
      <c r="T1710" s="145" t="s">
        <v>291</v>
      </c>
      <c r="U1710" s="146"/>
      <c r="V1710" s="146"/>
      <c r="W1710" s="146"/>
      <c r="X1710" s="147"/>
      <c r="Y1710" s="145" t="s">
        <v>292</v>
      </c>
      <c r="Z1710" s="146"/>
      <c r="AA1710" s="146"/>
      <c r="AB1710" s="146"/>
      <c r="AC1710" s="147"/>
      <c r="AD1710" s="145" t="s">
        <v>292</v>
      </c>
      <c r="AE1710" s="146"/>
      <c r="AF1710" s="146"/>
      <c r="AG1710" s="146"/>
      <c r="AH1710" s="147"/>
      <c r="AI1710" s="145"/>
      <c r="AJ1710" s="146"/>
      <c r="AK1710" s="147"/>
      <c r="AM1710"/>
    </row>
    <row r="1711" spans="1:39" ht="17" customHeight="1" x14ac:dyDescent="0.2">
      <c r="A1711" s="62"/>
      <c r="B1711" s="145"/>
      <c r="C1711" s="146"/>
      <c r="D1711" s="147"/>
      <c r="E1711" s="145"/>
      <c r="F1711" s="146"/>
      <c r="G1711" s="146"/>
      <c r="H1711" s="146"/>
      <c r="I1711" s="146"/>
      <c r="J1711" s="146"/>
      <c r="K1711" s="146"/>
      <c r="L1711" s="146"/>
      <c r="M1711" s="146"/>
      <c r="N1711" s="146"/>
      <c r="O1711" s="146"/>
      <c r="P1711" s="146"/>
      <c r="Q1711" s="146"/>
      <c r="R1711" s="146"/>
      <c r="S1711" s="147"/>
      <c r="T1711" s="145" t="s">
        <v>291</v>
      </c>
      <c r="U1711" s="146"/>
      <c r="V1711" s="146"/>
      <c r="W1711" s="146"/>
      <c r="X1711" s="147"/>
      <c r="Y1711" s="145" t="s">
        <v>292</v>
      </c>
      <c r="Z1711" s="146"/>
      <c r="AA1711" s="146"/>
      <c r="AB1711" s="146"/>
      <c r="AC1711" s="147"/>
      <c r="AD1711" s="145" t="s">
        <v>292</v>
      </c>
      <c r="AE1711" s="146"/>
      <c r="AF1711" s="146"/>
      <c r="AG1711" s="146"/>
      <c r="AH1711" s="147"/>
      <c r="AI1711" s="145"/>
      <c r="AJ1711" s="146"/>
      <c r="AK1711" s="147"/>
      <c r="AM1711"/>
    </row>
    <row r="1712" spans="1:39" ht="17" customHeight="1" x14ac:dyDescent="0.2">
      <c r="A1712" s="62"/>
      <c r="B1712" s="145"/>
      <c r="C1712" s="146"/>
      <c r="D1712" s="147"/>
      <c r="E1712" s="145"/>
      <c r="F1712" s="146"/>
      <c r="G1712" s="146"/>
      <c r="H1712" s="146"/>
      <c r="I1712" s="146"/>
      <c r="J1712" s="146"/>
      <c r="K1712" s="146"/>
      <c r="L1712" s="146"/>
      <c r="M1712" s="146"/>
      <c r="N1712" s="146"/>
      <c r="O1712" s="146"/>
      <c r="P1712" s="146"/>
      <c r="Q1712" s="146"/>
      <c r="R1712" s="146"/>
      <c r="S1712" s="147"/>
      <c r="T1712" s="145" t="s">
        <v>291</v>
      </c>
      <c r="U1712" s="146"/>
      <c r="V1712" s="146"/>
      <c r="W1712" s="146"/>
      <c r="X1712" s="147"/>
      <c r="Y1712" s="145" t="s">
        <v>292</v>
      </c>
      <c r="Z1712" s="146"/>
      <c r="AA1712" s="146"/>
      <c r="AB1712" s="146"/>
      <c r="AC1712" s="147"/>
      <c r="AD1712" s="145" t="s">
        <v>292</v>
      </c>
      <c r="AE1712" s="146"/>
      <c r="AF1712" s="146"/>
      <c r="AG1712" s="146"/>
      <c r="AH1712" s="147"/>
      <c r="AI1712" s="145"/>
      <c r="AJ1712" s="146"/>
      <c r="AK1712" s="147"/>
      <c r="AM1712"/>
    </row>
    <row r="1713" spans="1:39" ht="17" customHeight="1" x14ac:dyDescent="0.2">
      <c r="A1713" s="62"/>
      <c r="B1713" s="145"/>
      <c r="C1713" s="146"/>
      <c r="D1713" s="147"/>
      <c r="E1713" s="145"/>
      <c r="F1713" s="146"/>
      <c r="G1713" s="146"/>
      <c r="H1713" s="146"/>
      <c r="I1713" s="146"/>
      <c r="J1713" s="146"/>
      <c r="K1713" s="146"/>
      <c r="L1713" s="146"/>
      <c r="M1713" s="146"/>
      <c r="N1713" s="146"/>
      <c r="O1713" s="146"/>
      <c r="P1713" s="146"/>
      <c r="Q1713" s="146"/>
      <c r="R1713" s="146"/>
      <c r="S1713" s="147"/>
      <c r="T1713" s="145" t="s">
        <v>291</v>
      </c>
      <c r="U1713" s="146"/>
      <c r="V1713" s="146"/>
      <c r="W1713" s="146"/>
      <c r="X1713" s="147"/>
      <c r="Y1713" s="145" t="s">
        <v>292</v>
      </c>
      <c r="Z1713" s="146"/>
      <c r="AA1713" s="146"/>
      <c r="AB1713" s="146"/>
      <c r="AC1713" s="147"/>
      <c r="AD1713" s="145" t="s">
        <v>292</v>
      </c>
      <c r="AE1713" s="146"/>
      <c r="AF1713" s="146"/>
      <c r="AG1713" s="146"/>
      <c r="AH1713" s="147"/>
      <c r="AI1713" s="145"/>
      <c r="AJ1713" s="146"/>
      <c r="AK1713" s="147"/>
      <c r="AM1713"/>
    </row>
    <row r="1714" spans="1:39" ht="17" customHeight="1" x14ac:dyDescent="0.2">
      <c r="A1714" s="62"/>
      <c r="B1714" s="145"/>
      <c r="C1714" s="146"/>
      <c r="D1714" s="147"/>
      <c r="E1714" s="145"/>
      <c r="F1714" s="146"/>
      <c r="G1714" s="146"/>
      <c r="H1714" s="146"/>
      <c r="I1714" s="146"/>
      <c r="J1714" s="146"/>
      <c r="K1714" s="146"/>
      <c r="L1714" s="146"/>
      <c r="M1714" s="146"/>
      <c r="N1714" s="146"/>
      <c r="O1714" s="146"/>
      <c r="P1714" s="146"/>
      <c r="Q1714" s="146"/>
      <c r="R1714" s="146"/>
      <c r="S1714" s="147"/>
      <c r="T1714" s="145" t="s">
        <v>291</v>
      </c>
      <c r="U1714" s="146"/>
      <c r="V1714" s="146"/>
      <c r="W1714" s="146"/>
      <c r="X1714" s="147"/>
      <c r="Y1714" s="145" t="s">
        <v>292</v>
      </c>
      <c r="Z1714" s="146"/>
      <c r="AA1714" s="146"/>
      <c r="AB1714" s="146"/>
      <c r="AC1714" s="147"/>
      <c r="AD1714" s="145" t="s">
        <v>292</v>
      </c>
      <c r="AE1714" s="146"/>
      <c r="AF1714" s="146"/>
      <c r="AG1714" s="146"/>
      <c r="AH1714" s="147"/>
      <c r="AI1714" s="145"/>
      <c r="AJ1714" s="146"/>
      <c r="AK1714" s="147"/>
      <c r="AM1714"/>
    </row>
    <row r="1715" spans="1:39" ht="17" customHeight="1" x14ac:dyDescent="0.2">
      <c r="A1715" s="62"/>
      <c r="B1715" s="145"/>
      <c r="C1715" s="146"/>
      <c r="D1715" s="147"/>
      <c r="E1715" s="145"/>
      <c r="F1715" s="146"/>
      <c r="G1715" s="146"/>
      <c r="H1715" s="146"/>
      <c r="I1715" s="146"/>
      <c r="J1715" s="146"/>
      <c r="K1715" s="146"/>
      <c r="L1715" s="146"/>
      <c r="M1715" s="146"/>
      <c r="N1715" s="146"/>
      <c r="O1715" s="146"/>
      <c r="P1715" s="146"/>
      <c r="Q1715" s="146"/>
      <c r="R1715" s="146"/>
      <c r="S1715" s="147"/>
      <c r="T1715" s="145" t="s">
        <v>291</v>
      </c>
      <c r="U1715" s="146"/>
      <c r="V1715" s="146"/>
      <c r="W1715" s="146"/>
      <c r="X1715" s="147"/>
      <c r="Y1715" s="145" t="s">
        <v>292</v>
      </c>
      <c r="Z1715" s="146"/>
      <c r="AA1715" s="146"/>
      <c r="AB1715" s="146"/>
      <c r="AC1715" s="147"/>
      <c r="AD1715" s="145" t="s">
        <v>292</v>
      </c>
      <c r="AE1715" s="146"/>
      <c r="AF1715" s="146"/>
      <c r="AG1715" s="146"/>
      <c r="AH1715" s="147"/>
      <c r="AI1715" s="145"/>
      <c r="AJ1715" s="146"/>
      <c r="AK1715" s="147"/>
      <c r="AM1715"/>
    </row>
    <row r="1716" spans="1:39" ht="17" customHeight="1" x14ac:dyDescent="0.2">
      <c r="A1716" s="62"/>
      <c r="B1716" s="145"/>
      <c r="C1716" s="146"/>
      <c r="D1716" s="147"/>
      <c r="E1716" s="145"/>
      <c r="F1716" s="146"/>
      <c r="G1716" s="146"/>
      <c r="H1716" s="146"/>
      <c r="I1716" s="146"/>
      <c r="J1716" s="146"/>
      <c r="K1716" s="146"/>
      <c r="L1716" s="146"/>
      <c r="M1716" s="146"/>
      <c r="N1716" s="146"/>
      <c r="O1716" s="146"/>
      <c r="P1716" s="146"/>
      <c r="Q1716" s="146"/>
      <c r="R1716" s="146"/>
      <c r="S1716" s="147"/>
      <c r="T1716" s="145" t="s">
        <v>291</v>
      </c>
      <c r="U1716" s="146"/>
      <c r="V1716" s="146"/>
      <c r="W1716" s="146"/>
      <c r="X1716" s="147"/>
      <c r="Y1716" s="145" t="s">
        <v>292</v>
      </c>
      <c r="Z1716" s="146"/>
      <c r="AA1716" s="146"/>
      <c r="AB1716" s="146"/>
      <c r="AC1716" s="147"/>
      <c r="AD1716" s="145" t="s">
        <v>292</v>
      </c>
      <c r="AE1716" s="146"/>
      <c r="AF1716" s="146"/>
      <c r="AG1716" s="146"/>
      <c r="AH1716" s="147"/>
      <c r="AI1716" s="145"/>
      <c r="AJ1716" s="146"/>
      <c r="AK1716" s="147"/>
      <c r="AM1716"/>
    </row>
    <row r="1717" spans="1:39" ht="17" customHeight="1" x14ac:dyDescent="0.2">
      <c r="A1717" s="62"/>
      <c r="B1717" s="145"/>
      <c r="C1717" s="146"/>
      <c r="D1717" s="147"/>
      <c r="E1717" s="145"/>
      <c r="F1717" s="146"/>
      <c r="G1717" s="146"/>
      <c r="H1717" s="146"/>
      <c r="I1717" s="146"/>
      <c r="J1717" s="146"/>
      <c r="K1717" s="146"/>
      <c r="L1717" s="146"/>
      <c r="M1717" s="146"/>
      <c r="N1717" s="146"/>
      <c r="O1717" s="146"/>
      <c r="P1717" s="146"/>
      <c r="Q1717" s="146"/>
      <c r="R1717" s="146"/>
      <c r="S1717" s="147"/>
      <c r="T1717" s="145" t="s">
        <v>291</v>
      </c>
      <c r="U1717" s="146"/>
      <c r="V1717" s="146"/>
      <c r="W1717" s="146"/>
      <c r="X1717" s="147"/>
      <c r="Y1717" s="145" t="s">
        <v>292</v>
      </c>
      <c r="Z1717" s="146"/>
      <c r="AA1717" s="146"/>
      <c r="AB1717" s="146"/>
      <c r="AC1717" s="147"/>
      <c r="AD1717" s="145" t="s">
        <v>292</v>
      </c>
      <c r="AE1717" s="146"/>
      <c r="AF1717" s="146"/>
      <c r="AG1717" s="146"/>
      <c r="AH1717" s="147"/>
      <c r="AI1717" s="145"/>
      <c r="AJ1717" s="146"/>
      <c r="AK1717" s="147"/>
      <c r="AM1717"/>
    </row>
    <row r="1718" spans="1:39" ht="17" customHeight="1" x14ac:dyDescent="0.2">
      <c r="A1718" s="62"/>
      <c r="B1718" s="148"/>
      <c r="C1718" s="149"/>
      <c r="D1718" s="150"/>
      <c r="E1718" s="148"/>
      <c r="F1718" s="149"/>
      <c r="G1718" s="149"/>
      <c r="H1718" s="149"/>
      <c r="I1718" s="149"/>
      <c r="J1718" s="149"/>
      <c r="K1718" s="149"/>
      <c r="L1718" s="149"/>
      <c r="M1718" s="149"/>
      <c r="N1718" s="149"/>
      <c r="O1718" s="149"/>
      <c r="P1718" s="149"/>
      <c r="Q1718" s="149"/>
      <c r="R1718" s="149"/>
      <c r="S1718" s="150"/>
      <c r="T1718" s="148" t="s">
        <v>291</v>
      </c>
      <c r="U1718" s="149"/>
      <c r="V1718" s="149"/>
      <c r="W1718" s="149"/>
      <c r="X1718" s="150"/>
      <c r="Y1718" s="148" t="s">
        <v>292</v>
      </c>
      <c r="Z1718" s="149"/>
      <c r="AA1718" s="149"/>
      <c r="AB1718" s="149"/>
      <c r="AC1718" s="150"/>
      <c r="AD1718" s="148" t="s">
        <v>292</v>
      </c>
      <c r="AE1718" s="149"/>
      <c r="AF1718" s="149"/>
      <c r="AG1718" s="149"/>
      <c r="AH1718" s="150"/>
      <c r="AI1718" s="148"/>
      <c r="AJ1718" s="149"/>
      <c r="AK1718" s="150"/>
      <c r="AM1718"/>
    </row>
    <row r="1719" spans="1:39" ht="7" customHeight="1" x14ac:dyDescent="0.2">
      <c r="A1719" s="62"/>
      <c r="AM1719"/>
    </row>
    <row r="1720" spans="1:39" ht="7" customHeight="1" x14ac:dyDescent="0.2">
      <c r="A1720" s="62"/>
      <c r="B1720" s="28"/>
      <c r="C1720" s="25"/>
      <c r="D1720" s="25"/>
      <c r="E1720" s="25"/>
      <c r="F1720" s="25"/>
      <c r="G1720" s="25"/>
      <c r="H1720" s="25"/>
      <c r="I1720" s="25"/>
      <c r="J1720" s="25"/>
      <c r="K1720" s="25"/>
      <c r="L1720" s="25"/>
      <c r="M1720" s="25"/>
      <c r="N1720" s="25"/>
      <c r="O1720" s="25"/>
      <c r="P1720" s="25"/>
      <c r="Q1720" s="25"/>
      <c r="R1720" s="25"/>
      <c r="S1720" s="25"/>
      <c r="T1720" s="25"/>
      <c r="U1720" s="25"/>
      <c r="V1720" s="25"/>
      <c r="W1720" s="25"/>
      <c r="X1720" s="25"/>
      <c r="Y1720" s="25"/>
      <c r="Z1720" s="25"/>
      <c r="AA1720" s="25"/>
      <c r="AB1720" s="25"/>
      <c r="AC1720" s="25"/>
      <c r="AD1720" s="25"/>
      <c r="AE1720" s="25"/>
      <c r="AF1720" s="25"/>
      <c r="AG1720" s="25"/>
      <c r="AH1720" s="25"/>
      <c r="AI1720" s="25"/>
      <c r="AJ1720" s="25"/>
      <c r="AK1720" s="26"/>
      <c r="AM1720"/>
    </row>
    <row r="1721" spans="1:39" s="30" customFormat="1" ht="15" customHeight="1" x14ac:dyDescent="0.15">
      <c r="A1721" s="62"/>
      <c r="B1721" s="166" t="s">
        <v>293</v>
      </c>
      <c r="C1721" s="167"/>
      <c r="D1721" s="167"/>
      <c r="E1721" s="167"/>
      <c r="F1721" s="167"/>
      <c r="G1721" s="23"/>
      <c r="H1721" s="69"/>
      <c r="I1721" s="23" t="s">
        <v>294</v>
      </c>
      <c r="J1721" s="23"/>
      <c r="K1721" s="23"/>
      <c r="L1721" s="23"/>
      <c r="M1721" s="69"/>
      <c r="N1721" s="23" t="s">
        <v>295</v>
      </c>
      <c r="O1721" s="23"/>
      <c r="P1721" s="23"/>
      <c r="Q1721" s="23"/>
      <c r="R1721" s="69"/>
      <c r="S1721" s="23" t="s">
        <v>296</v>
      </c>
      <c r="T1721" s="23"/>
      <c r="U1721" s="23"/>
      <c r="V1721" s="23"/>
      <c r="W1721" s="23"/>
      <c r="X1721" s="23"/>
      <c r="Y1721" s="70"/>
      <c r="Z1721" s="23" t="s">
        <v>297</v>
      </c>
      <c r="AA1721" s="23"/>
      <c r="AB1721" s="23"/>
      <c r="AC1721" s="23"/>
      <c r="AD1721" s="69"/>
      <c r="AE1721" s="23" t="s">
        <v>298</v>
      </c>
      <c r="AF1721" s="23"/>
      <c r="AG1721" s="23"/>
      <c r="AH1721" s="80"/>
      <c r="AI1721" s="80"/>
      <c r="AJ1721" s="80"/>
      <c r="AK1721" s="84"/>
    </row>
    <row r="1722" spans="1:39" s="30" customFormat="1" ht="10" customHeight="1" x14ac:dyDescent="0.15">
      <c r="A1722" s="62"/>
      <c r="B1722" s="166"/>
      <c r="C1722" s="167"/>
      <c r="D1722" s="167"/>
      <c r="E1722" s="167"/>
      <c r="F1722" s="167"/>
      <c r="G1722" s="23"/>
      <c r="H1722" s="23"/>
      <c r="I1722" s="23"/>
      <c r="J1722" s="23"/>
      <c r="K1722" s="23"/>
      <c r="L1722" s="23"/>
      <c r="M1722" s="23"/>
      <c r="N1722" s="23"/>
      <c r="O1722" s="23"/>
      <c r="P1722" s="23"/>
      <c r="Q1722" s="23"/>
      <c r="R1722" s="23"/>
      <c r="S1722" s="23"/>
      <c r="T1722" s="23"/>
      <c r="U1722" s="23"/>
      <c r="V1722" s="23"/>
      <c r="W1722" s="23"/>
      <c r="X1722" s="23"/>
      <c r="Y1722" s="23"/>
      <c r="Z1722" s="23"/>
      <c r="AA1722" s="23"/>
      <c r="AB1722" s="23"/>
      <c r="AC1722" s="23"/>
      <c r="AD1722" s="23"/>
      <c r="AE1722" s="23"/>
      <c r="AF1722" s="23"/>
      <c r="AG1722" s="23"/>
      <c r="AH1722" s="80"/>
      <c r="AI1722" s="80"/>
      <c r="AJ1722" s="80"/>
      <c r="AK1722" s="84"/>
    </row>
    <row r="1723" spans="1:39" s="30" customFormat="1" ht="15" customHeight="1" x14ac:dyDescent="0.15">
      <c r="A1723" s="62"/>
      <c r="B1723" s="166"/>
      <c r="C1723" s="167"/>
      <c r="D1723" s="167"/>
      <c r="E1723" s="167"/>
      <c r="F1723" s="167"/>
      <c r="G1723" s="23"/>
      <c r="H1723" s="69"/>
      <c r="I1723" s="23" t="s">
        <v>299</v>
      </c>
      <c r="J1723" s="23"/>
      <c r="K1723" s="23"/>
      <c r="L1723" s="23"/>
      <c r="M1723" s="69"/>
      <c r="N1723" s="23" t="s">
        <v>300</v>
      </c>
      <c r="O1723" s="72"/>
      <c r="P1723" s="23"/>
      <c r="Q1723" s="23"/>
      <c r="R1723" s="69"/>
      <c r="S1723" s="23" t="s">
        <v>301</v>
      </c>
      <c r="T1723" s="23"/>
      <c r="U1723" s="23"/>
      <c r="V1723" s="23"/>
      <c r="W1723" s="23"/>
      <c r="X1723" s="23"/>
      <c r="Y1723" s="69"/>
      <c r="Z1723" s="23" t="s">
        <v>302</v>
      </c>
      <c r="AA1723" s="23"/>
      <c r="AB1723" s="71"/>
      <c r="AC1723" s="71"/>
      <c r="AD1723" s="71"/>
      <c r="AE1723" s="71"/>
      <c r="AF1723" s="71"/>
      <c r="AG1723" s="71"/>
      <c r="AH1723" s="71"/>
      <c r="AI1723" s="71"/>
      <c r="AJ1723" s="71"/>
      <c r="AK1723" s="82"/>
    </row>
    <row r="1724" spans="1:39" s="30" customFormat="1" ht="10" customHeight="1" x14ac:dyDescent="0.15">
      <c r="A1724" s="62"/>
      <c r="B1724" s="83"/>
      <c r="C1724" s="29"/>
      <c r="D1724" s="29"/>
      <c r="E1724" s="29"/>
      <c r="F1724" s="29"/>
      <c r="G1724" s="23"/>
      <c r="H1724" s="23"/>
      <c r="I1724" s="23"/>
      <c r="J1724" s="23"/>
      <c r="K1724" s="23"/>
      <c r="L1724" s="23"/>
      <c r="M1724" s="23"/>
      <c r="N1724" s="23"/>
      <c r="O1724" s="23"/>
      <c r="P1724" s="23"/>
      <c r="Q1724" s="23"/>
      <c r="R1724" s="23"/>
      <c r="S1724" s="23"/>
      <c r="T1724" s="23"/>
      <c r="U1724" s="23"/>
      <c r="V1724" s="23"/>
      <c r="W1724" s="23"/>
      <c r="X1724" s="23"/>
      <c r="Y1724" s="23"/>
      <c r="Z1724" s="23"/>
      <c r="AA1724" s="23"/>
      <c r="AB1724" s="23"/>
      <c r="AC1724" s="23"/>
      <c r="AD1724" s="23"/>
      <c r="AE1724" s="23"/>
      <c r="AF1724" s="23"/>
      <c r="AG1724" s="23"/>
      <c r="AH1724" s="23"/>
      <c r="AI1724" s="23"/>
      <c r="AJ1724" s="23"/>
      <c r="AK1724" s="84"/>
    </row>
    <row r="1725" spans="1:39" s="30" customFormat="1" ht="15" customHeight="1" x14ac:dyDescent="0.15">
      <c r="A1725" s="62"/>
      <c r="B1725" s="171" t="s">
        <v>303</v>
      </c>
      <c r="C1725" s="172"/>
      <c r="D1725" s="172"/>
      <c r="E1725" s="172"/>
      <c r="F1725" s="172"/>
      <c r="G1725" s="23"/>
      <c r="H1725" s="69"/>
      <c r="I1725" s="23" t="s">
        <v>304</v>
      </c>
      <c r="J1725" s="23"/>
      <c r="K1725" s="23"/>
      <c r="L1725" s="23"/>
      <c r="M1725" s="23"/>
      <c r="N1725" s="23"/>
      <c r="O1725" s="72"/>
      <c r="P1725" s="23"/>
      <c r="Q1725" s="23"/>
      <c r="R1725" s="69"/>
      <c r="S1725" s="23" t="s">
        <v>305</v>
      </c>
      <c r="T1725" s="23"/>
      <c r="U1725" s="23"/>
      <c r="V1725" s="23"/>
      <c r="W1725" s="23"/>
      <c r="X1725" s="23"/>
      <c r="Y1725" s="69"/>
      <c r="Z1725" s="23" t="s">
        <v>306</v>
      </c>
      <c r="AA1725" s="23"/>
      <c r="AB1725" s="23"/>
      <c r="AC1725" s="23"/>
      <c r="AD1725" s="23"/>
      <c r="AE1725" s="23"/>
      <c r="AF1725" s="73"/>
      <c r="AG1725" s="23"/>
      <c r="AH1725" s="23"/>
      <c r="AI1725" s="23"/>
      <c r="AJ1725" s="23"/>
      <c r="AK1725" s="84"/>
    </row>
    <row r="1726" spans="1:39" s="30" customFormat="1" ht="5" customHeight="1" x14ac:dyDescent="0.15">
      <c r="A1726" s="62"/>
      <c r="B1726" s="171"/>
      <c r="C1726" s="172"/>
      <c r="D1726" s="172"/>
      <c r="E1726" s="172"/>
      <c r="F1726" s="172"/>
      <c r="G1726" s="23"/>
      <c r="H1726" s="23"/>
      <c r="I1726" s="23"/>
      <c r="J1726" s="23"/>
      <c r="K1726" s="23"/>
      <c r="L1726" s="23"/>
      <c r="M1726" s="23"/>
      <c r="N1726" s="23"/>
      <c r="O1726" s="72"/>
      <c r="P1726" s="23"/>
      <c r="Q1726" s="23"/>
      <c r="R1726" s="23"/>
      <c r="S1726" s="23"/>
      <c r="T1726" s="23"/>
      <c r="U1726" s="23"/>
      <c r="V1726" s="23"/>
      <c r="W1726" s="23"/>
      <c r="X1726" s="23"/>
      <c r="Y1726" s="23"/>
      <c r="Z1726" s="23"/>
      <c r="AA1726" s="23"/>
      <c r="AB1726" s="23"/>
      <c r="AC1726" s="23"/>
      <c r="AD1726" s="23"/>
      <c r="AE1726" s="23"/>
      <c r="AF1726" s="73"/>
      <c r="AG1726" s="23"/>
      <c r="AH1726" s="23"/>
      <c r="AI1726" s="23"/>
      <c r="AJ1726" s="23"/>
      <c r="AK1726" s="84"/>
    </row>
    <row r="1727" spans="1:39" s="30" customFormat="1" ht="15" customHeight="1" x14ac:dyDescent="0.2">
      <c r="A1727" s="63"/>
      <c r="B1727" s="171"/>
      <c r="C1727" s="172"/>
      <c r="D1727" s="172"/>
      <c r="E1727" s="172"/>
      <c r="F1727" s="172"/>
      <c r="G1727" s="23"/>
      <c r="H1727" s="23"/>
      <c r="I1727" s="23"/>
      <c r="J1727" s="23"/>
      <c r="K1727" s="23"/>
      <c r="L1727" s="23"/>
      <c r="M1727" s="23"/>
      <c r="N1727" s="23"/>
      <c r="O1727" s="74"/>
      <c r="P1727" s="23"/>
      <c r="Q1727" s="23"/>
      <c r="R1727" s="23"/>
      <c r="S1727" s="23"/>
      <c r="T1727" s="23"/>
      <c r="U1727" s="23"/>
      <c r="V1727" s="23"/>
      <c r="W1727" s="23"/>
      <c r="X1727" s="23"/>
      <c r="Y1727" s="23"/>
      <c r="Z1727" s="23"/>
      <c r="AA1727" s="23"/>
      <c r="AB1727" s="23"/>
      <c r="AC1727" s="23"/>
      <c r="AD1727" s="23"/>
      <c r="AE1727" s="23"/>
      <c r="AF1727" s="23"/>
      <c r="AG1727" s="23"/>
      <c r="AH1727" s="23"/>
      <c r="AI1727" s="23"/>
      <c r="AJ1727" s="23"/>
      <c r="AK1727" s="84"/>
    </row>
    <row r="1728" spans="1:39" s="30" customFormat="1" ht="10" customHeight="1" x14ac:dyDescent="0.2">
      <c r="A1728" s="62"/>
      <c r="B1728" s="83"/>
      <c r="C1728" s="29"/>
      <c r="D1728" s="29"/>
      <c r="E1728" s="29"/>
      <c r="F1728" s="29"/>
      <c r="G1728" s="23"/>
      <c r="H1728" s="23"/>
      <c r="I1728" s="23"/>
      <c r="J1728" s="23"/>
      <c r="K1728" s="23"/>
      <c r="L1728" s="23"/>
      <c r="M1728" s="23"/>
      <c r="N1728" s="23"/>
      <c r="O1728" s="75"/>
      <c r="P1728" s="23"/>
      <c r="Q1728" s="23"/>
      <c r="R1728" s="23"/>
      <c r="S1728" s="23"/>
      <c r="T1728" s="23"/>
      <c r="U1728" s="23"/>
      <c r="V1728" s="23"/>
      <c r="W1728" s="23"/>
      <c r="X1728" s="23"/>
      <c r="Y1728" s="23"/>
      <c r="Z1728" s="23"/>
      <c r="AA1728" s="23"/>
      <c r="AB1728" s="23"/>
      <c r="AC1728" s="23"/>
      <c r="AD1728" s="23"/>
      <c r="AE1728" s="23"/>
      <c r="AF1728" s="23"/>
      <c r="AG1728" s="23"/>
      <c r="AH1728" s="23"/>
      <c r="AI1728" s="23"/>
      <c r="AJ1728" s="23"/>
      <c r="AK1728" s="84"/>
    </row>
    <row r="1729" spans="1:39" s="30" customFormat="1" ht="17" customHeight="1" x14ac:dyDescent="0.15">
      <c r="A1729" s="62"/>
      <c r="B1729" s="173" t="s">
        <v>307</v>
      </c>
      <c r="C1729" s="174"/>
      <c r="D1729" s="174"/>
      <c r="E1729" s="174"/>
      <c r="F1729" s="174"/>
      <c r="G1729" s="23"/>
      <c r="H1729" s="69"/>
      <c r="I1729" s="76" t="s">
        <v>308</v>
      </c>
      <c r="J1729" s="23"/>
      <c r="K1729" s="23"/>
      <c r="L1729" s="23"/>
      <c r="M1729" s="69"/>
      <c r="N1729" s="23" t="s">
        <v>309</v>
      </c>
      <c r="O1729" s="72"/>
      <c r="P1729" s="23"/>
      <c r="Q1729" s="23"/>
      <c r="R1729" s="69"/>
      <c r="S1729" s="23" t="s">
        <v>310</v>
      </c>
      <c r="T1729" s="23"/>
      <c r="U1729" s="23"/>
      <c r="V1729" s="23"/>
      <c r="W1729" s="23"/>
      <c r="X1729" s="23"/>
      <c r="Y1729" s="69"/>
      <c r="Z1729" s="23" t="s">
        <v>311</v>
      </c>
      <c r="AA1729" s="23"/>
      <c r="AB1729" s="23"/>
      <c r="AC1729" s="69"/>
      <c r="AD1729" s="76" t="s">
        <v>312</v>
      </c>
      <c r="AF1729" s="23"/>
      <c r="AG1729" s="23"/>
      <c r="AH1729" s="23"/>
      <c r="AI1729" s="23"/>
      <c r="AJ1729" s="23"/>
      <c r="AK1729" s="84"/>
    </row>
    <row r="1730" spans="1:39" s="30" customFormat="1" ht="7" customHeight="1" x14ac:dyDescent="0.15">
      <c r="A1730" s="62"/>
      <c r="B1730" s="173"/>
      <c r="C1730" s="174"/>
      <c r="D1730" s="174"/>
      <c r="E1730" s="174"/>
      <c r="F1730" s="174"/>
      <c r="G1730" s="23"/>
      <c r="H1730" s="77"/>
      <c r="I1730" s="23"/>
      <c r="J1730" s="23"/>
      <c r="K1730" s="23"/>
      <c r="L1730" s="23"/>
      <c r="M1730" s="23"/>
      <c r="N1730" s="23"/>
      <c r="O1730" s="72"/>
      <c r="P1730" s="23"/>
      <c r="Q1730" s="23"/>
      <c r="R1730" s="23"/>
      <c r="S1730" s="23"/>
      <c r="T1730" s="23"/>
      <c r="U1730" s="23"/>
      <c r="V1730" s="23"/>
      <c r="W1730" s="23"/>
      <c r="X1730" s="23"/>
      <c r="Y1730" s="23"/>
      <c r="Z1730" s="23"/>
      <c r="AA1730" s="23"/>
      <c r="AB1730" s="23"/>
      <c r="AC1730" s="23"/>
      <c r="AD1730" s="23"/>
      <c r="AE1730" s="23"/>
      <c r="AF1730" s="23"/>
      <c r="AG1730" s="23"/>
      <c r="AH1730" s="23"/>
      <c r="AI1730" s="23"/>
      <c r="AJ1730" s="23"/>
      <c r="AK1730" s="84"/>
    </row>
    <row r="1731" spans="1:39" ht="17" customHeight="1" x14ac:dyDescent="0.2">
      <c r="A1731" s="62"/>
      <c r="B1731" s="173"/>
      <c r="C1731" s="174"/>
      <c r="D1731" s="174"/>
      <c r="E1731" s="174"/>
      <c r="F1731" s="174"/>
      <c r="G1731" s="75"/>
      <c r="H1731" s="78"/>
      <c r="I1731" s="75" t="s">
        <v>313</v>
      </c>
      <c r="J1731" s="75"/>
      <c r="K1731" s="75"/>
      <c r="L1731" s="75"/>
      <c r="M1731" s="75"/>
      <c r="N1731" s="75"/>
      <c r="O1731" s="75"/>
      <c r="P1731" s="75"/>
      <c r="Q1731" s="75"/>
      <c r="R1731" s="78"/>
      <c r="S1731" s="75" t="s">
        <v>314</v>
      </c>
      <c r="T1731" s="75"/>
      <c r="U1731" s="75"/>
      <c r="V1731" s="75"/>
      <c r="W1731" s="75"/>
      <c r="X1731" s="75"/>
      <c r="Y1731" s="78"/>
      <c r="Z1731" s="75" t="s">
        <v>315</v>
      </c>
      <c r="AA1731" s="75"/>
      <c r="AB1731" s="79"/>
      <c r="AC1731" s="79"/>
      <c r="AD1731" s="79"/>
      <c r="AE1731" s="79"/>
      <c r="AF1731" s="79"/>
      <c r="AG1731" s="79"/>
      <c r="AH1731" s="79"/>
      <c r="AI1731" s="79"/>
      <c r="AJ1731" s="79"/>
      <c r="AK1731" s="85"/>
      <c r="AM1731"/>
    </row>
    <row r="1732" spans="1:39" ht="10" customHeight="1" x14ac:dyDescent="0.2">
      <c r="A1732" s="62"/>
      <c r="B1732" s="86"/>
      <c r="C1732" s="87"/>
      <c r="D1732" s="87"/>
      <c r="E1732" s="87"/>
      <c r="F1732" s="87"/>
      <c r="G1732" s="75"/>
      <c r="H1732" s="75"/>
      <c r="I1732" s="75"/>
      <c r="J1732" s="75"/>
      <c r="K1732" s="75"/>
      <c r="L1732" s="75"/>
      <c r="M1732" s="75"/>
      <c r="N1732" s="75"/>
      <c r="O1732" s="75"/>
      <c r="P1732" s="75"/>
      <c r="Q1732" s="75"/>
      <c r="R1732" s="75"/>
      <c r="S1732" s="75"/>
      <c r="T1732" s="75"/>
      <c r="U1732" s="75"/>
      <c r="V1732" s="75"/>
      <c r="W1732" s="75"/>
      <c r="X1732" s="75"/>
      <c r="Y1732" s="75"/>
      <c r="Z1732" s="75"/>
      <c r="AA1732" s="75"/>
      <c r="AB1732" s="75"/>
      <c r="AC1732" s="75"/>
      <c r="AD1732" s="75"/>
      <c r="AE1732" s="75"/>
      <c r="AF1732" s="75"/>
      <c r="AG1732" s="75"/>
      <c r="AH1732" s="75"/>
      <c r="AI1732" s="75"/>
      <c r="AJ1732" s="75"/>
      <c r="AK1732" s="88"/>
      <c r="AM1732"/>
    </row>
    <row r="1733" spans="1:39" s="23" customFormat="1" ht="15" customHeight="1" x14ac:dyDescent="0.15">
      <c r="A1733" s="64"/>
      <c r="B1733" s="173" t="s">
        <v>316</v>
      </c>
      <c r="C1733" s="174"/>
      <c r="D1733" s="174"/>
      <c r="E1733" s="174"/>
      <c r="F1733" s="174"/>
      <c r="G1733" s="29"/>
      <c r="H1733" s="70"/>
      <c r="I1733" s="80" t="s">
        <v>35</v>
      </c>
      <c r="J1733" s="80"/>
      <c r="K1733" s="80"/>
      <c r="L1733" s="80"/>
      <c r="M1733" s="70"/>
      <c r="N1733" s="80" t="s">
        <v>54</v>
      </c>
      <c r="Q1733" s="80"/>
      <c r="R1733" s="70"/>
      <c r="S1733" s="80" t="s">
        <v>317</v>
      </c>
      <c r="V1733" s="80"/>
      <c r="W1733" s="80"/>
      <c r="Y1733" s="70"/>
      <c r="Z1733" s="80" t="s">
        <v>318</v>
      </c>
      <c r="AA1733" s="80"/>
      <c r="AD1733" s="80"/>
      <c r="AE1733" s="80"/>
      <c r="AF1733" s="80"/>
      <c r="AG1733" s="80"/>
      <c r="AH1733" s="80"/>
      <c r="AI1733" s="80"/>
      <c r="AJ1733" s="80"/>
      <c r="AK1733" s="84"/>
    </row>
    <row r="1734" spans="1:39" ht="17" customHeight="1" x14ac:dyDescent="0.2">
      <c r="A1734" s="62"/>
      <c r="B1734" s="173"/>
      <c r="C1734" s="174"/>
      <c r="D1734" s="174"/>
      <c r="E1734" s="174"/>
      <c r="F1734" s="174"/>
      <c r="G1734" s="75"/>
      <c r="H1734" s="75" t="s">
        <v>319</v>
      </c>
      <c r="I1734" s="75"/>
      <c r="J1734" s="79"/>
      <c r="K1734" s="79"/>
      <c r="L1734" s="79"/>
      <c r="M1734" s="79"/>
      <c r="N1734" s="79"/>
      <c r="O1734" s="79"/>
      <c r="P1734" s="79"/>
      <c r="Q1734" s="79"/>
      <c r="R1734" s="79"/>
      <c r="S1734" s="79"/>
      <c r="T1734" s="79"/>
      <c r="U1734" s="79"/>
      <c r="V1734" s="79"/>
      <c r="W1734" s="79"/>
      <c r="X1734" s="79"/>
      <c r="Y1734" s="79"/>
      <c r="Z1734" s="79"/>
      <c r="AA1734" s="79"/>
      <c r="AB1734" s="79"/>
      <c r="AC1734" s="79"/>
      <c r="AD1734" s="79"/>
      <c r="AE1734" s="79"/>
      <c r="AF1734" s="79"/>
      <c r="AG1734" s="79"/>
      <c r="AH1734" s="79"/>
      <c r="AI1734" s="79"/>
      <c r="AJ1734" s="79"/>
      <c r="AK1734" s="82"/>
      <c r="AM1734"/>
    </row>
    <row r="1735" spans="1:39" ht="5" customHeight="1" x14ac:dyDescent="0.2">
      <c r="A1735" s="62"/>
      <c r="B1735" s="89"/>
      <c r="C1735" s="81"/>
      <c r="D1735" s="81"/>
      <c r="E1735" s="81"/>
      <c r="F1735" s="81"/>
      <c r="G1735" s="81"/>
      <c r="H1735" s="81"/>
      <c r="I1735" s="81"/>
      <c r="J1735" s="81"/>
      <c r="K1735" s="81"/>
      <c r="L1735" s="81"/>
      <c r="M1735" s="81"/>
      <c r="N1735" s="81"/>
      <c r="O1735" s="81"/>
      <c r="P1735" s="81"/>
      <c r="Q1735" s="81"/>
      <c r="R1735" s="81"/>
      <c r="S1735" s="81"/>
      <c r="T1735" s="81"/>
      <c r="U1735" s="81"/>
      <c r="V1735" s="81"/>
      <c r="W1735" s="81"/>
      <c r="X1735" s="81"/>
      <c r="Y1735" s="81"/>
      <c r="Z1735" s="81"/>
      <c r="AA1735" s="81"/>
      <c r="AB1735" s="81"/>
      <c r="AC1735" s="81"/>
      <c r="AD1735" s="81"/>
      <c r="AE1735" s="81"/>
      <c r="AF1735" s="81"/>
      <c r="AG1735" s="81"/>
      <c r="AH1735" s="81"/>
      <c r="AI1735" s="81"/>
      <c r="AJ1735" s="81"/>
      <c r="AK1735" s="90"/>
      <c r="AM1735"/>
    </row>
    <row r="1736" spans="1:39" ht="7" customHeight="1" x14ac:dyDescent="0.2">
      <c r="A1736" s="62"/>
      <c r="B1736" s="175"/>
      <c r="C1736" s="175"/>
      <c r="D1736" s="175"/>
      <c r="E1736" s="175"/>
      <c r="F1736" s="176"/>
      <c r="G1736" s="176"/>
      <c r="H1736" s="176"/>
      <c r="I1736" s="176"/>
      <c r="J1736" s="176"/>
      <c r="K1736" s="176"/>
      <c r="L1736" s="176"/>
      <c r="M1736" s="176"/>
      <c r="N1736" s="176"/>
      <c r="O1736" s="176"/>
      <c r="P1736" s="176"/>
      <c r="Q1736" s="176"/>
      <c r="R1736" s="176"/>
      <c r="S1736" s="176"/>
      <c r="T1736" s="176"/>
      <c r="U1736" s="176"/>
      <c r="V1736" s="176"/>
      <c r="W1736" s="176"/>
      <c r="X1736" s="176"/>
      <c r="Y1736" s="176"/>
      <c r="Z1736" s="176"/>
      <c r="AA1736" s="176"/>
      <c r="AB1736" s="176"/>
      <c r="AC1736" s="176"/>
      <c r="AD1736" s="176"/>
      <c r="AE1736" s="176"/>
      <c r="AF1736" s="176"/>
      <c r="AG1736" s="176"/>
      <c r="AH1736" s="176"/>
      <c r="AI1736" s="176"/>
      <c r="AJ1736" s="176"/>
      <c r="AK1736" s="176"/>
      <c r="AM1736"/>
    </row>
    <row r="1737" spans="1:39" ht="16" customHeight="1" x14ac:dyDescent="0.2">
      <c r="A1737" s="62"/>
      <c r="B1737" s="177" t="s">
        <v>320</v>
      </c>
      <c r="C1737" s="178"/>
      <c r="D1737" s="178"/>
      <c r="E1737" s="178"/>
      <c r="F1737" s="143"/>
      <c r="G1737" s="143"/>
      <c r="H1737" s="143"/>
      <c r="I1737" s="143"/>
      <c r="J1737" s="143"/>
      <c r="K1737" s="143"/>
      <c r="L1737" s="143"/>
      <c r="M1737" s="143"/>
      <c r="N1737" s="143"/>
      <c r="O1737" s="143"/>
      <c r="P1737" s="143"/>
      <c r="Q1737" s="143"/>
      <c r="R1737" s="143"/>
      <c r="S1737" s="143"/>
      <c r="T1737" s="143"/>
      <c r="U1737" s="143"/>
      <c r="V1737" s="143"/>
      <c r="W1737" s="143"/>
      <c r="X1737" s="143"/>
      <c r="Y1737" s="143"/>
      <c r="Z1737" s="143"/>
      <c r="AA1737" s="143"/>
      <c r="AB1737" s="143"/>
      <c r="AC1737" s="143"/>
      <c r="AD1737" s="143"/>
      <c r="AE1737" s="143"/>
      <c r="AF1737" s="143"/>
      <c r="AG1737" s="143"/>
      <c r="AH1737" s="143"/>
      <c r="AI1737" s="143"/>
      <c r="AJ1737" s="143"/>
      <c r="AK1737" s="144"/>
      <c r="AM1737"/>
    </row>
    <row r="1738" spans="1:39" ht="16" customHeight="1" x14ac:dyDescent="0.2">
      <c r="A1738" s="62"/>
      <c r="B1738" s="145"/>
      <c r="C1738" s="146"/>
      <c r="D1738" s="146"/>
      <c r="E1738" s="146"/>
      <c r="F1738" s="146"/>
      <c r="G1738" s="146"/>
      <c r="H1738" s="146"/>
      <c r="I1738" s="146"/>
      <c r="J1738" s="146"/>
      <c r="K1738" s="146"/>
      <c r="L1738" s="146"/>
      <c r="M1738" s="146"/>
      <c r="N1738" s="146"/>
      <c r="O1738" s="146"/>
      <c r="P1738" s="146"/>
      <c r="Q1738" s="146"/>
      <c r="R1738" s="146"/>
      <c r="S1738" s="146"/>
      <c r="T1738" s="146"/>
      <c r="U1738" s="146"/>
      <c r="V1738" s="146"/>
      <c r="W1738" s="146"/>
      <c r="X1738" s="146"/>
      <c r="Y1738" s="146"/>
      <c r="Z1738" s="146"/>
      <c r="AA1738" s="146"/>
      <c r="AB1738" s="146"/>
      <c r="AC1738" s="146"/>
      <c r="AD1738" s="146"/>
      <c r="AE1738" s="146"/>
      <c r="AF1738" s="146"/>
      <c r="AG1738" s="146"/>
      <c r="AH1738" s="146"/>
      <c r="AI1738" s="146"/>
      <c r="AJ1738" s="146"/>
      <c r="AK1738" s="147"/>
      <c r="AM1738"/>
    </row>
    <row r="1739" spans="1:39" ht="16" customHeight="1" x14ac:dyDescent="0.2">
      <c r="A1739" s="62"/>
      <c r="B1739" s="145"/>
      <c r="C1739" s="146"/>
      <c r="D1739" s="146"/>
      <c r="E1739" s="146"/>
      <c r="F1739" s="146"/>
      <c r="G1739" s="146"/>
      <c r="H1739" s="146"/>
      <c r="I1739" s="146"/>
      <c r="J1739" s="146"/>
      <c r="K1739" s="146"/>
      <c r="L1739" s="146"/>
      <c r="M1739" s="146"/>
      <c r="N1739" s="146"/>
      <c r="O1739" s="146"/>
      <c r="P1739" s="146"/>
      <c r="Q1739" s="146"/>
      <c r="R1739" s="146"/>
      <c r="S1739" s="146"/>
      <c r="T1739" s="146"/>
      <c r="U1739" s="146"/>
      <c r="V1739" s="146"/>
      <c r="W1739" s="146"/>
      <c r="X1739" s="146"/>
      <c r="Y1739" s="146"/>
      <c r="Z1739" s="146"/>
      <c r="AA1739" s="146"/>
      <c r="AB1739" s="146"/>
      <c r="AC1739" s="146"/>
      <c r="AD1739" s="146"/>
      <c r="AE1739" s="146"/>
      <c r="AF1739" s="146"/>
      <c r="AG1739" s="146"/>
      <c r="AH1739" s="146"/>
      <c r="AI1739" s="146"/>
      <c r="AJ1739" s="146"/>
      <c r="AK1739" s="147"/>
      <c r="AM1739"/>
    </row>
    <row r="1740" spans="1:39" ht="16" customHeight="1" x14ac:dyDescent="0.2">
      <c r="A1740" s="62"/>
      <c r="B1740" s="145"/>
      <c r="C1740" s="146"/>
      <c r="D1740" s="146"/>
      <c r="E1740" s="146"/>
      <c r="F1740" s="146"/>
      <c r="G1740" s="146"/>
      <c r="H1740" s="146"/>
      <c r="I1740" s="146"/>
      <c r="J1740" s="146"/>
      <c r="K1740" s="146"/>
      <c r="L1740" s="146"/>
      <c r="M1740" s="146"/>
      <c r="N1740" s="146"/>
      <c r="O1740" s="146"/>
      <c r="P1740" s="146"/>
      <c r="Q1740" s="146"/>
      <c r="R1740" s="146"/>
      <c r="S1740" s="146"/>
      <c r="T1740" s="146"/>
      <c r="U1740" s="146"/>
      <c r="V1740" s="146"/>
      <c r="W1740" s="146"/>
      <c r="X1740" s="146"/>
      <c r="Y1740" s="146"/>
      <c r="Z1740" s="146"/>
      <c r="AA1740" s="146"/>
      <c r="AB1740" s="146"/>
      <c r="AC1740" s="146"/>
      <c r="AD1740" s="146"/>
      <c r="AE1740" s="146"/>
      <c r="AF1740" s="146"/>
      <c r="AG1740" s="146"/>
      <c r="AH1740" s="146"/>
      <c r="AI1740" s="146"/>
      <c r="AJ1740" s="146"/>
      <c r="AK1740" s="147"/>
      <c r="AM1740"/>
    </row>
    <row r="1741" spans="1:39" ht="17" customHeight="1" x14ac:dyDescent="0.2">
      <c r="A1741" s="62"/>
      <c r="B1741" s="145"/>
      <c r="C1741" s="146"/>
      <c r="D1741" s="146"/>
      <c r="E1741" s="146"/>
      <c r="F1741" s="146"/>
      <c r="G1741" s="146"/>
      <c r="H1741" s="146"/>
      <c r="I1741" s="146"/>
      <c r="J1741" s="146"/>
      <c r="K1741" s="146"/>
      <c r="L1741" s="146"/>
      <c r="M1741" s="146"/>
      <c r="N1741" s="146"/>
      <c r="O1741" s="146"/>
      <c r="P1741" s="146"/>
      <c r="Q1741" s="146"/>
      <c r="R1741" s="146"/>
      <c r="S1741" s="146"/>
      <c r="T1741" s="146"/>
      <c r="U1741" s="146"/>
      <c r="V1741" s="146"/>
      <c r="W1741" s="146"/>
      <c r="X1741" s="146"/>
      <c r="Y1741" s="146"/>
      <c r="Z1741" s="146"/>
      <c r="AA1741" s="146"/>
      <c r="AB1741" s="146"/>
      <c r="AC1741" s="146"/>
      <c r="AD1741" s="146"/>
      <c r="AE1741" s="146"/>
      <c r="AF1741" s="146"/>
      <c r="AG1741" s="146"/>
      <c r="AH1741" s="146"/>
      <c r="AI1741" s="146"/>
      <c r="AJ1741" s="146"/>
      <c r="AK1741" s="147"/>
      <c r="AM1741"/>
    </row>
    <row r="1742" spans="1:39" ht="17" customHeight="1" x14ac:dyDescent="0.2">
      <c r="A1742" s="62"/>
      <c r="B1742" s="145"/>
      <c r="C1742" s="146"/>
      <c r="D1742" s="146"/>
      <c r="E1742" s="146"/>
      <c r="F1742" s="146"/>
      <c r="G1742" s="146"/>
      <c r="H1742" s="146"/>
      <c r="I1742" s="146"/>
      <c r="J1742" s="146"/>
      <c r="K1742" s="146"/>
      <c r="L1742" s="146"/>
      <c r="M1742" s="146"/>
      <c r="N1742" s="146"/>
      <c r="O1742" s="146"/>
      <c r="P1742" s="146"/>
      <c r="Q1742" s="146"/>
      <c r="R1742" s="146"/>
      <c r="S1742" s="146"/>
      <c r="T1742" s="146"/>
      <c r="U1742" s="146"/>
      <c r="V1742" s="146"/>
      <c r="W1742" s="146"/>
      <c r="X1742" s="146"/>
      <c r="Y1742" s="146"/>
      <c r="Z1742" s="146"/>
      <c r="AA1742" s="146"/>
      <c r="AB1742" s="146"/>
      <c r="AC1742" s="146"/>
      <c r="AD1742" s="146"/>
      <c r="AE1742" s="146"/>
      <c r="AF1742" s="146"/>
      <c r="AG1742" s="146"/>
      <c r="AH1742" s="146"/>
      <c r="AI1742" s="146"/>
      <c r="AJ1742" s="146"/>
      <c r="AK1742" s="147"/>
      <c r="AM1742"/>
    </row>
    <row r="1743" spans="1:39" ht="17" customHeight="1" x14ac:dyDescent="0.2">
      <c r="A1743" s="62"/>
      <c r="B1743" s="148"/>
      <c r="C1743" s="149"/>
      <c r="D1743" s="149"/>
      <c r="E1743" s="149"/>
      <c r="F1743" s="149"/>
      <c r="G1743" s="149"/>
      <c r="H1743" s="149"/>
      <c r="I1743" s="149"/>
      <c r="J1743" s="149"/>
      <c r="K1743" s="149"/>
      <c r="L1743" s="149"/>
      <c r="M1743" s="149"/>
      <c r="N1743" s="149"/>
      <c r="O1743" s="149"/>
      <c r="P1743" s="149"/>
      <c r="Q1743" s="149"/>
      <c r="R1743" s="149"/>
      <c r="S1743" s="149"/>
      <c r="T1743" s="149"/>
      <c r="U1743" s="149"/>
      <c r="V1743" s="149"/>
      <c r="W1743" s="149"/>
      <c r="X1743" s="149"/>
      <c r="Y1743" s="149"/>
      <c r="Z1743" s="149"/>
      <c r="AA1743" s="149"/>
      <c r="AB1743" s="149"/>
      <c r="AC1743" s="149"/>
      <c r="AD1743" s="149"/>
      <c r="AE1743" s="149"/>
      <c r="AF1743" s="149"/>
      <c r="AG1743" s="149"/>
      <c r="AH1743" s="149"/>
      <c r="AI1743" s="149"/>
      <c r="AJ1743" s="149"/>
      <c r="AK1743" s="150"/>
      <c r="AM1743"/>
    </row>
    <row r="1744" spans="1:39" ht="7" customHeight="1" x14ac:dyDescent="0.2">
      <c r="A1744" s="62"/>
      <c r="AM1744"/>
    </row>
    <row r="1745" spans="1:44" ht="12" customHeight="1" x14ac:dyDescent="0.2">
      <c r="A1745" s="62"/>
      <c r="B1745" s="169" t="s">
        <v>321</v>
      </c>
      <c r="C1745" s="170"/>
      <c r="D1745" s="170"/>
      <c r="E1745" s="170"/>
      <c r="F1745" s="25"/>
      <c r="G1745" s="25"/>
      <c r="H1745" s="25"/>
      <c r="I1745" s="25"/>
      <c r="J1745" s="25"/>
      <c r="K1745" s="25"/>
      <c r="L1745" s="25"/>
      <c r="M1745" s="25"/>
      <c r="N1745" s="25"/>
      <c r="O1745" s="25"/>
      <c r="P1745" s="25"/>
      <c r="Q1745" s="25"/>
      <c r="R1745" s="25"/>
      <c r="S1745" s="26"/>
      <c r="T1745" s="169" t="s">
        <v>322</v>
      </c>
      <c r="U1745" s="170"/>
      <c r="V1745" s="170"/>
      <c r="W1745" s="170"/>
      <c r="X1745" s="25"/>
      <c r="Y1745" s="25"/>
      <c r="Z1745" s="25"/>
      <c r="AA1745" s="25"/>
      <c r="AB1745" s="25"/>
      <c r="AC1745" s="25"/>
      <c r="AD1745" s="25"/>
      <c r="AE1745" s="25"/>
      <c r="AF1745" s="25"/>
      <c r="AG1745" s="25"/>
      <c r="AH1745" s="25"/>
      <c r="AI1745" s="25"/>
      <c r="AJ1745" s="25"/>
      <c r="AK1745" s="26"/>
      <c r="AM1745"/>
    </row>
    <row r="1746" spans="1:44" x14ac:dyDescent="0.2">
      <c r="A1746" s="62"/>
      <c r="B1746" s="36"/>
      <c r="C1746" s="37"/>
      <c r="D1746" s="38" t="s">
        <v>323</v>
      </c>
      <c r="F1746" s="32"/>
      <c r="G1746" s="32"/>
      <c r="H1746" s="32"/>
      <c r="I1746" s="32"/>
      <c r="J1746" s="32"/>
      <c r="K1746" s="32"/>
      <c r="L1746" s="32"/>
      <c r="M1746" s="32"/>
      <c r="N1746" s="32"/>
      <c r="O1746" s="32"/>
      <c r="P1746" s="32"/>
      <c r="S1746" s="35"/>
      <c r="T1746" s="36"/>
      <c r="U1746" s="37"/>
      <c r="V1746" s="38" t="s">
        <v>323</v>
      </c>
      <c r="X1746" s="32"/>
      <c r="Y1746" s="32"/>
      <c r="Z1746" s="32"/>
      <c r="AA1746" s="32"/>
      <c r="AB1746" s="32"/>
      <c r="AC1746" s="32"/>
      <c r="AD1746" s="32"/>
      <c r="AE1746" s="32"/>
      <c r="AF1746" s="32"/>
      <c r="AG1746" s="32"/>
      <c r="AH1746" s="32"/>
      <c r="AI1746" s="38"/>
      <c r="AJ1746" s="38"/>
      <c r="AK1746" s="35"/>
      <c r="AM1746"/>
    </row>
    <row r="1747" spans="1:44" ht="7" customHeight="1" x14ac:dyDescent="0.2">
      <c r="A1747" s="62"/>
      <c r="B1747" s="34"/>
      <c r="S1747" s="35"/>
      <c r="T1747" s="34"/>
      <c r="AK1747" s="35"/>
      <c r="AM1747"/>
    </row>
    <row r="1748" spans="1:44" ht="14.25" customHeight="1" x14ac:dyDescent="0.2">
      <c r="A1748" s="62"/>
      <c r="B1748" s="39"/>
      <c r="F1748" s="38" t="s">
        <v>324</v>
      </c>
      <c r="H1748" s="40"/>
      <c r="I1748" s="40"/>
      <c r="J1748" s="41" t="s">
        <v>325</v>
      </c>
      <c r="K1748" s="40"/>
      <c r="L1748" s="41" t="s">
        <v>326</v>
      </c>
      <c r="M1748" s="40"/>
      <c r="N1748" s="40"/>
      <c r="S1748" s="35"/>
      <c r="T1748" s="39"/>
      <c r="X1748" s="38" t="s">
        <v>324</v>
      </c>
      <c r="Z1748" s="40"/>
      <c r="AA1748" s="40"/>
      <c r="AB1748" s="41" t="s">
        <v>325</v>
      </c>
      <c r="AC1748" s="40"/>
      <c r="AD1748" s="41" t="s">
        <v>326</v>
      </c>
      <c r="AE1748" s="40"/>
      <c r="AF1748" s="40"/>
      <c r="AK1748" s="35"/>
      <c r="AM1748"/>
    </row>
    <row r="1749" spans="1:44" ht="5" customHeight="1" x14ac:dyDescent="0.2">
      <c r="A1749" s="62"/>
      <c r="B1749" s="31"/>
      <c r="C1749" s="32"/>
      <c r="D1749" s="32"/>
      <c r="E1749" s="32"/>
      <c r="F1749" s="32"/>
      <c r="G1749" s="32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3"/>
      <c r="T1749" s="31"/>
      <c r="U1749" s="32"/>
      <c r="V1749" s="32"/>
      <c r="W1749" s="32"/>
      <c r="X1749" s="32"/>
      <c r="Y1749" s="32"/>
      <c r="Z1749" s="32"/>
      <c r="AA1749" s="32"/>
      <c r="AB1749" s="32"/>
      <c r="AC1749" s="32"/>
      <c r="AD1749" s="32"/>
      <c r="AE1749" s="32"/>
      <c r="AF1749" s="32"/>
      <c r="AG1749" s="32"/>
      <c r="AH1749" s="32"/>
      <c r="AI1749" s="32"/>
      <c r="AJ1749" s="32"/>
      <c r="AK1749" s="33"/>
      <c r="AM1749"/>
    </row>
    <row r="1750" spans="1:44" x14ac:dyDescent="0.2">
      <c r="A1750"/>
      <c r="AK1750" s="95" t="s">
        <v>327</v>
      </c>
      <c r="AM1750"/>
    </row>
    <row r="1751" spans="1:44" ht="5" customHeight="1" x14ac:dyDescent="0.2">
      <c r="B1751" s="16"/>
      <c r="C1751" s="17"/>
      <c r="D1751" s="18"/>
      <c r="E1751" s="18"/>
      <c r="F1751" s="18"/>
      <c r="G1751" s="18"/>
      <c r="H1751" s="18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  <c r="AA1751" s="16"/>
      <c r="AB1751" s="16"/>
      <c r="AC1751" s="16"/>
      <c r="AD1751" s="16"/>
      <c r="AE1751" s="16"/>
      <c r="AF1751" s="16"/>
      <c r="AG1751" s="16"/>
      <c r="AH1751" s="16"/>
      <c r="AI1751" s="16"/>
      <c r="AJ1751" s="16"/>
      <c r="AK1751" s="16"/>
    </row>
    <row r="1752" spans="1:44" ht="22" customHeight="1" x14ac:dyDescent="0.2">
      <c r="A1752" t="str">
        <f>IF($AN$2="","",IF(A1682&gt;=$AN$2,"",1+A1682))</f>
        <v/>
      </c>
      <c r="B1752" s="188"/>
      <c r="C1752" s="189"/>
      <c r="D1752" s="189"/>
      <c r="E1752" s="189"/>
      <c r="F1752" s="189"/>
      <c r="G1752" s="189"/>
      <c r="H1752" s="189"/>
      <c r="I1752" s="190"/>
      <c r="J1752" s="192" t="s">
        <v>277</v>
      </c>
      <c r="K1752" s="193"/>
      <c r="L1752" s="193"/>
      <c r="M1752" s="193"/>
      <c r="N1752" s="193"/>
      <c r="O1752" s="193"/>
      <c r="P1752" s="193"/>
      <c r="Q1752" s="193"/>
      <c r="R1752" s="193"/>
      <c r="S1752" s="193"/>
      <c r="T1752" s="193"/>
      <c r="U1752" s="193"/>
      <c r="V1752" s="193"/>
      <c r="W1752" s="193"/>
      <c r="X1752" s="196" t="str">
        <f>IF(A1752="","",_xlfn.XLOOKUP(A1752,Listagem[Item],Listagem[Número OS]))</f>
        <v/>
      </c>
      <c r="Y1752" s="196"/>
      <c r="Z1752" s="196"/>
      <c r="AA1752" s="196"/>
      <c r="AB1752" s="196"/>
      <c r="AC1752" s="197"/>
      <c r="AD1752" s="188"/>
      <c r="AE1752" s="189"/>
      <c r="AF1752" s="189"/>
      <c r="AG1752" s="189"/>
      <c r="AH1752" s="189"/>
      <c r="AI1752" s="189"/>
      <c r="AJ1752" s="189"/>
      <c r="AK1752" s="190"/>
      <c r="AL1752" s="13"/>
      <c r="AM1752"/>
    </row>
    <row r="1753" spans="1:44" ht="22" customHeight="1" x14ac:dyDescent="0.2">
      <c r="A1753" s="14"/>
      <c r="B1753" s="161"/>
      <c r="C1753" s="162"/>
      <c r="D1753" s="162"/>
      <c r="E1753" s="162"/>
      <c r="F1753" s="162"/>
      <c r="G1753" s="162"/>
      <c r="H1753" s="162"/>
      <c r="I1753" s="191"/>
      <c r="J1753" s="194"/>
      <c r="K1753" s="195"/>
      <c r="L1753" s="195"/>
      <c r="M1753" s="195"/>
      <c r="N1753" s="195"/>
      <c r="O1753" s="195"/>
      <c r="P1753" s="195"/>
      <c r="Q1753" s="195"/>
      <c r="R1753" s="195"/>
      <c r="S1753" s="195"/>
      <c r="T1753" s="195"/>
      <c r="U1753" s="195"/>
      <c r="V1753" s="195"/>
      <c r="W1753" s="195"/>
      <c r="X1753" s="198"/>
      <c r="Y1753" s="198"/>
      <c r="Z1753" s="198"/>
      <c r="AA1753" s="198"/>
      <c r="AB1753" s="198"/>
      <c r="AC1753" s="199"/>
      <c r="AD1753" s="161"/>
      <c r="AE1753" s="162"/>
      <c r="AF1753" s="162"/>
      <c r="AG1753" s="162"/>
      <c r="AH1753" s="162"/>
      <c r="AI1753" s="162"/>
      <c r="AJ1753" s="162"/>
      <c r="AK1753" s="191"/>
      <c r="AM1753"/>
    </row>
    <row r="1754" spans="1:44" ht="7" customHeight="1" x14ac:dyDescent="0.2">
      <c r="A1754"/>
      <c r="C1754" s="15"/>
      <c r="D1754" s="12"/>
      <c r="E1754" s="12"/>
      <c r="F1754" s="12"/>
      <c r="G1754" s="12"/>
      <c r="H1754" s="12"/>
      <c r="AM1754"/>
    </row>
    <row r="1755" spans="1:44" ht="18" customHeight="1" x14ac:dyDescent="0.2">
      <c r="A1755" s="62"/>
      <c r="B1755" s="200" t="s">
        <v>11</v>
      </c>
      <c r="C1755" s="201"/>
      <c r="D1755" s="201"/>
      <c r="E1755" s="201"/>
      <c r="F1755" s="201"/>
      <c r="G1755" s="201"/>
      <c r="H1755" s="201"/>
      <c r="I1755" s="97" t="str">
        <f>IF($X1752="","",_xlfn.XLOOKUP($X1752,Sisteplant[Número OS],Sisteplant[Denominação Tipo de Solicitação Serviço]))</f>
        <v/>
      </c>
      <c r="J1755" s="99"/>
      <c r="K1755" s="99"/>
      <c r="L1755" s="99"/>
      <c r="M1755" s="99"/>
      <c r="N1755" s="99"/>
      <c r="O1755" s="200" t="s">
        <v>13</v>
      </c>
      <c r="P1755" s="201"/>
      <c r="Q1755" s="201"/>
      <c r="R1755" s="98" t="str">
        <f>IF($X1752="","",_xlfn.XLOOKUP($X1752,Sisteplant[Número OS],Sisteplant[Denominação Oficina]))</f>
        <v/>
      </c>
      <c r="S1755" s="98"/>
      <c r="T1755" s="98"/>
      <c r="U1755" s="98"/>
      <c r="V1755" s="98"/>
      <c r="W1755" s="98"/>
      <c r="X1755" s="202" t="s">
        <v>15</v>
      </c>
      <c r="Y1755" s="203"/>
      <c r="Z1755" s="203"/>
      <c r="AA1755" s="203"/>
      <c r="AB1755" s="203"/>
      <c r="AC1755" s="204" t="str">
        <f>IF($X1752="","",_xlfn.XLOOKUP($X1752,Sisteplant[Número OS],Sisteplant[Data Prevista]))</f>
        <v/>
      </c>
      <c r="AD1755" s="204"/>
      <c r="AE1755" s="204"/>
      <c r="AF1755" s="204"/>
      <c r="AG1755" s="204"/>
      <c r="AH1755" s="204"/>
      <c r="AI1755" s="204"/>
      <c r="AJ1755" s="204"/>
      <c r="AK1755" s="234"/>
      <c r="AM1755"/>
      <c r="AN1755" s="111"/>
      <c r="AO1755" s="111"/>
      <c r="AP1755" s="111"/>
      <c r="AQ1755" s="111"/>
      <c r="AR1755" s="111"/>
    </row>
    <row r="1756" spans="1:44" ht="7" customHeight="1" x14ac:dyDescent="0.2">
      <c r="A1756" s="62"/>
      <c r="B1756" s="16"/>
      <c r="C1756" s="17"/>
      <c r="D1756" s="18"/>
      <c r="E1756" s="18"/>
      <c r="F1756" s="18"/>
      <c r="G1756" s="18"/>
      <c r="H1756" s="18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  <c r="AA1756" s="16"/>
      <c r="AB1756" s="16"/>
      <c r="AC1756" s="16"/>
      <c r="AD1756" s="16"/>
      <c r="AE1756" s="16"/>
      <c r="AF1756" s="16"/>
      <c r="AG1756" s="16"/>
      <c r="AH1756" s="16"/>
      <c r="AI1756" s="16"/>
      <c r="AJ1756" s="16"/>
      <c r="AK1756" s="16"/>
      <c r="AM1756"/>
      <c r="AN1756" s="111"/>
      <c r="AO1756" s="111"/>
      <c r="AP1756" s="111"/>
      <c r="AQ1756" s="111"/>
      <c r="AR1756" s="111"/>
    </row>
    <row r="1757" spans="1:44" ht="15" customHeight="1" x14ac:dyDescent="0.2">
      <c r="A1757" s="62"/>
      <c r="B1757" s="91" t="s">
        <v>278</v>
      </c>
      <c r="C1757" s="19"/>
      <c r="D1757" s="20"/>
      <c r="E1757" s="20"/>
      <c r="F1757" s="20"/>
      <c r="G1757" s="20"/>
      <c r="H1757" s="20"/>
      <c r="I1757" s="21"/>
      <c r="J1757" s="21"/>
      <c r="K1757" s="21"/>
      <c r="L1757" s="21"/>
      <c r="M1757" s="21"/>
      <c r="N1757" s="21"/>
      <c r="O1757" s="21"/>
      <c r="P1757" s="21"/>
      <c r="Q1757" s="21"/>
      <c r="R1757" s="21"/>
      <c r="S1757" s="21"/>
      <c r="T1757" s="21"/>
      <c r="U1757" s="21"/>
      <c r="V1757" s="21"/>
      <c r="W1757" s="21"/>
      <c r="X1757" s="21"/>
      <c r="Y1757" s="21"/>
      <c r="Z1757" s="21"/>
      <c r="AA1757" s="21"/>
      <c r="AB1757" s="21"/>
      <c r="AC1757" s="21"/>
      <c r="AD1757" s="21"/>
      <c r="AE1757" s="21"/>
      <c r="AF1757" s="21"/>
      <c r="AG1757" s="21"/>
      <c r="AH1757" s="21"/>
      <c r="AI1757" s="21"/>
      <c r="AJ1757" s="21"/>
      <c r="AK1757" s="22"/>
      <c r="AM1757"/>
      <c r="AN1757" s="111"/>
      <c r="AO1757" s="111"/>
      <c r="AP1757" s="111"/>
      <c r="AQ1757" s="111"/>
      <c r="AR1757" s="111"/>
    </row>
    <row r="1758" spans="1:44" ht="16.75" customHeight="1" x14ac:dyDescent="0.2">
      <c r="A1758" s="64"/>
      <c r="B1758" s="208" t="str">
        <f>IF($X1752="","",_xlfn.XLOOKUP($X1752,Sisteplant[Número OS],Sisteplant[Descrição OS]))</f>
        <v/>
      </c>
      <c r="C1758" s="209"/>
      <c r="D1758" s="209"/>
      <c r="E1758" s="209"/>
      <c r="F1758" s="209"/>
      <c r="G1758" s="209"/>
      <c r="H1758" s="209"/>
      <c r="I1758" s="209"/>
      <c r="J1758" s="209"/>
      <c r="K1758" s="209"/>
      <c r="L1758" s="209"/>
      <c r="M1758" s="209"/>
      <c r="N1758" s="209"/>
      <c r="O1758" s="209"/>
      <c r="P1758" s="209"/>
      <c r="Q1758" s="209"/>
      <c r="R1758" s="209"/>
      <c r="S1758" s="209"/>
      <c r="T1758" s="209"/>
      <c r="U1758" s="209"/>
      <c r="V1758" s="209"/>
      <c r="W1758" s="209"/>
      <c r="X1758" s="209"/>
      <c r="Y1758" s="209"/>
      <c r="Z1758" s="209"/>
      <c r="AA1758" s="209"/>
      <c r="AB1758" s="209"/>
      <c r="AC1758" s="209"/>
      <c r="AD1758" s="209"/>
      <c r="AE1758" s="209"/>
      <c r="AF1758" s="209"/>
      <c r="AG1758" s="209"/>
      <c r="AH1758" s="209"/>
      <c r="AI1758" s="209"/>
      <c r="AJ1758" s="209"/>
      <c r="AK1758" s="210"/>
      <c r="AM1758"/>
    </row>
    <row r="1759" spans="1:44" ht="16.75" customHeight="1" x14ac:dyDescent="0.2">
      <c r="A1759" s="64"/>
      <c r="B1759" s="208"/>
      <c r="C1759" s="209"/>
      <c r="D1759" s="209"/>
      <c r="E1759" s="209"/>
      <c r="F1759" s="209"/>
      <c r="G1759" s="209"/>
      <c r="H1759" s="209"/>
      <c r="I1759" s="209"/>
      <c r="J1759" s="209"/>
      <c r="K1759" s="209"/>
      <c r="L1759" s="209"/>
      <c r="M1759" s="209"/>
      <c r="N1759" s="209"/>
      <c r="O1759" s="209"/>
      <c r="P1759" s="209"/>
      <c r="Q1759" s="209"/>
      <c r="R1759" s="209"/>
      <c r="S1759" s="209"/>
      <c r="T1759" s="209"/>
      <c r="U1759" s="209"/>
      <c r="V1759" s="209"/>
      <c r="W1759" s="209"/>
      <c r="X1759" s="209"/>
      <c r="Y1759" s="209"/>
      <c r="Z1759" s="209"/>
      <c r="AA1759" s="209"/>
      <c r="AB1759" s="209"/>
      <c r="AC1759" s="209"/>
      <c r="AD1759" s="209"/>
      <c r="AE1759" s="209"/>
      <c r="AF1759" s="209"/>
      <c r="AG1759" s="209"/>
      <c r="AH1759" s="209"/>
      <c r="AI1759" s="209"/>
      <c r="AJ1759" s="209"/>
      <c r="AK1759" s="210"/>
      <c r="AM1759"/>
    </row>
    <row r="1760" spans="1:44" ht="16.75" customHeight="1" x14ac:dyDescent="0.2">
      <c r="A1760" s="62"/>
      <c r="B1760" s="208"/>
      <c r="C1760" s="209"/>
      <c r="D1760" s="209"/>
      <c r="E1760" s="209"/>
      <c r="F1760" s="209"/>
      <c r="G1760" s="209"/>
      <c r="H1760" s="209"/>
      <c r="I1760" s="209"/>
      <c r="J1760" s="209"/>
      <c r="K1760" s="209"/>
      <c r="L1760" s="209"/>
      <c r="M1760" s="209"/>
      <c r="N1760" s="209"/>
      <c r="O1760" s="209"/>
      <c r="P1760" s="209"/>
      <c r="Q1760" s="209"/>
      <c r="R1760" s="209"/>
      <c r="S1760" s="209"/>
      <c r="T1760" s="209"/>
      <c r="U1760" s="209"/>
      <c r="V1760" s="209"/>
      <c r="W1760" s="209"/>
      <c r="X1760" s="209"/>
      <c r="Y1760" s="209"/>
      <c r="Z1760" s="209"/>
      <c r="AA1760" s="209"/>
      <c r="AB1760" s="209"/>
      <c r="AC1760" s="209"/>
      <c r="AD1760" s="209"/>
      <c r="AE1760" s="209"/>
      <c r="AF1760" s="209"/>
      <c r="AG1760" s="209"/>
      <c r="AH1760" s="209"/>
      <c r="AI1760" s="209"/>
      <c r="AJ1760" s="209"/>
      <c r="AK1760" s="210"/>
      <c r="AM1760"/>
    </row>
    <row r="1761" spans="1:39" ht="16.75" customHeight="1" x14ac:dyDescent="0.2">
      <c r="A1761" s="62"/>
      <c r="B1761" s="211"/>
      <c r="C1761" s="212"/>
      <c r="D1761" s="212"/>
      <c r="E1761" s="212"/>
      <c r="F1761" s="212"/>
      <c r="G1761" s="212"/>
      <c r="H1761" s="212"/>
      <c r="I1761" s="212"/>
      <c r="J1761" s="212"/>
      <c r="K1761" s="212"/>
      <c r="L1761" s="212"/>
      <c r="M1761" s="212"/>
      <c r="N1761" s="212"/>
      <c r="O1761" s="212"/>
      <c r="P1761" s="212"/>
      <c r="Q1761" s="212"/>
      <c r="R1761" s="212"/>
      <c r="S1761" s="212"/>
      <c r="T1761" s="212"/>
      <c r="U1761" s="212"/>
      <c r="V1761" s="212"/>
      <c r="W1761" s="212"/>
      <c r="X1761" s="212"/>
      <c r="Y1761" s="212"/>
      <c r="Z1761" s="212"/>
      <c r="AA1761" s="212"/>
      <c r="AB1761" s="212"/>
      <c r="AC1761" s="212"/>
      <c r="AD1761" s="212"/>
      <c r="AE1761" s="212"/>
      <c r="AF1761" s="212"/>
      <c r="AG1761" s="212"/>
      <c r="AH1761" s="212"/>
      <c r="AI1761" s="212"/>
      <c r="AJ1761" s="212"/>
      <c r="AK1761" s="213"/>
      <c r="AM1761"/>
    </row>
    <row r="1762" spans="1:39" ht="7" customHeight="1" x14ac:dyDescent="0.2">
      <c r="A1762" s="62"/>
      <c r="B1762" s="16"/>
      <c r="C1762" s="17"/>
      <c r="D1762" s="18"/>
      <c r="E1762" s="18"/>
      <c r="F1762" s="18"/>
      <c r="G1762" s="18"/>
      <c r="H1762" s="18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  <c r="AA1762" s="16"/>
      <c r="AB1762" s="16"/>
      <c r="AC1762" s="16"/>
      <c r="AD1762" s="16"/>
      <c r="AE1762" s="16"/>
      <c r="AF1762" s="16"/>
      <c r="AG1762" s="16"/>
      <c r="AH1762" s="16"/>
      <c r="AI1762" s="16"/>
      <c r="AJ1762" s="16"/>
      <c r="AK1762" s="16"/>
      <c r="AM1762"/>
    </row>
    <row r="1763" spans="1:39" ht="18" customHeight="1" x14ac:dyDescent="0.2">
      <c r="A1763" s="62"/>
      <c r="B1763" s="179" t="s">
        <v>279</v>
      </c>
      <c r="C1763" s="180"/>
      <c r="D1763" s="99" t="str">
        <f>IF($X1752="","",_xlfn.XLOOKUP($X1752,Sisteplant[Número OS],Sisteplant[Ativo]))</f>
        <v/>
      </c>
      <c r="E1763" s="99"/>
      <c r="F1763" s="99"/>
      <c r="G1763" s="99"/>
      <c r="H1763" s="99"/>
      <c r="I1763" s="99"/>
      <c r="J1763" s="99"/>
      <c r="K1763" s="99"/>
      <c r="L1763" s="179" t="s">
        <v>280</v>
      </c>
      <c r="M1763" s="180"/>
      <c r="N1763" s="180"/>
      <c r="O1763" s="180"/>
      <c r="P1763" s="99" t="str">
        <f>IF($X1752="","",_xlfn.XLOOKUP($X1752,Sisteplant[Número OS],Sisteplant[Denominação Ativo]))</f>
        <v/>
      </c>
      <c r="Q1763" s="99"/>
      <c r="R1763" s="99"/>
      <c r="S1763" s="99"/>
      <c r="T1763" s="99"/>
      <c r="U1763" s="99"/>
      <c r="V1763" s="99"/>
      <c r="W1763" s="99"/>
      <c r="X1763" s="99"/>
      <c r="Y1763" s="99"/>
      <c r="Z1763" s="99"/>
      <c r="AA1763" s="99"/>
      <c r="AB1763" s="99"/>
      <c r="AC1763" s="99"/>
      <c r="AD1763" s="99"/>
      <c r="AE1763" s="185" t="str">
        <f t="array" ref="AE1763">IFERROR(
IF(I1755="","",
_xlfn.SWITCH(I1755,
"PROJETO","PO",
"OBRAS","CC")),
"--")</f>
        <v/>
      </c>
      <c r="AF1763" s="186"/>
      <c r="AG1763" s="214" t="str">
        <f t="array" ref="AG1763">IFERROR(
_xlfn.SWITCH(I1755,
"","",
"PROJETO",VALUE(RIGHT(_xlfn.XLOOKUP(X1752,Sisteplant[Número OS],Sisteplant[Observações do Serviço]),LEN(_xlfn.XLOOKUP(X1752,Sisteplant[Número OS],Sisteplant[Observações do Serviço]))-3)),
"OBRAS",VALUE(LEFT(VLOOKUP($X1752,Sisteplant[],20,FALSE),FIND("-",VLOOKUP($X1752,Sisteplant[],20,FALSE))-1))),"--")</f>
        <v/>
      </c>
      <c r="AH1763" s="214"/>
      <c r="AI1763" s="214"/>
      <c r="AJ1763" s="214"/>
      <c r="AK1763" s="215"/>
      <c r="AM1763"/>
    </row>
    <row r="1764" spans="1:39" ht="7" customHeight="1" x14ac:dyDescent="0.2">
      <c r="A1764" s="62"/>
      <c r="B1764" s="18"/>
      <c r="C1764" s="24"/>
      <c r="D1764" s="18"/>
      <c r="E1764" s="18"/>
      <c r="F1764" s="18"/>
      <c r="G1764" s="18"/>
      <c r="H1764" s="18"/>
      <c r="I1764" s="18"/>
      <c r="J1764" s="18"/>
      <c r="K1764" s="18"/>
      <c r="L1764" s="18"/>
      <c r="M1764" s="18"/>
      <c r="N1764" s="18"/>
      <c r="O1764" s="18"/>
      <c r="P1764" s="18"/>
      <c r="Q1764" s="18"/>
      <c r="R1764" s="18"/>
      <c r="S1764" s="18"/>
      <c r="T1764" s="18"/>
      <c r="U1764" s="18"/>
      <c r="V1764" s="18"/>
      <c r="W1764" s="18"/>
      <c r="X1764" s="18"/>
      <c r="Y1764" s="18"/>
      <c r="Z1764" s="18"/>
      <c r="AA1764" s="18"/>
      <c r="AB1764" s="18"/>
      <c r="AC1764" s="18"/>
      <c r="AD1764" s="18"/>
      <c r="AE1764" s="18"/>
      <c r="AF1764" s="18"/>
      <c r="AG1764" s="18"/>
      <c r="AH1764" s="18"/>
      <c r="AI1764" s="18"/>
      <c r="AJ1764" s="18"/>
      <c r="AK1764" s="18"/>
      <c r="AM1764"/>
    </row>
    <row r="1765" spans="1:39" ht="18" customHeight="1" x14ac:dyDescent="0.2">
      <c r="A1765" s="62"/>
      <c r="B1765" s="179" t="s">
        <v>9</v>
      </c>
      <c r="C1765" s="180"/>
      <c r="D1765" s="180"/>
      <c r="E1765" s="180"/>
      <c r="F1765" s="99" t="str">
        <f>IF($X1752="","",_xlfn.XLOOKUP($X1752,Sisteplant[Número OS],Sisteplant[Denominação do Solicitante]))</f>
        <v/>
      </c>
      <c r="G1765" s="99"/>
      <c r="H1765" s="99"/>
      <c r="I1765" s="99"/>
      <c r="J1765" s="99"/>
      <c r="K1765" s="99"/>
      <c r="L1765" s="99"/>
      <c r="M1765" s="99"/>
      <c r="N1765" s="99"/>
      <c r="O1765" s="99"/>
      <c r="P1765" s="99"/>
      <c r="Q1765" s="99"/>
      <c r="R1765" s="99"/>
      <c r="S1765" s="181" t="s">
        <v>281</v>
      </c>
      <c r="T1765" s="182"/>
      <c r="U1765" s="182"/>
      <c r="V1765" s="183" t="str">
        <f>IF($X1752="","",_xlfn.XLOOKUP($X1752,Sisteplant[Número OS],Sisteplant[Denominação Unidade Negócio]))</f>
        <v/>
      </c>
      <c r="W1765" s="183"/>
      <c r="X1765" s="183"/>
      <c r="Y1765" s="183"/>
      <c r="Z1765" s="183"/>
      <c r="AA1765" s="184"/>
      <c r="AB1765" s="185" t="s">
        <v>1</v>
      </c>
      <c r="AC1765" s="186"/>
      <c r="AD1765" s="186"/>
      <c r="AE1765" s="186"/>
      <c r="AF1765" s="99" t="str">
        <f>IF($X1752="","",_xlfn.XLOOKUP($X1752,Sisteplant[Número OS],Sisteplant[OS Cliente]))</f>
        <v/>
      </c>
      <c r="AG1765" s="99"/>
      <c r="AH1765" s="99"/>
      <c r="AI1765" s="99"/>
      <c r="AJ1765" s="99"/>
      <c r="AK1765" s="100"/>
      <c r="AM1765"/>
    </row>
    <row r="1766" spans="1:39" ht="7" customHeight="1" x14ac:dyDescent="0.2">
      <c r="A1766" s="62"/>
      <c r="B1766" s="16"/>
      <c r="C1766" s="17"/>
      <c r="D1766" s="18"/>
      <c r="E1766" s="18"/>
      <c r="F1766" s="18"/>
      <c r="G1766" s="18"/>
      <c r="H1766" s="18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  <c r="AA1766" s="16"/>
      <c r="AB1766" s="16"/>
      <c r="AC1766" s="16"/>
      <c r="AD1766" s="16"/>
      <c r="AE1766" s="16"/>
      <c r="AF1766" s="16"/>
      <c r="AG1766" s="16"/>
      <c r="AH1766" s="16"/>
      <c r="AI1766" s="16"/>
      <c r="AJ1766" s="16"/>
      <c r="AK1766" s="16"/>
      <c r="AM1766"/>
    </row>
    <row r="1767" spans="1:39" ht="15" customHeight="1" x14ac:dyDescent="0.2">
      <c r="A1767" s="62"/>
      <c r="B1767" s="232" t="s">
        <v>282</v>
      </c>
      <c r="C1767" s="152" t="s">
        <v>283</v>
      </c>
      <c r="D1767" s="153"/>
      <c r="E1767" s="153"/>
      <c r="F1767" s="153"/>
      <c r="G1767" s="153"/>
      <c r="H1767" s="153"/>
      <c r="I1767" s="153"/>
      <c r="J1767" s="153"/>
      <c r="K1767" s="153"/>
      <c r="L1767" s="153"/>
      <c r="M1767" s="153"/>
      <c r="N1767" s="153"/>
      <c r="O1767" s="153"/>
      <c r="P1767" s="153"/>
      <c r="Q1767" s="153"/>
      <c r="R1767" s="153"/>
      <c r="S1767" s="153"/>
      <c r="T1767" s="153"/>
      <c r="U1767" s="153"/>
      <c r="V1767" s="153"/>
      <c r="W1767" s="153"/>
      <c r="X1767" s="153"/>
      <c r="Y1767" s="153"/>
      <c r="Z1767" s="153"/>
      <c r="AA1767" s="153"/>
      <c r="AB1767" s="153"/>
      <c r="AC1767" s="153"/>
      <c r="AD1767" s="153"/>
      <c r="AE1767" s="154"/>
      <c r="AF1767" s="136" t="s">
        <v>284</v>
      </c>
      <c r="AG1767" s="137"/>
      <c r="AH1767" s="138"/>
      <c r="AI1767" s="136" t="s">
        <v>281</v>
      </c>
      <c r="AJ1767" s="137"/>
      <c r="AK1767" s="138"/>
      <c r="AM1767"/>
    </row>
    <row r="1768" spans="1:39" ht="16.75" customHeight="1" x14ac:dyDescent="0.2">
      <c r="A1768" s="62"/>
      <c r="B1768" s="233"/>
      <c r="C1768" s="155"/>
      <c r="D1768" s="156"/>
      <c r="E1768" s="156"/>
      <c r="F1768" s="156"/>
      <c r="G1768" s="156"/>
      <c r="H1768" s="156"/>
      <c r="I1768" s="156"/>
      <c r="J1768" s="156"/>
      <c r="K1768" s="156"/>
      <c r="L1768" s="156"/>
      <c r="M1768" s="156"/>
      <c r="N1768" s="156"/>
      <c r="O1768" s="156"/>
      <c r="P1768" s="156"/>
      <c r="Q1768" s="156"/>
      <c r="R1768" s="156"/>
      <c r="S1768" s="156"/>
      <c r="T1768" s="156"/>
      <c r="U1768" s="156"/>
      <c r="V1768" s="156"/>
      <c r="W1768" s="156"/>
      <c r="X1768" s="156"/>
      <c r="Y1768" s="156"/>
      <c r="Z1768" s="156"/>
      <c r="AA1768" s="156"/>
      <c r="AB1768" s="156"/>
      <c r="AC1768" s="156"/>
      <c r="AD1768" s="156"/>
      <c r="AE1768" s="157"/>
      <c r="AF1768" s="139"/>
      <c r="AG1768" s="140"/>
      <c r="AH1768" s="141"/>
      <c r="AI1768" s="139"/>
      <c r="AJ1768" s="140"/>
      <c r="AK1768" s="141"/>
      <c r="AM1768"/>
    </row>
    <row r="1769" spans="1:39" ht="16.75" customHeight="1" x14ac:dyDescent="0.2">
      <c r="A1769" s="62"/>
      <c r="B1769" s="92">
        <v>1</v>
      </c>
      <c r="C1769" s="142"/>
      <c r="D1769" s="143"/>
      <c r="E1769" s="143"/>
      <c r="F1769" s="143"/>
      <c r="G1769" s="143"/>
      <c r="H1769" s="143"/>
      <c r="I1769" s="143"/>
      <c r="J1769" s="143"/>
      <c r="K1769" s="143"/>
      <c r="L1769" s="143"/>
      <c r="M1769" s="143"/>
      <c r="N1769" s="143"/>
      <c r="O1769" s="143"/>
      <c r="P1769" s="143"/>
      <c r="Q1769" s="143"/>
      <c r="R1769" s="143"/>
      <c r="S1769" s="143"/>
      <c r="T1769" s="143"/>
      <c r="U1769" s="143"/>
      <c r="V1769" s="143"/>
      <c r="W1769" s="143"/>
      <c r="X1769" s="143"/>
      <c r="Y1769" s="143"/>
      <c r="Z1769" s="143"/>
      <c r="AA1769" s="143"/>
      <c r="AB1769" s="143"/>
      <c r="AC1769" s="143"/>
      <c r="AD1769" s="143"/>
      <c r="AE1769" s="144"/>
      <c r="AF1769" s="142"/>
      <c r="AG1769" s="143"/>
      <c r="AH1769" s="144"/>
      <c r="AI1769" s="142"/>
      <c r="AJ1769" s="143"/>
      <c r="AK1769" s="144"/>
      <c r="AM1769"/>
    </row>
    <row r="1770" spans="1:39" ht="16.75" customHeight="1" x14ac:dyDescent="0.2">
      <c r="A1770" s="62"/>
      <c r="B1770" s="93">
        <v>2</v>
      </c>
      <c r="C1770" s="145"/>
      <c r="D1770" s="146"/>
      <c r="E1770" s="146"/>
      <c r="F1770" s="146"/>
      <c r="G1770" s="146"/>
      <c r="H1770" s="146"/>
      <c r="I1770" s="146"/>
      <c r="J1770" s="146"/>
      <c r="K1770" s="146"/>
      <c r="L1770" s="146"/>
      <c r="M1770" s="146"/>
      <c r="N1770" s="146"/>
      <c r="O1770" s="146"/>
      <c r="P1770" s="146"/>
      <c r="Q1770" s="146"/>
      <c r="R1770" s="146"/>
      <c r="S1770" s="146"/>
      <c r="T1770" s="146"/>
      <c r="U1770" s="146"/>
      <c r="V1770" s="146"/>
      <c r="W1770" s="146"/>
      <c r="X1770" s="146"/>
      <c r="Y1770" s="146"/>
      <c r="Z1770" s="146"/>
      <c r="AA1770" s="146"/>
      <c r="AB1770" s="146"/>
      <c r="AC1770" s="146"/>
      <c r="AD1770" s="146"/>
      <c r="AE1770" s="147"/>
      <c r="AF1770" s="145"/>
      <c r="AG1770" s="146"/>
      <c r="AH1770" s="147"/>
      <c r="AI1770" s="145"/>
      <c r="AJ1770" s="146"/>
      <c r="AK1770" s="147"/>
      <c r="AM1770"/>
    </row>
    <row r="1771" spans="1:39" ht="16.75" customHeight="1" x14ac:dyDescent="0.2">
      <c r="A1771" s="62"/>
      <c r="B1771" s="93">
        <v>3</v>
      </c>
      <c r="C1771" s="145"/>
      <c r="D1771" s="146"/>
      <c r="E1771" s="146"/>
      <c r="F1771" s="146"/>
      <c r="G1771" s="146"/>
      <c r="H1771" s="146"/>
      <c r="I1771" s="146"/>
      <c r="J1771" s="146"/>
      <c r="K1771" s="146"/>
      <c r="L1771" s="146"/>
      <c r="M1771" s="146"/>
      <c r="N1771" s="146"/>
      <c r="O1771" s="146"/>
      <c r="P1771" s="146"/>
      <c r="Q1771" s="146"/>
      <c r="R1771" s="146"/>
      <c r="S1771" s="146"/>
      <c r="T1771" s="146"/>
      <c r="U1771" s="146"/>
      <c r="V1771" s="146"/>
      <c r="W1771" s="146"/>
      <c r="X1771" s="146"/>
      <c r="Y1771" s="146"/>
      <c r="Z1771" s="146"/>
      <c r="AA1771" s="146"/>
      <c r="AB1771" s="146"/>
      <c r="AC1771" s="146"/>
      <c r="AD1771" s="146"/>
      <c r="AE1771" s="147"/>
      <c r="AF1771" s="145"/>
      <c r="AG1771" s="146"/>
      <c r="AH1771" s="147"/>
      <c r="AI1771" s="145"/>
      <c r="AJ1771" s="146"/>
      <c r="AK1771" s="147"/>
      <c r="AM1771"/>
    </row>
    <row r="1772" spans="1:39" s="27" customFormat="1" ht="17" customHeight="1" x14ac:dyDescent="0.2">
      <c r="A1772" s="64"/>
      <c r="B1772" s="93">
        <v>4</v>
      </c>
      <c r="C1772" s="145"/>
      <c r="D1772" s="146"/>
      <c r="E1772" s="146"/>
      <c r="F1772" s="146"/>
      <c r="G1772" s="146"/>
      <c r="H1772" s="146"/>
      <c r="I1772" s="146"/>
      <c r="J1772" s="146"/>
      <c r="K1772" s="146"/>
      <c r="L1772" s="146"/>
      <c r="M1772" s="146"/>
      <c r="N1772" s="146"/>
      <c r="O1772" s="146"/>
      <c r="P1772" s="146"/>
      <c r="Q1772" s="146"/>
      <c r="R1772" s="146"/>
      <c r="S1772" s="146"/>
      <c r="T1772" s="146"/>
      <c r="U1772" s="146"/>
      <c r="V1772" s="146"/>
      <c r="W1772" s="146"/>
      <c r="X1772" s="146"/>
      <c r="Y1772" s="146"/>
      <c r="Z1772" s="146"/>
      <c r="AA1772" s="146"/>
      <c r="AB1772" s="146"/>
      <c r="AC1772" s="146"/>
      <c r="AD1772" s="146"/>
      <c r="AE1772" s="147"/>
      <c r="AF1772" s="145"/>
      <c r="AG1772" s="146"/>
      <c r="AH1772" s="147"/>
      <c r="AI1772" s="145"/>
      <c r="AJ1772" s="146"/>
      <c r="AK1772" s="147"/>
    </row>
    <row r="1773" spans="1:39" ht="17" customHeight="1" x14ac:dyDescent="0.2">
      <c r="A1773" s="62"/>
      <c r="B1773" s="93">
        <v>5</v>
      </c>
      <c r="C1773" s="145"/>
      <c r="D1773" s="146"/>
      <c r="E1773" s="146"/>
      <c r="F1773" s="146"/>
      <c r="G1773" s="146"/>
      <c r="H1773" s="146"/>
      <c r="I1773" s="146"/>
      <c r="J1773" s="146"/>
      <c r="K1773" s="146"/>
      <c r="L1773" s="146"/>
      <c r="M1773" s="146"/>
      <c r="N1773" s="146"/>
      <c r="O1773" s="146"/>
      <c r="P1773" s="146"/>
      <c r="Q1773" s="146"/>
      <c r="R1773" s="146"/>
      <c r="S1773" s="146"/>
      <c r="T1773" s="146"/>
      <c r="U1773" s="146"/>
      <c r="V1773" s="146"/>
      <c r="W1773" s="146"/>
      <c r="X1773" s="146"/>
      <c r="Y1773" s="146"/>
      <c r="Z1773" s="146"/>
      <c r="AA1773" s="146"/>
      <c r="AB1773" s="146"/>
      <c r="AC1773" s="146"/>
      <c r="AD1773" s="146"/>
      <c r="AE1773" s="147"/>
      <c r="AF1773" s="145"/>
      <c r="AG1773" s="146"/>
      <c r="AH1773" s="147"/>
      <c r="AI1773" s="145"/>
      <c r="AJ1773" s="146"/>
      <c r="AK1773" s="147"/>
      <c r="AM1773"/>
    </row>
    <row r="1774" spans="1:39" ht="17" customHeight="1" x14ac:dyDescent="0.2">
      <c r="A1774" s="62"/>
      <c r="B1774" s="93">
        <v>6</v>
      </c>
      <c r="C1774" s="145"/>
      <c r="D1774" s="146"/>
      <c r="E1774" s="146"/>
      <c r="F1774" s="146"/>
      <c r="G1774" s="146"/>
      <c r="H1774" s="146"/>
      <c r="I1774" s="146"/>
      <c r="J1774" s="146"/>
      <c r="K1774" s="146"/>
      <c r="L1774" s="146"/>
      <c r="M1774" s="146"/>
      <c r="N1774" s="146"/>
      <c r="O1774" s="146"/>
      <c r="P1774" s="146"/>
      <c r="Q1774" s="146"/>
      <c r="R1774" s="146"/>
      <c r="S1774" s="146"/>
      <c r="T1774" s="146"/>
      <c r="U1774" s="146"/>
      <c r="V1774" s="146"/>
      <c r="W1774" s="146"/>
      <c r="X1774" s="146"/>
      <c r="Y1774" s="146"/>
      <c r="Z1774" s="146"/>
      <c r="AA1774" s="146"/>
      <c r="AB1774" s="146"/>
      <c r="AC1774" s="146"/>
      <c r="AD1774" s="146"/>
      <c r="AE1774" s="147"/>
      <c r="AF1774" s="145"/>
      <c r="AG1774" s="146"/>
      <c r="AH1774" s="147"/>
      <c r="AI1774" s="145"/>
      <c r="AJ1774" s="146"/>
      <c r="AK1774" s="147"/>
      <c r="AM1774"/>
    </row>
    <row r="1775" spans="1:39" ht="17" customHeight="1" x14ac:dyDescent="0.2">
      <c r="A1775" s="62"/>
      <c r="B1775" s="94">
        <v>7</v>
      </c>
      <c r="C1775" s="148"/>
      <c r="D1775" s="149"/>
      <c r="E1775" s="149"/>
      <c r="F1775" s="149"/>
      <c r="G1775" s="149"/>
      <c r="H1775" s="149"/>
      <c r="I1775" s="149"/>
      <c r="J1775" s="149"/>
      <c r="K1775" s="149"/>
      <c r="L1775" s="149"/>
      <c r="M1775" s="149"/>
      <c r="N1775" s="149"/>
      <c r="O1775" s="149"/>
      <c r="P1775" s="149"/>
      <c r="Q1775" s="149"/>
      <c r="R1775" s="149"/>
      <c r="S1775" s="149"/>
      <c r="T1775" s="149"/>
      <c r="U1775" s="149"/>
      <c r="V1775" s="149"/>
      <c r="W1775" s="149"/>
      <c r="X1775" s="149"/>
      <c r="Y1775" s="149"/>
      <c r="Z1775" s="149"/>
      <c r="AA1775" s="149"/>
      <c r="AB1775" s="149"/>
      <c r="AC1775" s="149"/>
      <c r="AD1775" s="149"/>
      <c r="AE1775" s="150"/>
      <c r="AF1775" s="148"/>
      <c r="AG1775" s="149"/>
      <c r="AH1775" s="150"/>
      <c r="AI1775" s="148"/>
      <c r="AJ1775" s="149"/>
      <c r="AK1775" s="150"/>
      <c r="AM1775"/>
    </row>
    <row r="1776" spans="1:39" ht="7" customHeight="1" x14ac:dyDescent="0.2">
      <c r="A1776" s="62"/>
      <c r="B1776" s="16"/>
      <c r="C1776" s="17"/>
      <c r="D1776" s="18"/>
      <c r="E1776" s="18"/>
      <c r="F1776" s="18"/>
      <c r="G1776" s="18"/>
      <c r="H1776" s="18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  <c r="AA1776" s="16"/>
      <c r="AB1776" s="16"/>
      <c r="AC1776" s="16"/>
      <c r="AD1776" s="16"/>
      <c r="AE1776" s="16"/>
      <c r="AF1776" s="16"/>
      <c r="AG1776" s="16"/>
      <c r="AH1776" s="16"/>
      <c r="AI1776" s="16"/>
      <c r="AJ1776" s="16"/>
      <c r="AK1776" s="16"/>
      <c r="AM1776"/>
    </row>
    <row r="1777" spans="1:39" ht="17" customHeight="1" x14ac:dyDescent="0.2">
      <c r="A1777" s="62"/>
      <c r="B1777" s="163" t="s">
        <v>285</v>
      </c>
      <c r="C1777" s="164"/>
      <c r="D1777" s="165"/>
      <c r="E1777" s="163" t="s">
        <v>286</v>
      </c>
      <c r="F1777" s="164"/>
      <c r="G1777" s="164"/>
      <c r="H1777" s="164"/>
      <c r="I1777" s="164"/>
      <c r="J1777" s="164"/>
      <c r="K1777" s="164"/>
      <c r="L1777" s="164"/>
      <c r="M1777" s="164"/>
      <c r="N1777" s="164"/>
      <c r="O1777" s="164"/>
      <c r="P1777" s="164"/>
      <c r="Q1777" s="164"/>
      <c r="R1777" s="164"/>
      <c r="S1777" s="165"/>
      <c r="T1777" s="163" t="s">
        <v>287</v>
      </c>
      <c r="U1777" s="164"/>
      <c r="V1777" s="164"/>
      <c r="W1777" s="164"/>
      <c r="X1777" s="165"/>
      <c r="Y1777" s="163" t="s">
        <v>288</v>
      </c>
      <c r="Z1777" s="164"/>
      <c r="AA1777" s="164"/>
      <c r="AB1777" s="164"/>
      <c r="AC1777" s="165"/>
      <c r="AD1777" s="163" t="s">
        <v>289</v>
      </c>
      <c r="AE1777" s="164"/>
      <c r="AF1777" s="164"/>
      <c r="AG1777" s="164"/>
      <c r="AH1777" s="165"/>
      <c r="AI1777" s="163" t="s">
        <v>290</v>
      </c>
      <c r="AJ1777" s="164"/>
      <c r="AK1777" s="165"/>
      <c r="AM1777"/>
    </row>
    <row r="1778" spans="1:39" ht="17" customHeight="1" x14ac:dyDescent="0.2">
      <c r="A1778" s="62"/>
      <c r="B1778" s="142"/>
      <c r="C1778" s="143"/>
      <c r="D1778" s="144"/>
      <c r="E1778" s="142"/>
      <c r="F1778" s="143"/>
      <c r="G1778" s="143"/>
      <c r="H1778" s="143"/>
      <c r="I1778" s="143"/>
      <c r="J1778" s="143"/>
      <c r="K1778" s="143"/>
      <c r="L1778" s="143"/>
      <c r="M1778" s="143"/>
      <c r="N1778" s="143"/>
      <c r="O1778" s="143"/>
      <c r="P1778" s="143"/>
      <c r="Q1778" s="143"/>
      <c r="R1778" s="143"/>
      <c r="S1778" s="144"/>
      <c r="T1778" s="142" t="s">
        <v>291</v>
      </c>
      <c r="U1778" s="143"/>
      <c r="V1778" s="143"/>
      <c r="W1778" s="143"/>
      <c r="X1778" s="144"/>
      <c r="Y1778" s="142" t="s">
        <v>292</v>
      </c>
      <c r="Z1778" s="143"/>
      <c r="AA1778" s="143"/>
      <c r="AB1778" s="143"/>
      <c r="AC1778" s="144"/>
      <c r="AD1778" s="142" t="s">
        <v>292</v>
      </c>
      <c r="AE1778" s="143"/>
      <c r="AF1778" s="143"/>
      <c r="AG1778" s="143"/>
      <c r="AH1778" s="144"/>
      <c r="AI1778" s="142"/>
      <c r="AJ1778" s="143"/>
      <c r="AK1778" s="144"/>
      <c r="AM1778"/>
    </row>
    <row r="1779" spans="1:39" ht="17" customHeight="1" x14ac:dyDescent="0.2">
      <c r="A1779" s="62"/>
      <c r="B1779" s="145"/>
      <c r="C1779" s="146"/>
      <c r="D1779" s="147"/>
      <c r="E1779" s="145"/>
      <c r="F1779" s="146"/>
      <c r="G1779" s="146"/>
      <c r="H1779" s="146"/>
      <c r="I1779" s="146"/>
      <c r="J1779" s="146"/>
      <c r="K1779" s="146"/>
      <c r="L1779" s="146"/>
      <c r="M1779" s="146"/>
      <c r="N1779" s="146"/>
      <c r="O1779" s="146"/>
      <c r="P1779" s="146"/>
      <c r="Q1779" s="146"/>
      <c r="R1779" s="146"/>
      <c r="S1779" s="147"/>
      <c r="T1779" s="145" t="s">
        <v>291</v>
      </c>
      <c r="U1779" s="146"/>
      <c r="V1779" s="146"/>
      <c r="W1779" s="146"/>
      <c r="X1779" s="147"/>
      <c r="Y1779" s="145" t="s">
        <v>292</v>
      </c>
      <c r="Z1779" s="146"/>
      <c r="AA1779" s="146"/>
      <c r="AB1779" s="146"/>
      <c r="AC1779" s="147"/>
      <c r="AD1779" s="145" t="s">
        <v>292</v>
      </c>
      <c r="AE1779" s="146"/>
      <c r="AF1779" s="146"/>
      <c r="AG1779" s="146"/>
      <c r="AH1779" s="147"/>
      <c r="AI1779" s="145"/>
      <c r="AJ1779" s="146"/>
      <c r="AK1779" s="147"/>
      <c r="AM1779"/>
    </row>
    <row r="1780" spans="1:39" ht="17" customHeight="1" x14ac:dyDescent="0.2">
      <c r="A1780" s="62"/>
      <c r="B1780" s="145"/>
      <c r="C1780" s="146"/>
      <c r="D1780" s="147"/>
      <c r="E1780" s="145"/>
      <c r="F1780" s="146"/>
      <c r="G1780" s="146"/>
      <c r="H1780" s="146"/>
      <c r="I1780" s="146"/>
      <c r="J1780" s="146"/>
      <c r="K1780" s="146"/>
      <c r="L1780" s="146"/>
      <c r="M1780" s="146"/>
      <c r="N1780" s="146"/>
      <c r="O1780" s="146"/>
      <c r="P1780" s="146"/>
      <c r="Q1780" s="146"/>
      <c r="R1780" s="146"/>
      <c r="S1780" s="147"/>
      <c r="T1780" s="145" t="s">
        <v>291</v>
      </c>
      <c r="U1780" s="146"/>
      <c r="V1780" s="146"/>
      <c r="W1780" s="146"/>
      <c r="X1780" s="147"/>
      <c r="Y1780" s="145" t="s">
        <v>292</v>
      </c>
      <c r="Z1780" s="146"/>
      <c r="AA1780" s="146"/>
      <c r="AB1780" s="146"/>
      <c r="AC1780" s="147"/>
      <c r="AD1780" s="145" t="s">
        <v>292</v>
      </c>
      <c r="AE1780" s="146"/>
      <c r="AF1780" s="146"/>
      <c r="AG1780" s="146"/>
      <c r="AH1780" s="147"/>
      <c r="AI1780" s="145"/>
      <c r="AJ1780" s="146"/>
      <c r="AK1780" s="147"/>
      <c r="AM1780"/>
    </row>
    <row r="1781" spans="1:39" ht="17" customHeight="1" x14ac:dyDescent="0.2">
      <c r="A1781" s="62"/>
      <c r="B1781" s="145"/>
      <c r="C1781" s="146"/>
      <c r="D1781" s="147"/>
      <c r="E1781" s="145"/>
      <c r="F1781" s="146"/>
      <c r="G1781" s="146"/>
      <c r="H1781" s="146"/>
      <c r="I1781" s="146"/>
      <c r="J1781" s="146"/>
      <c r="K1781" s="146"/>
      <c r="L1781" s="146"/>
      <c r="M1781" s="146"/>
      <c r="N1781" s="146"/>
      <c r="O1781" s="146"/>
      <c r="P1781" s="146"/>
      <c r="Q1781" s="146"/>
      <c r="R1781" s="146"/>
      <c r="S1781" s="147"/>
      <c r="T1781" s="145" t="s">
        <v>291</v>
      </c>
      <c r="U1781" s="146"/>
      <c r="V1781" s="146"/>
      <c r="W1781" s="146"/>
      <c r="X1781" s="147"/>
      <c r="Y1781" s="145" t="s">
        <v>292</v>
      </c>
      <c r="Z1781" s="146"/>
      <c r="AA1781" s="146"/>
      <c r="AB1781" s="146"/>
      <c r="AC1781" s="147"/>
      <c r="AD1781" s="145" t="s">
        <v>292</v>
      </c>
      <c r="AE1781" s="146"/>
      <c r="AF1781" s="146"/>
      <c r="AG1781" s="146"/>
      <c r="AH1781" s="147"/>
      <c r="AI1781" s="145"/>
      <c r="AJ1781" s="146"/>
      <c r="AK1781" s="147"/>
      <c r="AM1781"/>
    </row>
    <row r="1782" spans="1:39" ht="17" customHeight="1" x14ac:dyDescent="0.2">
      <c r="A1782" s="62"/>
      <c r="B1782" s="145"/>
      <c r="C1782" s="146"/>
      <c r="D1782" s="147"/>
      <c r="E1782" s="145"/>
      <c r="F1782" s="146"/>
      <c r="G1782" s="146"/>
      <c r="H1782" s="146"/>
      <c r="I1782" s="146"/>
      <c r="J1782" s="146"/>
      <c r="K1782" s="146"/>
      <c r="L1782" s="146"/>
      <c r="M1782" s="146"/>
      <c r="N1782" s="146"/>
      <c r="O1782" s="146"/>
      <c r="P1782" s="146"/>
      <c r="Q1782" s="146"/>
      <c r="R1782" s="146"/>
      <c r="S1782" s="147"/>
      <c r="T1782" s="145" t="s">
        <v>291</v>
      </c>
      <c r="U1782" s="146"/>
      <c r="V1782" s="146"/>
      <c r="W1782" s="146"/>
      <c r="X1782" s="147"/>
      <c r="Y1782" s="145" t="s">
        <v>292</v>
      </c>
      <c r="Z1782" s="146"/>
      <c r="AA1782" s="146"/>
      <c r="AB1782" s="146"/>
      <c r="AC1782" s="147"/>
      <c r="AD1782" s="145" t="s">
        <v>292</v>
      </c>
      <c r="AE1782" s="146"/>
      <c r="AF1782" s="146"/>
      <c r="AG1782" s="146"/>
      <c r="AH1782" s="147"/>
      <c r="AI1782" s="145"/>
      <c r="AJ1782" s="146"/>
      <c r="AK1782" s="147"/>
      <c r="AM1782"/>
    </row>
    <row r="1783" spans="1:39" ht="17" customHeight="1" x14ac:dyDescent="0.2">
      <c r="A1783" s="62"/>
      <c r="B1783" s="145"/>
      <c r="C1783" s="146"/>
      <c r="D1783" s="147"/>
      <c r="E1783" s="145"/>
      <c r="F1783" s="146"/>
      <c r="G1783" s="146"/>
      <c r="H1783" s="146"/>
      <c r="I1783" s="146"/>
      <c r="J1783" s="146"/>
      <c r="K1783" s="146"/>
      <c r="L1783" s="146"/>
      <c r="M1783" s="146"/>
      <c r="N1783" s="146"/>
      <c r="O1783" s="146"/>
      <c r="P1783" s="146"/>
      <c r="Q1783" s="146"/>
      <c r="R1783" s="146"/>
      <c r="S1783" s="147"/>
      <c r="T1783" s="145" t="s">
        <v>291</v>
      </c>
      <c r="U1783" s="146"/>
      <c r="V1783" s="146"/>
      <c r="W1783" s="146"/>
      <c r="X1783" s="147"/>
      <c r="Y1783" s="145" t="s">
        <v>292</v>
      </c>
      <c r="Z1783" s="146"/>
      <c r="AA1783" s="146"/>
      <c r="AB1783" s="146"/>
      <c r="AC1783" s="147"/>
      <c r="AD1783" s="145" t="s">
        <v>292</v>
      </c>
      <c r="AE1783" s="146"/>
      <c r="AF1783" s="146"/>
      <c r="AG1783" s="146"/>
      <c r="AH1783" s="147"/>
      <c r="AI1783" s="145"/>
      <c r="AJ1783" s="146"/>
      <c r="AK1783" s="147"/>
      <c r="AM1783"/>
    </row>
    <row r="1784" spans="1:39" ht="17" customHeight="1" x14ac:dyDescent="0.2">
      <c r="A1784" s="62"/>
      <c r="B1784" s="145"/>
      <c r="C1784" s="146"/>
      <c r="D1784" s="147"/>
      <c r="E1784" s="145"/>
      <c r="F1784" s="146"/>
      <c r="G1784" s="146"/>
      <c r="H1784" s="146"/>
      <c r="I1784" s="146"/>
      <c r="J1784" s="146"/>
      <c r="K1784" s="146"/>
      <c r="L1784" s="146"/>
      <c r="M1784" s="146"/>
      <c r="N1784" s="146"/>
      <c r="O1784" s="146"/>
      <c r="P1784" s="146"/>
      <c r="Q1784" s="146"/>
      <c r="R1784" s="146"/>
      <c r="S1784" s="147"/>
      <c r="T1784" s="145" t="s">
        <v>291</v>
      </c>
      <c r="U1784" s="146"/>
      <c r="V1784" s="146"/>
      <c r="W1784" s="146"/>
      <c r="X1784" s="147"/>
      <c r="Y1784" s="145" t="s">
        <v>292</v>
      </c>
      <c r="Z1784" s="146"/>
      <c r="AA1784" s="146"/>
      <c r="AB1784" s="146"/>
      <c r="AC1784" s="147"/>
      <c r="AD1784" s="145" t="s">
        <v>292</v>
      </c>
      <c r="AE1784" s="146"/>
      <c r="AF1784" s="146"/>
      <c r="AG1784" s="146"/>
      <c r="AH1784" s="147"/>
      <c r="AI1784" s="145"/>
      <c r="AJ1784" s="146"/>
      <c r="AK1784" s="147"/>
      <c r="AM1784"/>
    </row>
    <row r="1785" spans="1:39" ht="17" customHeight="1" x14ac:dyDescent="0.2">
      <c r="A1785" s="62"/>
      <c r="B1785" s="145"/>
      <c r="C1785" s="146"/>
      <c r="D1785" s="147"/>
      <c r="E1785" s="145"/>
      <c r="F1785" s="146"/>
      <c r="G1785" s="146"/>
      <c r="H1785" s="146"/>
      <c r="I1785" s="146"/>
      <c r="J1785" s="146"/>
      <c r="K1785" s="146"/>
      <c r="L1785" s="146"/>
      <c r="M1785" s="146"/>
      <c r="N1785" s="146"/>
      <c r="O1785" s="146"/>
      <c r="P1785" s="146"/>
      <c r="Q1785" s="146"/>
      <c r="R1785" s="146"/>
      <c r="S1785" s="147"/>
      <c r="T1785" s="145" t="s">
        <v>291</v>
      </c>
      <c r="U1785" s="146"/>
      <c r="V1785" s="146"/>
      <c r="W1785" s="146"/>
      <c r="X1785" s="147"/>
      <c r="Y1785" s="145" t="s">
        <v>292</v>
      </c>
      <c r="Z1785" s="146"/>
      <c r="AA1785" s="146"/>
      <c r="AB1785" s="146"/>
      <c r="AC1785" s="147"/>
      <c r="AD1785" s="145" t="s">
        <v>292</v>
      </c>
      <c r="AE1785" s="146"/>
      <c r="AF1785" s="146"/>
      <c r="AG1785" s="146"/>
      <c r="AH1785" s="147"/>
      <c r="AI1785" s="145"/>
      <c r="AJ1785" s="146"/>
      <c r="AK1785" s="147"/>
      <c r="AM1785"/>
    </row>
    <row r="1786" spans="1:39" ht="17" customHeight="1" x14ac:dyDescent="0.2">
      <c r="A1786" s="62"/>
      <c r="B1786" s="145"/>
      <c r="C1786" s="146"/>
      <c r="D1786" s="147"/>
      <c r="E1786" s="145"/>
      <c r="F1786" s="146"/>
      <c r="G1786" s="146"/>
      <c r="H1786" s="146"/>
      <c r="I1786" s="146"/>
      <c r="J1786" s="146"/>
      <c r="K1786" s="146"/>
      <c r="L1786" s="146"/>
      <c r="M1786" s="146"/>
      <c r="N1786" s="146"/>
      <c r="O1786" s="146"/>
      <c r="P1786" s="146"/>
      <c r="Q1786" s="146"/>
      <c r="R1786" s="146"/>
      <c r="S1786" s="147"/>
      <c r="T1786" s="145" t="s">
        <v>291</v>
      </c>
      <c r="U1786" s="146"/>
      <c r="V1786" s="146"/>
      <c r="W1786" s="146"/>
      <c r="X1786" s="147"/>
      <c r="Y1786" s="145" t="s">
        <v>292</v>
      </c>
      <c r="Z1786" s="146"/>
      <c r="AA1786" s="146"/>
      <c r="AB1786" s="146"/>
      <c r="AC1786" s="147"/>
      <c r="AD1786" s="145" t="s">
        <v>292</v>
      </c>
      <c r="AE1786" s="146"/>
      <c r="AF1786" s="146"/>
      <c r="AG1786" s="146"/>
      <c r="AH1786" s="147"/>
      <c r="AI1786" s="145"/>
      <c r="AJ1786" s="146"/>
      <c r="AK1786" s="147"/>
      <c r="AM1786"/>
    </row>
    <row r="1787" spans="1:39" ht="17" customHeight="1" x14ac:dyDescent="0.2">
      <c r="A1787" s="62"/>
      <c r="B1787" s="145"/>
      <c r="C1787" s="146"/>
      <c r="D1787" s="147"/>
      <c r="E1787" s="145"/>
      <c r="F1787" s="146"/>
      <c r="G1787" s="146"/>
      <c r="H1787" s="146"/>
      <c r="I1787" s="146"/>
      <c r="J1787" s="146"/>
      <c r="K1787" s="146"/>
      <c r="L1787" s="146"/>
      <c r="M1787" s="146"/>
      <c r="N1787" s="146"/>
      <c r="O1787" s="146"/>
      <c r="P1787" s="146"/>
      <c r="Q1787" s="146"/>
      <c r="R1787" s="146"/>
      <c r="S1787" s="147"/>
      <c r="T1787" s="145" t="s">
        <v>291</v>
      </c>
      <c r="U1787" s="146"/>
      <c r="V1787" s="146"/>
      <c r="W1787" s="146"/>
      <c r="X1787" s="147"/>
      <c r="Y1787" s="145" t="s">
        <v>292</v>
      </c>
      <c r="Z1787" s="146"/>
      <c r="AA1787" s="146"/>
      <c r="AB1787" s="146"/>
      <c r="AC1787" s="147"/>
      <c r="AD1787" s="145" t="s">
        <v>292</v>
      </c>
      <c r="AE1787" s="146"/>
      <c r="AF1787" s="146"/>
      <c r="AG1787" s="146"/>
      <c r="AH1787" s="147"/>
      <c r="AI1787" s="145"/>
      <c r="AJ1787" s="146"/>
      <c r="AK1787" s="147"/>
      <c r="AM1787"/>
    </row>
    <row r="1788" spans="1:39" ht="17" customHeight="1" x14ac:dyDescent="0.2">
      <c r="A1788" s="62"/>
      <c r="B1788" s="148"/>
      <c r="C1788" s="149"/>
      <c r="D1788" s="150"/>
      <c r="E1788" s="148"/>
      <c r="F1788" s="149"/>
      <c r="G1788" s="149"/>
      <c r="H1788" s="149"/>
      <c r="I1788" s="149"/>
      <c r="J1788" s="149"/>
      <c r="K1788" s="149"/>
      <c r="L1788" s="149"/>
      <c r="M1788" s="149"/>
      <c r="N1788" s="149"/>
      <c r="O1788" s="149"/>
      <c r="P1788" s="149"/>
      <c r="Q1788" s="149"/>
      <c r="R1788" s="149"/>
      <c r="S1788" s="150"/>
      <c r="T1788" s="148" t="s">
        <v>291</v>
      </c>
      <c r="U1788" s="149"/>
      <c r="V1788" s="149"/>
      <c r="W1788" s="149"/>
      <c r="X1788" s="150"/>
      <c r="Y1788" s="148" t="s">
        <v>292</v>
      </c>
      <c r="Z1788" s="149"/>
      <c r="AA1788" s="149"/>
      <c r="AB1788" s="149"/>
      <c r="AC1788" s="150"/>
      <c r="AD1788" s="148" t="s">
        <v>292</v>
      </c>
      <c r="AE1788" s="149"/>
      <c r="AF1788" s="149"/>
      <c r="AG1788" s="149"/>
      <c r="AH1788" s="150"/>
      <c r="AI1788" s="148"/>
      <c r="AJ1788" s="149"/>
      <c r="AK1788" s="150"/>
      <c r="AM1788"/>
    </row>
    <row r="1789" spans="1:39" ht="7" customHeight="1" x14ac:dyDescent="0.2">
      <c r="A1789" s="62"/>
      <c r="AM1789"/>
    </row>
    <row r="1790" spans="1:39" ht="7" customHeight="1" x14ac:dyDescent="0.2">
      <c r="A1790" s="62"/>
      <c r="B1790" s="28"/>
      <c r="C1790" s="25"/>
      <c r="D1790" s="25"/>
      <c r="E1790" s="25"/>
      <c r="F1790" s="25"/>
      <c r="G1790" s="25"/>
      <c r="H1790" s="25"/>
      <c r="I1790" s="25"/>
      <c r="J1790" s="25"/>
      <c r="K1790" s="25"/>
      <c r="L1790" s="25"/>
      <c r="M1790" s="25"/>
      <c r="N1790" s="25"/>
      <c r="O1790" s="25"/>
      <c r="P1790" s="25"/>
      <c r="Q1790" s="25"/>
      <c r="R1790" s="25"/>
      <c r="S1790" s="25"/>
      <c r="T1790" s="25"/>
      <c r="U1790" s="25"/>
      <c r="V1790" s="25"/>
      <c r="W1790" s="25"/>
      <c r="X1790" s="25"/>
      <c r="Y1790" s="25"/>
      <c r="Z1790" s="25"/>
      <c r="AA1790" s="25"/>
      <c r="AB1790" s="25"/>
      <c r="AC1790" s="25"/>
      <c r="AD1790" s="25"/>
      <c r="AE1790" s="25"/>
      <c r="AF1790" s="25"/>
      <c r="AG1790" s="25"/>
      <c r="AH1790" s="25"/>
      <c r="AI1790" s="25"/>
      <c r="AJ1790" s="25"/>
      <c r="AK1790" s="26"/>
      <c r="AM1790"/>
    </row>
    <row r="1791" spans="1:39" s="30" customFormat="1" ht="15" customHeight="1" x14ac:dyDescent="0.15">
      <c r="A1791" s="62"/>
      <c r="B1791" s="166" t="s">
        <v>293</v>
      </c>
      <c r="C1791" s="167"/>
      <c r="D1791" s="167"/>
      <c r="E1791" s="167"/>
      <c r="F1791" s="167"/>
      <c r="G1791" s="23"/>
      <c r="H1791" s="69"/>
      <c r="I1791" s="23" t="s">
        <v>294</v>
      </c>
      <c r="J1791" s="23"/>
      <c r="K1791" s="23"/>
      <c r="L1791" s="23"/>
      <c r="M1791" s="69"/>
      <c r="N1791" s="23" t="s">
        <v>295</v>
      </c>
      <c r="O1791" s="23"/>
      <c r="P1791" s="23"/>
      <c r="Q1791" s="23"/>
      <c r="R1791" s="69"/>
      <c r="S1791" s="23" t="s">
        <v>296</v>
      </c>
      <c r="T1791" s="23"/>
      <c r="U1791" s="23"/>
      <c r="V1791" s="23"/>
      <c r="W1791" s="23"/>
      <c r="X1791" s="23"/>
      <c r="Y1791" s="70"/>
      <c r="Z1791" s="23" t="s">
        <v>297</v>
      </c>
      <c r="AA1791" s="23"/>
      <c r="AB1791" s="23"/>
      <c r="AC1791" s="23"/>
      <c r="AD1791" s="69"/>
      <c r="AE1791" s="23" t="s">
        <v>298</v>
      </c>
      <c r="AF1791" s="23"/>
      <c r="AG1791" s="23"/>
      <c r="AH1791" s="80"/>
      <c r="AI1791" s="80"/>
      <c r="AJ1791" s="80"/>
      <c r="AK1791" s="84"/>
    </row>
    <row r="1792" spans="1:39" s="30" customFormat="1" ht="10" customHeight="1" x14ac:dyDescent="0.15">
      <c r="A1792" s="62"/>
      <c r="B1792" s="166"/>
      <c r="C1792" s="167"/>
      <c r="D1792" s="167"/>
      <c r="E1792" s="167"/>
      <c r="F1792" s="167"/>
      <c r="G1792" s="23"/>
      <c r="H1792" s="23"/>
      <c r="I1792" s="23"/>
      <c r="J1792" s="23"/>
      <c r="K1792" s="23"/>
      <c r="L1792" s="23"/>
      <c r="M1792" s="23"/>
      <c r="N1792" s="23"/>
      <c r="O1792" s="23"/>
      <c r="P1792" s="23"/>
      <c r="Q1792" s="23"/>
      <c r="R1792" s="23"/>
      <c r="S1792" s="23"/>
      <c r="T1792" s="23"/>
      <c r="U1792" s="23"/>
      <c r="V1792" s="23"/>
      <c r="W1792" s="23"/>
      <c r="X1792" s="23"/>
      <c r="Y1792" s="23"/>
      <c r="Z1792" s="23"/>
      <c r="AA1792" s="23"/>
      <c r="AB1792" s="23"/>
      <c r="AC1792" s="23"/>
      <c r="AD1792" s="23"/>
      <c r="AE1792" s="23"/>
      <c r="AF1792" s="23"/>
      <c r="AG1792" s="23"/>
      <c r="AH1792" s="80"/>
      <c r="AI1792" s="80"/>
      <c r="AJ1792" s="80"/>
      <c r="AK1792" s="84"/>
    </row>
    <row r="1793" spans="1:39" s="30" customFormat="1" ht="15" customHeight="1" x14ac:dyDescent="0.15">
      <c r="A1793" s="62"/>
      <c r="B1793" s="166"/>
      <c r="C1793" s="167"/>
      <c r="D1793" s="167"/>
      <c r="E1793" s="167"/>
      <c r="F1793" s="167"/>
      <c r="G1793" s="23"/>
      <c r="H1793" s="69"/>
      <c r="I1793" s="23" t="s">
        <v>299</v>
      </c>
      <c r="J1793" s="23"/>
      <c r="K1793" s="23"/>
      <c r="L1793" s="23"/>
      <c r="M1793" s="69"/>
      <c r="N1793" s="23" t="s">
        <v>300</v>
      </c>
      <c r="O1793" s="72"/>
      <c r="P1793" s="23"/>
      <c r="Q1793" s="23"/>
      <c r="R1793" s="69"/>
      <c r="S1793" s="23" t="s">
        <v>301</v>
      </c>
      <c r="T1793" s="23"/>
      <c r="U1793" s="23"/>
      <c r="V1793" s="23"/>
      <c r="W1793" s="23"/>
      <c r="X1793" s="23"/>
      <c r="Y1793" s="69"/>
      <c r="Z1793" s="23" t="s">
        <v>302</v>
      </c>
      <c r="AA1793" s="23"/>
      <c r="AB1793" s="71"/>
      <c r="AC1793" s="71"/>
      <c r="AD1793" s="71"/>
      <c r="AE1793" s="71"/>
      <c r="AF1793" s="71"/>
      <c r="AG1793" s="71"/>
      <c r="AH1793" s="71"/>
      <c r="AI1793" s="71"/>
      <c r="AJ1793" s="71"/>
      <c r="AK1793" s="82"/>
    </row>
    <row r="1794" spans="1:39" s="30" customFormat="1" ht="10" customHeight="1" x14ac:dyDescent="0.15">
      <c r="A1794" s="62"/>
      <c r="B1794" s="83"/>
      <c r="C1794" s="29"/>
      <c r="D1794" s="29"/>
      <c r="E1794" s="29"/>
      <c r="F1794" s="29"/>
      <c r="G1794" s="23"/>
      <c r="H1794" s="23"/>
      <c r="I1794" s="23"/>
      <c r="J1794" s="23"/>
      <c r="K1794" s="23"/>
      <c r="L1794" s="23"/>
      <c r="M1794" s="23"/>
      <c r="N1794" s="23"/>
      <c r="O1794" s="23"/>
      <c r="P1794" s="23"/>
      <c r="Q1794" s="23"/>
      <c r="R1794" s="23"/>
      <c r="S1794" s="23"/>
      <c r="T1794" s="23"/>
      <c r="U1794" s="23"/>
      <c r="V1794" s="23"/>
      <c r="W1794" s="23"/>
      <c r="X1794" s="23"/>
      <c r="Y1794" s="23"/>
      <c r="Z1794" s="23"/>
      <c r="AA1794" s="23"/>
      <c r="AB1794" s="23"/>
      <c r="AC1794" s="23"/>
      <c r="AD1794" s="23"/>
      <c r="AE1794" s="23"/>
      <c r="AF1794" s="23"/>
      <c r="AG1794" s="23"/>
      <c r="AH1794" s="23"/>
      <c r="AI1794" s="23"/>
      <c r="AJ1794" s="23"/>
      <c r="AK1794" s="84"/>
    </row>
    <row r="1795" spans="1:39" s="30" customFormat="1" ht="15" customHeight="1" x14ac:dyDescent="0.15">
      <c r="A1795" s="62"/>
      <c r="B1795" s="171" t="s">
        <v>303</v>
      </c>
      <c r="C1795" s="172"/>
      <c r="D1795" s="172"/>
      <c r="E1795" s="172"/>
      <c r="F1795" s="172"/>
      <c r="G1795" s="23"/>
      <c r="H1795" s="69"/>
      <c r="I1795" s="23" t="s">
        <v>304</v>
      </c>
      <c r="J1795" s="23"/>
      <c r="K1795" s="23"/>
      <c r="L1795" s="23"/>
      <c r="M1795" s="23"/>
      <c r="N1795" s="23"/>
      <c r="O1795" s="72"/>
      <c r="P1795" s="23"/>
      <c r="Q1795" s="23"/>
      <c r="R1795" s="69"/>
      <c r="S1795" s="23" t="s">
        <v>305</v>
      </c>
      <c r="T1795" s="23"/>
      <c r="U1795" s="23"/>
      <c r="V1795" s="23"/>
      <c r="W1795" s="23"/>
      <c r="X1795" s="23"/>
      <c r="Y1795" s="69"/>
      <c r="Z1795" s="23" t="s">
        <v>306</v>
      </c>
      <c r="AA1795" s="23"/>
      <c r="AB1795" s="23"/>
      <c r="AC1795" s="23"/>
      <c r="AD1795" s="23"/>
      <c r="AE1795" s="23"/>
      <c r="AF1795" s="73"/>
      <c r="AG1795" s="23"/>
      <c r="AH1795" s="23"/>
      <c r="AI1795" s="23"/>
      <c r="AJ1795" s="23"/>
      <c r="AK1795" s="84"/>
    </row>
    <row r="1796" spans="1:39" s="30" customFormat="1" ht="5" customHeight="1" x14ac:dyDescent="0.15">
      <c r="A1796" s="62"/>
      <c r="B1796" s="171"/>
      <c r="C1796" s="172"/>
      <c r="D1796" s="172"/>
      <c r="E1796" s="172"/>
      <c r="F1796" s="172"/>
      <c r="G1796" s="23"/>
      <c r="H1796" s="23"/>
      <c r="I1796" s="23"/>
      <c r="J1796" s="23"/>
      <c r="K1796" s="23"/>
      <c r="L1796" s="23"/>
      <c r="M1796" s="23"/>
      <c r="N1796" s="23"/>
      <c r="O1796" s="72"/>
      <c r="P1796" s="23"/>
      <c r="Q1796" s="23"/>
      <c r="R1796" s="23"/>
      <c r="S1796" s="23"/>
      <c r="T1796" s="23"/>
      <c r="U1796" s="23"/>
      <c r="V1796" s="23"/>
      <c r="W1796" s="23"/>
      <c r="X1796" s="23"/>
      <c r="Y1796" s="23"/>
      <c r="Z1796" s="23"/>
      <c r="AA1796" s="23"/>
      <c r="AB1796" s="23"/>
      <c r="AC1796" s="23"/>
      <c r="AD1796" s="23"/>
      <c r="AE1796" s="23"/>
      <c r="AF1796" s="73"/>
      <c r="AG1796" s="23"/>
      <c r="AH1796" s="23"/>
      <c r="AI1796" s="23"/>
      <c r="AJ1796" s="23"/>
      <c r="AK1796" s="84"/>
    </row>
    <row r="1797" spans="1:39" s="30" customFormat="1" ht="15" customHeight="1" x14ac:dyDescent="0.2">
      <c r="A1797" s="63"/>
      <c r="B1797" s="171"/>
      <c r="C1797" s="172"/>
      <c r="D1797" s="172"/>
      <c r="E1797" s="172"/>
      <c r="F1797" s="172"/>
      <c r="G1797" s="23"/>
      <c r="H1797" s="23"/>
      <c r="I1797" s="23"/>
      <c r="J1797" s="23"/>
      <c r="K1797" s="23"/>
      <c r="L1797" s="23"/>
      <c r="M1797" s="23"/>
      <c r="N1797" s="23"/>
      <c r="O1797" s="74"/>
      <c r="P1797" s="23"/>
      <c r="Q1797" s="23"/>
      <c r="R1797" s="23"/>
      <c r="S1797" s="23"/>
      <c r="T1797" s="23"/>
      <c r="U1797" s="23"/>
      <c r="V1797" s="23"/>
      <c r="W1797" s="23"/>
      <c r="X1797" s="23"/>
      <c r="Y1797" s="23"/>
      <c r="Z1797" s="23"/>
      <c r="AA1797" s="23"/>
      <c r="AB1797" s="23"/>
      <c r="AC1797" s="23"/>
      <c r="AD1797" s="23"/>
      <c r="AE1797" s="23"/>
      <c r="AF1797" s="23"/>
      <c r="AG1797" s="23"/>
      <c r="AH1797" s="23"/>
      <c r="AI1797" s="23"/>
      <c r="AJ1797" s="23"/>
      <c r="AK1797" s="84"/>
    </row>
    <row r="1798" spans="1:39" s="30" customFormat="1" ht="10" customHeight="1" x14ac:dyDescent="0.2">
      <c r="A1798" s="62"/>
      <c r="B1798" s="83"/>
      <c r="C1798" s="29"/>
      <c r="D1798" s="29"/>
      <c r="E1798" s="29"/>
      <c r="F1798" s="29"/>
      <c r="G1798" s="23"/>
      <c r="H1798" s="23"/>
      <c r="I1798" s="23"/>
      <c r="J1798" s="23"/>
      <c r="K1798" s="23"/>
      <c r="L1798" s="23"/>
      <c r="M1798" s="23"/>
      <c r="N1798" s="23"/>
      <c r="O1798" s="75"/>
      <c r="P1798" s="23"/>
      <c r="Q1798" s="23"/>
      <c r="R1798" s="23"/>
      <c r="S1798" s="23"/>
      <c r="T1798" s="23"/>
      <c r="U1798" s="23"/>
      <c r="V1798" s="23"/>
      <c r="W1798" s="23"/>
      <c r="X1798" s="23"/>
      <c r="Y1798" s="23"/>
      <c r="Z1798" s="23"/>
      <c r="AA1798" s="23"/>
      <c r="AB1798" s="23"/>
      <c r="AC1798" s="23"/>
      <c r="AD1798" s="23"/>
      <c r="AE1798" s="23"/>
      <c r="AF1798" s="23"/>
      <c r="AG1798" s="23"/>
      <c r="AH1798" s="23"/>
      <c r="AI1798" s="23"/>
      <c r="AJ1798" s="23"/>
      <c r="AK1798" s="84"/>
    </row>
    <row r="1799" spans="1:39" s="30" customFormat="1" ht="17" customHeight="1" x14ac:dyDescent="0.15">
      <c r="A1799" s="62"/>
      <c r="B1799" s="173" t="s">
        <v>307</v>
      </c>
      <c r="C1799" s="174"/>
      <c r="D1799" s="174"/>
      <c r="E1799" s="174"/>
      <c r="F1799" s="174"/>
      <c r="G1799" s="23"/>
      <c r="H1799" s="69"/>
      <c r="I1799" s="76" t="s">
        <v>308</v>
      </c>
      <c r="J1799" s="23"/>
      <c r="K1799" s="23"/>
      <c r="L1799" s="23"/>
      <c r="M1799" s="69"/>
      <c r="N1799" s="23" t="s">
        <v>309</v>
      </c>
      <c r="O1799" s="72"/>
      <c r="P1799" s="23"/>
      <c r="Q1799" s="23"/>
      <c r="R1799" s="69"/>
      <c r="S1799" s="23" t="s">
        <v>310</v>
      </c>
      <c r="T1799" s="23"/>
      <c r="U1799" s="23"/>
      <c r="V1799" s="23"/>
      <c r="W1799" s="23"/>
      <c r="X1799" s="23"/>
      <c r="Y1799" s="69"/>
      <c r="Z1799" s="23" t="s">
        <v>311</v>
      </c>
      <c r="AA1799" s="23"/>
      <c r="AB1799" s="23"/>
      <c r="AC1799" s="69"/>
      <c r="AD1799" s="76" t="s">
        <v>312</v>
      </c>
      <c r="AF1799" s="23"/>
      <c r="AG1799" s="23"/>
      <c r="AH1799" s="23"/>
      <c r="AI1799" s="23"/>
      <c r="AJ1799" s="23"/>
      <c r="AK1799" s="84"/>
    </row>
    <row r="1800" spans="1:39" s="30" customFormat="1" ht="7" customHeight="1" x14ac:dyDescent="0.15">
      <c r="A1800" s="62"/>
      <c r="B1800" s="173"/>
      <c r="C1800" s="174"/>
      <c r="D1800" s="174"/>
      <c r="E1800" s="174"/>
      <c r="F1800" s="174"/>
      <c r="G1800" s="23"/>
      <c r="H1800" s="77"/>
      <c r="I1800" s="23"/>
      <c r="J1800" s="23"/>
      <c r="K1800" s="23"/>
      <c r="L1800" s="23"/>
      <c r="M1800" s="23"/>
      <c r="N1800" s="23"/>
      <c r="O1800" s="72"/>
      <c r="P1800" s="23"/>
      <c r="Q1800" s="23"/>
      <c r="R1800" s="23"/>
      <c r="S1800" s="23"/>
      <c r="T1800" s="23"/>
      <c r="U1800" s="23"/>
      <c r="V1800" s="23"/>
      <c r="W1800" s="23"/>
      <c r="X1800" s="23"/>
      <c r="Y1800" s="23"/>
      <c r="Z1800" s="23"/>
      <c r="AA1800" s="23"/>
      <c r="AB1800" s="23"/>
      <c r="AC1800" s="23"/>
      <c r="AD1800" s="23"/>
      <c r="AE1800" s="23"/>
      <c r="AF1800" s="23"/>
      <c r="AG1800" s="23"/>
      <c r="AH1800" s="23"/>
      <c r="AI1800" s="23"/>
      <c r="AJ1800" s="23"/>
      <c r="AK1800" s="84"/>
    </row>
    <row r="1801" spans="1:39" ht="17" customHeight="1" x14ac:dyDescent="0.2">
      <c r="A1801" s="62"/>
      <c r="B1801" s="173"/>
      <c r="C1801" s="174"/>
      <c r="D1801" s="174"/>
      <c r="E1801" s="174"/>
      <c r="F1801" s="174"/>
      <c r="G1801" s="75"/>
      <c r="H1801" s="78"/>
      <c r="I1801" s="75" t="s">
        <v>313</v>
      </c>
      <c r="J1801" s="75"/>
      <c r="K1801" s="75"/>
      <c r="L1801" s="75"/>
      <c r="M1801" s="75"/>
      <c r="N1801" s="75"/>
      <c r="O1801" s="75"/>
      <c r="P1801" s="75"/>
      <c r="Q1801" s="75"/>
      <c r="R1801" s="78"/>
      <c r="S1801" s="75" t="s">
        <v>314</v>
      </c>
      <c r="T1801" s="75"/>
      <c r="U1801" s="75"/>
      <c r="V1801" s="75"/>
      <c r="W1801" s="75"/>
      <c r="X1801" s="75"/>
      <c r="Y1801" s="78"/>
      <c r="Z1801" s="75" t="s">
        <v>315</v>
      </c>
      <c r="AA1801" s="75"/>
      <c r="AB1801" s="79"/>
      <c r="AC1801" s="79"/>
      <c r="AD1801" s="79"/>
      <c r="AE1801" s="79"/>
      <c r="AF1801" s="79"/>
      <c r="AG1801" s="79"/>
      <c r="AH1801" s="79"/>
      <c r="AI1801" s="79"/>
      <c r="AJ1801" s="79"/>
      <c r="AK1801" s="85"/>
      <c r="AM1801"/>
    </row>
    <row r="1802" spans="1:39" ht="10" customHeight="1" x14ac:dyDescent="0.2">
      <c r="A1802" s="62"/>
      <c r="B1802" s="86"/>
      <c r="C1802" s="87"/>
      <c r="D1802" s="87"/>
      <c r="E1802" s="87"/>
      <c r="F1802" s="87"/>
      <c r="G1802" s="75"/>
      <c r="H1802" s="75"/>
      <c r="I1802" s="75"/>
      <c r="J1802" s="75"/>
      <c r="K1802" s="75"/>
      <c r="L1802" s="75"/>
      <c r="M1802" s="75"/>
      <c r="N1802" s="75"/>
      <c r="O1802" s="75"/>
      <c r="P1802" s="75"/>
      <c r="Q1802" s="75"/>
      <c r="R1802" s="75"/>
      <c r="S1802" s="75"/>
      <c r="T1802" s="75"/>
      <c r="U1802" s="75"/>
      <c r="V1802" s="75"/>
      <c r="W1802" s="75"/>
      <c r="X1802" s="75"/>
      <c r="Y1802" s="75"/>
      <c r="Z1802" s="75"/>
      <c r="AA1802" s="75"/>
      <c r="AB1802" s="75"/>
      <c r="AC1802" s="75"/>
      <c r="AD1802" s="75"/>
      <c r="AE1802" s="75"/>
      <c r="AF1802" s="75"/>
      <c r="AG1802" s="75"/>
      <c r="AH1802" s="75"/>
      <c r="AI1802" s="75"/>
      <c r="AJ1802" s="75"/>
      <c r="AK1802" s="88"/>
      <c r="AM1802"/>
    </row>
    <row r="1803" spans="1:39" s="23" customFormat="1" ht="15" customHeight="1" x14ac:dyDescent="0.15">
      <c r="A1803" s="64"/>
      <c r="B1803" s="173" t="s">
        <v>316</v>
      </c>
      <c r="C1803" s="174"/>
      <c r="D1803" s="174"/>
      <c r="E1803" s="174"/>
      <c r="F1803" s="174"/>
      <c r="G1803" s="29"/>
      <c r="H1803" s="70"/>
      <c r="I1803" s="80" t="s">
        <v>35</v>
      </c>
      <c r="J1803" s="80"/>
      <c r="K1803" s="80"/>
      <c r="L1803" s="80"/>
      <c r="M1803" s="70"/>
      <c r="N1803" s="80" t="s">
        <v>54</v>
      </c>
      <c r="Q1803" s="80"/>
      <c r="R1803" s="70"/>
      <c r="S1803" s="80" t="s">
        <v>317</v>
      </c>
      <c r="V1803" s="80"/>
      <c r="W1803" s="80"/>
      <c r="Y1803" s="70"/>
      <c r="Z1803" s="80" t="s">
        <v>318</v>
      </c>
      <c r="AA1803" s="80"/>
      <c r="AD1803" s="80"/>
      <c r="AE1803" s="80"/>
      <c r="AF1803" s="80"/>
      <c r="AG1803" s="80"/>
      <c r="AH1803" s="80"/>
      <c r="AI1803" s="80"/>
      <c r="AJ1803" s="80"/>
      <c r="AK1803" s="84"/>
    </row>
    <row r="1804" spans="1:39" ht="17" customHeight="1" x14ac:dyDescent="0.2">
      <c r="A1804" s="62"/>
      <c r="B1804" s="173"/>
      <c r="C1804" s="174"/>
      <c r="D1804" s="174"/>
      <c r="E1804" s="174"/>
      <c r="F1804" s="174"/>
      <c r="G1804" s="75"/>
      <c r="H1804" s="75" t="s">
        <v>319</v>
      </c>
      <c r="I1804" s="75"/>
      <c r="J1804" s="79"/>
      <c r="K1804" s="79"/>
      <c r="L1804" s="79"/>
      <c r="M1804" s="79"/>
      <c r="N1804" s="79"/>
      <c r="O1804" s="79"/>
      <c r="P1804" s="79"/>
      <c r="Q1804" s="79"/>
      <c r="R1804" s="79"/>
      <c r="S1804" s="79"/>
      <c r="T1804" s="79"/>
      <c r="U1804" s="79"/>
      <c r="V1804" s="79"/>
      <c r="W1804" s="79"/>
      <c r="X1804" s="79"/>
      <c r="Y1804" s="79"/>
      <c r="Z1804" s="79"/>
      <c r="AA1804" s="79"/>
      <c r="AB1804" s="79"/>
      <c r="AC1804" s="79"/>
      <c r="AD1804" s="79"/>
      <c r="AE1804" s="79"/>
      <c r="AF1804" s="79"/>
      <c r="AG1804" s="79"/>
      <c r="AH1804" s="79"/>
      <c r="AI1804" s="79"/>
      <c r="AJ1804" s="79"/>
      <c r="AK1804" s="82"/>
      <c r="AM1804"/>
    </row>
    <row r="1805" spans="1:39" ht="5" customHeight="1" x14ac:dyDescent="0.2">
      <c r="A1805" s="62"/>
      <c r="B1805" s="89"/>
      <c r="C1805" s="81"/>
      <c r="D1805" s="81"/>
      <c r="E1805" s="81"/>
      <c r="F1805" s="81"/>
      <c r="G1805" s="81"/>
      <c r="H1805" s="81"/>
      <c r="I1805" s="81"/>
      <c r="J1805" s="81"/>
      <c r="K1805" s="81"/>
      <c r="L1805" s="81"/>
      <c r="M1805" s="81"/>
      <c r="N1805" s="81"/>
      <c r="O1805" s="81"/>
      <c r="P1805" s="81"/>
      <c r="Q1805" s="81"/>
      <c r="R1805" s="81"/>
      <c r="S1805" s="81"/>
      <c r="T1805" s="81"/>
      <c r="U1805" s="81"/>
      <c r="V1805" s="81"/>
      <c r="W1805" s="81"/>
      <c r="X1805" s="81"/>
      <c r="Y1805" s="81"/>
      <c r="Z1805" s="81"/>
      <c r="AA1805" s="81"/>
      <c r="AB1805" s="81"/>
      <c r="AC1805" s="81"/>
      <c r="AD1805" s="81"/>
      <c r="AE1805" s="81"/>
      <c r="AF1805" s="81"/>
      <c r="AG1805" s="81"/>
      <c r="AH1805" s="81"/>
      <c r="AI1805" s="81"/>
      <c r="AJ1805" s="81"/>
      <c r="AK1805" s="90"/>
      <c r="AM1805"/>
    </row>
    <row r="1806" spans="1:39" ht="7" customHeight="1" x14ac:dyDescent="0.2">
      <c r="A1806" s="62"/>
      <c r="B1806" s="175"/>
      <c r="C1806" s="175"/>
      <c r="D1806" s="175"/>
      <c r="E1806" s="175"/>
      <c r="F1806" s="176"/>
      <c r="G1806" s="176"/>
      <c r="H1806" s="176"/>
      <c r="I1806" s="176"/>
      <c r="J1806" s="176"/>
      <c r="K1806" s="176"/>
      <c r="L1806" s="176"/>
      <c r="M1806" s="176"/>
      <c r="N1806" s="176"/>
      <c r="O1806" s="176"/>
      <c r="P1806" s="176"/>
      <c r="Q1806" s="176"/>
      <c r="R1806" s="176"/>
      <c r="S1806" s="176"/>
      <c r="T1806" s="176"/>
      <c r="U1806" s="176"/>
      <c r="V1806" s="176"/>
      <c r="W1806" s="176"/>
      <c r="X1806" s="176"/>
      <c r="Y1806" s="176"/>
      <c r="Z1806" s="176"/>
      <c r="AA1806" s="176"/>
      <c r="AB1806" s="176"/>
      <c r="AC1806" s="176"/>
      <c r="AD1806" s="176"/>
      <c r="AE1806" s="176"/>
      <c r="AF1806" s="176"/>
      <c r="AG1806" s="176"/>
      <c r="AH1806" s="176"/>
      <c r="AI1806" s="176"/>
      <c r="AJ1806" s="176"/>
      <c r="AK1806" s="176"/>
      <c r="AM1806"/>
    </row>
    <row r="1807" spans="1:39" ht="16" customHeight="1" x14ac:dyDescent="0.2">
      <c r="A1807" s="62"/>
      <c r="B1807" s="177" t="s">
        <v>320</v>
      </c>
      <c r="C1807" s="178"/>
      <c r="D1807" s="178"/>
      <c r="E1807" s="178"/>
      <c r="F1807" s="143"/>
      <c r="G1807" s="143"/>
      <c r="H1807" s="143"/>
      <c r="I1807" s="143"/>
      <c r="J1807" s="143"/>
      <c r="K1807" s="143"/>
      <c r="L1807" s="143"/>
      <c r="M1807" s="143"/>
      <c r="N1807" s="143"/>
      <c r="O1807" s="143"/>
      <c r="P1807" s="143"/>
      <c r="Q1807" s="143"/>
      <c r="R1807" s="143"/>
      <c r="S1807" s="143"/>
      <c r="T1807" s="143"/>
      <c r="U1807" s="143"/>
      <c r="V1807" s="143"/>
      <c r="W1807" s="143"/>
      <c r="X1807" s="143"/>
      <c r="Y1807" s="143"/>
      <c r="Z1807" s="143"/>
      <c r="AA1807" s="143"/>
      <c r="AB1807" s="143"/>
      <c r="AC1807" s="143"/>
      <c r="AD1807" s="143"/>
      <c r="AE1807" s="143"/>
      <c r="AF1807" s="143"/>
      <c r="AG1807" s="143"/>
      <c r="AH1807" s="143"/>
      <c r="AI1807" s="143"/>
      <c r="AJ1807" s="143"/>
      <c r="AK1807" s="144"/>
      <c r="AM1807"/>
    </row>
    <row r="1808" spans="1:39" ht="16" customHeight="1" x14ac:dyDescent="0.2">
      <c r="A1808" s="62"/>
      <c r="B1808" s="145"/>
      <c r="C1808" s="146"/>
      <c r="D1808" s="146"/>
      <c r="E1808" s="146"/>
      <c r="F1808" s="146"/>
      <c r="G1808" s="146"/>
      <c r="H1808" s="146"/>
      <c r="I1808" s="146"/>
      <c r="J1808" s="146"/>
      <c r="K1808" s="146"/>
      <c r="L1808" s="146"/>
      <c r="M1808" s="146"/>
      <c r="N1808" s="146"/>
      <c r="O1808" s="146"/>
      <c r="P1808" s="146"/>
      <c r="Q1808" s="146"/>
      <c r="R1808" s="146"/>
      <c r="S1808" s="146"/>
      <c r="T1808" s="146"/>
      <c r="U1808" s="146"/>
      <c r="V1808" s="146"/>
      <c r="W1808" s="146"/>
      <c r="X1808" s="146"/>
      <c r="Y1808" s="146"/>
      <c r="Z1808" s="146"/>
      <c r="AA1808" s="146"/>
      <c r="AB1808" s="146"/>
      <c r="AC1808" s="146"/>
      <c r="AD1808" s="146"/>
      <c r="AE1808" s="146"/>
      <c r="AF1808" s="146"/>
      <c r="AG1808" s="146"/>
      <c r="AH1808" s="146"/>
      <c r="AI1808" s="146"/>
      <c r="AJ1808" s="146"/>
      <c r="AK1808" s="147"/>
      <c r="AM1808"/>
    </row>
    <row r="1809" spans="1:39" ht="16" customHeight="1" x14ac:dyDescent="0.2">
      <c r="A1809" s="62"/>
      <c r="B1809" s="145"/>
      <c r="C1809" s="146"/>
      <c r="D1809" s="146"/>
      <c r="E1809" s="146"/>
      <c r="F1809" s="146"/>
      <c r="G1809" s="146"/>
      <c r="H1809" s="146"/>
      <c r="I1809" s="146"/>
      <c r="J1809" s="146"/>
      <c r="K1809" s="146"/>
      <c r="L1809" s="146"/>
      <c r="M1809" s="146"/>
      <c r="N1809" s="146"/>
      <c r="O1809" s="146"/>
      <c r="P1809" s="146"/>
      <c r="Q1809" s="146"/>
      <c r="R1809" s="146"/>
      <c r="S1809" s="146"/>
      <c r="T1809" s="146"/>
      <c r="U1809" s="146"/>
      <c r="V1809" s="146"/>
      <c r="W1809" s="146"/>
      <c r="X1809" s="146"/>
      <c r="Y1809" s="146"/>
      <c r="Z1809" s="146"/>
      <c r="AA1809" s="146"/>
      <c r="AB1809" s="146"/>
      <c r="AC1809" s="146"/>
      <c r="AD1809" s="146"/>
      <c r="AE1809" s="146"/>
      <c r="AF1809" s="146"/>
      <c r="AG1809" s="146"/>
      <c r="AH1809" s="146"/>
      <c r="AI1809" s="146"/>
      <c r="AJ1809" s="146"/>
      <c r="AK1809" s="147"/>
      <c r="AM1809"/>
    </row>
    <row r="1810" spans="1:39" ht="16" customHeight="1" x14ac:dyDescent="0.2">
      <c r="A1810" s="62"/>
      <c r="B1810" s="145"/>
      <c r="C1810" s="146"/>
      <c r="D1810" s="146"/>
      <c r="E1810" s="146"/>
      <c r="F1810" s="146"/>
      <c r="G1810" s="146"/>
      <c r="H1810" s="146"/>
      <c r="I1810" s="146"/>
      <c r="J1810" s="146"/>
      <c r="K1810" s="146"/>
      <c r="L1810" s="146"/>
      <c r="M1810" s="146"/>
      <c r="N1810" s="146"/>
      <c r="O1810" s="146"/>
      <c r="P1810" s="146"/>
      <c r="Q1810" s="146"/>
      <c r="R1810" s="146"/>
      <c r="S1810" s="146"/>
      <c r="T1810" s="146"/>
      <c r="U1810" s="146"/>
      <c r="V1810" s="146"/>
      <c r="W1810" s="146"/>
      <c r="X1810" s="146"/>
      <c r="Y1810" s="146"/>
      <c r="Z1810" s="146"/>
      <c r="AA1810" s="146"/>
      <c r="AB1810" s="146"/>
      <c r="AC1810" s="146"/>
      <c r="AD1810" s="146"/>
      <c r="AE1810" s="146"/>
      <c r="AF1810" s="146"/>
      <c r="AG1810" s="146"/>
      <c r="AH1810" s="146"/>
      <c r="AI1810" s="146"/>
      <c r="AJ1810" s="146"/>
      <c r="AK1810" s="147"/>
      <c r="AM1810"/>
    </row>
    <row r="1811" spans="1:39" ht="17" customHeight="1" x14ac:dyDescent="0.2">
      <c r="A1811" s="62"/>
      <c r="B1811" s="145"/>
      <c r="C1811" s="146"/>
      <c r="D1811" s="146"/>
      <c r="E1811" s="146"/>
      <c r="F1811" s="146"/>
      <c r="G1811" s="146"/>
      <c r="H1811" s="146"/>
      <c r="I1811" s="146"/>
      <c r="J1811" s="146"/>
      <c r="K1811" s="146"/>
      <c r="L1811" s="146"/>
      <c r="M1811" s="146"/>
      <c r="N1811" s="146"/>
      <c r="O1811" s="146"/>
      <c r="P1811" s="146"/>
      <c r="Q1811" s="146"/>
      <c r="R1811" s="146"/>
      <c r="S1811" s="146"/>
      <c r="T1811" s="146"/>
      <c r="U1811" s="146"/>
      <c r="V1811" s="146"/>
      <c r="W1811" s="146"/>
      <c r="X1811" s="146"/>
      <c r="Y1811" s="146"/>
      <c r="Z1811" s="146"/>
      <c r="AA1811" s="146"/>
      <c r="AB1811" s="146"/>
      <c r="AC1811" s="146"/>
      <c r="AD1811" s="146"/>
      <c r="AE1811" s="146"/>
      <c r="AF1811" s="146"/>
      <c r="AG1811" s="146"/>
      <c r="AH1811" s="146"/>
      <c r="AI1811" s="146"/>
      <c r="AJ1811" s="146"/>
      <c r="AK1811" s="147"/>
      <c r="AM1811"/>
    </row>
    <row r="1812" spans="1:39" ht="17" customHeight="1" x14ac:dyDescent="0.2">
      <c r="A1812" s="62"/>
      <c r="B1812" s="145"/>
      <c r="C1812" s="146"/>
      <c r="D1812" s="146"/>
      <c r="E1812" s="146"/>
      <c r="F1812" s="146"/>
      <c r="G1812" s="146"/>
      <c r="H1812" s="146"/>
      <c r="I1812" s="146"/>
      <c r="J1812" s="146"/>
      <c r="K1812" s="146"/>
      <c r="L1812" s="146"/>
      <c r="M1812" s="146"/>
      <c r="N1812" s="146"/>
      <c r="O1812" s="146"/>
      <c r="P1812" s="146"/>
      <c r="Q1812" s="146"/>
      <c r="R1812" s="146"/>
      <c r="S1812" s="146"/>
      <c r="T1812" s="146"/>
      <c r="U1812" s="146"/>
      <c r="V1812" s="146"/>
      <c r="W1812" s="146"/>
      <c r="X1812" s="146"/>
      <c r="Y1812" s="146"/>
      <c r="Z1812" s="146"/>
      <c r="AA1812" s="146"/>
      <c r="AB1812" s="146"/>
      <c r="AC1812" s="146"/>
      <c r="AD1812" s="146"/>
      <c r="AE1812" s="146"/>
      <c r="AF1812" s="146"/>
      <c r="AG1812" s="146"/>
      <c r="AH1812" s="146"/>
      <c r="AI1812" s="146"/>
      <c r="AJ1812" s="146"/>
      <c r="AK1812" s="147"/>
      <c r="AM1812"/>
    </row>
    <row r="1813" spans="1:39" ht="17" customHeight="1" x14ac:dyDescent="0.2">
      <c r="A1813" s="62"/>
      <c r="B1813" s="148"/>
      <c r="C1813" s="149"/>
      <c r="D1813" s="149"/>
      <c r="E1813" s="149"/>
      <c r="F1813" s="149"/>
      <c r="G1813" s="149"/>
      <c r="H1813" s="149"/>
      <c r="I1813" s="149"/>
      <c r="J1813" s="149"/>
      <c r="K1813" s="149"/>
      <c r="L1813" s="149"/>
      <c r="M1813" s="149"/>
      <c r="N1813" s="149"/>
      <c r="O1813" s="149"/>
      <c r="P1813" s="149"/>
      <c r="Q1813" s="149"/>
      <c r="R1813" s="149"/>
      <c r="S1813" s="149"/>
      <c r="T1813" s="149"/>
      <c r="U1813" s="149"/>
      <c r="V1813" s="149"/>
      <c r="W1813" s="149"/>
      <c r="X1813" s="149"/>
      <c r="Y1813" s="149"/>
      <c r="Z1813" s="149"/>
      <c r="AA1813" s="149"/>
      <c r="AB1813" s="149"/>
      <c r="AC1813" s="149"/>
      <c r="AD1813" s="149"/>
      <c r="AE1813" s="149"/>
      <c r="AF1813" s="149"/>
      <c r="AG1813" s="149"/>
      <c r="AH1813" s="149"/>
      <c r="AI1813" s="149"/>
      <c r="AJ1813" s="149"/>
      <c r="AK1813" s="150"/>
      <c r="AM1813"/>
    </row>
    <row r="1814" spans="1:39" ht="7" customHeight="1" x14ac:dyDescent="0.2">
      <c r="A1814" s="62"/>
      <c r="AM1814"/>
    </row>
    <row r="1815" spans="1:39" ht="12" customHeight="1" x14ac:dyDescent="0.2">
      <c r="A1815" s="62"/>
      <c r="B1815" s="169" t="s">
        <v>321</v>
      </c>
      <c r="C1815" s="170"/>
      <c r="D1815" s="170"/>
      <c r="E1815" s="170"/>
      <c r="F1815" s="25"/>
      <c r="G1815" s="25"/>
      <c r="H1815" s="25"/>
      <c r="I1815" s="25"/>
      <c r="J1815" s="25"/>
      <c r="K1815" s="25"/>
      <c r="L1815" s="25"/>
      <c r="M1815" s="25"/>
      <c r="N1815" s="25"/>
      <c r="O1815" s="25"/>
      <c r="P1815" s="25"/>
      <c r="Q1815" s="25"/>
      <c r="R1815" s="25"/>
      <c r="S1815" s="26"/>
      <c r="T1815" s="169" t="s">
        <v>322</v>
      </c>
      <c r="U1815" s="170"/>
      <c r="V1815" s="170"/>
      <c r="W1815" s="170"/>
      <c r="X1815" s="25"/>
      <c r="Y1815" s="25"/>
      <c r="Z1815" s="25"/>
      <c r="AA1815" s="25"/>
      <c r="AB1815" s="25"/>
      <c r="AC1815" s="25"/>
      <c r="AD1815" s="25"/>
      <c r="AE1815" s="25"/>
      <c r="AF1815" s="25"/>
      <c r="AG1815" s="25"/>
      <c r="AH1815" s="25"/>
      <c r="AI1815" s="25"/>
      <c r="AJ1815" s="25"/>
      <c r="AK1815" s="26"/>
      <c r="AM1815"/>
    </row>
    <row r="1816" spans="1:39" x14ac:dyDescent="0.2">
      <c r="A1816" s="62"/>
      <c r="B1816" s="36"/>
      <c r="C1816" s="37"/>
      <c r="D1816" s="38" t="s">
        <v>323</v>
      </c>
      <c r="F1816" s="32"/>
      <c r="G1816" s="32"/>
      <c r="H1816" s="32"/>
      <c r="I1816" s="32"/>
      <c r="J1816" s="32"/>
      <c r="K1816" s="32"/>
      <c r="L1816" s="32"/>
      <c r="M1816" s="32"/>
      <c r="N1816" s="32"/>
      <c r="O1816" s="32"/>
      <c r="P1816" s="32"/>
      <c r="S1816" s="35"/>
      <c r="T1816" s="36"/>
      <c r="U1816" s="37"/>
      <c r="V1816" s="38" t="s">
        <v>323</v>
      </c>
      <c r="X1816" s="32"/>
      <c r="Y1816" s="32"/>
      <c r="Z1816" s="32"/>
      <c r="AA1816" s="32"/>
      <c r="AB1816" s="32"/>
      <c r="AC1816" s="32"/>
      <c r="AD1816" s="32"/>
      <c r="AE1816" s="32"/>
      <c r="AF1816" s="32"/>
      <c r="AG1816" s="32"/>
      <c r="AH1816" s="32"/>
      <c r="AI1816" s="38"/>
      <c r="AJ1816" s="38"/>
      <c r="AK1816" s="35"/>
      <c r="AM1816"/>
    </row>
    <row r="1817" spans="1:39" ht="7" customHeight="1" x14ac:dyDescent="0.2">
      <c r="A1817" s="62"/>
      <c r="B1817" s="34"/>
      <c r="S1817" s="35"/>
      <c r="T1817" s="34"/>
      <c r="AK1817" s="35"/>
      <c r="AM1817"/>
    </row>
    <row r="1818" spans="1:39" ht="14.25" customHeight="1" x14ac:dyDescent="0.2">
      <c r="A1818" s="62"/>
      <c r="B1818" s="39"/>
      <c r="F1818" s="38" t="s">
        <v>324</v>
      </c>
      <c r="H1818" s="40"/>
      <c r="I1818" s="40"/>
      <c r="J1818" s="41" t="s">
        <v>325</v>
      </c>
      <c r="K1818" s="40"/>
      <c r="L1818" s="41" t="s">
        <v>326</v>
      </c>
      <c r="M1818" s="40"/>
      <c r="N1818" s="40"/>
      <c r="S1818" s="35"/>
      <c r="T1818" s="39"/>
      <c r="X1818" s="38" t="s">
        <v>324</v>
      </c>
      <c r="Z1818" s="40"/>
      <c r="AA1818" s="40"/>
      <c r="AB1818" s="41" t="s">
        <v>325</v>
      </c>
      <c r="AC1818" s="40"/>
      <c r="AD1818" s="41" t="s">
        <v>326</v>
      </c>
      <c r="AE1818" s="40"/>
      <c r="AF1818" s="40"/>
      <c r="AK1818" s="35"/>
      <c r="AM1818"/>
    </row>
    <row r="1819" spans="1:39" ht="5" customHeight="1" x14ac:dyDescent="0.2">
      <c r="A1819" s="62"/>
      <c r="B1819" s="31"/>
      <c r="C1819" s="32"/>
      <c r="D1819" s="32"/>
      <c r="E1819" s="32"/>
      <c r="F1819" s="32"/>
      <c r="G1819" s="32"/>
      <c r="H1819" s="32"/>
      <c r="I1819" s="32"/>
      <c r="J1819" s="32"/>
      <c r="K1819" s="32"/>
      <c r="L1819" s="32"/>
      <c r="M1819" s="32"/>
      <c r="N1819" s="32"/>
      <c r="O1819" s="32"/>
      <c r="P1819" s="32"/>
      <c r="Q1819" s="32"/>
      <c r="R1819" s="32"/>
      <c r="S1819" s="33"/>
      <c r="T1819" s="31"/>
      <c r="U1819" s="32"/>
      <c r="V1819" s="32"/>
      <c r="W1819" s="32"/>
      <c r="X1819" s="32"/>
      <c r="Y1819" s="32"/>
      <c r="Z1819" s="32"/>
      <c r="AA1819" s="32"/>
      <c r="AB1819" s="32"/>
      <c r="AC1819" s="32"/>
      <c r="AD1819" s="32"/>
      <c r="AE1819" s="32"/>
      <c r="AF1819" s="32"/>
      <c r="AG1819" s="32"/>
      <c r="AH1819" s="32"/>
      <c r="AI1819" s="32"/>
      <c r="AJ1819" s="32"/>
      <c r="AK1819" s="33"/>
      <c r="AM1819"/>
    </row>
    <row r="1820" spans="1:39" x14ac:dyDescent="0.2">
      <c r="A1820"/>
      <c r="AK1820" s="95" t="s">
        <v>327</v>
      </c>
      <c r="AM1820"/>
    </row>
    <row r="1821" spans="1:39" ht="5" customHeight="1" x14ac:dyDescent="0.2">
      <c r="B1821" s="16"/>
      <c r="C1821" s="17"/>
      <c r="D1821" s="18"/>
      <c r="E1821" s="18"/>
      <c r="F1821" s="18"/>
      <c r="G1821" s="18"/>
      <c r="H1821" s="18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  <c r="AA1821" s="16"/>
      <c r="AB1821" s="16"/>
      <c r="AC1821" s="16"/>
      <c r="AD1821" s="16"/>
      <c r="AE1821" s="16"/>
      <c r="AF1821" s="16"/>
      <c r="AG1821" s="16"/>
      <c r="AH1821" s="16"/>
      <c r="AI1821" s="16"/>
      <c r="AJ1821" s="16"/>
      <c r="AK1821" s="16"/>
    </row>
    <row r="1822" spans="1:39" ht="22" customHeight="1" x14ac:dyDescent="0.2">
      <c r="A1822" t="str">
        <f>IF($AN$2="","",IF(A1752&gt;=$AN$2,"",1+A1752))</f>
        <v/>
      </c>
      <c r="B1822" s="188"/>
      <c r="C1822" s="189"/>
      <c r="D1822" s="189"/>
      <c r="E1822" s="189"/>
      <c r="F1822" s="189"/>
      <c r="G1822" s="189"/>
      <c r="H1822" s="189"/>
      <c r="I1822" s="190"/>
      <c r="J1822" s="192" t="s">
        <v>277</v>
      </c>
      <c r="K1822" s="193"/>
      <c r="L1822" s="193"/>
      <c r="M1822" s="193"/>
      <c r="N1822" s="193"/>
      <c r="O1822" s="193"/>
      <c r="P1822" s="193"/>
      <c r="Q1822" s="193"/>
      <c r="R1822" s="193"/>
      <c r="S1822" s="193"/>
      <c r="T1822" s="193"/>
      <c r="U1822" s="193"/>
      <c r="V1822" s="193"/>
      <c r="W1822" s="193"/>
      <c r="X1822" s="196" t="str">
        <f>IF(A1822="","",_xlfn.XLOOKUP(A1822,Listagem[Item],Listagem[Número OS]))</f>
        <v/>
      </c>
      <c r="Y1822" s="196"/>
      <c r="Z1822" s="196"/>
      <c r="AA1822" s="196"/>
      <c r="AB1822" s="196"/>
      <c r="AC1822" s="197"/>
      <c r="AD1822" s="188"/>
      <c r="AE1822" s="189"/>
      <c r="AF1822" s="189"/>
      <c r="AG1822" s="189"/>
      <c r="AH1822" s="189"/>
      <c r="AI1822" s="189"/>
      <c r="AJ1822" s="189"/>
      <c r="AK1822" s="190"/>
      <c r="AL1822" s="13"/>
      <c r="AM1822"/>
    </row>
    <row r="1823" spans="1:39" ht="22" customHeight="1" x14ac:dyDescent="0.2">
      <c r="A1823" s="14"/>
      <c r="B1823" s="161"/>
      <c r="C1823" s="162"/>
      <c r="D1823" s="162"/>
      <c r="E1823" s="162"/>
      <c r="F1823" s="162"/>
      <c r="G1823" s="162"/>
      <c r="H1823" s="162"/>
      <c r="I1823" s="191"/>
      <c r="J1823" s="194"/>
      <c r="K1823" s="195"/>
      <c r="L1823" s="195"/>
      <c r="M1823" s="195"/>
      <c r="N1823" s="195"/>
      <c r="O1823" s="195"/>
      <c r="P1823" s="195"/>
      <c r="Q1823" s="195"/>
      <c r="R1823" s="195"/>
      <c r="S1823" s="195"/>
      <c r="T1823" s="195"/>
      <c r="U1823" s="195"/>
      <c r="V1823" s="195"/>
      <c r="W1823" s="195"/>
      <c r="X1823" s="198"/>
      <c r="Y1823" s="198"/>
      <c r="Z1823" s="198"/>
      <c r="AA1823" s="198"/>
      <c r="AB1823" s="198"/>
      <c r="AC1823" s="199"/>
      <c r="AD1823" s="161"/>
      <c r="AE1823" s="162"/>
      <c r="AF1823" s="162"/>
      <c r="AG1823" s="162"/>
      <c r="AH1823" s="162"/>
      <c r="AI1823" s="162"/>
      <c r="AJ1823" s="162"/>
      <c r="AK1823" s="191"/>
      <c r="AM1823"/>
    </row>
    <row r="1824" spans="1:39" ht="7" customHeight="1" x14ac:dyDescent="0.2">
      <c r="A1824"/>
      <c r="C1824" s="15"/>
      <c r="D1824" s="12"/>
      <c r="E1824" s="12"/>
      <c r="F1824" s="12"/>
      <c r="G1824" s="12"/>
      <c r="H1824" s="12"/>
      <c r="AM1824"/>
    </row>
    <row r="1825" spans="1:44" ht="18" customHeight="1" x14ac:dyDescent="0.2">
      <c r="A1825" s="62"/>
      <c r="B1825" s="200" t="s">
        <v>11</v>
      </c>
      <c r="C1825" s="201"/>
      <c r="D1825" s="201"/>
      <c r="E1825" s="201"/>
      <c r="F1825" s="201"/>
      <c r="G1825" s="201"/>
      <c r="H1825" s="201"/>
      <c r="I1825" s="97" t="str">
        <f>IF($X1822="","",_xlfn.XLOOKUP($X1822,Sisteplant[Número OS],Sisteplant[Denominação Tipo de Solicitação Serviço]))</f>
        <v/>
      </c>
      <c r="J1825" s="99"/>
      <c r="K1825" s="99"/>
      <c r="L1825" s="99"/>
      <c r="M1825" s="99"/>
      <c r="N1825" s="99"/>
      <c r="O1825" s="200" t="s">
        <v>13</v>
      </c>
      <c r="P1825" s="201"/>
      <c r="Q1825" s="201"/>
      <c r="R1825" s="98" t="str">
        <f>IF($X1822="","",_xlfn.XLOOKUP($X1822,Sisteplant[Número OS],Sisteplant[Denominação Oficina]))</f>
        <v/>
      </c>
      <c r="S1825" s="98"/>
      <c r="T1825" s="98"/>
      <c r="U1825" s="98"/>
      <c r="V1825" s="98"/>
      <c r="W1825" s="98"/>
      <c r="X1825" s="202" t="s">
        <v>15</v>
      </c>
      <c r="Y1825" s="203"/>
      <c r="Z1825" s="203"/>
      <c r="AA1825" s="203"/>
      <c r="AB1825" s="203"/>
      <c r="AC1825" s="204" t="str">
        <f>IF($X1822="","",_xlfn.XLOOKUP($X1822,Sisteplant[Número OS],Sisteplant[Data Prevista]))</f>
        <v/>
      </c>
      <c r="AD1825" s="204"/>
      <c r="AE1825" s="204"/>
      <c r="AF1825" s="204"/>
      <c r="AG1825" s="204"/>
      <c r="AH1825" s="204"/>
      <c r="AI1825" s="204"/>
      <c r="AJ1825" s="204"/>
      <c r="AK1825" s="234"/>
      <c r="AM1825"/>
      <c r="AN1825" s="111"/>
      <c r="AO1825" s="111"/>
      <c r="AP1825" s="111"/>
      <c r="AQ1825" s="111"/>
      <c r="AR1825" s="111"/>
    </row>
    <row r="1826" spans="1:44" ht="7" customHeight="1" x14ac:dyDescent="0.2">
      <c r="A1826" s="62"/>
      <c r="B1826" s="16"/>
      <c r="C1826" s="17"/>
      <c r="D1826" s="18"/>
      <c r="E1826" s="18"/>
      <c r="F1826" s="18"/>
      <c r="G1826" s="18"/>
      <c r="H1826" s="18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  <c r="AA1826" s="16"/>
      <c r="AB1826" s="16"/>
      <c r="AC1826" s="16"/>
      <c r="AD1826" s="16"/>
      <c r="AE1826" s="16"/>
      <c r="AF1826" s="16"/>
      <c r="AG1826" s="16"/>
      <c r="AH1826" s="16"/>
      <c r="AI1826" s="16"/>
      <c r="AJ1826" s="16"/>
      <c r="AK1826" s="16"/>
      <c r="AM1826"/>
      <c r="AN1826" s="111"/>
      <c r="AO1826" s="111"/>
      <c r="AP1826" s="111"/>
      <c r="AQ1826" s="111"/>
      <c r="AR1826" s="111"/>
    </row>
    <row r="1827" spans="1:44" ht="15" customHeight="1" x14ac:dyDescent="0.2">
      <c r="A1827" s="62"/>
      <c r="B1827" s="91" t="s">
        <v>278</v>
      </c>
      <c r="C1827" s="19"/>
      <c r="D1827" s="20"/>
      <c r="E1827" s="20"/>
      <c r="F1827" s="20"/>
      <c r="G1827" s="20"/>
      <c r="H1827" s="20"/>
      <c r="I1827" s="21"/>
      <c r="J1827" s="21"/>
      <c r="K1827" s="21"/>
      <c r="L1827" s="21"/>
      <c r="M1827" s="21"/>
      <c r="N1827" s="21"/>
      <c r="O1827" s="21"/>
      <c r="P1827" s="21"/>
      <c r="Q1827" s="21"/>
      <c r="R1827" s="21"/>
      <c r="S1827" s="21"/>
      <c r="T1827" s="21"/>
      <c r="U1827" s="21"/>
      <c r="V1827" s="21"/>
      <c r="W1827" s="21"/>
      <c r="X1827" s="21"/>
      <c r="Y1827" s="21"/>
      <c r="Z1827" s="21"/>
      <c r="AA1827" s="21"/>
      <c r="AB1827" s="21"/>
      <c r="AC1827" s="21"/>
      <c r="AD1827" s="21"/>
      <c r="AE1827" s="21"/>
      <c r="AF1827" s="21"/>
      <c r="AG1827" s="21"/>
      <c r="AH1827" s="21"/>
      <c r="AI1827" s="21"/>
      <c r="AJ1827" s="21"/>
      <c r="AK1827" s="22"/>
      <c r="AM1827"/>
      <c r="AN1827" s="111"/>
      <c r="AO1827" s="111"/>
      <c r="AP1827" s="111"/>
      <c r="AQ1827" s="111"/>
      <c r="AR1827" s="111"/>
    </row>
    <row r="1828" spans="1:44" ht="16.75" customHeight="1" x14ac:dyDescent="0.2">
      <c r="A1828" s="64"/>
      <c r="B1828" s="208" t="str">
        <f>IF($X1822="","",_xlfn.XLOOKUP($X1822,Sisteplant[Número OS],Sisteplant[Descrição OS]))</f>
        <v/>
      </c>
      <c r="C1828" s="209"/>
      <c r="D1828" s="209"/>
      <c r="E1828" s="209"/>
      <c r="F1828" s="209"/>
      <c r="G1828" s="209"/>
      <c r="H1828" s="209"/>
      <c r="I1828" s="209"/>
      <c r="J1828" s="209"/>
      <c r="K1828" s="209"/>
      <c r="L1828" s="209"/>
      <c r="M1828" s="209"/>
      <c r="N1828" s="209"/>
      <c r="O1828" s="209"/>
      <c r="P1828" s="209"/>
      <c r="Q1828" s="209"/>
      <c r="R1828" s="209"/>
      <c r="S1828" s="209"/>
      <c r="T1828" s="209"/>
      <c r="U1828" s="209"/>
      <c r="V1828" s="209"/>
      <c r="W1828" s="209"/>
      <c r="X1828" s="209"/>
      <c r="Y1828" s="209"/>
      <c r="Z1828" s="209"/>
      <c r="AA1828" s="209"/>
      <c r="AB1828" s="209"/>
      <c r="AC1828" s="209"/>
      <c r="AD1828" s="209"/>
      <c r="AE1828" s="209"/>
      <c r="AF1828" s="209"/>
      <c r="AG1828" s="209"/>
      <c r="AH1828" s="209"/>
      <c r="AI1828" s="209"/>
      <c r="AJ1828" s="209"/>
      <c r="AK1828" s="210"/>
      <c r="AM1828"/>
    </row>
    <row r="1829" spans="1:44" ht="16.75" customHeight="1" x14ac:dyDescent="0.2">
      <c r="A1829" s="64"/>
      <c r="B1829" s="208"/>
      <c r="C1829" s="209"/>
      <c r="D1829" s="209"/>
      <c r="E1829" s="209"/>
      <c r="F1829" s="209"/>
      <c r="G1829" s="209"/>
      <c r="H1829" s="209"/>
      <c r="I1829" s="209"/>
      <c r="J1829" s="209"/>
      <c r="K1829" s="209"/>
      <c r="L1829" s="209"/>
      <c r="M1829" s="209"/>
      <c r="N1829" s="209"/>
      <c r="O1829" s="209"/>
      <c r="P1829" s="209"/>
      <c r="Q1829" s="209"/>
      <c r="R1829" s="209"/>
      <c r="S1829" s="209"/>
      <c r="T1829" s="209"/>
      <c r="U1829" s="209"/>
      <c r="V1829" s="209"/>
      <c r="W1829" s="209"/>
      <c r="X1829" s="209"/>
      <c r="Y1829" s="209"/>
      <c r="Z1829" s="209"/>
      <c r="AA1829" s="209"/>
      <c r="AB1829" s="209"/>
      <c r="AC1829" s="209"/>
      <c r="AD1829" s="209"/>
      <c r="AE1829" s="209"/>
      <c r="AF1829" s="209"/>
      <c r="AG1829" s="209"/>
      <c r="AH1829" s="209"/>
      <c r="AI1829" s="209"/>
      <c r="AJ1829" s="209"/>
      <c r="AK1829" s="210"/>
      <c r="AM1829"/>
    </row>
    <row r="1830" spans="1:44" ht="16.75" customHeight="1" x14ac:dyDescent="0.2">
      <c r="A1830" s="62"/>
      <c r="B1830" s="208"/>
      <c r="C1830" s="209"/>
      <c r="D1830" s="209"/>
      <c r="E1830" s="209"/>
      <c r="F1830" s="209"/>
      <c r="G1830" s="209"/>
      <c r="H1830" s="209"/>
      <c r="I1830" s="209"/>
      <c r="J1830" s="209"/>
      <c r="K1830" s="209"/>
      <c r="L1830" s="209"/>
      <c r="M1830" s="209"/>
      <c r="N1830" s="209"/>
      <c r="O1830" s="209"/>
      <c r="P1830" s="209"/>
      <c r="Q1830" s="209"/>
      <c r="R1830" s="209"/>
      <c r="S1830" s="209"/>
      <c r="T1830" s="209"/>
      <c r="U1830" s="209"/>
      <c r="V1830" s="209"/>
      <c r="W1830" s="209"/>
      <c r="X1830" s="209"/>
      <c r="Y1830" s="209"/>
      <c r="Z1830" s="209"/>
      <c r="AA1830" s="209"/>
      <c r="AB1830" s="209"/>
      <c r="AC1830" s="209"/>
      <c r="AD1830" s="209"/>
      <c r="AE1830" s="209"/>
      <c r="AF1830" s="209"/>
      <c r="AG1830" s="209"/>
      <c r="AH1830" s="209"/>
      <c r="AI1830" s="209"/>
      <c r="AJ1830" s="209"/>
      <c r="AK1830" s="210"/>
      <c r="AM1830"/>
    </row>
    <row r="1831" spans="1:44" ht="16.75" customHeight="1" x14ac:dyDescent="0.2">
      <c r="A1831" s="62"/>
      <c r="B1831" s="211"/>
      <c r="C1831" s="212"/>
      <c r="D1831" s="212"/>
      <c r="E1831" s="212"/>
      <c r="F1831" s="212"/>
      <c r="G1831" s="212"/>
      <c r="H1831" s="212"/>
      <c r="I1831" s="212"/>
      <c r="J1831" s="212"/>
      <c r="K1831" s="212"/>
      <c r="L1831" s="212"/>
      <c r="M1831" s="212"/>
      <c r="N1831" s="212"/>
      <c r="O1831" s="212"/>
      <c r="P1831" s="212"/>
      <c r="Q1831" s="212"/>
      <c r="R1831" s="212"/>
      <c r="S1831" s="212"/>
      <c r="T1831" s="212"/>
      <c r="U1831" s="212"/>
      <c r="V1831" s="212"/>
      <c r="W1831" s="212"/>
      <c r="X1831" s="212"/>
      <c r="Y1831" s="212"/>
      <c r="Z1831" s="212"/>
      <c r="AA1831" s="212"/>
      <c r="AB1831" s="212"/>
      <c r="AC1831" s="212"/>
      <c r="AD1831" s="212"/>
      <c r="AE1831" s="212"/>
      <c r="AF1831" s="212"/>
      <c r="AG1831" s="212"/>
      <c r="AH1831" s="212"/>
      <c r="AI1831" s="212"/>
      <c r="AJ1831" s="212"/>
      <c r="AK1831" s="213"/>
      <c r="AM1831"/>
    </row>
    <row r="1832" spans="1:44" ht="7" customHeight="1" x14ac:dyDescent="0.2">
      <c r="A1832" s="62"/>
      <c r="B1832" s="16"/>
      <c r="C1832" s="17"/>
      <c r="D1832" s="18"/>
      <c r="E1832" s="18"/>
      <c r="F1832" s="18"/>
      <c r="G1832" s="18"/>
      <c r="H1832" s="18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  <c r="AA1832" s="16"/>
      <c r="AB1832" s="16"/>
      <c r="AC1832" s="16"/>
      <c r="AD1832" s="16"/>
      <c r="AE1832" s="16"/>
      <c r="AF1832" s="16"/>
      <c r="AG1832" s="16"/>
      <c r="AH1832" s="16"/>
      <c r="AI1832" s="16"/>
      <c r="AJ1832" s="16"/>
      <c r="AK1832" s="16"/>
      <c r="AM1832"/>
    </row>
    <row r="1833" spans="1:44" ht="18" customHeight="1" x14ac:dyDescent="0.2">
      <c r="A1833" s="62"/>
      <c r="B1833" s="179" t="s">
        <v>279</v>
      </c>
      <c r="C1833" s="180"/>
      <c r="D1833" s="99" t="str">
        <f>IF($X1822="","",_xlfn.XLOOKUP($X1822,Sisteplant[Número OS],Sisteplant[Ativo]))</f>
        <v/>
      </c>
      <c r="E1833" s="99"/>
      <c r="F1833" s="99"/>
      <c r="G1833" s="99"/>
      <c r="H1833" s="99"/>
      <c r="I1833" s="99"/>
      <c r="J1833" s="99"/>
      <c r="K1833" s="99"/>
      <c r="L1833" s="179" t="s">
        <v>280</v>
      </c>
      <c r="M1833" s="180"/>
      <c r="N1833" s="180"/>
      <c r="O1833" s="180"/>
      <c r="P1833" s="99" t="str">
        <f>IF($X1822="","",_xlfn.XLOOKUP($X1822,Sisteplant[Número OS],Sisteplant[Denominação Ativo]))</f>
        <v/>
      </c>
      <c r="Q1833" s="99"/>
      <c r="R1833" s="99"/>
      <c r="S1833" s="99"/>
      <c r="T1833" s="99"/>
      <c r="U1833" s="99"/>
      <c r="V1833" s="99"/>
      <c r="W1833" s="99"/>
      <c r="X1833" s="99"/>
      <c r="Y1833" s="99"/>
      <c r="Z1833" s="99"/>
      <c r="AA1833" s="99"/>
      <c r="AB1833" s="99"/>
      <c r="AC1833" s="99"/>
      <c r="AD1833" s="99"/>
      <c r="AE1833" s="185" t="str">
        <f t="array" ref="AE1833">IFERROR(
IF(I1825="","",
_xlfn.SWITCH(I1825,
"PROJETO","PO",
"OBRAS","CC")),
"--")</f>
        <v/>
      </c>
      <c r="AF1833" s="186"/>
      <c r="AG1833" s="214" t="str">
        <f t="array" ref="AG1833">IFERROR(
_xlfn.SWITCH(I1825,
"","",
"PROJETO",VALUE(RIGHT(_xlfn.XLOOKUP(X1822,Sisteplant[Número OS],Sisteplant[Observações do Serviço]),LEN(_xlfn.XLOOKUP(X1822,Sisteplant[Número OS],Sisteplant[Observações do Serviço]))-3)),
"OBRAS",VALUE(LEFT(VLOOKUP($X1822,Sisteplant[],20,FALSE),FIND("-",VLOOKUP($X1822,Sisteplant[],20,FALSE))-1))),"--")</f>
        <v/>
      </c>
      <c r="AH1833" s="214"/>
      <c r="AI1833" s="214"/>
      <c r="AJ1833" s="214"/>
      <c r="AK1833" s="215"/>
      <c r="AM1833"/>
    </row>
    <row r="1834" spans="1:44" ht="7" customHeight="1" x14ac:dyDescent="0.2">
      <c r="A1834" s="62"/>
      <c r="B1834" s="18"/>
      <c r="C1834" s="24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R1834" s="18"/>
      <c r="S1834" s="18"/>
      <c r="T1834" s="18"/>
      <c r="U1834" s="18"/>
      <c r="V1834" s="18"/>
      <c r="W1834" s="18"/>
      <c r="X1834" s="18"/>
      <c r="Y1834" s="18"/>
      <c r="Z1834" s="18"/>
      <c r="AA1834" s="18"/>
      <c r="AB1834" s="18"/>
      <c r="AC1834" s="18"/>
      <c r="AD1834" s="18"/>
      <c r="AE1834" s="18"/>
      <c r="AF1834" s="18"/>
      <c r="AG1834" s="18"/>
      <c r="AH1834" s="18"/>
      <c r="AI1834" s="18"/>
      <c r="AJ1834" s="18"/>
      <c r="AK1834" s="18"/>
      <c r="AM1834"/>
    </row>
    <row r="1835" spans="1:44" ht="18" customHeight="1" x14ac:dyDescent="0.2">
      <c r="A1835" s="62"/>
      <c r="B1835" s="179" t="s">
        <v>9</v>
      </c>
      <c r="C1835" s="180"/>
      <c r="D1835" s="180"/>
      <c r="E1835" s="180"/>
      <c r="F1835" s="99" t="str">
        <f>IF($X1822="","",_xlfn.XLOOKUP($X1822,Sisteplant[Número OS],Sisteplant[Denominação do Solicitante]))</f>
        <v/>
      </c>
      <c r="G1835" s="99"/>
      <c r="H1835" s="99"/>
      <c r="I1835" s="99"/>
      <c r="J1835" s="99"/>
      <c r="K1835" s="99"/>
      <c r="L1835" s="99"/>
      <c r="M1835" s="99"/>
      <c r="N1835" s="99"/>
      <c r="O1835" s="99"/>
      <c r="P1835" s="99"/>
      <c r="Q1835" s="99"/>
      <c r="R1835" s="99"/>
      <c r="S1835" s="181" t="s">
        <v>281</v>
      </c>
      <c r="T1835" s="182"/>
      <c r="U1835" s="182"/>
      <c r="V1835" s="183" t="str">
        <f>IF($X1822="","",_xlfn.XLOOKUP($X1822,Sisteplant[Número OS],Sisteplant[Denominação Unidade Negócio]))</f>
        <v/>
      </c>
      <c r="W1835" s="183"/>
      <c r="X1835" s="183"/>
      <c r="Y1835" s="183"/>
      <c r="Z1835" s="183"/>
      <c r="AA1835" s="184"/>
      <c r="AB1835" s="185" t="s">
        <v>1</v>
      </c>
      <c r="AC1835" s="186"/>
      <c r="AD1835" s="186"/>
      <c r="AE1835" s="186"/>
      <c r="AF1835" s="99" t="str">
        <f>IF($X1822="","",_xlfn.XLOOKUP($X1822,Sisteplant[Número OS],Sisteplant[OS Cliente]))</f>
        <v/>
      </c>
      <c r="AG1835" s="99"/>
      <c r="AH1835" s="99"/>
      <c r="AI1835" s="99"/>
      <c r="AJ1835" s="99"/>
      <c r="AK1835" s="100"/>
      <c r="AM1835"/>
    </row>
    <row r="1836" spans="1:44" ht="7" customHeight="1" x14ac:dyDescent="0.2">
      <c r="A1836" s="62"/>
      <c r="B1836" s="16"/>
      <c r="C1836" s="17"/>
      <c r="D1836" s="18"/>
      <c r="E1836" s="18"/>
      <c r="F1836" s="18"/>
      <c r="G1836" s="18"/>
      <c r="H1836" s="18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  <c r="AA1836" s="16"/>
      <c r="AB1836" s="16"/>
      <c r="AC1836" s="16"/>
      <c r="AD1836" s="16"/>
      <c r="AE1836" s="16"/>
      <c r="AF1836" s="16"/>
      <c r="AG1836" s="16"/>
      <c r="AH1836" s="16"/>
      <c r="AI1836" s="16"/>
      <c r="AJ1836" s="16"/>
      <c r="AK1836" s="16"/>
      <c r="AM1836"/>
    </row>
    <row r="1837" spans="1:44" ht="15" customHeight="1" x14ac:dyDescent="0.2">
      <c r="A1837" s="62"/>
      <c r="B1837" s="232" t="s">
        <v>282</v>
      </c>
      <c r="C1837" s="152" t="s">
        <v>283</v>
      </c>
      <c r="D1837" s="153"/>
      <c r="E1837" s="153"/>
      <c r="F1837" s="153"/>
      <c r="G1837" s="153"/>
      <c r="H1837" s="153"/>
      <c r="I1837" s="153"/>
      <c r="J1837" s="153"/>
      <c r="K1837" s="153"/>
      <c r="L1837" s="153"/>
      <c r="M1837" s="153"/>
      <c r="N1837" s="153"/>
      <c r="O1837" s="153"/>
      <c r="P1837" s="153"/>
      <c r="Q1837" s="153"/>
      <c r="R1837" s="153"/>
      <c r="S1837" s="153"/>
      <c r="T1837" s="153"/>
      <c r="U1837" s="153"/>
      <c r="V1837" s="153"/>
      <c r="W1837" s="153"/>
      <c r="X1837" s="153"/>
      <c r="Y1837" s="153"/>
      <c r="Z1837" s="153"/>
      <c r="AA1837" s="153"/>
      <c r="AB1837" s="153"/>
      <c r="AC1837" s="153"/>
      <c r="AD1837" s="153"/>
      <c r="AE1837" s="154"/>
      <c r="AF1837" s="136" t="s">
        <v>284</v>
      </c>
      <c r="AG1837" s="137"/>
      <c r="AH1837" s="138"/>
      <c r="AI1837" s="136" t="s">
        <v>281</v>
      </c>
      <c r="AJ1837" s="137"/>
      <c r="AK1837" s="138"/>
      <c r="AM1837"/>
    </row>
    <row r="1838" spans="1:44" ht="16.75" customHeight="1" x14ac:dyDescent="0.2">
      <c r="A1838" s="62"/>
      <c r="B1838" s="233"/>
      <c r="C1838" s="155"/>
      <c r="D1838" s="156"/>
      <c r="E1838" s="156"/>
      <c r="F1838" s="156"/>
      <c r="G1838" s="156"/>
      <c r="H1838" s="156"/>
      <c r="I1838" s="156"/>
      <c r="J1838" s="156"/>
      <c r="K1838" s="156"/>
      <c r="L1838" s="156"/>
      <c r="M1838" s="156"/>
      <c r="N1838" s="156"/>
      <c r="O1838" s="156"/>
      <c r="P1838" s="156"/>
      <c r="Q1838" s="156"/>
      <c r="R1838" s="156"/>
      <c r="S1838" s="156"/>
      <c r="T1838" s="156"/>
      <c r="U1838" s="156"/>
      <c r="V1838" s="156"/>
      <c r="W1838" s="156"/>
      <c r="X1838" s="156"/>
      <c r="Y1838" s="156"/>
      <c r="Z1838" s="156"/>
      <c r="AA1838" s="156"/>
      <c r="AB1838" s="156"/>
      <c r="AC1838" s="156"/>
      <c r="AD1838" s="156"/>
      <c r="AE1838" s="157"/>
      <c r="AF1838" s="139"/>
      <c r="AG1838" s="140"/>
      <c r="AH1838" s="141"/>
      <c r="AI1838" s="139"/>
      <c r="AJ1838" s="140"/>
      <c r="AK1838" s="141"/>
      <c r="AM1838"/>
    </row>
    <row r="1839" spans="1:44" ht="16.75" customHeight="1" x14ac:dyDescent="0.2">
      <c r="A1839" s="62"/>
      <c r="B1839" s="92">
        <v>1</v>
      </c>
      <c r="C1839" s="142"/>
      <c r="D1839" s="143"/>
      <c r="E1839" s="143"/>
      <c r="F1839" s="143"/>
      <c r="G1839" s="143"/>
      <c r="H1839" s="143"/>
      <c r="I1839" s="143"/>
      <c r="J1839" s="143"/>
      <c r="K1839" s="143"/>
      <c r="L1839" s="143"/>
      <c r="M1839" s="143"/>
      <c r="N1839" s="143"/>
      <c r="O1839" s="143"/>
      <c r="P1839" s="143"/>
      <c r="Q1839" s="143"/>
      <c r="R1839" s="143"/>
      <c r="S1839" s="143"/>
      <c r="T1839" s="143"/>
      <c r="U1839" s="143"/>
      <c r="V1839" s="143"/>
      <c r="W1839" s="143"/>
      <c r="X1839" s="143"/>
      <c r="Y1839" s="143"/>
      <c r="Z1839" s="143"/>
      <c r="AA1839" s="143"/>
      <c r="AB1839" s="143"/>
      <c r="AC1839" s="143"/>
      <c r="AD1839" s="143"/>
      <c r="AE1839" s="144"/>
      <c r="AF1839" s="142"/>
      <c r="AG1839" s="143"/>
      <c r="AH1839" s="144"/>
      <c r="AI1839" s="142"/>
      <c r="AJ1839" s="143"/>
      <c r="AK1839" s="144"/>
      <c r="AM1839"/>
    </row>
    <row r="1840" spans="1:44" ht="16.75" customHeight="1" x14ac:dyDescent="0.2">
      <c r="A1840" s="62"/>
      <c r="B1840" s="93">
        <v>2</v>
      </c>
      <c r="C1840" s="145"/>
      <c r="D1840" s="146"/>
      <c r="E1840" s="146"/>
      <c r="F1840" s="146"/>
      <c r="G1840" s="146"/>
      <c r="H1840" s="146"/>
      <c r="I1840" s="146"/>
      <c r="J1840" s="146"/>
      <c r="K1840" s="146"/>
      <c r="L1840" s="146"/>
      <c r="M1840" s="146"/>
      <c r="N1840" s="146"/>
      <c r="O1840" s="146"/>
      <c r="P1840" s="146"/>
      <c r="Q1840" s="146"/>
      <c r="R1840" s="146"/>
      <c r="S1840" s="146"/>
      <c r="T1840" s="146"/>
      <c r="U1840" s="146"/>
      <c r="V1840" s="146"/>
      <c r="W1840" s="146"/>
      <c r="X1840" s="146"/>
      <c r="Y1840" s="146"/>
      <c r="Z1840" s="146"/>
      <c r="AA1840" s="146"/>
      <c r="AB1840" s="146"/>
      <c r="AC1840" s="146"/>
      <c r="AD1840" s="146"/>
      <c r="AE1840" s="147"/>
      <c r="AF1840" s="145"/>
      <c r="AG1840" s="146"/>
      <c r="AH1840" s="147"/>
      <c r="AI1840" s="145"/>
      <c r="AJ1840" s="146"/>
      <c r="AK1840" s="147"/>
      <c r="AM1840"/>
    </row>
    <row r="1841" spans="1:39" ht="16.75" customHeight="1" x14ac:dyDescent="0.2">
      <c r="A1841" s="62"/>
      <c r="B1841" s="93">
        <v>3</v>
      </c>
      <c r="C1841" s="145"/>
      <c r="D1841" s="146"/>
      <c r="E1841" s="146"/>
      <c r="F1841" s="146"/>
      <c r="G1841" s="146"/>
      <c r="H1841" s="146"/>
      <c r="I1841" s="146"/>
      <c r="J1841" s="146"/>
      <c r="K1841" s="146"/>
      <c r="L1841" s="146"/>
      <c r="M1841" s="146"/>
      <c r="N1841" s="146"/>
      <c r="O1841" s="146"/>
      <c r="P1841" s="146"/>
      <c r="Q1841" s="146"/>
      <c r="R1841" s="146"/>
      <c r="S1841" s="146"/>
      <c r="T1841" s="146"/>
      <c r="U1841" s="146"/>
      <c r="V1841" s="146"/>
      <c r="W1841" s="146"/>
      <c r="X1841" s="146"/>
      <c r="Y1841" s="146"/>
      <c r="Z1841" s="146"/>
      <c r="AA1841" s="146"/>
      <c r="AB1841" s="146"/>
      <c r="AC1841" s="146"/>
      <c r="AD1841" s="146"/>
      <c r="AE1841" s="147"/>
      <c r="AF1841" s="145"/>
      <c r="AG1841" s="146"/>
      <c r="AH1841" s="147"/>
      <c r="AI1841" s="145"/>
      <c r="AJ1841" s="146"/>
      <c r="AK1841" s="147"/>
      <c r="AM1841"/>
    </row>
    <row r="1842" spans="1:39" s="27" customFormat="1" ht="17" customHeight="1" x14ac:dyDescent="0.2">
      <c r="A1842" s="64"/>
      <c r="B1842" s="93">
        <v>4</v>
      </c>
      <c r="C1842" s="145"/>
      <c r="D1842" s="146"/>
      <c r="E1842" s="146"/>
      <c r="F1842" s="146"/>
      <c r="G1842" s="146"/>
      <c r="H1842" s="146"/>
      <c r="I1842" s="146"/>
      <c r="J1842" s="146"/>
      <c r="K1842" s="146"/>
      <c r="L1842" s="146"/>
      <c r="M1842" s="146"/>
      <c r="N1842" s="146"/>
      <c r="O1842" s="146"/>
      <c r="P1842" s="146"/>
      <c r="Q1842" s="146"/>
      <c r="R1842" s="146"/>
      <c r="S1842" s="146"/>
      <c r="T1842" s="146"/>
      <c r="U1842" s="146"/>
      <c r="V1842" s="146"/>
      <c r="W1842" s="146"/>
      <c r="X1842" s="146"/>
      <c r="Y1842" s="146"/>
      <c r="Z1842" s="146"/>
      <c r="AA1842" s="146"/>
      <c r="AB1842" s="146"/>
      <c r="AC1842" s="146"/>
      <c r="AD1842" s="146"/>
      <c r="AE1842" s="147"/>
      <c r="AF1842" s="145"/>
      <c r="AG1842" s="146"/>
      <c r="AH1842" s="147"/>
      <c r="AI1842" s="145"/>
      <c r="AJ1842" s="146"/>
      <c r="AK1842" s="147"/>
    </row>
    <row r="1843" spans="1:39" ht="17" customHeight="1" x14ac:dyDescent="0.2">
      <c r="A1843" s="62"/>
      <c r="B1843" s="93">
        <v>5</v>
      </c>
      <c r="C1843" s="145"/>
      <c r="D1843" s="146"/>
      <c r="E1843" s="146"/>
      <c r="F1843" s="146"/>
      <c r="G1843" s="146"/>
      <c r="H1843" s="146"/>
      <c r="I1843" s="146"/>
      <c r="J1843" s="146"/>
      <c r="K1843" s="146"/>
      <c r="L1843" s="146"/>
      <c r="M1843" s="146"/>
      <c r="N1843" s="146"/>
      <c r="O1843" s="146"/>
      <c r="P1843" s="146"/>
      <c r="Q1843" s="146"/>
      <c r="R1843" s="146"/>
      <c r="S1843" s="146"/>
      <c r="T1843" s="146"/>
      <c r="U1843" s="146"/>
      <c r="V1843" s="146"/>
      <c r="W1843" s="146"/>
      <c r="X1843" s="146"/>
      <c r="Y1843" s="146"/>
      <c r="Z1843" s="146"/>
      <c r="AA1843" s="146"/>
      <c r="AB1843" s="146"/>
      <c r="AC1843" s="146"/>
      <c r="AD1843" s="146"/>
      <c r="AE1843" s="147"/>
      <c r="AF1843" s="145"/>
      <c r="AG1843" s="146"/>
      <c r="AH1843" s="147"/>
      <c r="AI1843" s="145"/>
      <c r="AJ1843" s="146"/>
      <c r="AK1843" s="147"/>
      <c r="AM1843"/>
    </row>
    <row r="1844" spans="1:39" ht="17" customHeight="1" x14ac:dyDescent="0.2">
      <c r="A1844" s="62"/>
      <c r="B1844" s="93">
        <v>6</v>
      </c>
      <c r="C1844" s="145"/>
      <c r="D1844" s="146"/>
      <c r="E1844" s="146"/>
      <c r="F1844" s="146"/>
      <c r="G1844" s="146"/>
      <c r="H1844" s="146"/>
      <c r="I1844" s="146"/>
      <c r="J1844" s="146"/>
      <c r="K1844" s="146"/>
      <c r="L1844" s="146"/>
      <c r="M1844" s="146"/>
      <c r="N1844" s="146"/>
      <c r="O1844" s="146"/>
      <c r="P1844" s="146"/>
      <c r="Q1844" s="146"/>
      <c r="R1844" s="146"/>
      <c r="S1844" s="146"/>
      <c r="T1844" s="146"/>
      <c r="U1844" s="146"/>
      <c r="V1844" s="146"/>
      <c r="W1844" s="146"/>
      <c r="X1844" s="146"/>
      <c r="Y1844" s="146"/>
      <c r="Z1844" s="146"/>
      <c r="AA1844" s="146"/>
      <c r="AB1844" s="146"/>
      <c r="AC1844" s="146"/>
      <c r="AD1844" s="146"/>
      <c r="AE1844" s="147"/>
      <c r="AF1844" s="145"/>
      <c r="AG1844" s="146"/>
      <c r="AH1844" s="147"/>
      <c r="AI1844" s="145"/>
      <c r="AJ1844" s="146"/>
      <c r="AK1844" s="147"/>
      <c r="AM1844"/>
    </row>
    <row r="1845" spans="1:39" ht="17" customHeight="1" x14ac:dyDescent="0.2">
      <c r="A1845" s="62"/>
      <c r="B1845" s="94">
        <v>7</v>
      </c>
      <c r="C1845" s="148"/>
      <c r="D1845" s="149"/>
      <c r="E1845" s="149"/>
      <c r="F1845" s="149"/>
      <c r="G1845" s="149"/>
      <c r="H1845" s="149"/>
      <c r="I1845" s="149"/>
      <c r="J1845" s="149"/>
      <c r="K1845" s="149"/>
      <c r="L1845" s="149"/>
      <c r="M1845" s="149"/>
      <c r="N1845" s="149"/>
      <c r="O1845" s="149"/>
      <c r="P1845" s="149"/>
      <c r="Q1845" s="149"/>
      <c r="R1845" s="149"/>
      <c r="S1845" s="149"/>
      <c r="T1845" s="149"/>
      <c r="U1845" s="149"/>
      <c r="V1845" s="149"/>
      <c r="W1845" s="149"/>
      <c r="X1845" s="149"/>
      <c r="Y1845" s="149"/>
      <c r="Z1845" s="149"/>
      <c r="AA1845" s="149"/>
      <c r="AB1845" s="149"/>
      <c r="AC1845" s="149"/>
      <c r="AD1845" s="149"/>
      <c r="AE1845" s="150"/>
      <c r="AF1845" s="148"/>
      <c r="AG1845" s="149"/>
      <c r="AH1845" s="150"/>
      <c r="AI1845" s="148"/>
      <c r="AJ1845" s="149"/>
      <c r="AK1845" s="150"/>
      <c r="AM1845"/>
    </row>
    <row r="1846" spans="1:39" ht="7" customHeight="1" x14ac:dyDescent="0.2">
      <c r="A1846" s="62"/>
      <c r="B1846" s="16"/>
      <c r="C1846" s="17"/>
      <c r="D1846" s="18"/>
      <c r="E1846" s="18"/>
      <c r="F1846" s="18"/>
      <c r="G1846" s="18"/>
      <c r="H1846" s="18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  <c r="AA1846" s="16"/>
      <c r="AB1846" s="16"/>
      <c r="AC1846" s="16"/>
      <c r="AD1846" s="16"/>
      <c r="AE1846" s="16"/>
      <c r="AF1846" s="16"/>
      <c r="AG1846" s="16"/>
      <c r="AH1846" s="16"/>
      <c r="AI1846" s="16"/>
      <c r="AJ1846" s="16"/>
      <c r="AK1846" s="16"/>
      <c r="AM1846"/>
    </row>
    <row r="1847" spans="1:39" ht="17" customHeight="1" x14ac:dyDescent="0.2">
      <c r="A1847" s="62"/>
      <c r="B1847" s="163" t="s">
        <v>285</v>
      </c>
      <c r="C1847" s="164"/>
      <c r="D1847" s="165"/>
      <c r="E1847" s="163" t="s">
        <v>286</v>
      </c>
      <c r="F1847" s="164"/>
      <c r="G1847" s="164"/>
      <c r="H1847" s="164"/>
      <c r="I1847" s="164"/>
      <c r="J1847" s="164"/>
      <c r="K1847" s="164"/>
      <c r="L1847" s="164"/>
      <c r="M1847" s="164"/>
      <c r="N1847" s="164"/>
      <c r="O1847" s="164"/>
      <c r="P1847" s="164"/>
      <c r="Q1847" s="164"/>
      <c r="R1847" s="164"/>
      <c r="S1847" s="165"/>
      <c r="T1847" s="163" t="s">
        <v>287</v>
      </c>
      <c r="U1847" s="164"/>
      <c r="V1847" s="164"/>
      <c r="W1847" s="164"/>
      <c r="X1847" s="165"/>
      <c r="Y1847" s="163" t="s">
        <v>288</v>
      </c>
      <c r="Z1847" s="164"/>
      <c r="AA1847" s="164"/>
      <c r="AB1847" s="164"/>
      <c r="AC1847" s="165"/>
      <c r="AD1847" s="163" t="s">
        <v>289</v>
      </c>
      <c r="AE1847" s="164"/>
      <c r="AF1847" s="164"/>
      <c r="AG1847" s="164"/>
      <c r="AH1847" s="165"/>
      <c r="AI1847" s="163" t="s">
        <v>290</v>
      </c>
      <c r="AJ1847" s="164"/>
      <c r="AK1847" s="165"/>
      <c r="AM1847"/>
    </row>
    <row r="1848" spans="1:39" ht="17" customHeight="1" x14ac:dyDescent="0.2">
      <c r="A1848" s="62"/>
      <c r="B1848" s="142"/>
      <c r="C1848" s="143"/>
      <c r="D1848" s="144"/>
      <c r="E1848" s="142"/>
      <c r="F1848" s="143"/>
      <c r="G1848" s="143"/>
      <c r="H1848" s="143"/>
      <c r="I1848" s="143"/>
      <c r="J1848" s="143"/>
      <c r="K1848" s="143"/>
      <c r="L1848" s="143"/>
      <c r="M1848" s="143"/>
      <c r="N1848" s="143"/>
      <c r="O1848" s="143"/>
      <c r="P1848" s="143"/>
      <c r="Q1848" s="143"/>
      <c r="R1848" s="143"/>
      <c r="S1848" s="144"/>
      <c r="T1848" s="142" t="s">
        <v>291</v>
      </c>
      <c r="U1848" s="143"/>
      <c r="V1848" s="143"/>
      <c r="W1848" s="143"/>
      <c r="X1848" s="144"/>
      <c r="Y1848" s="142" t="s">
        <v>292</v>
      </c>
      <c r="Z1848" s="143"/>
      <c r="AA1848" s="143"/>
      <c r="AB1848" s="143"/>
      <c r="AC1848" s="144"/>
      <c r="AD1848" s="142" t="s">
        <v>292</v>
      </c>
      <c r="AE1848" s="143"/>
      <c r="AF1848" s="143"/>
      <c r="AG1848" s="143"/>
      <c r="AH1848" s="144"/>
      <c r="AI1848" s="142"/>
      <c r="AJ1848" s="143"/>
      <c r="AK1848" s="144"/>
      <c r="AM1848"/>
    </row>
    <row r="1849" spans="1:39" ht="17" customHeight="1" x14ac:dyDescent="0.2">
      <c r="A1849" s="62"/>
      <c r="B1849" s="145"/>
      <c r="C1849" s="146"/>
      <c r="D1849" s="147"/>
      <c r="E1849" s="145"/>
      <c r="F1849" s="146"/>
      <c r="G1849" s="146"/>
      <c r="H1849" s="146"/>
      <c r="I1849" s="146"/>
      <c r="J1849" s="146"/>
      <c r="K1849" s="146"/>
      <c r="L1849" s="146"/>
      <c r="M1849" s="146"/>
      <c r="N1849" s="146"/>
      <c r="O1849" s="146"/>
      <c r="P1849" s="146"/>
      <c r="Q1849" s="146"/>
      <c r="R1849" s="146"/>
      <c r="S1849" s="147"/>
      <c r="T1849" s="145" t="s">
        <v>291</v>
      </c>
      <c r="U1849" s="146"/>
      <c r="V1849" s="146"/>
      <c r="W1849" s="146"/>
      <c r="X1849" s="147"/>
      <c r="Y1849" s="145" t="s">
        <v>292</v>
      </c>
      <c r="Z1849" s="146"/>
      <c r="AA1849" s="146"/>
      <c r="AB1849" s="146"/>
      <c r="AC1849" s="147"/>
      <c r="AD1849" s="145" t="s">
        <v>292</v>
      </c>
      <c r="AE1849" s="146"/>
      <c r="AF1849" s="146"/>
      <c r="AG1849" s="146"/>
      <c r="AH1849" s="147"/>
      <c r="AI1849" s="145"/>
      <c r="AJ1849" s="146"/>
      <c r="AK1849" s="147"/>
      <c r="AM1849"/>
    </row>
    <row r="1850" spans="1:39" ht="17" customHeight="1" x14ac:dyDescent="0.2">
      <c r="A1850" s="62"/>
      <c r="B1850" s="145"/>
      <c r="C1850" s="146"/>
      <c r="D1850" s="147"/>
      <c r="E1850" s="145"/>
      <c r="F1850" s="146"/>
      <c r="G1850" s="146"/>
      <c r="H1850" s="146"/>
      <c r="I1850" s="146"/>
      <c r="J1850" s="146"/>
      <c r="K1850" s="146"/>
      <c r="L1850" s="146"/>
      <c r="M1850" s="146"/>
      <c r="N1850" s="146"/>
      <c r="O1850" s="146"/>
      <c r="P1850" s="146"/>
      <c r="Q1850" s="146"/>
      <c r="R1850" s="146"/>
      <c r="S1850" s="147"/>
      <c r="T1850" s="145" t="s">
        <v>291</v>
      </c>
      <c r="U1850" s="146"/>
      <c r="V1850" s="146"/>
      <c r="W1850" s="146"/>
      <c r="X1850" s="147"/>
      <c r="Y1850" s="145" t="s">
        <v>292</v>
      </c>
      <c r="Z1850" s="146"/>
      <c r="AA1850" s="146"/>
      <c r="AB1850" s="146"/>
      <c r="AC1850" s="147"/>
      <c r="AD1850" s="145" t="s">
        <v>292</v>
      </c>
      <c r="AE1850" s="146"/>
      <c r="AF1850" s="146"/>
      <c r="AG1850" s="146"/>
      <c r="AH1850" s="147"/>
      <c r="AI1850" s="145"/>
      <c r="AJ1850" s="146"/>
      <c r="AK1850" s="147"/>
      <c r="AM1850"/>
    </row>
    <row r="1851" spans="1:39" ht="17" customHeight="1" x14ac:dyDescent="0.2">
      <c r="A1851" s="62"/>
      <c r="B1851" s="145"/>
      <c r="C1851" s="146"/>
      <c r="D1851" s="147"/>
      <c r="E1851" s="145"/>
      <c r="F1851" s="146"/>
      <c r="G1851" s="146"/>
      <c r="H1851" s="146"/>
      <c r="I1851" s="146"/>
      <c r="J1851" s="146"/>
      <c r="K1851" s="146"/>
      <c r="L1851" s="146"/>
      <c r="M1851" s="146"/>
      <c r="N1851" s="146"/>
      <c r="O1851" s="146"/>
      <c r="P1851" s="146"/>
      <c r="Q1851" s="146"/>
      <c r="R1851" s="146"/>
      <c r="S1851" s="147"/>
      <c r="T1851" s="145" t="s">
        <v>291</v>
      </c>
      <c r="U1851" s="146"/>
      <c r="V1851" s="146"/>
      <c r="W1851" s="146"/>
      <c r="X1851" s="147"/>
      <c r="Y1851" s="145" t="s">
        <v>292</v>
      </c>
      <c r="Z1851" s="146"/>
      <c r="AA1851" s="146"/>
      <c r="AB1851" s="146"/>
      <c r="AC1851" s="147"/>
      <c r="AD1851" s="145" t="s">
        <v>292</v>
      </c>
      <c r="AE1851" s="146"/>
      <c r="AF1851" s="146"/>
      <c r="AG1851" s="146"/>
      <c r="AH1851" s="147"/>
      <c r="AI1851" s="145"/>
      <c r="AJ1851" s="146"/>
      <c r="AK1851" s="147"/>
      <c r="AM1851"/>
    </row>
    <row r="1852" spans="1:39" ht="17" customHeight="1" x14ac:dyDescent="0.2">
      <c r="A1852" s="62"/>
      <c r="B1852" s="145"/>
      <c r="C1852" s="146"/>
      <c r="D1852" s="147"/>
      <c r="E1852" s="145"/>
      <c r="F1852" s="146"/>
      <c r="G1852" s="146"/>
      <c r="H1852" s="146"/>
      <c r="I1852" s="146"/>
      <c r="J1852" s="146"/>
      <c r="K1852" s="146"/>
      <c r="L1852" s="146"/>
      <c r="M1852" s="146"/>
      <c r="N1852" s="146"/>
      <c r="O1852" s="146"/>
      <c r="P1852" s="146"/>
      <c r="Q1852" s="146"/>
      <c r="R1852" s="146"/>
      <c r="S1852" s="147"/>
      <c r="T1852" s="145" t="s">
        <v>291</v>
      </c>
      <c r="U1852" s="146"/>
      <c r="V1852" s="146"/>
      <c r="W1852" s="146"/>
      <c r="X1852" s="147"/>
      <c r="Y1852" s="145" t="s">
        <v>292</v>
      </c>
      <c r="Z1852" s="146"/>
      <c r="AA1852" s="146"/>
      <c r="AB1852" s="146"/>
      <c r="AC1852" s="147"/>
      <c r="AD1852" s="145" t="s">
        <v>292</v>
      </c>
      <c r="AE1852" s="146"/>
      <c r="AF1852" s="146"/>
      <c r="AG1852" s="146"/>
      <c r="AH1852" s="147"/>
      <c r="AI1852" s="145"/>
      <c r="AJ1852" s="146"/>
      <c r="AK1852" s="147"/>
      <c r="AM1852"/>
    </row>
    <row r="1853" spans="1:39" ht="17" customHeight="1" x14ac:dyDescent="0.2">
      <c r="A1853" s="62"/>
      <c r="B1853" s="145"/>
      <c r="C1853" s="146"/>
      <c r="D1853" s="147"/>
      <c r="E1853" s="145"/>
      <c r="F1853" s="146"/>
      <c r="G1853" s="146"/>
      <c r="H1853" s="146"/>
      <c r="I1853" s="146"/>
      <c r="J1853" s="146"/>
      <c r="K1853" s="146"/>
      <c r="L1853" s="146"/>
      <c r="M1853" s="146"/>
      <c r="N1853" s="146"/>
      <c r="O1853" s="146"/>
      <c r="P1853" s="146"/>
      <c r="Q1853" s="146"/>
      <c r="R1853" s="146"/>
      <c r="S1853" s="147"/>
      <c r="T1853" s="145" t="s">
        <v>291</v>
      </c>
      <c r="U1853" s="146"/>
      <c r="V1853" s="146"/>
      <c r="W1853" s="146"/>
      <c r="X1853" s="147"/>
      <c r="Y1853" s="145" t="s">
        <v>292</v>
      </c>
      <c r="Z1853" s="146"/>
      <c r="AA1853" s="146"/>
      <c r="AB1853" s="146"/>
      <c r="AC1853" s="147"/>
      <c r="AD1853" s="145" t="s">
        <v>292</v>
      </c>
      <c r="AE1853" s="146"/>
      <c r="AF1853" s="146"/>
      <c r="AG1853" s="146"/>
      <c r="AH1853" s="147"/>
      <c r="AI1853" s="145"/>
      <c r="AJ1853" s="146"/>
      <c r="AK1853" s="147"/>
      <c r="AM1853"/>
    </row>
    <row r="1854" spans="1:39" ht="17" customHeight="1" x14ac:dyDescent="0.2">
      <c r="A1854" s="62"/>
      <c r="B1854" s="145"/>
      <c r="C1854" s="146"/>
      <c r="D1854" s="147"/>
      <c r="E1854" s="145"/>
      <c r="F1854" s="146"/>
      <c r="G1854" s="146"/>
      <c r="H1854" s="146"/>
      <c r="I1854" s="146"/>
      <c r="J1854" s="146"/>
      <c r="K1854" s="146"/>
      <c r="L1854" s="146"/>
      <c r="M1854" s="146"/>
      <c r="N1854" s="146"/>
      <c r="O1854" s="146"/>
      <c r="P1854" s="146"/>
      <c r="Q1854" s="146"/>
      <c r="R1854" s="146"/>
      <c r="S1854" s="147"/>
      <c r="T1854" s="145" t="s">
        <v>291</v>
      </c>
      <c r="U1854" s="146"/>
      <c r="V1854" s="146"/>
      <c r="W1854" s="146"/>
      <c r="X1854" s="147"/>
      <c r="Y1854" s="145" t="s">
        <v>292</v>
      </c>
      <c r="Z1854" s="146"/>
      <c r="AA1854" s="146"/>
      <c r="AB1854" s="146"/>
      <c r="AC1854" s="147"/>
      <c r="AD1854" s="145" t="s">
        <v>292</v>
      </c>
      <c r="AE1854" s="146"/>
      <c r="AF1854" s="146"/>
      <c r="AG1854" s="146"/>
      <c r="AH1854" s="147"/>
      <c r="AI1854" s="145"/>
      <c r="AJ1854" s="146"/>
      <c r="AK1854" s="147"/>
      <c r="AM1854"/>
    </row>
    <row r="1855" spans="1:39" ht="17" customHeight="1" x14ac:dyDescent="0.2">
      <c r="A1855" s="62"/>
      <c r="B1855" s="145"/>
      <c r="C1855" s="146"/>
      <c r="D1855" s="147"/>
      <c r="E1855" s="145"/>
      <c r="F1855" s="146"/>
      <c r="G1855" s="146"/>
      <c r="H1855" s="146"/>
      <c r="I1855" s="146"/>
      <c r="J1855" s="146"/>
      <c r="K1855" s="146"/>
      <c r="L1855" s="146"/>
      <c r="M1855" s="146"/>
      <c r="N1855" s="146"/>
      <c r="O1855" s="146"/>
      <c r="P1855" s="146"/>
      <c r="Q1855" s="146"/>
      <c r="R1855" s="146"/>
      <c r="S1855" s="147"/>
      <c r="T1855" s="145" t="s">
        <v>291</v>
      </c>
      <c r="U1855" s="146"/>
      <c r="V1855" s="146"/>
      <c r="W1855" s="146"/>
      <c r="X1855" s="147"/>
      <c r="Y1855" s="145" t="s">
        <v>292</v>
      </c>
      <c r="Z1855" s="146"/>
      <c r="AA1855" s="146"/>
      <c r="AB1855" s="146"/>
      <c r="AC1855" s="147"/>
      <c r="AD1855" s="145" t="s">
        <v>292</v>
      </c>
      <c r="AE1855" s="146"/>
      <c r="AF1855" s="146"/>
      <c r="AG1855" s="146"/>
      <c r="AH1855" s="147"/>
      <c r="AI1855" s="145"/>
      <c r="AJ1855" s="146"/>
      <c r="AK1855" s="147"/>
      <c r="AM1855"/>
    </row>
    <row r="1856" spans="1:39" ht="17" customHeight="1" x14ac:dyDescent="0.2">
      <c r="A1856" s="62"/>
      <c r="B1856" s="145"/>
      <c r="C1856" s="146"/>
      <c r="D1856" s="147"/>
      <c r="E1856" s="145"/>
      <c r="F1856" s="146"/>
      <c r="G1856" s="146"/>
      <c r="H1856" s="146"/>
      <c r="I1856" s="146"/>
      <c r="J1856" s="146"/>
      <c r="K1856" s="146"/>
      <c r="L1856" s="146"/>
      <c r="M1856" s="146"/>
      <c r="N1856" s="146"/>
      <c r="O1856" s="146"/>
      <c r="P1856" s="146"/>
      <c r="Q1856" s="146"/>
      <c r="R1856" s="146"/>
      <c r="S1856" s="147"/>
      <c r="T1856" s="145" t="s">
        <v>291</v>
      </c>
      <c r="U1856" s="146"/>
      <c r="V1856" s="146"/>
      <c r="W1856" s="146"/>
      <c r="X1856" s="147"/>
      <c r="Y1856" s="145" t="s">
        <v>292</v>
      </c>
      <c r="Z1856" s="146"/>
      <c r="AA1856" s="146"/>
      <c r="AB1856" s="146"/>
      <c r="AC1856" s="147"/>
      <c r="AD1856" s="145" t="s">
        <v>292</v>
      </c>
      <c r="AE1856" s="146"/>
      <c r="AF1856" s="146"/>
      <c r="AG1856" s="146"/>
      <c r="AH1856" s="147"/>
      <c r="AI1856" s="145"/>
      <c r="AJ1856" s="146"/>
      <c r="AK1856" s="147"/>
      <c r="AM1856"/>
    </row>
    <row r="1857" spans="1:39" ht="17" customHeight="1" x14ac:dyDescent="0.2">
      <c r="A1857" s="62"/>
      <c r="B1857" s="145"/>
      <c r="C1857" s="146"/>
      <c r="D1857" s="147"/>
      <c r="E1857" s="145"/>
      <c r="F1857" s="146"/>
      <c r="G1857" s="146"/>
      <c r="H1857" s="146"/>
      <c r="I1857" s="146"/>
      <c r="J1857" s="146"/>
      <c r="K1857" s="146"/>
      <c r="L1857" s="146"/>
      <c r="M1857" s="146"/>
      <c r="N1857" s="146"/>
      <c r="O1857" s="146"/>
      <c r="P1857" s="146"/>
      <c r="Q1857" s="146"/>
      <c r="R1857" s="146"/>
      <c r="S1857" s="147"/>
      <c r="T1857" s="145" t="s">
        <v>291</v>
      </c>
      <c r="U1857" s="146"/>
      <c r="V1857" s="146"/>
      <c r="W1857" s="146"/>
      <c r="X1857" s="147"/>
      <c r="Y1857" s="145" t="s">
        <v>292</v>
      </c>
      <c r="Z1857" s="146"/>
      <c r="AA1857" s="146"/>
      <c r="AB1857" s="146"/>
      <c r="AC1857" s="147"/>
      <c r="AD1857" s="145" t="s">
        <v>292</v>
      </c>
      <c r="AE1857" s="146"/>
      <c r="AF1857" s="146"/>
      <c r="AG1857" s="146"/>
      <c r="AH1857" s="147"/>
      <c r="AI1857" s="145"/>
      <c r="AJ1857" s="146"/>
      <c r="AK1857" s="147"/>
      <c r="AM1857"/>
    </row>
    <row r="1858" spans="1:39" ht="17" customHeight="1" x14ac:dyDescent="0.2">
      <c r="A1858" s="62"/>
      <c r="B1858" s="148"/>
      <c r="C1858" s="149"/>
      <c r="D1858" s="150"/>
      <c r="E1858" s="148"/>
      <c r="F1858" s="149"/>
      <c r="G1858" s="149"/>
      <c r="H1858" s="149"/>
      <c r="I1858" s="149"/>
      <c r="J1858" s="149"/>
      <c r="K1858" s="149"/>
      <c r="L1858" s="149"/>
      <c r="M1858" s="149"/>
      <c r="N1858" s="149"/>
      <c r="O1858" s="149"/>
      <c r="P1858" s="149"/>
      <c r="Q1858" s="149"/>
      <c r="R1858" s="149"/>
      <c r="S1858" s="150"/>
      <c r="T1858" s="148" t="s">
        <v>291</v>
      </c>
      <c r="U1858" s="149"/>
      <c r="V1858" s="149"/>
      <c r="W1858" s="149"/>
      <c r="X1858" s="150"/>
      <c r="Y1858" s="148" t="s">
        <v>292</v>
      </c>
      <c r="Z1858" s="149"/>
      <c r="AA1858" s="149"/>
      <c r="AB1858" s="149"/>
      <c r="AC1858" s="150"/>
      <c r="AD1858" s="148" t="s">
        <v>292</v>
      </c>
      <c r="AE1858" s="149"/>
      <c r="AF1858" s="149"/>
      <c r="AG1858" s="149"/>
      <c r="AH1858" s="150"/>
      <c r="AI1858" s="148"/>
      <c r="AJ1858" s="149"/>
      <c r="AK1858" s="150"/>
      <c r="AM1858"/>
    </row>
    <row r="1859" spans="1:39" ht="7" customHeight="1" x14ac:dyDescent="0.2">
      <c r="A1859" s="62"/>
      <c r="AM1859"/>
    </row>
    <row r="1860" spans="1:39" ht="7" customHeight="1" x14ac:dyDescent="0.2">
      <c r="A1860" s="62"/>
      <c r="B1860" s="28"/>
      <c r="C1860" s="25"/>
      <c r="D1860" s="25"/>
      <c r="E1860" s="25"/>
      <c r="F1860" s="25"/>
      <c r="G1860" s="25"/>
      <c r="H1860" s="25"/>
      <c r="I1860" s="25"/>
      <c r="J1860" s="25"/>
      <c r="K1860" s="25"/>
      <c r="L1860" s="25"/>
      <c r="M1860" s="25"/>
      <c r="N1860" s="25"/>
      <c r="O1860" s="25"/>
      <c r="P1860" s="25"/>
      <c r="Q1860" s="25"/>
      <c r="R1860" s="25"/>
      <c r="S1860" s="25"/>
      <c r="T1860" s="25"/>
      <c r="U1860" s="25"/>
      <c r="V1860" s="25"/>
      <c r="W1860" s="25"/>
      <c r="X1860" s="25"/>
      <c r="Y1860" s="25"/>
      <c r="Z1860" s="25"/>
      <c r="AA1860" s="25"/>
      <c r="AB1860" s="25"/>
      <c r="AC1860" s="25"/>
      <c r="AD1860" s="25"/>
      <c r="AE1860" s="25"/>
      <c r="AF1860" s="25"/>
      <c r="AG1860" s="25"/>
      <c r="AH1860" s="25"/>
      <c r="AI1860" s="25"/>
      <c r="AJ1860" s="25"/>
      <c r="AK1860" s="26"/>
      <c r="AM1860"/>
    </row>
    <row r="1861" spans="1:39" s="30" customFormat="1" ht="15" customHeight="1" x14ac:dyDescent="0.15">
      <c r="A1861" s="62"/>
      <c r="B1861" s="166" t="s">
        <v>293</v>
      </c>
      <c r="C1861" s="167"/>
      <c r="D1861" s="167"/>
      <c r="E1861" s="167"/>
      <c r="F1861" s="167"/>
      <c r="G1861" s="23"/>
      <c r="H1861" s="69"/>
      <c r="I1861" s="23" t="s">
        <v>294</v>
      </c>
      <c r="J1861" s="23"/>
      <c r="K1861" s="23"/>
      <c r="L1861" s="23"/>
      <c r="M1861" s="69"/>
      <c r="N1861" s="23" t="s">
        <v>295</v>
      </c>
      <c r="O1861" s="23"/>
      <c r="P1861" s="23"/>
      <c r="Q1861" s="23"/>
      <c r="R1861" s="69"/>
      <c r="S1861" s="23" t="s">
        <v>296</v>
      </c>
      <c r="T1861" s="23"/>
      <c r="U1861" s="23"/>
      <c r="V1861" s="23"/>
      <c r="W1861" s="23"/>
      <c r="X1861" s="23"/>
      <c r="Y1861" s="70"/>
      <c r="Z1861" s="23" t="s">
        <v>297</v>
      </c>
      <c r="AA1861" s="23"/>
      <c r="AB1861" s="23"/>
      <c r="AC1861" s="23"/>
      <c r="AD1861" s="69"/>
      <c r="AE1861" s="23" t="s">
        <v>298</v>
      </c>
      <c r="AF1861" s="23"/>
      <c r="AG1861" s="23"/>
      <c r="AH1861" s="80"/>
      <c r="AI1861" s="80"/>
      <c r="AJ1861" s="80"/>
      <c r="AK1861" s="84"/>
    </row>
    <row r="1862" spans="1:39" s="30" customFormat="1" ht="10" customHeight="1" x14ac:dyDescent="0.15">
      <c r="A1862" s="62"/>
      <c r="B1862" s="166"/>
      <c r="C1862" s="167"/>
      <c r="D1862" s="167"/>
      <c r="E1862" s="167"/>
      <c r="F1862" s="167"/>
      <c r="G1862" s="23"/>
      <c r="H1862" s="23"/>
      <c r="I1862" s="23"/>
      <c r="J1862" s="23"/>
      <c r="K1862" s="23"/>
      <c r="L1862" s="23"/>
      <c r="M1862" s="23"/>
      <c r="N1862" s="23"/>
      <c r="O1862" s="23"/>
      <c r="P1862" s="23"/>
      <c r="Q1862" s="23"/>
      <c r="R1862" s="23"/>
      <c r="S1862" s="23"/>
      <c r="T1862" s="23"/>
      <c r="U1862" s="23"/>
      <c r="V1862" s="23"/>
      <c r="W1862" s="23"/>
      <c r="X1862" s="23"/>
      <c r="Y1862" s="23"/>
      <c r="Z1862" s="23"/>
      <c r="AA1862" s="23"/>
      <c r="AB1862" s="23"/>
      <c r="AC1862" s="23"/>
      <c r="AD1862" s="23"/>
      <c r="AE1862" s="23"/>
      <c r="AF1862" s="23"/>
      <c r="AG1862" s="23"/>
      <c r="AH1862" s="80"/>
      <c r="AI1862" s="80"/>
      <c r="AJ1862" s="80"/>
      <c r="AK1862" s="84"/>
    </row>
    <row r="1863" spans="1:39" s="30" customFormat="1" ht="15" customHeight="1" x14ac:dyDescent="0.15">
      <c r="A1863" s="62"/>
      <c r="B1863" s="166"/>
      <c r="C1863" s="167"/>
      <c r="D1863" s="167"/>
      <c r="E1863" s="167"/>
      <c r="F1863" s="167"/>
      <c r="G1863" s="23"/>
      <c r="H1863" s="69"/>
      <c r="I1863" s="23" t="s">
        <v>299</v>
      </c>
      <c r="J1863" s="23"/>
      <c r="K1863" s="23"/>
      <c r="L1863" s="23"/>
      <c r="M1863" s="69"/>
      <c r="N1863" s="23" t="s">
        <v>300</v>
      </c>
      <c r="O1863" s="72"/>
      <c r="P1863" s="23"/>
      <c r="Q1863" s="23"/>
      <c r="R1863" s="69"/>
      <c r="S1863" s="23" t="s">
        <v>301</v>
      </c>
      <c r="T1863" s="23"/>
      <c r="U1863" s="23"/>
      <c r="V1863" s="23"/>
      <c r="W1863" s="23"/>
      <c r="X1863" s="23"/>
      <c r="Y1863" s="69"/>
      <c r="Z1863" s="23" t="s">
        <v>302</v>
      </c>
      <c r="AA1863" s="23"/>
      <c r="AB1863" s="71"/>
      <c r="AC1863" s="71"/>
      <c r="AD1863" s="71"/>
      <c r="AE1863" s="71"/>
      <c r="AF1863" s="71"/>
      <c r="AG1863" s="71"/>
      <c r="AH1863" s="71"/>
      <c r="AI1863" s="71"/>
      <c r="AJ1863" s="71"/>
      <c r="AK1863" s="82"/>
    </row>
    <row r="1864" spans="1:39" s="30" customFormat="1" ht="10" customHeight="1" x14ac:dyDescent="0.15">
      <c r="A1864" s="62"/>
      <c r="B1864" s="83"/>
      <c r="C1864" s="29"/>
      <c r="D1864" s="29"/>
      <c r="E1864" s="29"/>
      <c r="F1864" s="29"/>
      <c r="G1864" s="23"/>
      <c r="H1864" s="23"/>
      <c r="I1864" s="23"/>
      <c r="J1864" s="23"/>
      <c r="K1864" s="23"/>
      <c r="L1864" s="23"/>
      <c r="M1864" s="23"/>
      <c r="N1864" s="23"/>
      <c r="O1864" s="23"/>
      <c r="P1864" s="23"/>
      <c r="Q1864" s="23"/>
      <c r="R1864" s="23"/>
      <c r="S1864" s="23"/>
      <c r="T1864" s="23"/>
      <c r="U1864" s="23"/>
      <c r="V1864" s="23"/>
      <c r="W1864" s="23"/>
      <c r="X1864" s="23"/>
      <c r="Y1864" s="23"/>
      <c r="Z1864" s="23"/>
      <c r="AA1864" s="23"/>
      <c r="AB1864" s="23"/>
      <c r="AC1864" s="23"/>
      <c r="AD1864" s="23"/>
      <c r="AE1864" s="23"/>
      <c r="AF1864" s="23"/>
      <c r="AG1864" s="23"/>
      <c r="AH1864" s="23"/>
      <c r="AI1864" s="23"/>
      <c r="AJ1864" s="23"/>
      <c r="AK1864" s="84"/>
    </row>
    <row r="1865" spans="1:39" s="30" customFormat="1" ht="15" customHeight="1" x14ac:dyDescent="0.15">
      <c r="A1865" s="62"/>
      <c r="B1865" s="171" t="s">
        <v>303</v>
      </c>
      <c r="C1865" s="172"/>
      <c r="D1865" s="172"/>
      <c r="E1865" s="172"/>
      <c r="F1865" s="172"/>
      <c r="G1865" s="23"/>
      <c r="H1865" s="69"/>
      <c r="I1865" s="23" t="s">
        <v>304</v>
      </c>
      <c r="J1865" s="23"/>
      <c r="K1865" s="23"/>
      <c r="L1865" s="23"/>
      <c r="M1865" s="23"/>
      <c r="N1865" s="23"/>
      <c r="O1865" s="72"/>
      <c r="P1865" s="23"/>
      <c r="Q1865" s="23"/>
      <c r="R1865" s="69"/>
      <c r="S1865" s="23" t="s">
        <v>305</v>
      </c>
      <c r="T1865" s="23"/>
      <c r="U1865" s="23"/>
      <c r="V1865" s="23"/>
      <c r="W1865" s="23"/>
      <c r="X1865" s="23"/>
      <c r="Y1865" s="69"/>
      <c r="Z1865" s="23" t="s">
        <v>306</v>
      </c>
      <c r="AA1865" s="23"/>
      <c r="AB1865" s="23"/>
      <c r="AC1865" s="23"/>
      <c r="AD1865" s="23"/>
      <c r="AE1865" s="23"/>
      <c r="AF1865" s="73"/>
      <c r="AG1865" s="23"/>
      <c r="AH1865" s="23"/>
      <c r="AI1865" s="23"/>
      <c r="AJ1865" s="23"/>
      <c r="AK1865" s="84"/>
    </row>
    <row r="1866" spans="1:39" s="30" customFormat="1" ht="5" customHeight="1" x14ac:dyDescent="0.15">
      <c r="A1866" s="62"/>
      <c r="B1866" s="171"/>
      <c r="C1866" s="172"/>
      <c r="D1866" s="172"/>
      <c r="E1866" s="172"/>
      <c r="F1866" s="172"/>
      <c r="G1866" s="23"/>
      <c r="H1866" s="23"/>
      <c r="I1866" s="23"/>
      <c r="J1866" s="23"/>
      <c r="K1866" s="23"/>
      <c r="L1866" s="23"/>
      <c r="M1866" s="23"/>
      <c r="N1866" s="23"/>
      <c r="O1866" s="72"/>
      <c r="P1866" s="23"/>
      <c r="Q1866" s="23"/>
      <c r="R1866" s="23"/>
      <c r="S1866" s="23"/>
      <c r="T1866" s="23"/>
      <c r="U1866" s="23"/>
      <c r="V1866" s="23"/>
      <c r="W1866" s="23"/>
      <c r="X1866" s="23"/>
      <c r="Y1866" s="23"/>
      <c r="Z1866" s="23"/>
      <c r="AA1866" s="23"/>
      <c r="AB1866" s="23"/>
      <c r="AC1866" s="23"/>
      <c r="AD1866" s="23"/>
      <c r="AE1866" s="23"/>
      <c r="AF1866" s="73"/>
      <c r="AG1866" s="23"/>
      <c r="AH1866" s="23"/>
      <c r="AI1866" s="23"/>
      <c r="AJ1866" s="23"/>
      <c r="AK1866" s="84"/>
    </row>
    <row r="1867" spans="1:39" s="30" customFormat="1" ht="15" customHeight="1" x14ac:dyDescent="0.2">
      <c r="A1867" s="63"/>
      <c r="B1867" s="171"/>
      <c r="C1867" s="172"/>
      <c r="D1867" s="172"/>
      <c r="E1867" s="172"/>
      <c r="F1867" s="172"/>
      <c r="G1867" s="23"/>
      <c r="H1867" s="23"/>
      <c r="I1867" s="23"/>
      <c r="J1867" s="23"/>
      <c r="K1867" s="23"/>
      <c r="L1867" s="23"/>
      <c r="M1867" s="23"/>
      <c r="N1867" s="23"/>
      <c r="O1867" s="74"/>
      <c r="P1867" s="23"/>
      <c r="Q1867" s="23"/>
      <c r="R1867" s="23"/>
      <c r="S1867" s="23"/>
      <c r="T1867" s="23"/>
      <c r="U1867" s="23"/>
      <c r="V1867" s="23"/>
      <c r="W1867" s="23"/>
      <c r="X1867" s="23"/>
      <c r="Y1867" s="23"/>
      <c r="Z1867" s="23"/>
      <c r="AA1867" s="23"/>
      <c r="AB1867" s="23"/>
      <c r="AC1867" s="23"/>
      <c r="AD1867" s="23"/>
      <c r="AE1867" s="23"/>
      <c r="AF1867" s="23"/>
      <c r="AG1867" s="23"/>
      <c r="AH1867" s="23"/>
      <c r="AI1867" s="23"/>
      <c r="AJ1867" s="23"/>
      <c r="AK1867" s="84"/>
    </row>
    <row r="1868" spans="1:39" s="30" customFormat="1" ht="10" customHeight="1" x14ac:dyDescent="0.2">
      <c r="A1868" s="62"/>
      <c r="B1868" s="83"/>
      <c r="C1868" s="29"/>
      <c r="D1868" s="29"/>
      <c r="E1868" s="29"/>
      <c r="F1868" s="29"/>
      <c r="G1868" s="23"/>
      <c r="H1868" s="23"/>
      <c r="I1868" s="23"/>
      <c r="J1868" s="23"/>
      <c r="K1868" s="23"/>
      <c r="L1868" s="23"/>
      <c r="M1868" s="23"/>
      <c r="N1868" s="23"/>
      <c r="O1868" s="75"/>
      <c r="P1868" s="23"/>
      <c r="Q1868" s="23"/>
      <c r="R1868" s="23"/>
      <c r="S1868" s="23"/>
      <c r="T1868" s="23"/>
      <c r="U1868" s="23"/>
      <c r="V1868" s="23"/>
      <c r="W1868" s="23"/>
      <c r="X1868" s="23"/>
      <c r="Y1868" s="23"/>
      <c r="Z1868" s="23"/>
      <c r="AA1868" s="23"/>
      <c r="AB1868" s="23"/>
      <c r="AC1868" s="23"/>
      <c r="AD1868" s="23"/>
      <c r="AE1868" s="23"/>
      <c r="AF1868" s="23"/>
      <c r="AG1868" s="23"/>
      <c r="AH1868" s="23"/>
      <c r="AI1868" s="23"/>
      <c r="AJ1868" s="23"/>
      <c r="AK1868" s="84"/>
    </row>
    <row r="1869" spans="1:39" s="30" customFormat="1" ht="17" customHeight="1" x14ac:dyDescent="0.15">
      <c r="A1869" s="62"/>
      <c r="B1869" s="173" t="s">
        <v>307</v>
      </c>
      <c r="C1869" s="174"/>
      <c r="D1869" s="174"/>
      <c r="E1869" s="174"/>
      <c r="F1869" s="174"/>
      <c r="G1869" s="23"/>
      <c r="H1869" s="69"/>
      <c r="I1869" s="76" t="s">
        <v>308</v>
      </c>
      <c r="J1869" s="23"/>
      <c r="K1869" s="23"/>
      <c r="L1869" s="23"/>
      <c r="M1869" s="69"/>
      <c r="N1869" s="23" t="s">
        <v>309</v>
      </c>
      <c r="O1869" s="72"/>
      <c r="P1869" s="23"/>
      <c r="Q1869" s="23"/>
      <c r="R1869" s="69"/>
      <c r="S1869" s="23" t="s">
        <v>310</v>
      </c>
      <c r="T1869" s="23"/>
      <c r="U1869" s="23"/>
      <c r="V1869" s="23"/>
      <c r="W1869" s="23"/>
      <c r="X1869" s="23"/>
      <c r="Y1869" s="69"/>
      <c r="Z1869" s="23" t="s">
        <v>311</v>
      </c>
      <c r="AA1869" s="23"/>
      <c r="AB1869" s="23"/>
      <c r="AC1869" s="69"/>
      <c r="AD1869" s="76" t="s">
        <v>312</v>
      </c>
      <c r="AF1869" s="23"/>
      <c r="AG1869" s="23"/>
      <c r="AH1869" s="23"/>
      <c r="AI1869" s="23"/>
      <c r="AJ1869" s="23"/>
      <c r="AK1869" s="84"/>
    </row>
    <row r="1870" spans="1:39" s="30" customFormat="1" ht="7" customHeight="1" x14ac:dyDescent="0.15">
      <c r="A1870" s="62"/>
      <c r="B1870" s="173"/>
      <c r="C1870" s="174"/>
      <c r="D1870" s="174"/>
      <c r="E1870" s="174"/>
      <c r="F1870" s="174"/>
      <c r="G1870" s="23"/>
      <c r="H1870" s="77"/>
      <c r="I1870" s="23"/>
      <c r="J1870" s="23"/>
      <c r="K1870" s="23"/>
      <c r="L1870" s="23"/>
      <c r="M1870" s="23"/>
      <c r="N1870" s="23"/>
      <c r="O1870" s="72"/>
      <c r="P1870" s="23"/>
      <c r="Q1870" s="23"/>
      <c r="R1870" s="23"/>
      <c r="S1870" s="23"/>
      <c r="T1870" s="23"/>
      <c r="U1870" s="23"/>
      <c r="V1870" s="23"/>
      <c r="W1870" s="23"/>
      <c r="X1870" s="23"/>
      <c r="Y1870" s="23"/>
      <c r="Z1870" s="23"/>
      <c r="AA1870" s="23"/>
      <c r="AB1870" s="23"/>
      <c r="AC1870" s="23"/>
      <c r="AD1870" s="23"/>
      <c r="AE1870" s="23"/>
      <c r="AF1870" s="23"/>
      <c r="AG1870" s="23"/>
      <c r="AH1870" s="23"/>
      <c r="AI1870" s="23"/>
      <c r="AJ1870" s="23"/>
      <c r="AK1870" s="84"/>
    </row>
    <row r="1871" spans="1:39" ht="17" customHeight="1" x14ac:dyDescent="0.2">
      <c r="A1871" s="62"/>
      <c r="B1871" s="173"/>
      <c r="C1871" s="174"/>
      <c r="D1871" s="174"/>
      <c r="E1871" s="174"/>
      <c r="F1871" s="174"/>
      <c r="G1871" s="75"/>
      <c r="H1871" s="78"/>
      <c r="I1871" s="75" t="s">
        <v>313</v>
      </c>
      <c r="J1871" s="75"/>
      <c r="K1871" s="75"/>
      <c r="L1871" s="75"/>
      <c r="M1871" s="75"/>
      <c r="N1871" s="75"/>
      <c r="O1871" s="75"/>
      <c r="P1871" s="75"/>
      <c r="Q1871" s="75"/>
      <c r="R1871" s="78"/>
      <c r="S1871" s="75" t="s">
        <v>314</v>
      </c>
      <c r="T1871" s="75"/>
      <c r="U1871" s="75"/>
      <c r="V1871" s="75"/>
      <c r="W1871" s="75"/>
      <c r="X1871" s="75"/>
      <c r="Y1871" s="78"/>
      <c r="Z1871" s="75" t="s">
        <v>315</v>
      </c>
      <c r="AA1871" s="75"/>
      <c r="AB1871" s="79"/>
      <c r="AC1871" s="79"/>
      <c r="AD1871" s="79"/>
      <c r="AE1871" s="79"/>
      <c r="AF1871" s="79"/>
      <c r="AG1871" s="79"/>
      <c r="AH1871" s="79"/>
      <c r="AI1871" s="79"/>
      <c r="AJ1871" s="79"/>
      <c r="AK1871" s="85"/>
      <c r="AM1871"/>
    </row>
    <row r="1872" spans="1:39" ht="10" customHeight="1" x14ac:dyDescent="0.2">
      <c r="A1872" s="62"/>
      <c r="B1872" s="86"/>
      <c r="C1872" s="87"/>
      <c r="D1872" s="87"/>
      <c r="E1872" s="87"/>
      <c r="F1872" s="87"/>
      <c r="G1872" s="75"/>
      <c r="H1872" s="75"/>
      <c r="I1872" s="75"/>
      <c r="J1872" s="75"/>
      <c r="K1872" s="75"/>
      <c r="L1872" s="75"/>
      <c r="M1872" s="75"/>
      <c r="N1872" s="75"/>
      <c r="O1872" s="75"/>
      <c r="P1872" s="75"/>
      <c r="Q1872" s="75"/>
      <c r="R1872" s="75"/>
      <c r="S1872" s="75"/>
      <c r="T1872" s="75"/>
      <c r="U1872" s="75"/>
      <c r="V1872" s="75"/>
      <c r="W1872" s="75"/>
      <c r="X1872" s="75"/>
      <c r="Y1872" s="75"/>
      <c r="Z1872" s="75"/>
      <c r="AA1872" s="75"/>
      <c r="AB1872" s="75"/>
      <c r="AC1872" s="75"/>
      <c r="AD1872" s="75"/>
      <c r="AE1872" s="75"/>
      <c r="AF1872" s="75"/>
      <c r="AG1872" s="75"/>
      <c r="AH1872" s="75"/>
      <c r="AI1872" s="75"/>
      <c r="AJ1872" s="75"/>
      <c r="AK1872" s="88"/>
      <c r="AM1872"/>
    </row>
    <row r="1873" spans="1:39" s="23" customFormat="1" ht="15" customHeight="1" x14ac:dyDescent="0.15">
      <c r="A1873" s="64"/>
      <c r="B1873" s="173" t="s">
        <v>316</v>
      </c>
      <c r="C1873" s="174"/>
      <c r="D1873" s="174"/>
      <c r="E1873" s="174"/>
      <c r="F1873" s="174"/>
      <c r="G1873" s="29"/>
      <c r="H1873" s="70"/>
      <c r="I1873" s="80" t="s">
        <v>35</v>
      </c>
      <c r="J1873" s="80"/>
      <c r="K1873" s="80"/>
      <c r="L1873" s="80"/>
      <c r="M1873" s="70"/>
      <c r="N1873" s="80" t="s">
        <v>54</v>
      </c>
      <c r="Q1873" s="80"/>
      <c r="R1873" s="70"/>
      <c r="S1873" s="80" t="s">
        <v>317</v>
      </c>
      <c r="V1873" s="80"/>
      <c r="W1873" s="80"/>
      <c r="Y1873" s="70"/>
      <c r="Z1873" s="80" t="s">
        <v>318</v>
      </c>
      <c r="AA1873" s="80"/>
      <c r="AD1873" s="80"/>
      <c r="AE1873" s="80"/>
      <c r="AF1873" s="80"/>
      <c r="AG1873" s="80"/>
      <c r="AH1873" s="80"/>
      <c r="AI1873" s="80"/>
      <c r="AJ1873" s="80"/>
      <c r="AK1873" s="84"/>
    </row>
    <row r="1874" spans="1:39" ht="17" customHeight="1" x14ac:dyDescent="0.2">
      <c r="A1874" s="62"/>
      <c r="B1874" s="173"/>
      <c r="C1874" s="174"/>
      <c r="D1874" s="174"/>
      <c r="E1874" s="174"/>
      <c r="F1874" s="174"/>
      <c r="G1874" s="75"/>
      <c r="H1874" s="75" t="s">
        <v>319</v>
      </c>
      <c r="I1874" s="75"/>
      <c r="J1874" s="79"/>
      <c r="K1874" s="79"/>
      <c r="L1874" s="79"/>
      <c r="M1874" s="79"/>
      <c r="N1874" s="79"/>
      <c r="O1874" s="79"/>
      <c r="P1874" s="79"/>
      <c r="Q1874" s="79"/>
      <c r="R1874" s="79"/>
      <c r="S1874" s="79"/>
      <c r="T1874" s="79"/>
      <c r="U1874" s="79"/>
      <c r="V1874" s="79"/>
      <c r="W1874" s="79"/>
      <c r="X1874" s="79"/>
      <c r="Y1874" s="79"/>
      <c r="Z1874" s="79"/>
      <c r="AA1874" s="79"/>
      <c r="AB1874" s="79"/>
      <c r="AC1874" s="79"/>
      <c r="AD1874" s="79"/>
      <c r="AE1874" s="79"/>
      <c r="AF1874" s="79"/>
      <c r="AG1874" s="79"/>
      <c r="AH1874" s="79"/>
      <c r="AI1874" s="79"/>
      <c r="AJ1874" s="79"/>
      <c r="AK1874" s="82"/>
      <c r="AM1874"/>
    </row>
    <row r="1875" spans="1:39" ht="5" customHeight="1" x14ac:dyDescent="0.2">
      <c r="A1875" s="62"/>
      <c r="B1875" s="89"/>
      <c r="C1875" s="81"/>
      <c r="D1875" s="81"/>
      <c r="E1875" s="81"/>
      <c r="F1875" s="81"/>
      <c r="G1875" s="81"/>
      <c r="H1875" s="81"/>
      <c r="I1875" s="81"/>
      <c r="J1875" s="81"/>
      <c r="K1875" s="81"/>
      <c r="L1875" s="81"/>
      <c r="M1875" s="81"/>
      <c r="N1875" s="81"/>
      <c r="O1875" s="81"/>
      <c r="P1875" s="81"/>
      <c r="Q1875" s="81"/>
      <c r="R1875" s="81"/>
      <c r="S1875" s="81"/>
      <c r="T1875" s="81"/>
      <c r="U1875" s="81"/>
      <c r="V1875" s="81"/>
      <c r="W1875" s="81"/>
      <c r="X1875" s="81"/>
      <c r="Y1875" s="81"/>
      <c r="Z1875" s="81"/>
      <c r="AA1875" s="81"/>
      <c r="AB1875" s="81"/>
      <c r="AC1875" s="81"/>
      <c r="AD1875" s="81"/>
      <c r="AE1875" s="81"/>
      <c r="AF1875" s="81"/>
      <c r="AG1875" s="81"/>
      <c r="AH1875" s="81"/>
      <c r="AI1875" s="81"/>
      <c r="AJ1875" s="81"/>
      <c r="AK1875" s="90"/>
      <c r="AM1875"/>
    </row>
    <row r="1876" spans="1:39" ht="7" customHeight="1" x14ac:dyDescent="0.2">
      <c r="A1876" s="62"/>
      <c r="B1876" s="175"/>
      <c r="C1876" s="175"/>
      <c r="D1876" s="175"/>
      <c r="E1876" s="175"/>
      <c r="F1876" s="176"/>
      <c r="G1876" s="176"/>
      <c r="H1876" s="176"/>
      <c r="I1876" s="176"/>
      <c r="J1876" s="176"/>
      <c r="K1876" s="176"/>
      <c r="L1876" s="176"/>
      <c r="M1876" s="176"/>
      <c r="N1876" s="176"/>
      <c r="O1876" s="176"/>
      <c r="P1876" s="176"/>
      <c r="Q1876" s="176"/>
      <c r="R1876" s="176"/>
      <c r="S1876" s="176"/>
      <c r="T1876" s="176"/>
      <c r="U1876" s="176"/>
      <c r="V1876" s="176"/>
      <c r="W1876" s="176"/>
      <c r="X1876" s="176"/>
      <c r="Y1876" s="176"/>
      <c r="Z1876" s="176"/>
      <c r="AA1876" s="176"/>
      <c r="AB1876" s="176"/>
      <c r="AC1876" s="176"/>
      <c r="AD1876" s="176"/>
      <c r="AE1876" s="176"/>
      <c r="AF1876" s="176"/>
      <c r="AG1876" s="176"/>
      <c r="AH1876" s="176"/>
      <c r="AI1876" s="176"/>
      <c r="AJ1876" s="176"/>
      <c r="AK1876" s="176"/>
      <c r="AM1876"/>
    </row>
    <row r="1877" spans="1:39" ht="16" customHeight="1" x14ac:dyDescent="0.2">
      <c r="A1877" s="62"/>
      <c r="B1877" s="177" t="s">
        <v>320</v>
      </c>
      <c r="C1877" s="178"/>
      <c r="D1877" s="178"/>
      <c r="E1877" s="178"/>
      <c r="F1877" s="143"/>
      <c r="G1877" s="143"/>
      <c r="H1877" s="143"/>
      <c r="I1877" s="143"/>
      <c r="J1877" s="143"/>
      <c r="K1877" s="143"/>
      <c r="L1877" s="143"/>
      <c r="M1877" s="143"/>
      <c r="N1877" s="143"/>
      <c r="O1877" s="143"/>
      <c r="P1877" s="143"/>
      <c r="Q1877" s="143"/>
      <c r="R1877" s="143"/>
      <c r="S1877" s="143"/>
      <c r="T1877" s="143"/>
      <c r="U1877" s="143"/>
      <c r="V1877" s="143"/>
      <c r="W1877" s="143"/>
      <c r="X1877" s="143"/>
      <c r="Y1877" s="143"/>
      <c r="Z1877" s="143"/>
      <c r="AA1877" s="143"/>
      <c r="AB1877" s="143"/>
      <c r="AC1877" s="143"/>
      <c r="AD1877" s="143"/>
      <c r="AE1877" s="143"/>
      <c r="AF1877" s="143"/>
      <c r="AG1877" s="143"/>
      <c r="AH1877" s="143"/>
      <c r="AI1877" s="143"/>
      <c r="AJ1877" s="143"/>
      <c r="AK1877" s="144"/>
      <c r="AM1877"/>
    </row>
    <row r="1878" spans="1:39" ht="16" customHeight="1" x14ac:dyDescent="0.2">
      <c r="A1878" s="62"/>
      <c r="B1878" s="145"/>
      <c r="C1878" s="146"/>
      <c r="D1878" s="146"/>
      <c r="E1878" s="146"/>
      <c r="F1878" s="146"/>
      <c r="G1878" s="146"/>
      <c r="H1878" s="146"/>
      <c r="I1878" s="146"/>
      <c r="J1878" s="146"/>
      <c r="K1878" s="146"/>
      <c r="L1878" s="146"/>
      <c r="M1878" s="146"/>
      <c r="N1878" s="146"/>
      <c r="O1878" s="146"/>
      <c r="P1878" s="146"/>
      <c r="Q1878" s="146"/>
      <c r="R1878" s="146"/>
      <c r="S1878" s="146"/>
      <c r="T1878" s="146"/>
      <c r="U1878" s="146"/>
      <c r="V1878" s="146"/>
      <c r="W1878" s="146"/>
      <c r="X1878" s="146"/>
      <c r="Y1878" s="146"/>
      <c r="Z1878" s="146"/>
      <c r="AA1878" s="146"/>
      <c r="AB1878" s="146"/>
      <c r="AC1878" s="146"/>
      <c r="AD1878" s="146"/>
      <c r="AE1878" s="146"/>
      <c r="AF1878" s="146"/>
      <c r="AG1878" s="146"/>
      <c r="AH1878" s="146"/>
      <c r="AI1878" s="146"/>
      <c r="AJ1878" s="146"/>
      <c r="AK1878" s="147"/>
      <c r="AM1878"/>
    </row>
    <row r="1879" spans="1:39" ht="16" customHeight="1" x14ac:dyDescent="0.2">
      <c r="A1879" s="62"/>
      <c r="B1879" s="145"/>
      <c r="C1879" s="146"/>
      <c r="D1879" s="146"/>
      <c r="E1879" s="146"/>
      <c r="F1879" s="146"/>
      <c r="G1879" s="146"/>
      <c r="H1879" s="146"/>
      <c r="I1879" s="146"/>
      <c r="J1879" s="146"/>
      <c r="K1879" s="146"/>
      <c r="L1879" s="146"/>
      <c r="M1879" s="146"/>
      <c r="N1879" s="146"/>
      <c r="O1879" s="146"/>
      <c r="P1879" s="146"/>
      <c r="Q1879" s="146"/>
      <c r="R1879" s="146"/>
      <c r="S1879" s="146"/>
      <c r="T1879" s="146"/>
      <c r="U1879" s="146"/>
      <c r="V1879" s="146"/>
      <c r="W1879" s="146"/>
      <c r="X1879" s="146"/>
      <c r="Y1879" s="146"/>
      <c r="Z1879" s="146"/>
      <c r="AA1879" s="146"/>
      <c r="AB1879" s="146"/>
      <c r="AC1879" s="146"/>
      <c r="AD1879" s="146"/>
      <c r="AE1879" s="146"/>
      <c r="AF1879" s="146"/>
      <c r="AG1879" s="146"/>
      <c r="AH1879" s="146"/>
      <c r="AI1879" s="146"/>
      <c r="AJ1879" s="146"/>
      <c r="AK1879" s="147"/>
      <c r="AM1879"/>
    </row>
    <row r="1880" spans="1:39" ht="16" customHeight="1" x14ac:dyDescent="0.2">
      <c r="A1880" s="62"/>
      <c r="B1880" s="145"/>
      <c r="C1880" s="146"/>
      <c r="D1880" s="146"/>
      <c r="E1880" s="146"/>
      <c r="F1880" s="146"/>
      <c r="G1880" s="146"/>
      <c r="H1880" s="146"/>
      <c r="I1880" s="146"/>
      <c r="J1880" s="146"/>
      <c r="K1880" s="146"/>
      <c r="L1880" s="146"/>
      <c r="M1880" s="146"/>
      <c r="N1880" s="146"/>
      <c r="O1880" s="146"/>
      <c r="P1880" s="146"/>
      <c r="Q1880" s="146"/>
      <c r="R1880" s="146"/>
      <c r="S1880" s="146"/>
      <c r="T1880" s="146"/>
      <c r="U1880" s="146"/>
      <c r="V1880" s="146"/>
      <c r="W1880" s="146"/>
      <c r="X1880" s="146"/>
      <c r="Y1880" s="146"/>
      <c r="Z1880" s="146"/>
      <c r="AA1880" s="146"/>
      <c r="AB1880" s="146"/>
      <c r="AC1880" s="146"/>
      <c r="AD1880" s="146"/>
      <c r="AE1880" s="146"/>
      <c r="AF1880" s="146"/>
      <c r="AG1880" s="146"/>
      <c r="AH1880" s="146"/>
      <c r="AI1880" s="146"/>
      <c r="AJ1880" s="146"/>
      <c r="AK1880" s="147"/>
      <c r="AM1880"/>
    </row>
    <row r="1881" spans="1:39" ht="17" customHeight="1" x14ac:dyDescent="0.2">
      <c r="A1881" s="62"/>
      <c r="B1881" s="145"/>
      <c r="C1881" s="146"/>
      <c r="D1881" s="146"/>
      <c r="E1881" s="146"/>
      <c r="F1881" s="146"/>
      <c r="G1881" s="146"/>
      <c r="H1881" s="146"/>
      <c r="I1881" s="146"/>
      <c r="J1881" s="146"/>
      <c r="K1881" s="146"/>
      <c r="L1881" s="146"/>
      <c r="M1881" s="146"/>
      <c r="N1881" s="146"/>
      <c r="O1881" s="146"/>
      <c r="P1881" s="146"/>
      <c r="Q1881" s="146"/>
      <c r="R1881" s="146"/>
      <c r="S1881" s="146"/>
      <c r="T1881" s="146"/>
      <c r="U1881" s="146"/>
      <c r="V1881" s="146"/>
      <c r="W1881" s="146"/>
      <c r="X1881" s="146"/>
      <c r="Y1881" s="146"/>
      <c r="Z1881" s="146"/>
      <c r="AA1881" s="146"/>
      <c r="AB1881" s="146"/>
      <c r="AC1881" s="146"/>
      <c r="AD1881" s="146"/>
      <c r="AE1881" s="146"/>
      <c r="AF1881" s="146"/>
      <c r="AG1881" s="146"/>
      <c r="AH1881" s="146"/>
      <c r="AI1881" s="146"/>
      <c r="AJ1881" s="146"/>
      <c r="AK1881" s="147"/>
      <c r="AM1881"/>
    </row>
    <row r="1882" spans="1:39" ht="17" customHeight="1" x14ac:dyDescent="0.2">
      <c r="A1882" s="62"/>
      <c r="B1882" s="145"/>
      <c r="C1882" s="146"/>
      <c r="D1882" s="146"/>
      <c r="E1882" s="146"/>
      <c r="F1882" s="146"/>
      <c r="G1882" s="146"/>
      <c r="H1882" s="146"/>
      <c r="I1882" s="146"/>
      <c r="J1882" s="146"/>
      <c r="K1882" s="146"/>
      <c r="L1882" s="146"/>
      <c r="M1882" s="146"/>
      <c r="N1882" s="146"/>
      <c r="O1882" s="146"/>
      <c r="P1882" s="146"/>
      <c r="Q1882" s="146"/>
      <c r="R1882" s="146"/>
      <c r="S1882" s="146"/>
      <c r="T1882" s="146"/>
      <c r="U1882" s="146"/>
      <c r="V1882" s="146"/>
      <c r="W1882" s="146"/>
      <c r="X1882" s="146"/>
      <c r="Y1882" s="146"/>
      <c r="Z1882" s="146"/>
      <c r="AA1882" s="146"/>
      <c r="AB1882" s="146"/>
      <c r="AC1882" s="146"/>
      <c r="AD1882" s="146"/>
      <c r="AE1882" s="146"/>
      <c r="AF1882" s="146"/>
      <c r="AG1882" s="146"/>
      <c r="AH1882" s="146"/>
      <c r="AI1882" s="146"/>
      <c r="AJ1882" s="146"/>
      <c r="AK1882" s="147"/>
      <c r="AM1882"/>
    </row>
    <row r="1883" spans="1:39" ht="17" customHeight="1" x14ac:dyDescent="0.2">
      <c r="A1883" s="62"/>
      <c r="B1883" s="148"/>
      <c r="C1883" s="149"/>
      <c r="D1883" s="149"/>
      <c r="E1883" s="149"/>
      <c r="F1883" s="149"/>
      <c r="G1883" s="149"/>
      <c r="H1883" s="149"/>
      <c r="I1883" s="149"/>
      <c r="J1883" s="149"/>
      <c r="K1883" s="149"/>
      <c r="L1883" s="149"/>
      <c r="M1883" s="149"/>
      <c r="N1883" s="149"/>
      <c r="O1883" s="149"/>
      <c r="P1883" s="149"/>
      <c r="Q1883" s="149"/>
      <c r="R1883" s="149"/>
      <c r="S1883" s="149"/>
      <c r="T1883" s="149"/>
      <c r="U1883" s="149"/>
      <c r="V1883" s="149"/>
      <c r="W1883" s="149"/>
      <c r="X1883" s="149"/>
      <c r="Y1883" s="149"/>
      <c r="Z1883" s="149"/>
      <c r="AA1883" s="149"/>
      <c r="AB1883" s="149"/>
      <c r="AC1883" s="149"/>
      <c r="AD1883" s="149"/>
      <c r="AE1883" s="149"/>
      <c r="AF1883" s="149"/>
      <c r="AG1883" s="149"/>
      <c r="AH1883" s="149"/>
      <c r="AI1883" s="149"/>
      <c r="AJ1883" s="149"/>
      <c r="AK1883" s="150"/>
      <c r="AM1883"/>
    </row>
    <row r="1884" spans="1:39" ht="7" customHeight="1" x14ac:dyDescent="0.2">
      <c r="A1884" s="62"/>
      <c r="AM1884"/>
    </row>
    <row r="1885" spans="1:39" ht="12" customHeight="1" x14ac:dyDescent="0.2">
      <c r="A1885" s="62"/>
      <c r="B1885" s="169" t="s">
        <v>321</v>
      </c>
      <c r="C1885" s="170"/>
      <c r="D1885" s="170"/>
      <c r="E1885" s="170"/>
      <c r="F1885" s="25"/>
      <c r="G1885" s="25"/>
      <c r="H1885" s="25"/>
      <c r="I1885" s="25"/>
      <c r="J1885" s="25"/>
      <c r="K1885" s="25"/>
      <c r="L1885" s="25"/>
      <c r="M1885" s="25"/>
      <c r="N1885" s="25"/>
      <c r="O1885" s="25"/>
      <c r="P1885" s="25"/>
      <c r="Q1885" s="25"/>
      <c r="R1885" s="25"/>
      <c r="S1885" s="26"/>
      <c r="T1885" s="169" t="s">
        <v>322</v>
      </c>
      <c r="U1885" s="170"/>
      <c r="V1885" s="170"/>
      <c r="W1885" s="170"/>
      <c r="X1885" s="25"/>
      <c r="Y1885" s="25"/>
      <c r="Z1885" s="25"/>
      <c r="AA1885" s="25"/>
      <c r="AB1885" s="25"/>
      <c r="AC1885" s="25"/>
      <c r="AD1885" s="25"/>
      <c r="AE1885" s="25"/>
      <c r="AF1885" s="25"/>
      <c r="AG1885" s="25"/>
      <c r="AH1885" s="25"/>
      <c r="AI1885" s="25"/>
      <c r="AJ1885" s="25"/>
      <c r="AK1885" s="26"/>
      <c r="AM1885"/>
    </row>
    <row r="1886" spans="1:39" x14ac:dyDescent="0.2">
      <c r="A1886" s="62"/>
      <c r="B1886" s="36"/>
      <c r="C1886" s="37"/>
      <c r="D1886" s="38" t="s">
        <v>323</v>
      </c>
      <c r="F1886" s="32"/>
      <c r="G1886" s="32"/>
      <c r="H1886" s="32"/>
      <c r="I1886" s="32"/>
      <c r="J1886" s="32"/>
      <c r="K1886" s="32"/>
      <c r="L1886" s="32"/>
      <c r="M1886" s="32"/>
      <c r="N1886" s="32"/>
      <c r="O1886" s="32"/>
      <c r="P1886" s="32"/>
      <c r="S1886" s="35"/>
      <c r="T1886" s="36"/>
      <c r="U1886" s="37"/>
      <c r="V1886" s="38" t="s">
        <v>323</v>
      </c>
      <c r="X1886" s="32"/>
      <c r="Y1886" s="32"/>
      <c r="Z1886" s="32"/>
      <c r="AA1886" s="32"/>
      <c r="AB1886" s="32"/>
      <c r="AC1886" s="32"/>
      <c r="AD1886" s="32"/>
      <c r="AE1886" s="32"/>
      <c r="AF1886" s="32"/>
      <c r="AG1886" s="32"/>
      <c r="AH1886" s="32"/>
      <c r="AI1886" s="38"/>
      <c r="AJ1886" s="38"/>
      <c r="AK1886" s="35"/>
      <c r="AM1886"/>
    </row>
    <row r="1887" spans="1:39" ht="7" customHeight="1" x14ac:dyDescent="0.2">
      <c r="A1887" s="62"/>
      <c r="B1887" s="34"/>
      <c r="S1887" s="35"/>
      <c r="T1887" s="34"/>
      <c r="AK1887" s="35"/>
      <c r="AM1887"/>
    </row>
    <row r="1888" spans="1:39" ht="14.25" customHeight="1" x14ac:dyDescent="0.2">
      <c r="A1888" s="62"/>
      <c r="B1888" s="39"/>
      <c r="F1888" s="38" t="s">
        <v>324</v>
      </c>
      <c r="H1888" s="40"/>
      <c r="I1888" s="40"/>
      <c r="J1888" s="41" t="s">
        <v>325</v>
      </c>
      <c r="K1888" s="40"/>
      <c r="L1888" s="41" t="s">
        <v>326</v>
      </c>
      <c r="M1888" s="40"/>
      <c r="N1888" s="40"/>
      <c r="S1888" s="35"/>
      <c r="T1888" s="39"/>
      <c r="X1888" s="38" t="s">
        <v>324</v>
      </c>
      <c r="Z1888" s="40"/>
      <c r="AA1888" s="40"/>
      <c r="AB1888" s="41" t="s">
        <v>325</v>
      </c>
      <c r="AC1888" s="40"/>
      <c r="AD1888" s="41" t="s">
        <v>326</v>
      </c>
      <c r="AE1888" s="40"/>
      <c r="AF1888" s="40"/>
      <c r="AK1888" s="35"/>
      <c r="AM1888"/>
    </row>
    <row r="1889" spans="1:44" ht="5" customHeight="1" x14ac:dyDescent="0.2">
      <c r="A1889" s="62"/>
      <c r="B1889" s="31"/>
      <c r="C1889" s="32"/>
      <c r="D1889" s="32"/>
      <c r="E1889" s="32"/>
      <c r="F1889" s="32"/>
      <c r="G1889" s="32"/>
      <c r="H1889" s="32"/>
      <c r="I1889" s="32"/>
      <c r="J1889" s="32"/>
      <c r="K1889" s="32"/>
      <c r="L1889" s="32"/>
      <c r="M1889" s="32"/>
      <c r="N1889" s="32"/>
      <c r="O1889" s="32"/>
      <c r="P1889" s="32"/>
      <c r="Q1889" s="32"/>
      <c r="R1889" s="32"/>
      <c r="S1889" s="33"/>
      <c r="T1889" s="31"/>
      <c r="U1889" s="32"/>
      <c r="V1889" s="32"/>
      <c r="W1889" s="32"/>
      <c r="X1889" s="32"/>
      <c r="Y1889" s="32"/>
      <c r="Z1889" s="32"/>
      <c r="AA1889" s="32"/>
      <c r="AB1889" s="32"/>
      <c r="AC1889" s="32"/>
      <c r="AD1889" s="32"/>
      <c r="AE1889" s="32"/>
      <c r="AF1889" s="32"/>
      <c r="AG1889" s="32"/>
      <c r="AH1889" s="32"/>
      <c r="AI1889" s="32"/>
      <c r="AJ1889" s="32"/>
      <c r="AK1889" s="33"/>
      <c r="AM1889"/>
    </row>
    <row r="1890" spans="1:44" x14ac:dyDescent="0.2">
      <c r="A1890"/>
      <c r="AK1890" s="95" t="s">
        <v>327</v>
      </c>
      <c r="AM1890"/>
    </row>
    <row r="1891" spans="1:44" ht="5" customHeight="1" x14ac:dyDescent="0.2">
      <c r="B1891" s="16"/>
      <c r="C1891" s="17"/>
      <c r="D1891" s="18"/>
      <c r="E1891" s="18"/>
      <c r="F1891" s="18"/>
      <c r="G1891" s="18"/>
      <c r="H1891" s="18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  <c r="AA1891" s="16"/>
      <c r="AB1891" s="16"/>
      <c r="AC1891" s="16"/>
      <c r="AD1891" s="16"/>
      <c r="AE1891" s="16"/>
      <c r="AF1891" s="16"/>
      <c r="AG1891" s="16"/>
      <c r="AH1891" s="16"/>
      <c r="AI1891" s="16"/>
      <c r="AJ1891" s="16"/>
      <c r="AK1891" s="16"/>
    </row>
    <row r="1892" spans="1:44" ht="22" customHeight="1" x14ac:dyDescent="0.2">
      <c r="A1892" t="str">
        <f>IF($AN$2="","",IF(A1822&gt;=$AN$2,"",1+A1822))</f>
        <v/>
      </c>
      <c r="B1892" s="188"/>
      <c r="C1892" s="189"/>
      <c r="D1892" s="189"/>
      <c r="E1892" s="189"/>
      <c r="F1892" s="189"/>
      <c r="G1892" s="189"/>
      <c r="H1892" s="189"/>
      <c r="I1892" s="190"/>
      <c r="J1892" s="192" t="s">
        <v>277</v>
      </c>
      <c r="K1892" s="193"/>
      <c r="L1892" s="193"/>
      <c r="M1892" s="193"/>
      <c r="N1892" s="193"/>
      <c r="O1892" s="193"/>
      <c r="P1892" s="193"/>
      <c r="Q1892" s="193"/>
      <c r="R1892" s="193"/>
      <c r="S1892" s="193"/>
      <c r="T1892" s="193"/>
      <c r="U1892" s="193"/>
      <c r="V1892" s="193"/>
      <c r="W1892" s="193"/>
      <c r="X1892" s="196" t="str">
        <f>IF(A1892="","",_xlfn.XLOOKUP(A1892,Listagem[Item],Listagem[Número OS]))</f>
        <v/>
      </c>
      <c r="Y1892" s="196"/>
      <c r="Z1892" s="196"/>
      <c r="AA1892" s="196"/>
      <c r="AB1892" s="196"/>
      <c r="AC1892" s="197"/>
      <c r="AD1892" s="188"/>
      <c r="AE1892" s="189"/>
      <c r="AF1892" s="189"/>
      <c r="AG1892" s="189"/>
      <c r="AH1892" s="189"/>
      <c r="AI1892" s="189"/>
      <c r="AJ1892" s="189"/>
      <c r="AK1892" s="190"/>
      <c r="AL1892" s="13"/>
      <c r="AM1892"/>
    </row>
    <row r="1893" spans="1:44" ht="22" customHeight="1" x14ac:dyDescent="0.2">
      <c r="A1893" s="14"/>
      <c r="B1893" s="161"/>
      <c r="C1893" s="162"/>
      <c r="D1893" s="162"/>
      <c r="E1893" s="162"/>
      <c r="F1893" s="162"/>
      <c r="G1893" s="162"/>
      <c r="H1893" s="162"/>
      <c r="I1893" s="191"/>
      <c r="J1893" s="194"/>
      <c r="K1893" s="195"/>
      <c r="L1893" s="195"/>
      <c r="M1893" s="195"/>
      <c r="N1893" s="195"/>
      <c r="O1893" s="195"/>
      <c r="P1893" s="195"/>
      <c r="Q1893" s="195"/>
      <c r="R1893" s="195"/>
      <c r="S1893" s="195"/>
      <c r="T1893" s="195"/>
      <c r="U1893" s="195"/>
      <c r="V1893" s="195"/>
      <c r="W1893" s="195"/>
      <c r="X1893" s="198"/>
      <c r="Y1893" s="198"/>
      <c r="Z1893" s="198"/>
      <c r="AA1893" s="198"/>
      <c r="AB1893" s="198"/>
      <c r="AC1893" s="199"/>
      <c r="AD1893" s="161"/>
      <c r="AE1893" s="162"/>
      <c r="AF1893" s="162"/>
      <c r="AG1893" s="162"/>
      <c r="AH1893" s="162"/>
      <c r="AI1893" s="162"/>
      <c r="AJ1893" s="162"/>
      <c r="AK1893" s="191"/>
      <c r="AM1893"/>
    </row>
    <row r="1894" spans="1:44" ht="7" customHeight="1" x14ac:dyDescent="0.2">
      <c r="A1894"/>
      <c r="C1894" s="15"/>
      <c r="D1894" s="12"/>
      <c r="E1894" s="12"/>
      <c r="F1894" s="12"/>
      <c r="G1894" s="12"/>
      <c r="H1894" s="12"/>
      <c r="AM1894"/>
    </row>
    <row r="1895" spans="1:44" ht="18" customHeight="1" x14ac:dyDescent="0.2">
      <c r="A1895" s="62"/>
      <c r="B1895" s="200" t="s">
        <v>11</v>
      </c>
      <c r="C1895" s="201"/>
      <c r="D1895" s="201"/>
      <c r="E1895" s="201"/>
      <c r="F1895" s="201"/>
      <c r="G1895" s="201"/>
      <c r="H1895" s="201"/>
      <c r="I1895" s="97" t="str">
        <f>IF($X1892="","",_xlfn.XLOOKUP($X1892,Sisteplant[Número OS],Sisteplant[Denominação Tipo de Solicitação Serviço]))</f>
        <v/>
      </c>
      <c r="J1895" s="99"/>
      <c r="K1895" s="99"/>
      <c r="L1895" s="99"/>
      <c r="M1895" s="99"/>
      <c r="N1895" s="99"/>
      <c r="O1895" s="200" t="s">
        <v>13</v>
      </c>
      <c r="P1895" s="201"/>
      <c r="Q1895" s="201"/>
      <c r="R1895" s="98" t="str">
        <f>IF($X1892="","",_xlfn.XLOOKUP($X1892,Sisteplant[Número OS],Sisteplant[Denominação Oficina]))</f>
        <v/>
      </c>
      <c r="S1895" s="98"/>
      <c r="T1895" s="98"/>
      <c r="U1895" s="98"/>
      <c r="V1895" s="98"/>
      <c r="W1895" s="98"/>
      <c r="X1895" s="202" t="s">
        <v>15</v>
      </c>
      <c r="Y1895" s="203"/>
      <c r="Z1895" s="203"/>
      <c r="AA1895" s="203"/>
      <c r="AB1895" s="203"/>
      <c r="AC1895" s="204" t="str">
        <f>IF($X1892="","",_xlfn.XLOOKUP($X1892,Sisteplant[Número OS],Sisteplant[Data Prevista]))</f>
        <v/>
      </c>
      <c r="AD1895" s="204"/>
      <c r="AE1895" s="204"/>
      <c r="AF1895" s="204"/>
      <c r="AG1895" s="204"/>
      <c r="AH1895" s="204"/>
      <c r="AI1895" s="204"/>
      <c r="AJ1895" s="204"/>
      <c r="AK1895" s="234"/>
      <c r="AM1895"/>
      <c r="AN1895" s="111"/>
      <c r="AO1895" s="111"/>
      <c r="AP1895" s="111"/>
      <c r="AQ1895" s="111"/>
      <c r="AR1895" s="111"/>
    </row>
    <row r="1896" spans="1:44" ht="7" customHeight="1" x14ac:dyDescent="0.2">
      <c r="A1896" s="62"/>
      <c r="B1896" s="16"/>
      <c r="C1896" s="17"/>
      <c r="D1896" s="18"/>
      <c r="E1896" s="18"/>
      <c r="F1896" s="18"/>
      <c r="G1896" s="18"/>
      <c r="H1896" s="18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  <c r="AA1896" s="16"/>
      <c r="AB1896" s="16"/>
      <c r="AC1896" s="16"/>
      <c r="AD1896" s="16"/>
      <c r="AE1896" s="16"/>
      <c r="AF1896" s="16"/>
      <c r="AG1896" s="16"/>
      <c r="AH1896" s="16"/>
      <c r="AI1896" s="16"/>
      <c r="AJ1896" s="16"/>
      <c r="AK1896" s="16"/>
      <c r="AM1896"/>
      <c r="AN1896" s="111"/>
      <c r="AO1896" s="111"/>
      <c r="AP1896" s="111"/>
      <c r="AQ1896" s="111"/>
      <c r="AR1896" s="111"/>
    </row>
    <row r="1897" spans="1:44" ht="15" customHeight="1" x14ac:dyDescent="0.2">
      <c r="A1897" s="62"/>
      <c r="B1897" s="91" t="s">
        <v>278</v>
      </c>
      <c r="C1897" s="19"/>
      <c r="D1897" s="20"/>
      <c r="E1897" s="20"/>
      <c r="F1897" s="20"/>
      <c r="G1897" s="20"/>
      <c r="H1897" s="20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21"/>
      <c r="U1897" s="21"/>
      <c r="V1897" s="21"/>
      <c r="W1897" s="21"/>
      <c r="X1897" s="21"/>
      <c r="Y1897" s="21"/>
      <c r="Z1897" s="21"/>
      <c r="AA1897" s="21"/>
      <c r="AB1897" s="21"/>
      <c r="AC1897" s="21"/>
      <c r="AD1897" s="21"/>
      <c r="AE1897" s="21"/>
      <c r="AF1897" s="21"/>
      <c r="AG1897" s="21"/>
      <c r="AH1897" s="21"/>
      <c r="AI1897" s="21"/>
      <c r="AJ1897" s="21"/>
      <c r="AK1897" s="22"/>
      <c r="AM1897"/>
      <c r="AN1897" s="111"/>
      <c r="AO1897" s="111"/>
      <c r="AP1897" s="111"/>
      <c r="AQ1897" s="111"/>
      <c r="AR1897" s="111"/>
    </row>
    <row r="1898" spans="1:44" ht="16.75" customHeight="1" x14ac:dyDescent="0.2">
      <c r="A1898" s="64"/>
      <c r="B1898" s="208" t="str">
        <f>IF($X1892="","",_xlfn.XLOOKUP($X1892,Sisteplant[Número OS],Sisteplant[Descrição OS]))</f>
        <v/>
      </c>
      <c r="C1898" s="209"/>
      <c r="D1898" s="209"/>
      <c r="E1898" s="209"/>
      <c r="F1898" s="209"/>
      <c r="G1898" s="209"/>
      <c r="H1898" s="209"/>
      <c r="I1898" s="209"/>
      <c r="J1898" s="209"/>
      <c r="K1898" s="209"/>
      <c r="L1898" s="209"/>
      <c r="M1898" s="209"/>
      <c r="N1898" s="209"/>
      <c r="O1898" s="209"/>
      <c r="P1898" s="209"/>
      <c r="Q1898" s="209"/>
      <c r="R1898" s="209"/>
      <c r="S1898" s="209"/>
      <c r="T1898" s="209"/>
      <c r="U1898" s="209"/>
      <c r="V1898" s="209"/>
      <c r="W1898" s="209"/>
      <c r="X1898" s="209"/>
      <c r="Y1898" s="209"/>
      <c r="Z1898" s="209"/>
      <c r="AA1898" s="209"/>
      <c r="AB1898" s="209"/>
      <c r="AC1898" s="209"/>
      <c r="AD1898" s="209"/>
      <c r="AE1898" s="209"/>
      <c r="AF1898" s="209"/>
      <c r="AG1898" s="209"/>
      <c r="AH1898" s="209"/>
      <c r="AI1898" s="209"/>
      <c r="AJ1898" s="209"/>
      <c r="AK1898" s="210"/>
      <c r="AM1898"/>
    </row>
    <row r="1899" spans="1:44" ht="16.75" customHeight="1" x14ac:dyDescent="0.2">
      <c r="A1899" s="64"/>
      <c r="B1899" s="208"/>
      <c r="C1899" s="209"/>
      <c r="D1899" s="209"/>
      <c r="E1899" s="209"/>
      <c r="F1899" s="209"/>
      <c r="G1899" s="209"/>
      <c r="H1899" s="209"/>
      <c r="I1899" s="209"/>
      <c r="J1899" s="209"/>
      <c r="K1899" s="209"/>
      <c r="L1899" s="209"/>
      <c r="M1899" s="209"/>
      <c r="N1899" s="209"/>
      <c r="O1899" s="209"/>
      <c r="P1899" s="209"/>
      <c r="Q1899" s="209"/>
      <c r="R1899" s="209"/>
      <c r="S1899" s="209"/>
      <c r="T1899" s="209"/>
      <c r="U1899" s="209"/>
      <c r="V1899" s="209"/>
      <c r="W1899" s="209"/>
      <c r="X1899" s="209"/>
      <c r="Y1899" s="209"/>
      <c r="Z1899" s="209"/>
      <c r="AA1899" s="209"/>
      <c r="AB1899" s="209"/>
      <c r="AC1899" s="209"/>
      <c r="AD1899" s="209"/>
      <c r="AE1899" s="209"/>
      <c r="AF1899" s="209"/>
      <c r="AG1899" s="209"/>
      <c r="AH1899" s="209"/>
      <c r="AI1899" s="209"/>
      <c r="AJ1899" s="209"/>
      <c r="AK1899" s="210"/>
      <c r="AM1899"/>
    </row>
    <row r="1900" spans="1:44" ht="16.75" customHeight="1" x14ac:dyDescent="0.2">
      <c r="A1900" s="62"/>
      <c r="B1900" s="208"/>
      <c r="C1900" s="209"/>
      <c r="D1900" s="209"/>
      <c r="E1900" s="209"/>
      <c r="F1900" s="209"/>
      <c r="G1900" s="209"/>
      <c r="H1900" s="209"/>
      <c r="I1900" s="209"/>
      <c r="J1900" s="209"/>
      <c r="K1900" s="209"/>
      <c r="L1900" s="209"/>
      <c r="M1900" s="209"/>
      <c r="N1900" s="209"/>
      <c r="O1900" s="209"/>
      <c r="P1900" s="209"/>
      <c r="Q1900" s="209"/>
      <c r="R1900" s="209"/>
      <c r="S1900" s="209"/>
      <c r="T1900" s="209"/>
      <c r="U1900" s="209"/>
      <c r="V1900" s="209"/>
      <c r="W1900" s="209"/>
      <c r="X1900" s="209"/>
      <c r="Y1900" s="209"/>
      <c r="Z1900" s="209"/>
      <c r="AA1900" s="209"/>
      <c r="AB1900" s="209"/>
      <c r="AC1900" s="209"/>
      <c r="AD1900" s="209"/>
      <c r="AE1900" s="209"/>
      <c r="AF1900" s="209"/>
      <c r="AG1900" s="209"/>
      <c r="AH1900" s="209"/>
      <c r="AI1900" s="209"/>
      <c r="AJ1900" s="209"/>
      <c r="AK1900" s="210"/>
      <c r="AM1900"/>
    </row>
    <row r="1901" spans="1:44" ht="16.75" customHeight="1" x14ac:dyDescent="0.2">
      <c r="A1901" s="62"/>
      <c r="B1901" s="211"/>
      <c r="C1901" s="212"/>
      <c r="D1901" s="212"/>
      <c r="E1901" s="212"/>
      <c r="F1901" s="212"/>
      <c r="G1901" s="212"/>
      <c r="H1901" s="212"/>
      <c r="I1901" s="212"/>
      <c r="J1901" s="212"/>
      <c r="K1901" s="212"/>
      <c r="L1901" s="212"/>
      <c r="M1901" s="212"/>
      <c r="N1901" s="212"/>
      <c r="O1901" s="212"/>
      <c r="P1901" s="212"/>
      <c r="Q1901" s="212"/>
      <c r="R1901" s="212"/>
      <c r="S1901" s="212"/>
      <c r="T1901" s="212"/>
      <c r="U1901" s="212"/>
      <c r="V1901" s="212"/>
      <c r="W1901" s="212"/>
      <c r="X1901" s="212"/>
      <c r="Y1901" s="212"/>
      <c r="Z1901" s="212"/>
      <c r="AA1901" s="212"/>
      <c r="AB1901" s="212"/>
      <c r="AC1901" s="212"/>
      <c r="AD1901" s="212"/>
      <c r="AE1901" s="212"/>
      <c r="AF1901" s="212"/>
      <c r="AG1901" s="212"/>
      <c r="AH1901" s="212"/>
      <c r="AI1901" s="212"/>
      <c r="AJ1901" s="212"/>
      <c r="AK1901" s="213"/>
      <c r="AM1901"/>
    </row>
    <row r="1902" spans="1:44" ht="7" customHeight="1" x14ac:dyDescent="0.2">
      <c r="A1902" s="62"/>
      <c r="B1902" s="16"/>
      <c r="C1902" s="17"/>
      <c r="D1902" s="18"/>
      <c r="E1902" s="18"/>
      <c r="F1902" s="18"/>
      <c r="G1902" s="18"/>
      <c r="H1902" s="18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  <c r="AA1902" s="16"/>
      <c r="AB1902" s="16"/>
      <c r="AC1902" s="16"/>
      <c r="AD1902" s="16"/>
      <c r="AE1902" s="16"/>
      <c r="AF1902" s="16"/>
      <c r="AG1902" s="16"/>
      <c r="AH1902" s="16"/>
      <c r="AI1902" s="16"/>
      <c r="AJ1902" s="16"/>
      <c r="AK1902" s="16"/>
      <c r="AM1902"/>
    </row>
    <row r="1903" spans="1:44" ht="18" customHeight="1" x14ac:dyDescent="0.2">
      <c r="A1903" s="62"/>
      <c r="B1903" s="179" t="s">
        <v>279</v>
      </c>
      <c r="C1903" s="180"/>
      <c r="D1903" s="99" t="str">
        <f>IF($X1892="","",_xlfn.XLOOKUP($X1892,Sisteplant[Número OS],Sisteplant[Ativo]))</f>
        <v/>
      </c>
      <c r="E1903" s="99"/>
      <c r="F1903" s="99"/>
      <c r="G1903" s="99"/>
      <c r="H1903" s="99"/>
      <c r="I1903" s="99"/>
      <c r="J1903" s="99"/>
      <c r="K1903" s="99"/>
      <c r="L1903" s="179" t="s">
        <v>280</v>
      </c>
      <c r="M1903" s="180"/>
      <c r="N1903" s="180"/>
      <c r="O1903" s="180"/>
      <c r="P1903" s="99" t="str">
        <f>IF($X1892="","",_xlfn.XLOOKUP($X1892,Sisteplant[Número OS],Sisteplant[Denominação Ativo]))</f>
        <v/>
      </c>
      <c r="Q1903" s="99"/>
      <c r="R1903" s="99"/>
      <c r="S1903" s="99"/>
      <c r="T1903" s="99"/>
      <c r="U1903" s="99"/>
      <c r="V1903" s="99"/>
      <c r="W1903" s="99"/>
      <c r="X1903" s="99"/>
      <c r="Y1903" s="99"/>
      <c r="Z1903" s="99"/>
      <c r="AA1903" s="99"/>
      <c r="AB1903" s="99"/>
      <c r="AC1903" s="99"/>
      <c r="AD1903" s="99"/>
      <c r="AE1903" s="185" t="str">
        <f t="array" ref="AE1903">IFERROR(
IF(I1895="","",
_xlfn.SWITCH(I1895,
"PROJETO","PO",
"OBRAS","CC")),
"--")</f>
        <v/>
      </c>
      <c r="AF1903" s="186"/>
      <c r="AG1903" s="214" t="str">
        <f t="array" ref="AG1903">IFERROR(
_xlfn.SWITCH(I1895,
"","",
"PROJETO",VALUE(RIGHT(_xlfn.XLOOKUP(X1892,Sisteplant[Número OS],Sisteplant[Observações do Serviço]),LEN(_xlfn.XLOOKUP(X1892,Sisteplant[Número OS],Sisteplant[Observações do Serviço]))-3)),
"OBRAS",VALUE(LEFT(VLOOKUP($X1892,Sisteplant[],20,FALSE),FIND("-",VLOOKUP($X1892,Sisteplant[],20,FALSE))-1))),"--")</f>
        <v/>
      </c>
      <c r="AH1903" s="214"/>
      <c r="AI1903" s="214"/>
      <c r="AJ1903" s="214"/>
      <c r="AK1903" s="215"/>
      <c r="AM1903"/>
    </row>
    <row r="1904" spans="1:44" ht="7" customHeight="1" x14ac:dyDescent="0.2">
      <c r="A1904" s="62"/>
      <c r="B1904" s="18"/>
      <c r="C1904" s="24"/>
      <c r="D1904" s="18"/>
      <c r="E1904" s="18"/>
      <c r="F1904" s="18"/>
      <c r="G1904" s="18"/>
      <c r="H1904" s="18"/>
      <c r="I1904" s="18"/>
      <c r="J1904" s="18"/>
      <c r="K1904" s="18"/>
      <c r="L1904" s="18"/>
      <c r="M1904" s="18"/>
      <c r="N1904" s="18"/>
      <c r="O1904" s="18"/>
      <c r="P1904" s="18"/>
      <c r="Q1904" s="18"/>
      <c r="R1904" s="18"/>
      <c r="S1904" s="18"/>
      <c r="T1904" s="18"/>
      <c r="U1904" s="18"/>
      <c r="V1904" s="18"/>
      <c r="W1904" s="18"/>
      <c r="X1904" s="18"/>
      <c r="Y1904" s="18"/>
      <c r="Z1904" s="18"/>
      <c r="AA1904" s="18"/>
      <c r="AB1904" s="18"/>
      <c r="AC1904" s="18"/>
      <c r="AD1904" s="18"/>
      <c r="AE1904" s="18"/>
      <c r="AF1904" s="18"/>
      <c r="AG1904" s="18"/>
      <c r="AH1904" s="18"/>
      <c r="AI1904" s="18"/>
      <c r="AJ1904" s="18"/>
      <c r="AK1904" s="18"/>
      <c r="AM1904"/>
    </row>
    <row r="1905" spans="1:39" ht="18" customHeight="1" x14ac:dyDescent="0.2">
      <c r="A1905" s="62"/>
      <c r="B1905" s="179" t="s">
        <v>9</v>
      </c>
      <c r="C1905" s="180"/>
      <c r="D1905" s="180"/>
      <c r="E1905" s="180"/>
      <c r="F1905" s="99" t="str">
        <f>IF($X1892="","",_xlfn.XLOOKUP($X1892,Sisteplant[Número OS],Sisteplant[Denominação do Solicitante]))</f>
        <v/>
      </c>
      <c r="G1905" s="99"/>
      <c r="H1905" s="99"/>
      <c r="I1905" s="99"/>
      <c r="J1905" s="99"/>
      <c r="K1905" s="99"/>
      <c r="L1905" s="99"/>
      <c r="M1905" s="99"/>
      <c r="N1905" s="99"/>
      <c r="O1905" s="99"/>
      <c r="P1905" s="99"/>
      <c r="Q1905" s="99"/>
      <c r="R1905" s="99"/>
      <c r="S1905" s="181" t="s">
        <v>281</v>
      </c>
      <c r="T1905" s="182"/>
      <c r="U1905" s="182"/>
      <c r="V1905" s="183" t="str">
        <f>IF($X1892="","",_xlfn.XLOOKUP($X1892,Sisteplant[Número OS],Sisteplant[Denominação Unidade Negócio]))</f>
        <v/>
      </c>
      <c r="W1905" s="183"/>
      <c r="X1905" s="183"/>
      <c r="Y1905" s="183"/>
      <c r="Z1905" s="183"/>
      <c r="AA1905" s="184"/>
      <c r="AB1905" s="185" t="s">
        <v>1</v>
      </c>
      <c r="AC1905" s="186"/>
      <c r="AD1905" s="186"/>
      <c r="AE1905" s="186"/>
      <c r="AF1905" s="99" t="str">
        <f>IF($X1892="","",_xlfn.XLOOKUP($X1892,Sisteplant[Número OS],Sisteplant[OS Cliente]))</f>
        <v/>
      </c>
      <c r="AG1905" s="99"/>
      <c r="AH1905" s="99"/>
      <c r="AI1905" s="99"/>
      <c r="AJ1905" s="99"/>
      <c r="AK1905" s="100"/>
      <c r="AM1905"/>
    </row>
    <row r="1906" spans="1:39" ht="7" customHeight="1" x14ac:dyDescent="0.2">
      <c r="A1906" s="62"/>
      <c r="B1906" s="16"/>
      <c r="C1906" s="17"/>
      <c r="D1906" s="18"/>
      <c r="E1906" s="18"/>
      <c r="F1906" s="18"/>
      <c r="G1906" s="18"/>
      <c r="H1906" s="18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  <c r="AA1906" s="16"/>
      <c r="AB1906" s="16"/>
      <c r="AC1906" s="16"/>
      <c r="AD1906" s="16"/>
      <c r="AE1906" s="16"/>
      <c r="AF1906" s="16"/>
      <c r="AG1906" s="16"/>
      <c r="AH1906" s="16"/>
      <c r="AI1906" s="16"/>
      <c r="AJ1906" s="16"/>
      <c r="AK1906" s="16"/>
      <c r="AM1906"/>
    </row>
    <row r="1907" spans="1:39" ht="15" customHeight="1" x14ac:dyDescent="0.2">
      <c r="A1907" s="62"/>
      <c r="B1907" s="232" t="s">
        <v>282</v>
      </c>
      <c r="C1907" s="152" t="s">
        <v>283</v>
      </c>
      <c r="D1907" s="153"/>
      <c r="E1907" s="153"/>
      <c r="F1907" s="153"/>
      <c r="G1907" s="153"/>
      <c r="H1907" s="153"/>
      <c r="I1907" s="153"/>
      <c r="J1907" s="153"/>
      <c r="K1907" s="153"/>
      <c r="L1907" s="153"/>
      <c r="M1907" s="153"/>
      <c r="N1907" s="153"/>
      <c r="O1907" s="153"/>
      <c r="P1907" s="153"/>
      <c r="Q1907" s="153"/>
      <c r="R1907" s="153"/>
      <c r="S1907" s="153"/>
      <c r="T1907" s="153"/>
      <c r="U1907" s="153"/>
      <c r="V1907" s="153"/>
      <c r="W1907" s="153"/>
      <c r="X1907" s="153"/>
      <c r="Y1907" s="153"/>
      <c r="Z1907" s="153"/>
      <c r="AA1907" s="153"/>
      <c r="AB1907" s="153"/>
      <c r="AC1907" s="153"/>
      <c r="AD1907" s="153"/>
      <c r="AE1907" s="154"/>
      <c r="AF1907" s="136" t="s">
        <v>284</v>
      </c>
      <c r="AG1907" s="137"/>
      <c r="AH1907" s="138"/>
      <c r="AI1907" s="136" t="s">
        <v>281</v>
      </c>
      <c r="AJ1907" s="137"/>
      <c r="AK1907" s="138"/>
      <c r="AM1907"/>
    </row>
    <row r="1908" spans="1:39" ht="16.75" customHeight="1" x14ac:dyDescent="0.2">
      <c r="A1908" s="62"/>
      <c r="B1908" s="233"/>
      <c r="C1908" s="155"/>
      <c r="D1908" s="156"/>
      <c r="E1908" s="156"/>
      <c r="F1908" s="156"/>
      <c r="G1908" s="156"/>
      <c r="H1908" s="156"/>
      <c r="I1908" s="156"/>
      <c r="J1908" s="156"/>
      <c r="K1908" s="156"/>
      <c r="L1908" s="156"/>
      <c r="M1908" s="156"/>
      <c r="N1908" s="156"/>
      <c r="O1908" s="156"/>
      <c r="P1908" s="156"/>
      <c r="Q1908" s="156"/>
      <c r="R1908" s="156"/>
      <c r="S1908" s="156"/>
      <c r="T1908" s="156"/>
      <c r="U1908" s="156"/>
      <c r="V1908" s="156"/>
      <c r="W1908" s="156"/>
      <c r="X1908" s="156"/>
      <c r="Y1908" s="156"/>
      <c r="Z1908" s="156"/>
      <c r="AA1908" s="156"/>
      <c r="AB1908" s="156"/>
      <c r="AC1908" s="156"/>
      <c r="AD1908" s="156"/>
      <c r="AE1908" s="157"/>
      <c r="AF1908" s="139"/>
      <c r="AG1908" s="140"/>
      <c r="AH1908" s="141"/>
      <c r="AI1908" s="139"/>
      <c r="AJ1908" s="140"/>
      <c r="AK1908" s="141"/>
      <c r="AM1908"/>
    </row>
    <row r="1909" spans="1:39" ht="16.75" customHeight="1" x14ac:dyDescent="0.2">
      <c r="A1909" s="62"/>
      <c r="B1909" s="92">
        <v>1</v>
      </c>
      <c r="C1909" s="142"/>
      <c r="D1909" s="143"/>
      <c r="E1909" s="143"/>
      <c r="F1909" s="143"/>
      <c r="G1909" s="143"/>
      <c r="H1909" s="143"/>
      <c r="I1909" s="143"/>
      <c r="J1909" s="143"/>
      <c r="K1909" s="143"/>
      <c r="L1909" s="143"/>
      <c r="M1909" s="143"/>
      <c r="N1909" s="143"/>
      <c r="O1909" s="143"/>
      <c r="P1909" s="143"/>
      <c r="Q1909" s="143"/>
      <c r="R1909" s="143"/>
      <c r="S1909" s="143"/>
      <c r="T1909" s="143"/>
      <c r="U1909" s="143"/>
      <c r="V1909" s="143"/>
      <c r="W1909" s="143"/>
      <c r="X1909" s="143"/>
      <c r="Y1909" s="143"/>
      <c r="Z1909" s="143"/>
      <c r="AA1909" s="143"/>
      <c r="AB1909" s="143"/>
      <c r="AC1909" s="143"/>
      <c r="AD1909" s="143"/>
      <c r="AE1909" s="144"/>
      <c r="AF1909" s="142"/>
      <c r="AG1909" s="143"/>
      <c r="AH1909" s="144"/>
      <c r="AI1909" s="142"/>
      <c r="AJ1909" s="143"/>
      <c r="AK1909" s="144"/>
      <c r="AM1909"/>
    </row>
    <row r="1910" spans="1:39" ht="16.75" customHeight="1" x14ac:dyDescent="0.2">
      <c r="A1910" s="62"/>
      <c r="B1910" s="93">
        <v>2</v>
      </c>
      <c r="C1910" s="145"/>
      <c r="D1910" s="146"/>
      <c r="E1910" s="146"/>
      <c r="F1910" s="146"/>
      <c r="G1910" s="146"/>
      <c r="H1910" s="146"/>
      <c r="I1910" s="146"/>
      <c r="J1910" s="146"/>
      <c r="K1910" s="146"/>
      <c r="L1910" s="146"/>
      <c r="M1910" s="146"/>
      <c r="N1910" s="146"/>
      <c r="O1910" s="146"/>
      <c r="P1910" s="146"/>
      <c r="Q1910" s="146"/>
      <c r="R1910" s="146"/>
      <c r="S1910" s="146"/>
      <c r="T1910" s="146"/>
      <c r="U1910" s="146"/>
      <c r="V1910" s="146"/>
      <c r="W1910" s="146"/>
      <c r="X1910" s="146"/>
      <c r="Y1910" s="146"/>
      <c r="Z1910" s="146"/>
      <c r="AA1910" s="146"/>
      <c r="AB1910" s="146"/>
      <c r="AC1910" s="146"/>
      <c r="AD1910" s="146"/>
      <c r="AE1910" s="147"/>
      <c r="AF1910" s="145"/>
      <c r="AG1910" s="146"/>
      <c r="AH1910" s="147"/>
      <c r="AI1910" s="145"/>
      <c r="AJ1910" s="146"/>
      <c r="AK1910" s="147"/>
      <c r="AM1910"/>
    </row>
    <row r="1911" spans="1:39" ht="16.75" customHeight="1" x14ac:dyDescent="0.2">
      <c r="A1911" s="62"/>
      <c r="B1911" s="93">
        <v>3</v>
      </c>
      <c r="C1911" s="145"/>
      <c r="D1911" s="146"/>
      <c r="E1911" s="146"/>
      <c r="F1911" s="146"/>
      <c r="G1911" s="146"/>
      <c r="H1911" s="146"/>
      <c r="I1911" s="146"/>
      <c r="J1911" s="146"/>
      <c r="K1911" s="146"/>
      <c r="L1911" s="146"/>
      <c r="M1911" s="146"/>
      <c r="N1911" s="146"/>
      <c r="O1911" s="146"/>
      <c r="P1911" s="146"/>
      <c r="Q1911" s="146"/>
      <c r="R1911" s="146"/>
      <c r="S1911" s="146"/>
      <c r="T1911" s="146"/>
      <c r="U1911" s="146"/>
      <c r="V1911" s="146"/>
      <c r="W1911" s="146"/>
      <c r="X1911" s="146"/>
      <c r="Y1911" s="146"/>
      <c r="Z1911" s="146"/>
      <c r="AA1911" s="146"/>
      <c r="AB1911" s="146"/>
      <c r="AC1911" s="146"/>
      <c r="AD1911" s="146"/>
      <c r="AE1911" s="147"/>
      <c r="AF1911" s="145"/>
      <c r="AG1911" s="146"/>
      <c r="AH1911" s="147"/>
      <c r="AI1911" s="145"/>
      <c r="AJ1911" s="146"/>
      <c r="AK1911" s="147"/>
      <c r="AM1911"/>
    </row>
    <row r="1912" spans="1:39" s="27" customFormat="1" ht="17" customHeight="1" x14ac:dyDescent="0.2">
      <c r="A1912" s="64"/>
      <c r="B1912" s="93">
        <v>4</v>
      </c>
      <c r="C1912" s="145"/>
      <c r="D1912" s="146"/>
      <c r="E1912" s="146"/>
      <c r="F1912" s="146"/>
      <c r="G1912" s="146"/>
      <c r="H1912" s="146"/>
      <c r="I1912" s="146"/>
      <c r="J1912" s="146"/>
      <c r="K1912" s="146"/>
      <c r="L1912" s="146"/>
      <c r="M1912" s="146"/>
      <c r="N1912" s="146"/>
      <c r="O1912" s="146"/>
      <c r="P1912" s="146"/>
      <c r="Q1912" s="146"/>
      <c r="R1912" s="146"/>
      <c r="S1912" s="146"/>
      <c r="T1912" s="146"/>
      <c r="U1912" s="146"/>
      <c r="V1912" s="146"/>
      <c r="W1912" s="146"/>
      <c r="X1912" s="146"/>
      <c r="Y1912" s="146"/>
      <c r="Z1912" s="146"/>
      <c r="AA1912" s="146"/>
      <c r="AB1912" s="146"/>
      <c r="AC1912" s="146"/>
      <c r="AD1912" s="146"/>
      <c r="AE1912" s="147"/>
      <c r="AF1912" s="145"/>
      <c r="AG1912" s="146"/>
      <c r="AH1912" s="147"/>
      <c r="AI1912" s="145"/>
      <c r="AJ1912" s="146"/>
      <c r="AK1912" s="147"/>
    </row>
    <row r="1913" spans="1:39" ht="17" customHeight="1" x14ac:dyDescent="0.2">
      <c r="A1913" s="62"/>
      <c r="B1913" s="93">
        <v>5</v>
      </c>
      <c r="C1913" s="145"/>
      <c r="D1913" s="146"/>
      <c r="E1913" s="146"/>
      <c r="F1913" s="146"/>
      <c r="G1913" s="146"/>
      <c r="H1913" s="146"/>
      <c r="I1913" s="146"/>
      <c r="J1913" s="146"/>
      <c r="K1913" s="146"/>
      <c r="L1913" s="146"/>
      <c r="M1913" s="146"/>
      <c r="N1913" s="146"/>
      <c r="O1913" s="146"/>
      <c r="P1913" s="146"/>
      <c r="Q1913" s="146"/>
      <c r="R1913" s="146"/>
      <c r="S1913" s="146"/>
      <c r="T1913" s="146"/>
      <c r="U1913" s="146"/>
      <c r="V1913" s="146"/>
      <c r="W1913" s="146"/>
      <c r="X1913" s="146"/>
      <c r="Y1913" s="146"/>
      <c r="Z1913" s="146"/>
      <c r="AA1913" s="146"/>
      <c r="AB1913" s="146"/>
      <c r="AC1913" s="146"/>
      <c r="AD1913" s="146"/>
      <c r="AE1913" s="147"/>
      <c r="AF1913" s="145"/>
      <c r="AG1913" s="146"/>
      <c r="AH1913" s="147"/>
      <c r="AI1913" s="145"/>
      <c r="AJ1913" s="146"/>
      <c r="AK1913" s="147"/>
      <c r="AM1913"/>
    </row>
    <row r="1914" spans="1:39" ht="17" customHeight="1" x14ac:dyDescent="0.2">
      <c r="A1914" s="62"/>
      <c r="B1914" s="93">
        <v>6</v>
      </c>
      <c r="C1914" s="145"/>
      <c r="D1914" s="146"/>
      <c r="E1914" s="146"/>
      <c r="F1914" s="146"/>
      <c r="G1914" s="146"/>
      <c r="H1914" s="146"/>
      <c r="I1914" s="146"/>
      <c r="J1914" s="146"/>
      <c r="K1914" s="146"/>
      <c r="L1914" s="146"/>
      <c r="M1914" s="146"/>
      <c r="N1914" s="146"/>
      <c r="O1914" s="146"/>
      <c r="P1914" s="146"/>
      <c r="Q1914" s="146"/>
      <c r="R1914" s="146"/>
      <c r="S1914" s="146"/>
      <c r="T1914" s="146"/>
      <c r="U1914" s="146"/>
      <c r="V1914" s="146"/>
      <c r="W1914" s="146"/>
      <c r="X1914" s="146"/>
      <c r="Y1914" s="146"/>
      <c r="Z1914" s="146"/>
      <c r="AA1914" s="146"/>
      <c r="AB1914" s="146"/>
      <c r="AC1914" s="146"/>
      <c r="AD1914" s="146"/>
      <c r="AE1914" s="147"/>
      <c r="AF1914" s="145"/>
      <c r="AG1914" s="146"/>
      <c r="AH1914" s="147"/>
      <c r="AI1914" s="145"/>
      <c r="AJ1914" s="146"/>
      <c r="AK1914" s="147"/>
      <c r="AM1914"/>
    </row>
    <row r="1915" spans="1:39" ht="17" customHeight="1" x14ac:dyDescent="0.2">
      <c r="A1915" s="62"/>
      <c r="B1915" s="94">
        <v>7</v>
      </c>
      <c r="C1915" s="148"/>
      <c r="D1915" s="149"/>
      <c r="E1915" s="149"/>
      <c r="F1915" s="149"/>
      <c r="G1915" s="149"/>
      <c r="H1915" s="149"/>
      <c r="I1915" s="149"/>
      <c r="J1915" s="149"/>
      <c r="K1915" s="149"/>
      <c r="L1915" s="149"/>
      <c r="M1915" s="149"/>
      <c r="N1915" s="149"/>
      <c r="O1915" s="149"/>
      <c r="P1915" s="149"/>
      <c r="Q1915" s="149"/>
      <c r="R1915" s="149"/>
      <c r="S1915" s="149"/>
      <c r="T1915" s="149"/>
      <c r="U1915" s="149"/>
      <c r="V1915" s="149"/>
      <c r="W1915" s="149"/>
      <c r="X1915" s="149"/>
      <c r="Y1915" s="149"/>
      <c r="Z1915" s="149"/>
      <c r="AA1915" s="149"/>
      <c r="AB1915" s="149"/>
      <c r="AC1915" s="149"/>
      <c r="AD1915" s="149"/>
      <c r="AE1915" s="150"/>
      <c r="AF1915" s="148"/>
      <c r="AG1915" s="149"/>
      <c r="AH1915" s="150"/>
      <c r="AI1915" s="148"/>
      <c r="AJ1915" s="149"/>
      <c r="AK1915" s="150"/>
      <c r="AM1915"/>
    </row>
    <row r="1916" spans="1:39" ht="7" customHeight="1" x14ac:dyDescent="0.2">
      <c r="A1916" s="62"/>
      <c r="B1916" s="16"/>
      <c r="C1916" s="17"/>
      <c r="D1916" s="18"/>
      <c r="E1916" s="18"/>
      <c r="F1916" s="18"/>
      <c r="G1916" s="18"/>
      <c r="H1916" s="18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  <c r="AA1916" s="16"/>
      <c r="AB1916" s="16"/>
      <c r="AC1916" s="16"/>
      <c r="AD1916" s="16"/>
      <c r="AE1916" s="16"/>
      <c r="AF1916" s="16"/>
      <c r="AG1916" s="16"/>
      <c r="AH1916" s="16"/>
      <c r="AI1916" s="16"/>
      <c r="AJ1916" s="16"/>
      <c r="AK1916" s="16"/>
      <c r="AM1916"/>
    </row>
    <row r="1917" spans="1:39" ht="17" customHeight="1" x14ac:dyDescent="0.2">
      <c r="A1917" s="62"/>
      <c r="B1917" s="163" t="s">
        <v>285</v>
      </c>
      <c r="C1917" s="164"/>
      <c r="D1917" s="165"/>
      <c r="E1917" s="163" t="s">
        <v>286</v>
      </c>
      <c r="F1917" s="164"/>
      <c r="G1917" s="164"/>
      <c r="H1917" s="164"/>
      <c r="I1917" s="164"/>
      <c r="J1917" s="164"/>
      <c r="K1917" s="164"/>
      <c r="L1917" s="164"/>
      <c r="M1917" s="164"/>
      <c r="N1917" s="164"/>
      <c r="O1917" s="164"/>
      <c r="P1917" s="164"/>
      <c r="Q1917" s="164"/>
      <c r="R1917" s="164"/>
      <c r="S1917" s="165"/>
      <c r="T1917" s="163" t="s">
        <v>287</v>
      </c>
      <c r="U1917" s="164"/>
      <c r="V1917" s="164"/>
      <c r="W1917" s="164"/>
      <c r="X1917" s="165"/>
      <c r="Y1917" s="163" t="s">
        <v>288</v>
      </c>
      <c r="Z1917" s="164"/>
      <c r="AA1917" s="164"/>
      <c r="AB1917" s="164"/>
      <c r="AC1917" s="165"/>
      <c r="AD1917" s="163" t="s">
        <v>289</v>
      </c>
      <c r="AE1917" s="164"/>
      <c r="AF1917" s="164"/>
      <c r="AG1917" s="164"/>
      <c r="AH1917" s="165"/>
      <c r="AI1917" s="163" t="s">
        <v>290</v>
      </c>
      <c r="AJ1917" s="164"/>
      <c r="AK1917" s="165"/>
      <c r="AM1917"/>
    </row>
    <row r="1918" spans="1:39" ht="17" customHeight="1" x14ac:dyDescent="0.2">
      <c r="A1918" s="62"/>
      <c r="B1918" s="142"/>
      <c r="C1918" s="143"/>
      <c r="D1918" s="144"/>
      <c r="E1918" s="142"/>
      <c r="F1918" s="143"/>
      <c r="G1918" s="143"/>
      <c r="H1918" s="143"/>
      <c r="I1918" s="143"/>
      <c r="J1918" s="143"/>
      <c r="K1918" s="143"/>
      <c r="L1918" s="143"/>
      <c r="M1918" s="143"/>
      <c r="N1918" s="143"/>
      <c r="O1918" s="143"/>
      <c r="P1918" s="143"/>
      <c r="Q1918" s="143"/>
      <c r="R1918" s="143"/>
      <c r="S1918" s="144"/>
      <c r="T1918" s="142" t="s">
        <v>291</v>
      </c>
      <c r="U1918" s="143"/>
      <c r="V1918" s="143"/>
      <c r="W1918" s="143"/>
      <c r="X1918" s="144"/>
      <c r="Y1918" s="142" t="s">
        <v>292</v>
      </c>
      <c r="Z1918" s="143"/>
      <c r="AA1918" s="143"/>
      <c r="AB1918" s="143"/>
      <c r="AC1918" s="144"/>
      <c r="AD1918" s="142" t="s">
        <v>292</v>
      </c>
      <c r="AE1918" s="143"/>
      <c r="AF1918" s="143"/>
      <c r="AG1918" s="143"/>
      <c r="AH1918" s="144"/>
      <c r="AI1918" s="142"/>
      <c r="AJ1918" s="143"/>
      <c r="AK1918" s="144"/>
      <c r="AM1918"/>
    </row>
    <row r="1919" spans="1:39" ht="17" customHeight="1" x14ac:dyDescent="0.2">
      <c r="A1919" s="62"/>
      <c r="B1919" s="145"/>
      <c r="C1919" s="146"/>
      <c r="D1919" s="147"/>
      <c r="E1919" s="145"/>
      <c r="F1919" s="146"/>
      <c r="G1919" s="146"/>
      <c r="H1919" s="146"/>
      <c r="I1919" s="146"/>
      <c r="J1919" s="146"/>
      <c r="K1919" s="146"/>
      <c r="L1919" s="146"/>
      <c r="M1919" s="146"/>
      <c r="N1919" s="146"/>
      <c r="O1919" s="146"/>
      <c r="P1919" s="146"/>
      <c r="Q1919" s="146"/>
      <c r="R1919" s="146"/>
      <c r="S1919" s="147"/>
      <c r="T1919" s="145" t="s">
        <v>291</v>
      </c>
      <c r="U1919" s="146"/>
      <c r="V1919" s="146"/>
      <c r="W1919" s="146"/>
      <c r="X1919" s="147"/>
      <c r="Y1919" s="145" t="s">
        <v>292</v>
      </c>
      <c r="Z1919" s="146"/>
      <c r="AA1919" s="146"/>
      <c r="AB1919" s="146"/>
      <c r="AC1919" s="147"/>
      <c r="AD1919" s="145" t="s">
        <v>292</v>
      </c>
      <c r="AE1919" s="146"/>
      <c r="AF1919" s="146"/>
      <c r="AG1919" s="146"/>
      <c r="AH1919" s="147"/>
      <c r="AI1919" s="145"/>
      <c r="AJ1919" s="146"/>
      <c r="AK1919" s="147"/>
      <c r="AM1919"/>
    </row>
    <row r="1920" spans="1:39" ht="17" customHeight="1" x14ac:dyDescent="0.2">
      <c r="A1920" s="62"/>
      <c r="B1920" s="145"/>
      <c r="C1920" s="146"/>
      <c r="D1920" s="147"/>
      <c r="E1920" s="145"/>
      <c r="F1920" s="146"/>
      <c r="G1920" s="146"/>
      <c r="H1920" s="146"/>
      <c r="I1920" s="146"/>
      <c r="J1920" s="146"/>
      <c r="K1920" s="146"/>
      <c r="L1920" s="146"/>
      <c r="M1920" s="146"/>
      <c r="N1920" s="146"/>
      <c r="O1920" s="146"/>
      <c r="P1920" s="146"/>
      <c r="Q1920" s="146"/>
      <c r="R1920" s="146"/>
      <c r="S1920" s="147"/>
      <c r="T1920" s="145" t="s">
        <v>291</v>
      </c>
      <c r="U1920" s="146"/>
      <c r="V1920" s="146"/>
      <c r="W1920" s="146"/>
      <c r="X1920" s="147"/>
      <c r="Y1920" s="145" t="s">
        <v>292</v>
      </c>
      <c r="Z1920" s="146"/>
      <c r="AA1920" s="146"/>
      <c r="AB1920" s="146"/>
      <c r="AC1920" s="147"/>
      <c r="AD1920" s="145" t="s">
        <v>292</v>
      </c>
      <c r="AE1920" s="146"/>
      <c r="AF1920" s="146"/>
      <c r="AG1920" s="146"/>
      <c r="AH1920" s="147"/>
      <c r="AI1920" s="145"/>
      <c r="AJ1920" s="146"/>
      <c r="AK1920" s="147"/>
      <c r="AM1920"/>
    </row>
    <row r="1921" spans="1:39" ht="17" customHeight="1" x14ac:dyDescent="0.2">
      <c r="A1921" s="62"/>
      <c r="B1921" s="145"/>
      <c r="C1921" s="146"/>
      <c r="D1921" s="147"/>
      <c r="E1921" s="145"/>
      <c r="F1921" s="146"/>
      <c r="G1921" s="146"/>
      <c r="H1921" s="146"/>
      <c r="I1921" s="146"/>
      <c r="J1921" s="146"/>
      <c r="K1921" s="146"/>
      <c r="L1921" s="146"/>
      <c r="M1921" s="146"/>
      <c r="N1921" s="146"/>
      <c r="O1921" s="146"/>
      <c r="P1921" s="146"/>
      <c r="Q1921" s="146"/>
      <c r="R1921" s="146"/>
      <c r="S1921" s="147"/>
      <c r="T1921" s="145" t="s">
        <v>291</v>
      </c>
      <c r="U1921" s="146"/>
      <c r="V1921" s="146"/>
      <c r="W1921" s="146"/>
      <c r="X1921" s="147"/>
      <c r="Y1921" s="145" t="s">
        <v>292</v>
      </c>
      <c r="Z1921" s="146"/>
      <c r="AA1921" s="146"/>
      <c r="AB1921" s="146"/>
      <c r="AC1921" s="147"/>
      <c r="AD1921" s="145" t="s">
        <v>292</v>
      </c>
      <c r="AE1921" s="146"/>
      <c r="AF1921" s="146"/>
      <c r="AG1921" s="146"/>
      <c r="AH1921" s="147"/>
      <c r="AI1921" s="145"/>
      <c r="AJ1921" s="146"/>
      <c r="AK1921" s="147"/>
      <c r="AM1921"/>
    </row>
    <row r="1922" spans="1:39" ht="17" customHeight="1" x14ac:dyDescent="0.2">
      <c r="A1922" s="62"/>
      <c r="B1922" s="145"/>
      <c r="C1922" s="146"/>
      <c r="D1922" s="147"/>
      <c r="E1922" s="145"/>
      <c r="F1922" s="146"/>
      <c r="G1922" s="146"/>
      <c r="H1922" s="146"/>
      <c r="I1922" s="146"/>
      <c r="J1922" s="146"/>
      <c r="K1922" s="146"/>
      <c r="L1922" s="146"/>
      <c r="M1922" s="146"/>
      <c r="N1922" s="146"/>
      <c r="O1922" s="146"/>
      <c r="P1922" s="146"/>
      <c r="Q1922" s="146"/>
      <c r="R1922" s="146"/>
      <c r="S1922" s="147"/>
      <c r="T1922" s="145" t="s">
        <v>291</v>
      </c>
      <c r="U1922" s="146"/>
      <c r="V1922" s="146"/>
      <c r="W1922" s="146"/>
      <c r="X1922" s="147"/>
      <c r="Y1922" s="145" t="s">
        <v>292</v>
      </c>
      <c r="Z1922" s="146"/>
      <c r="AA1922" s="146"/>
      <c r="AB1922" s="146"/>
      <c r="AC1922" s="147"/>
      <c r="AD1922" s="145" t="s">
        <v>292</v>
      </c>
      <c r="AE1922" s="146"/>
      <c r="AF1922" s="146"/>
      <c r="AG1922" s="146"/>
      <c r="AH1922" s="147"/>
      <c r="AI1922" s="145"/>
      <c r="AJ1922" s="146"/>
      <c r="AK1922" s="147"/>
      <c r="AM1922"/>
    </row>
    <row r="1923" spans="1:39" ht="17" customHeight="1" x14ac:dyDescent="0.2">
      <c r="A1923" s="62"/>
      <c r="B1923" s="145"/>
      <c r="C1923" s="146"/>
      <c r="D1923" s="147"/>
      <c r="E1923" s="145"/>
      <c r="F1923" s="146"/>
      <c r="G1923" s="146"/>
      <c r="H1923" s="146"/>
      <c r="I1923" s="146"/>
      <c r="J1923" s="146"/>
      <c r="K1923" s="146"/>
      <c r="L1923" s="146"/>
      <c r="M1923" s="146"/>
      <c r="N1923" s="146"/>
      <c r="O1923" s="146"/>
      <c r="P1923" s="146"/>
      <c r="Q1923" s="146"/>
      <c r="R1923" s="146"/>
      <c r="S1923" s="147"/>
      <c r="T1923" s="145" t="s">
        <v>291</v>
      </c>
      <c r="U1923" s="146"/>
      <c r="V1923" s="146"/>
      <c r="W1923" s="146"/>
      <c r="X1923" s="147"/>
      <c r="Y1923" s="145" t="s">
        <v>292</v>
      </c>
      <c r="Z1923" s="146"/>
      <c r="AA1923" s="146"/>
      <c r="AB1923" s="146"/>
      <c r="AC1923" s="147"/>
      <c r="AD1923" s="145" t="s">
        <v>292</v>
      </c>
      <c r="AE1923" s="146"/>
      <c r="AF1923" s="146"/>
      <c r="AG1923" s="146"/>
      <c r="AH1923" s="147"/>
      <c r="AI1923" s="145"/>
      <c r="AJ1923" s="146"/>
      <c r="AK1923" s="147"/>
      <c r="AM1923"/>
    </row>
    <row r="1924" spans="1:39" ht="17" customHeight="1" x14ac:dyDescent="0.2">
      <c r="A1924" s="62"/>
      <c r="B1924" s="145"/>
      <c r="C1924" s="146"/>
      <c r="D1924" s="147"/>
      <c r="E1924" s="145"/>
      <c r="F1924" s="146"/>
      <c r="G1924" s="146"/>
      <c r="H1924" s="146"/>
      <c r="I1924" s="146"/>
      <c r="J1924" s="146"/>
      <c r="K1924" s="146"/>
      <c r="L1924" s="146"/>
      <c r="M1924" s="146"/>
      <c r="N1924" s="146"/>
      <c r="O1924" s="146"/>
      <c r="P1924" s="146"/>
      <c r="Q1924" s="146"/>
      <c r="R1924" s="146"/>
      <c r="S1924" s="147"/>
      <c r="T1924" s="145" t="s">
        <v>291</v>
      </c>
      <c r="U1924" s="146"/>
      <c r="V1924" s="146"/>
      <c r="W1924" s="146"/>
      <c r="X1924" s="147"/>
      <c r="Y1924" s="145" t="s">
        <v>292</v>
      </c>
      <c r="Z1924" s="146"/>
      <c r="AA1924" s="146"/>
      <c r="AB1924" s="146"/>
      <c r="AC1924" s="147"/>
      <c r="AD1924" s="145" t="s">
        <v>292</v>
      </c>
      <c r="AE1924" s="146"/>
      <c r="AF1924" s="146"/>
      <c r="AG1924" s="146"/>
      <c r="AH1924" s="147"/>
      <c r="AI1924" s="145"/>
      <c r="AJ1924" s="146"/>
      <c r="AK1924" s="147"/>
      <c r="AM1924"/>
    </row>
    <row r="1925" spans="1:39" ht="17" customHeight="1" x14ac:dyDescent="0.2">
      <c r="A1925" s="62"/>
      <c r="B1925" s="145"/>
      <c r="C1925" s="146"/>
      <c r="D1925" s="147"/>
      <c r="E1925" s="145"/>
      <c r="F1925" s="146"/>
      <c r="G1925" s="146"/>
      <c r="H1925" s="146"/>
      <c r="I1925" s="146"/>
      <c r="J1925" s="146"/>
      <c r="K1925" s="146"/>
      <c r="L1925" s="146"/>
      <c r="M1925" s="146"/>
      <c r="N1925" s="146"/>
      <c r="O1925" s="146"/>
      <c r="P1925" s="146"/>
      <c r="Q1925" s="146"/>
      <c r="R1925" s="146"/>
      <c r="S1925" s="147"/>
      <c r="T1925" s="145" t="s">
        <v>291</v>
      </c>
      <c r="U1925" s="146"/>
      <c r="V1925" s="146"/>
      <c r="W1925" s="146"/>
      <c r="X1925" s="147"/>
      <c r="Y1925" s="145" t="s">
        <v>292</v>
      </c>
      <c r="Z1925" s="146"/>
      <c r="AA1925" s="146"/>
      <c r="AB1925" s="146"/>
      <c r="AC1925" s="147"/>
      <c r="AD1925" s="145" t="s">
        <v>292</v>
      </c>
      <c r="AE1925" s="146"/>
      <c r="AF1925" s="146"/>
      <c r="AG1925" s="146"/>
      <c r="AH1925" s="147"/>
      <c r="AI1925" s="145"/>
      <c r="AJ1925" s="146"/>
      <c r="AK1925" s="147"/>
      <c r="AM1925"/>
    </row>
    <row r="1926" spans="1:39" ht="17" customHeight="1" x14ac:dyDescent="0.2">
      <c r="A1926" s="62"/>
      <c r="B1926" s="145"/>
      <c r="C1926" s="146"/>
      <c r="D1926" s="147"/>
      <c r="E1926" s="145"/>
      <c r="F1926" s="146"/>
      <c r="G1926" s="146"/>
      <c r="H1926" s="146"/>
      <c r="I1926" s="146"/>
      <c r="J1926" s="146"/>
      <c r="K1926" s="146"/>
      <c r="L1926" s="146"/>
      <c r="M1926" s="146"/>
      <c r="N1926" s="146"/>
      <c r="O1926" s="146"/>
      <c r="P1926" s="146"/>
      <c r="Q1926" s="146"/>
      <c r="R1926" s="146"/>
      <c r="S1926" s="147"/>
      <c r="T1926" s="145" t="s">
        <v>291</v>
      </c>
      <c r="U1926" s="146"/>
      <c r="V1926" s="146"/>
      <c r="W1926" s="146"/>
      <c r="X1926" s="147"/>
      <c r="Y1926" s="145" t="s">
        <v>292</v>
      </c>
      <c r="Z1926" s="146"/>
      <c r="AA1926" s="146"/>
      <c r="AB1926" s="146"/>
      <c r="AC1926" s="147"/>
      <c r="AD1926" s="145" t="s">
        <v>292</v>
      </c>
      <c r="AE1926" s="146"/>
      <c r="AF1926" s="146"/>
      <c r="AG1926" s="146"/>
      <c r="AH1926" s="147"/>
      <c r="AI1926" s="145"/>
      <c r="AJ1926" s="146"/>
      <c r="AK1926" s="147"/>
      <c r="AM1926"/>
    </row>
    <row r="1927" spans="1:39" ht="17" customHeight="1" x14ac:dyDescent="0.2">
      <c r="A1927" s="62"/>
      <c r="B1927" s="145"/>
      <c r="C1927" s="146"/>
      <c r="D1927" s="147"/>
      <c r="E1927" s="145"/>
      <c r="F1927" s="146"/>
      <c r="G1927" s="146"/>
      <c r="H1927" s="146"/>
      <c r="I1927" s="146"/>
      <c r="J1927" s="146"/>
      <c r="K1927" s="146"/>
      <c r="L1927" s="146"/>
      <c r="M1927" s="146"/>
      <c r="N1927" s="146"/>
      <c r="O1927" s="146"/>
      <c r="P1927" s="146"/>
      <c r="Q1927" s="146"/>
      <c r="R1927" s="146"/>
      <c r="S1927" s="147"/>
      <c r="T1927" s="145" t="s">
        <v>291</v>
      </c>
      <c r="U1927" s="146"/>
      <c r="V1927" s="146"/>
      <c r="W1927" s="146"/>
      <c r="X1927" s="147"/>
      <c r="Y1927" s="145" t="s">
        <v>292</v>
      </c>
      <c r="Z1927" s="146"/>
      <c r="AA1927" s="146"/>
      <c r="AB1927" s="146"/>
      <c r="AC1927" s="147"/>
      <c r="AD1927" s="145" t="s">
        <v>292</v>
      </c>
      <c r="AE1927" s="146"/>
      <c r="AF1927" s="146"/>
      <c r="AG1927" s="146"/>
      <c r="AH1927" s="147"/>
      <c r="AI1927" s="145"/>
      <c r="AJ1927" s="146"/>
      <c r="AK1927" s="147"/>
      <c r="AM1927"/>
    </row>
    <row r="1928" spans="1:39" ht="17" customHeight="1" x14ac:dyDescent="0.2">
      <c r="A1928" s="62"/>
      <c r="B1928" s="148"/>
      <c r="C1928" s="149"/>
      <c r="D1928" s="150"/>
      <c r="E1928" s="148"/>
      <c r="F1928" s="149"/>
      <c r="G1928" s="149"/>
      <c r="H1928" s="149"/>
      <c r="I1928" s="149"/>
      <c r="J1928" s="149"/>
      <c r="K1928" s="149"/>
      <c r="L1928" s="149"/>
      <c r="M1928" s="149"/>
      <c r="N1928" s="149"/>
      <c r="O1928" s="149"/>
      <c r="P1928" s="149"/>
      <c r="Q1928" s="149"/>
      <c r="R1928" s="149"/>
      <c r="S1928" s="150"/>
      <c r="T1928" s="148" t="s">
        <v>291</v>
      </c>
      <c r="U1928" s="149"/>
      <c r="V1928" s="149"/>
      <c r="W1928" s="149"/>
      <c r="X1928" s="150"/>
      <c r="Y1928" s="148" t="s">
        <v>292</v>
      </c>
      <c r="Z1928" s="149"/>
      <c r="AA1928" s="149"/>
      <c r="AB1928" s="149"/>
      <c r="AC1928" s="150"/>
      <c r="AD1928" s="148" t="s">
        <v>292</v>
      </c>
      <c r="AE1928" s="149"/>
      <c r="AF1928" s="149"/>
      <c r="AG1928" s="149"/>
      <c r="AH1928" s="150"/>
      <c r="AI1928" s="148"/>
      <c r="AJ1928" s="149"/>
      <c r="AK1928" s="150"/>
      <c r="AM1928"/>
    </row>
    <row r="1929" spans="1:39" ht="7" customHeight="1" x14ac:dyDescent="0.2">
      <c r="A1929" s="62"/>
      <c r="AM1929"/>
    </row>
    <row r="1930" spans="1:39" ht="7" customHeight="1" x14ac:dyDescent="0.2">
      <c r="A1930" s="62"/>
      <c r="B1930" s="28"/>
      <c r="C1930" s="25"/>
      <c r="D1930" s="25"/>
      <c r="E1930" s="25"/>
      <c r="F1930" s="25"/>
      <c r="G1930" s="25"/>
      <c r="H1930" s="25"/>
      <c r="I1930" s="25"/>
      <c r="J1930" s="25"/>
      <c r="K1930" s="25"/>
      <c r="L1930" s="25"/>
      <c r="M1930" s="25"/>
      <c r="N1930" s="25"/>
      <c r="O1930" s="25"/>
      <c r="P1930" s="25"/>
      <c r="Q1930" s="25"/>
      <c r="R1930" s="25"/>
      <c r="S1930" s="25"/>
      <c r="T1930" s="25"/>
      <c r="U1930" s="25"/>
      <c r="V1930" s="25"/>
      <c r="W1930" s="25"/>
      <c r="X1930" s="25"/>
      <c r="Y1930" s="25"/>
      <c r="Z1930" s="25"/>
      <c r="AA1930" s="25"/>
      <c r="AB1930" s="25"/>
      <c r="AC1930" s="25"/>
      <c r="AD1930" s="25"/>
      <c r="AE1930" s="25"/>
      <c r="AF1930" s="25"/>
      <c r="AG1930" s="25"/>
      <c r="AH1930" s="25"/>
      <c r="AI1930" s="25"/>
      <c r="AJ1930" s="25"/>
      <c r="AK1930" s="26"/>
      <c r="AM1930"/>
    </row>
    <row r="1931" spans="1:39" s="30" customFormat="1" ht="15" customHeight="1" x14ac:dyDescent="0.15">
      <c r="A1931" s="62"/>
      <c r="B1931" s="166" t="s">
        <v>293</v>
      </c>
      <c r="C1931" s="167"/>
      <c r="D1931" s="167"/>
      <c r="E1931" s="167"/>
      <c r="F1931" s="167"/>
      <c r="G1931" s="23"/>
      <c r="H1931" s="69"/>
      <c r="I1931" s="23" t="s">
        <v>294</v>
      </c>
      <c r="J1931" s="23"/>
      <c r="K1931" s="23"/>
      <c r="L1931" s="23"/>
      <c r="M1931" s="69"/>
      <c r="N1931" s="23" t="s">
        <v>295</v>
      </c>
      <c r="O1931" s="23"/>
      <c r="P1931" s="23"/>
      <c r="Q1931" s="23"/>
      <c r="R1931" s="69"/>
      <c r="S1931" s="23" t="s">
        <v>296</v>
      </c>
      <c r="T1931" s="23"/>
      <c r="U1931" s="23"/>
      <c r="V1931" s="23"/>
      <c r="W1931" s="23"/>
      <c r="X1931" s="23"/>
      <c r="Y1931" s="70"/>
      <c r="Z1931" s="23" t="s">
        <v>297</v>
      </c>
      <c r="AA1931" s="23"/>
      <c r="AB1931" s="23"/>
      <c r="AC1931" s="23"/>
      <c r="AD1931" s="69"/>
      <c r="AE1931" s="23" t="s">
        <v>298</v>
      </c>
      <c r="AF1931" s="23"/>
      <c r="AG1931" s="23"/>
      <c r="AH1931" s="80"/>
      <c r="AI1931" s="80"/>
      <c r="AJ1931" s="80"/>
      <c r="AK1931" s="84"/>
    </row>
    <row r="1932" spans="1:39" s="30" customFormat="1" ht="10" customHeight="1" x14ac:dyDescent="0.15">
      <c r="A1932" s="62"/>
      <c r="B1932" s="166"/>
      <c r="C1932" s="167"/>
      <c r="D1932" s="167"/>
      <c r="E1932" s="167"/>
      <c r="F1932" s="167"/>
      <c r="G1932" s="23"/>
      <c r="H1932" s="23"/>
      <c r="I1932" s="23"/>
      <c r="J1932" s="23"/>
      <c r="K1932" s="23"/>
      <c r="L1932" s="23"/>
      <c r="M1932" s="23"/>
      <c r="N1932" s="23"/>
      <c r="O1932" s="23"/>
      <c r="P1932" s="23"/>
      <c r="Q1932" s="23"/>
      <c r="R1932" s="23"/>
      <c r="S1932" s="23"/>
      <c r="T1932" s="23"/>
      <c r="U1932" s="23"/>
      <c r="V1932" s="23"/>
      <c r="W1932" s="23"/>
      <c r="X1932" s="23"/>
      <c r="Y1932" s="23"/>
      <c r="Z1932" s="23"/>
      <c r="AA1932" s="23"/>
      <c r="AB1932" s="23"/>
      <c r="AC1932" s="23"/>
      <c r="AD1932" s="23"/>
      <c r="AE1932" s="23"/>
      <c r="AF1932" s="23"/>
      <c r="AG1932" s="23"/>
      <c r="AH1932" s="80"/>
      <c r="AI1932" s="80"/>
      <c r="AJ1932" s="80"/>
      <c r="AK1932" s="84"/>
    </row>
    <row r="1933" spans="1:39" s="30" customFormat="1" ht="15" customHeight="1" x14ac:dyDescent="0.15">
      <c r="A1933" s="62"/>
      <c r="B1933" s="166"/>
      <c r="C1933" s="167"/>
      <c r="D1933" s="167"/>
      <c r="E1933" s="167"/>
      <c r="F1933" s="167"/>
      <c r="G1933" s="23"/>
      <c r="H1933" s="69"/>
      <c r="I1933" s="23" t="s">
        <v>299</v>
      </c>
      <c r="J1933" s="23"/>
      <c r="K1933" s="23"/>
      <c r="L1933" s="23"/>
      <c r="M1933" s="69"/>
      <c r="N1933" s="23" t="s">
        <v>300</v>
      </c>
      <c r="O1933" s="72"/>
      <c r="P1933" s="23"/>
      <c r="Q1933" s="23"/>
      <c r="R1933" s="69"/>
      <c r="S1933" s="23" t="s">
        <v>301</v>
      </c>
      <c r="T1933" s="23"/>
      <c r="U1933" s="23"/>
      <c r="V1933" s="23"/>
      <c r="W1933" s="23"/>
      <c r="X1933" s="23"/>
      <c r="Y1933" s="69"/>
      <c r="Z1933" s="23" t="s">
        <v>302</v>
      </c>
      <c r="AA1933" s="23"/>
      <c r="AB1933" s="71"/>
      <c r="AC1933" s="71"/>
      <c r="AD1933" s="71"/>
      <c r="AE1933" s="71"/>
      <c r="AF1933" s="71"/>
      <c r="AG1933" s="71"/>
      <c r="AH1933" s="71"/>
      <c r="AI1933" s="71"/>
      <c r="AJ1933" s="71"/>
      <c r="AK1933" s="82"/>
    </row>
    <row r="1934" spans="1:39" s="30" customFormat="1" ht="10" customHeight="1" x14ac:dyDescent="0.15">
      <c r="A1934" s="62"/>
      <c r="B1934" s="83"/>
      <c r="C1934" s="29"/>
      <c r="D1934" s="29"/>
      <c r="E1934" s="29"/>
      <c r="F1934" s="29"/>
      <c r="G1934" s="23"/>
      <c r="H1934" s="23"/>
      <c r="I1934" s="23"/>
      <c r="J1934" s="23"/>
      <c r="K1934" s="23"/>
      <c r="L1934" s="23"/>
      <c r="M1934" s="23"/>
      <c r="N1934" s="23"/>
      <c r="O1934" s="23"/>
      <c r="P1934" s="23"/>
      <c r="Q1934" s="23"/>
      <c r="R1934" s="23"/>
      <c r="S1934" s="23"/>
      <c r="T1934" s="23"/>
      <c r="U1934" s="23"/>
      <c r="V1934" s="23"/>
      <c r="W1934" s="23"/>
      <c r="X1934" s="23"/>
      <c r="Y1934" s="23"/>
      <c r="Z1934" s="23"/>
      <c r="AA1934" s="23"/>
      <c r="AB1934" s="23"/>
      <c r="AC1934" s="23"/>
      <c r="AD1934" s="23"/>
      <c r="AE1934" s="23"/>
      <c r="AF1934" s="23"/>
      <c r="AG1934" s="23"/>
      <c r="AH1934" s="23"/>
      <c r="AI1934" s="23"/>
      <c r="AJ1934" s="23"/>
      <c r="AK1934" s="84"/>
    </row>
    <row r="1935" spans="1:39" s="30" customFormat="1" ht="15" customHeight="1" x14ac:dyDescent="0.15">
      <c r="A1935" s="62"/>
      <c r="B1935" s="171" t="s">
        <v>303</v>
      </c>
      <c r="C1935" s="172"/>
      <c r="D1935" s="172"/>
      <c r="E1935" s="172"/>
      <c r="F1935" s="172"/>
      <c r="G1935" s="23"/>
      <c r="H1935" s="69"/>
      <c r="I1935" s="23" t="s">
        <v>304</v>
      </c>
      <c r="J1935" s="23"/>
      <c r="K1935" s="23"/>
      <c r="L1935" s="23"/>
      <c r="M1935" s="23"/>
      <c r="N1935" s="23"/>
      <c r="O1935" s="72"/>
      <c r="P1935" s="23"/>
      <c r="Q1935" s="23"/>
      <c r="R1935" s="69"/>
      <c r="S1935" s="23" t="s">
        <v>305</v>
      </c>
      <c r="T1935" s="23"/>
      <c r="U1935" s="23"/>
      <c r="V1935" s="23"/>
      <c r="W1935" s="23"/>
      <c r="X1935" s="23"/>
      <c r="Y1935" s="69"/>
      <c r="Z1935" s="23" t="s">
        <v>306</v>
      </c>
      <c r="AA1935" s="23"/>
      <c r="AB1935" s="23"/>
      <c r="AC1935" s="23"/>
      <c r="AD1935" s="23"/>
      <c r="AE1935" s="23"/>
      <c r="AF1935" s="73"/>
      <c r="AG1935" s="23"/>
      <c r="AH1935" s="23"/>
      <c r="AI1935" s="23"/>
      <c r="AJ1935" s="23"/>
      <c r="AK1935" s="84"/>
    </row>
    <row r="1936" spans="1:39" s="30" customFormat="1" ht="5" customHeight="1" x14ac:dyDescent="0.15">
      <c r="A1936" s="62"/>
      <c r="B1936" s="171"/>
      <c r="C1936" s="172"/>
      <c r="D1936" s="172"/>
      <c r="E1936" s="172"/>
      <c r="F1936" s="172"/>
      <c r="G1936" s="23"/>
      <c r="H1936" s="23"/>
      <c r="I1936" s="23"/>
      <c r="J1936" s="23"/>
      <c r="K1936" s="23"/>
      <c r="L1936" s="23"/>
      <c r="M1936" s="23"/>
      <c r="N1936" s="23"/>
      <c r="O1936" s="72"/>
      <c r="P1936" s="23"/>
      <c r="Q1936" s="23"/>
      <c r="R1936" s="23"/>
      <c r="S1936" s="23"/>
      <c r="T1936" s="23"/>
      <c r="U1936" s="23"/>
      <c r="V1936" s="23"/>
      <c r="W1936" s="23"/>
      <c r="X1936" s="23"/>
      <c r="Y1936" s="23"/>
      <c r="Z1936" s="23"/>
      <c r="AA1936" s="23"/>
      <c r="AB1936" s="23"/>
      <c r="AC1936" s="23"/>
      <c r="AD1936" s="23"/>
      <c r="AE1936" s="23"/>
      <c r="AF1936" s="73"/>
      <c r="AG1936" s="23"/>
      <c r="AH1936" s="23"/>
      <c r="AI1936" s="23"/>
      <c r="AJ1936" s="23"/>
      <c r="AK1936" s="84"/>
    </row>
    <row r="1937" spans="1:39" s="30" customFormat="1" ht="15" customHeight="1" x14ac:dyDescent="0.2">
      <c r="A1937" s="63"/>
      <c r="B1937" s="171"/>
      <c r="C1937" s="172"/>
      <c r="D1937" s="172"/>
      <c r="E1937" s="172"/>
      <c r="F1937" s="172"/>
      <c r="G1937" s="23"/>
      <c r="H1937" s="23"/>
      <c r="I1937" s="23"/>
      <c r="J1937" s="23"/>
      <c r="K1937" s="23"/>
      <c r="L1937" s="23"/>
      <c r="M1937" s="23"/>
      <c r="N1937" s="23"/>
      <c r="O1937" s="74"/>
      <c r="P1937" s="23"/>
      <c r="Q1937" s="23"/>
      <c r="R1937" s="23"/>
      <c r="S1937" s="23"/>
      <c r="T1937" s="23"/>
      <c r="U1937" s="23"/>
      <c r="V1937" s="23"/>
      <c r="W1937" s="23"/>
      <c r="X1937" s="23"/>
      <c r="Y1937" s="23"/>
      <c r="Z1937" s="23"/>
      <c r="AA1937" s="23"/>
      <c r="AB1937" s="23"/>
      <c r="AC1937" s="23"/>
      <c r="AD1937" s="23"/>
      <c r="AE1937" s="23"/>
      <c r="AF1937" s="23"/>
      <c r="AG1937" s="23"/>
      <c r="AH1937" s="23"/>
      <c r="AI1937" s="23"/>
      <c r="AJ1937" s="23"/>
      <c r="AK1937" s="84"/>
    </row>
    <row r="1938" spans="1:39" s="30" customFormat="1" ht="10" customHeight="1" x14ac:dyDescent="0.2">
      <c r="A1938" s="62"/>
      <c r="B1938" s="83"/>
      <c r="C1938" s="29"/>
      <c r="D1938" s="29"/>
      <c r="E1938" s="29"/>
      <c r="F1938" s="29"/>
      <c r="G1938" s="23"/>
      <c r="H1938" s="23"/>
      <c r="I1938" s="23"/>
      <c r="J1938" s="23"/>
      <c r="K1938" s="23"/>
      <c r="L1938" s="23"/>
      <c r="M1938" s="23"/>
      <c r="N1938" s="23"/>
      <c r="O1938" s="75"/>
      <c r="P1938" s="23"/>
      <c r="Q1938" s="23"/>
      <c r="R1938" s="23"/>
      <c r="S1938" s="23"/>
      <c r="T1938" s="23"/>
      <c r="U1938" s="23"/>
      <c r="V1938" s="23"/>
      <c r="W1938" s="23"/>
      <c r="X1938" s="23"/>
      <c r="Y1938" s="23"/>
      <c r="Z1938" s="23"/>
      <c r="AA1938" s="23"/>
      <c r="AB1938" s="23"/>
      <c r="AC1938" s="23"/>
      <c r="AD1938" s="23"/>
      <c r="AE1938" s="23"/>
      <c r="AF1938" s="23"/>
      <c r="AG1938" s="23"/>
      <c r="AH1938" s="23"/>
      <c r="AI1938" s="23"/>
      <c r="AJ1938" s="23"/>
      <c r="AK1938" s="84"/>
    </row>
    <row r="1939" spans="1:39" s="30" customFormat="1" ht="17" customHeight="1" x14ac:dyDescent="0.15">
      <c r="A1939" s="62"/>
      <c r="B1939" s="173" t="s">
        <v>307</v>
      </c>
      <c r="C1939" s="174"/>
      <c r="D1939" s="174"/>
      <c r="E1939" s="174"/>
      <c r="F1939" s="174"/>
      <c r="G1939" s="23"/>
      <c r="H1939" s="69"/>
      <c r="I1939" s="76" t="s">
        <v>308</v>
      </c>
      <c r="J1939" s="23"/>
      <c r="K1939" s="23"/>
      <c r="L1939" s="23"/>
      <c r="M1939" s="69"/>
      <c r="N1939" s="23" t="s">
        <v>309</v>
      </c>
      <c r="O1939" s="72"/>
      <c r="P1939" s="23"/>
      <c r="Q1939" s="23"/>
      <c r="R1939" s="69"/>
      <c r="S1939" s="23" t="s">
        <v>310</v>
      </c>
      <c r="T1939" s="23"/>
      <c r="U1939" s="23"/>
      <c r="V1939" s="23"/>
      <c r="W1939" s="23"/>
      <c r="X1939" s="23"/>
      <c r="Y1939" s="69"/>
      <c r="Z1939" s="23" t="s">
        <v>311</v>
      </c>
      <c r="AA1939" s="23"/>
      <c r="AB1939" s="23"/>
      <c r="AC1939" s="69"/>
      <c r="AD1939" s="76" t="s">
        <v>312</v>
      </c>
      <c r="AF1939" s="23"/>
      <c r="AG1939" s="23"/>
      <c r="AH1939" s="23"/>
      <c r="AI1939" s="23"/>
      <c r="AJ1939" s="23"/>
      <c r="AK1939" s="84"/>
    </row>
    <row r="1940" spans="1:39" s="30" customFormat="1" ht="7" customHeight="1" x14ac:dyDescent="0.15">
      <c r="A1940" s="62"/>
      <c r="B1940" s="173"/>
      <c r="C1940" s="174"/>
      <c r="D1940" s="174"/>
      <c r="E1940" s="174"/>
      <c r="F1940" s="174"/>
      <c r="G1940" s="23"/>
      <c r="H1940" s="77"/>
      <c r="I1940" s="23"/>
      <c r="J1940" s="23"/>
      <c r="K1940" s="23"/>
      <c r="L1940" s="23"/>
      <c r="M1940" s="23"/>
      <c r="N1940" s="23"/>
      <c r="O1940" s="72"/>
      <c r="P1940" s="23"/>
      <c r="Q1940" s="23"/>
      <c r="R1940" s="23"/>
      <c r="S1940" s="23"/>
      <c r="T1940" s="23"/>
      <c r="U1940" s="23"/>
      <c r="V1940" s="23"/>
      <c r="W1940" s="23"/>
      <c r="X1940" s="23"/>
      <c r="Y1940" s="23"/>
      <c r="Z1940" s="23"/>
      <c r="AA1940" s="23"/>
      <c r="AB1940" s="23"/>
      <c r="AC1940" s="23"/>
      <c r="AD1940" s="23"/>
      <c r="AE1940" s="23"/>
      <c r="AF1940" s="23"/>
      <c r="AG1940" s="23"/>
      <c r="AH1940" s="23"/>
      <c r="AI1940" s="23"/>
      <c r="AJ1940" s="23"/>
      <c r="AK1940" s="84"/>
    </row>
    <row r="1941" spans="1:39" ht="17" customHeight="1" x14ac:dyDescent="0.2">
      <c r="A1941" s="62"/>
      <c r="B1941" s="173"/>
      <c r="C1941" s="174"/>
      <c r="D1941" s="174"/>
      <c r="E1941" s="174"/>
      <c r="F1941" s="174"/>
      <c r="G1941" s="75"/>
      <c r="H1941" s="78"/>
      <c r="I1941" s="75" t="s">
        <v>313</v>
      </c>
      <c r="J1941" s="75"/>
      <c r="K1941" s="75"/>
      <c r="L1941" s="75"/>
      <c r="M1941" s="75"/>
      <c r="N1941" s="75"/>
      <c r="O1941" s="75"/>
      <c r="P1941" s="75"/>
      <c r="Q1941" s="75"/>
      <c r="R1941" s="78"/>
      <c r="S1941" s="75" t="s">
        <v>314</v>
      </c>
      <c r="T1941" s="75"/>
      <c r="U1941" s="75"/>
      <c r="V1941" s="75"/>
      <c r="W1941" s="75"/>
      <c r="X1941" s="75"/>
      <c r="Y1941" s="78"/>
      <c r="Z1941" s="75" t="s">
        <v>315</v>
      </c>
      <c r="AA1941" s="75"/>
      <c r="AB1941" s="79"/>
      <c r="AC1941" s="79"/>
      <c r="AD1941" s="79"/>
      <c r="AE1941" s="79"/>
      <c r="AF1941" s="79"/>
      <c r="AG1941" s="79"/>
      <c r="AH1941" s="79"/>
      <c r="AI1941" s="79"/>
      <c r="AJ1941" s="79"/>
      <c r="AK1941" s="85"/>
      <c r="AM1941"/>
    </row>
    <row r="1942" spans="1:39" ht="10" customHeight="1" x14ac:dyDescent="0.2">
      <c r="A1942" s="62"/>
      <c r="B1942" s="86"/>
      <c r="C1942" s="87"/>
      <c r="D1942" s="87"/>
      <c r="E1942" s="87"/>
      <c r="F1942" s="87"/>
      <c r="G1942" s="75"/>
      <c r="H1942" s="75"/>
      <c r="I1942" s="75"/>
      <c r="J1942" s="75"/>
      <c r="K1942" s="75"/>
      <c r="L1942" s="75"/>
      <c r="M1942" s="75"/>
      <c r="N1942" s="75"/>
      <c r="O1942" s="75"/>
      <c r="P1942" s="75"/>
      <c r="Q1942" s="75"/>
      <c r="R1942" s="75"/>
      <c r="S1942" s="75"/>
      <c r="T1942" s="75"/>
      <c r="U1942" s="75"/>
      <c r="V1942" s="75"/>
      <c r="W1942" s="75"/>
      <c r="X1942" s="75"/>
      <c r="Y1942" s="75"/>
      <c r="Z1942" s="75"/>
      <c r="AA1942" s="75"/>
      <c r="AB1942" s="75"/>
      <c r="AC1942" s="75"/>
      <c r="AD1942" s="75"/>
      <c r="AE1942" s="75"/>
      <c r="AF1942" s="75"/>
      <c r="AG1942" s="75"/>
      <c r="AH1942" s="75"/>
      <c r="AI1942" s="75"/>
      <c r="AJ1942" s="75"/>
      <c r="AK1942" s="88"/>
      <c r="AM1942"/>
    </row>
    <row r="1943" spans="1:39" s="23" customFormat="1" ht="15" customHeight="1" x14ac:dyDescent="0.15">
      <c r="A1943" s="64"/>
      <c r="B1943" s="173" t="s">
        <v>316</v>
      </c>
      <c r="C1943" s="174"/>
      <c r="D1943" s="174"/>
      <c r="E1943" s="174"/>
      <c r="F1943" s="174"/>
      <c r="G1943" s="29"/>
      <c r="H1943" s="70"/>
      <c r="I1943" s="80" t="s">
        <v>35</v>
      </c>
      <c r="J1943" s="80"/>
      <c r="K1943" s="80"/>
      <c r="L1943" s="80"/>
      <c r="M1943" s="70"/>
      <c r="N1943" s="80" t="s">
        <v>54</v>
      </c>
      <c r="Q1943" s="80"/>
      <c r="R1943" s="70"/>
      <c r="S1943" s="80" t="s">
        <v>317</v>
      </c>
      <c r="V1943" s="80"/>
      <c r="W1943" s="80"/>
      <c r="Y1943" s="70"/>
      <c r="Z1943" s="80" t="s">
        <v>318</v>
      </c>
      <c r="AA1943" s="80"/>
      <c r="AD1943" s="80"/>
      <c r="AE1943" s="80"/>
      <c r="AF1943" s="80"/>
      <c r="AG1943" s="80"/>
      <c r="AH1943" s="80"/>
      <c r="AI1943" s="80"/>
      <c r="AJ1943" s="80"/>
      <c r="AK1943" s="84"/>
    </row>
    <row r="1944" spans="1:39" ht="17" customHeight="1" x14ac:dyDescent="0.2">
      <c r="A1944" s="62"/>
      <c r="B1944" s="173"/>
      <c r="C1944" s="174"/>
      <c r="D1944" s="174"/>
      <c r="E1944" s="174"/>
      <c r="F1944" s="174"/>
      <c r="G1944" s="75"/>
      <c r="H1944" s="75" t="s">
        <v>319</v>
      </c>
      <c r="I1944" s="75"/>
      <c r="J1944" s="79"/>
      <c r="K1944" s="79"/>
      <c r="L1944" s="79"/>
      <c r="M1944" s="79"/>
      <c r="N1944" s="79"/>
      <c r="O1944" s="79"/>
      <c r="P1944" s="79"/>
      <c r="Q1944" s="79"/>
      <c r="R1944" s="79"/>
      <c r="S1944" s="79"/>
      <c r="T1944" s="79"/>
      <c r="U1944" s="79"/>
      <c r="V1944" s="79"/>
      <c r="W1944" s="79"/>
      <c r="X1944" s="79"/>
      <c r="Y1944" s="79"/>
      <c r="Z1944" s="79"/>
      <c r="AA1944" s="79"/>
      <c r="AB1944" s="79"/>
      <c r="AC1944" s="79"/>
      <c r="AD1944" s="79"/>
      <c r="AE1944" s="79"/>
      <c r="AF1944" s="79"/>
      <c r="AG1944" s="79"/>
      <c r="AH1944" s="79"/>
      <c r="AI1944" s="79"/>
      <c r="AJ1944" s="79"/>
      <c r="AK1944" s="82"/>
      <c r="AM1944"/>
    </row>
    <row r="1945" spans="1:39" ht="5" customHeight="1" x14ac:dyDescent="0.2">
      <c r="A1945" s="62"/>
      <c r="B1945" s="89"/>
      <c r="C1945" s="81"/>
      <c r="D1945" s="81"/>
      <c r="E1945" s="81"/>
      <c r="F1945" s="81"/>
      <c r="G1945" s="81"/>
      <c r="H1945" s="81"/>
      <c r="I1945" s="81"/>
      <c r="J1945" s="81"/>
      <c r="K1945" s="81"/>
      <c r="L1945" s="81"/>
      <c r="M1945" s="81"/>
      <c r="N1945" s="81"/>
      <c r="O1945" s="81"/>
      <c r="P1945" s="81"/>
      <c r="Q1945" s="81"/>
      <c r="R1945" s="81"/>
      <c r="S1945" s="81"/>
      <c r="T1945" s="81"/>
      <c r="U1945" s="81"/>
      <c r="V1945" s="81"/>
      <c r="W1945" s="81"/>
      <c r="X1945" s="81"/>
      <c r="Y1945" s="81"/>
      <c r="Z1945" s="81"/>
      <c r="AA1945" s="81"/>
      <c r="AB1945" s="81"/>
      <c r="AC1945" s="81"/>
      <c r="AD1945" s="81"/>
      <c r="AE1945" s="81"/>
      <c r="AF1945" s="81"/>
      <c r="AG1945" s="81"/>
      <c r="AH1945" s="81"/>
      <c r="AI1945" s="81"/>
      <c r="AJ1945" s="81"/>
      <c r="AK1945" s="90"/>
      <c r="AM1945"/>
    </row>
    <row r="1946" spans="1:39" ht="7" customHeight="1" x14ac:dyDescent="0.2">
      <c r="A1946" s="62"/>
      <c r="B1946" s="175"/>
      <c r="C1946" s="175"/>
      <c r="D1946" s="175"/>
      <c r="E1946" s="175"/>
      <c r="F1946" s="176"/>
      <c r="G1946" s="176"/>
      <c r="H1946" s="176"/>
      <c r="I1946" s="176"/>
      <c r="J1946" s="176"/>
      <c r="K1946" s="176"/>
      <c r="L1946" s="176"/>
      <c r="M1946" s="176"/>
      <c r="N1946" s="176"/>
      <c r="O1946" s="176"/>
      <c r="P1946" s="176"/>
      <c r="Q1946" s="176"/>
      <c r="R1946" s="176"/>
      <c r="S1946" s="176"/>
      <c r="T1946" s="176"/>
      <c r="U1946" s="176"/>
      <c r="V1946" s="176"/>
      <c r="W1946" s="176"/>
      <c r="X1946" s="176"/>
      <c r="Y1946" s="176"/>
      <c r="Z1946" s="176"/>
      <c r="AA1946" s="176"/>
      <c r="AB1946" s="176"/>
      <c r="AC1946" s="176"/>
      <c r="AD1946" s="176"/>
      <c r="AE1946" s="176"/>
      <c r="AF1946" s="176"/>
      <c r="AG1946" s="176"/>
      <c r="AH1946" s="176"/>
      <c r="AI1946" s="176"/>
      <c r="AJ1946" s="176"/>
      <c r="AK1946" s="176"/>
      <c r="AM1946"/>
    </row>
    <row r="1947" spans="1:39" ht="16" customHeight="1" x14ac:dyDescent="0.2">
      <c r="A1947" s="62"/>
      <c r="B1947" s="177" t="s">
        <v>320</v>
      </c>
      <c r="C1947" s="178"/>
      <c r="D1947" s="178"/>
      <c r="E1947" s="178"/>
      <c r="F1947" s="143"/>
      <c r="G1947" s="143"/>
      <c r="H1947" s="143"/>
      <c r="I1947" s="143"/>
      <c r="J1947" s="143"/>
      <c r="K1947" s="143"/>
      <c r="L1947" s="143"/>
      <c r="M1947" s="143"/>
      <c r="N1947" s="143"/>
      <c r="O1947" s="143"/>
      <c r="P1947" s="143"/>
      <c r="Q1947" s="143"/>
      <c r="R1947" s="143"/>
      <c r="S1947" s="143"/>
      <c r="T1947" s="143"/>
      <c r="U1947" s="143"/>
      <c r="V1947" s="143"/>
      <c r="W1947" s="143"/>
      <c r="X1947" s="143"/>
      <c r="Y1947" s="143"/>
      <c r="Z1947" s="143"/>
      <c r="AA1947" s="143"/>
      <c r="AB1947" s="143"/>
      <c r="AC1947" s="143"/>
      <c r="AD1947" s="143"/>
      <c r="AE1947" s="143"/>
      <c r="AF1947" s="143"/>
      <c r="AG1947" s="143"/>
      <c r="AH1947" s="143"/>
      <c r="AI1947" s="143"/>
      <c r="AJ1947" s="143"/>
      <c r="AK1947" s="144"/>
      <c r="AM1947"/>
    </row>
    <row r="1948" spans="1:39" ht="16" customHeight="1" x14ac:dyDescent="0.2">
      <c r="A1948" s="62"/>
      <c r="B1948" s="145"/>
      <c r="C1948" s="146"/>
      <c r="D1948" s="146"/>
      <c r="E1948" s="146"/>
      <c r="F1948" s="146"/>
      <c r="G1948" s="146"/>
      <c r="H1948" s="146"/>
      <c r="I1948" s="146"/>
      <c r="J1948" s="146"/>
      <c r="K1948" s="146"/>
      <c r="L1948" s="146"/>
      <c r="M1948" s="146"/>
      <c r="N1948" s="146"/>
      <c r="O1948" s="146"/>
      <c r="P1948" s="146"/>
      <c r="Q1948" s="146"/>
      <c r="R1948" s="146"/>
      <c r="S1948" s="146"/>
      <c r="T1948" s="146"/>
      <c r="U1948" s="146"/>
      <c r="V1948" s="146"/>
      <c r="W1948" s="146"/>
      <c r="X1948" s="146"/>
      <c r="Y1948" s="146"/>
      <c r="Z1948" s="146"/>
      <c r="AA1948" s="146"/>
      <c r="AB1948" s="146"/>
      <c r="AC1948" s="146"/>
      <c r="AD1948" s="146"/>
      <c r="AE1948" s="146"/>
      <c r="AF1948" s="146"/>
      <c r="AG1948" s="146"/>
      <c r="AH1948" s="146"/>
      <c r="AI1948" s="146"/>
      <c r="AJ1948" s="146"/>
      <c r="AK1948" s="147"/>
      <c r="AM1948"/>
    </row>
    <row r="1949" spans="1:39" ht="16" customHeight="1" x14ac:dyDescent="0.2">
      <c r="A1949" s="62"/>
      <c r="B1949" s="145"/>
      <c r="C1949" s="146"/>
      <c r="D1949" s="146"/>
      <c r="E1949" s="146"/>
      <c r="F1949" s="146"/>
      <c r="G1949" s="146"/>
      <c r="H1949" s="146"/>
      <c r="I1949" s="146"/>
      <c r="J1949" s="146"/>
      <c r="K1949" s="146"/>
      <c r="L1949" s="146"/>
      <c r="M1949" s="146"/>
      <c r="N1949" s="146"/>
      <c r="O1949" s="146"/>
      <c r="P1949" s="146"/>
      <c r="Q1949" s="146"/>
      <c r="R1949" s="146"/>
      <c r="S1949" s="146"/>
      <c r="T1949" s="146"/>
      <c r="U1949" s="146"/>
      <c r="V1949" s="146"/>
      <c r="W1949" s="146"/>
      <c r="X1949" s="146"/>
      <c r="Y1949" s="146"/>
      <c r="Z1949" s="146"/>
      <c r="AA1949" s="146"/>
      <c r="AB1949" s="146"/>
      <c r="AC1949" s="146"/>
      <c r="AD1949" s="146"/>
      <c r="AE1949" s="146"/>
      <c r="AF1949" s="146"/>
      <c r="AG1949" s="146"/>
      <c r="AH1949" s="146"/>
      <c r="AI1949" s="146"/>
      <c r="AJ1949" s="146"/>
      <c r="AK1949" s="147"/>
      <c r="AM1949"/>
    </row>
    <row r="1950" spans="1:39" ht="16" customHeight="1" x14ac:dyDescent="0.2">
      <c r="A1950" s="62"/>
      <c r="B1950" s="145"/>
      <c r="C1950" s="146"/>
      <c r="D1950" s="146"/>
      <c r="E1950" s="146"/>
      <c r="F1950" s="146"/>
      <c r="G1950" s="146"/>
      <c r="H1950" s="146"/>
      <c r="I1950" s="146"/>
      <c r="J1950" s="146"/>
      <c r="K1950" s="146"/>
      <c r="L1950" s="146"/>
      <c r="M1950" s="146"/>
      <c r="N1950" s="146"/>
      <c r="O1950" s="146"/>
      <c r="P1950" s="146"/>
      <c r="Q1950" s="146"/>
      <c r="R1950" s="146"/>
      <c r="S1950" s="146"/>
      <c r="T1950" s="146"/>
      <c r="U1950" s="146"/>
      <c r="V1950" s="146"/>
      <c r="W1950" s="146"/>
      <c r="X1950" s="146"/>
      <c r="Y1950" s="146"/>
      <c r="Z1950" s="146"/>
      <c r="AA1950" s="146"/>
      <c r="AB1950" s="146"/>
      <c r="AC1950" s="146"/>
      <c r="AD1950" s="146"/>
      <c r="AE1950" s="146"/>
      <c r="AF1950" s="146"/>
      <c r="AG1950" s="146"/>
      <c r="AH1950" s="146"/>
      <c r="AI1950" s="146"/>
      <c r="AJ1950" s="146"/>
      <c r="AK1950" s="147"/>
      <c r="AM1950"/>
    </row>
    <row r="1951" spans="1:39" ht="17" customHeight="1" x14ac:dyDescent="0.2">
      <c r="A1951" s="62"/>
      <c r="B1951" s="145"/>
      <c r="C1951" s="146"/>
      <c r="D1951" s="146"/>
      <c r="E1951" s="146"/>
      <c r="F1951" s="146"/>
      <c r="G1951" s="146"/>
      <c r="H1951" s="146"/>
      <c r="I1951" s="146"/>
      <c r="J1951" s="146"/>
      <c r="K1951" s="146"/>
      <c r="L1951" s="146"/>
      <c r="M1951" s="146"/>
      <c r="N1951" s="146"/>
      <c r="O1951" s="146"/>
      <c r="P1951" s="146"/>
      <c r="Q1951" s="146"/>
      <c r="R1951" s="146"/>
      <c r="S1951" s="146"/>
      <c r="T1951" s="146"/>
      <c r="U1951" s="146"/>
      <c r="V1951" s="146"/>
      <c r="W1951" s="146"/>
      <c r="X1951" s="146"/>
      <c r="Y1951" s="146"/>
      <c r="Z1951" s="146"/>
      <c r="AA1951" s="146"/>
      <c r="AB1951" s="146"/>
      <c r="AC1951" s="146"/>
      <c r="AD1951" s="146"/>
      <c r="AE1951" s="146"/>
      <c r="AF1951" s="146"/>
      <c r="AG1951" s="146"/>
      <c r="AH1951" s="146"/>
      <c r="AI1951" s="146"/>
      <c r="AJ1951" s="146"/>
      <c r="AK1951" s="147"/>
      <c r="AM1951"/>
    </row>
    <row r="1952" spans="1:39" ht="17" customHeight="1" x14ac:dyDescent="0.2">
      <c r="A1952" s="62"/>
      <c r="B1952" s="145"/>
      <c r="C1952" s="146"/>
      <c r="D1952" s="146"/>
      <c r="E1952" s="146"/>
      <c r="F1952" s="146"/>
      <c r="G1952" s="146"/>
      <c r="H1952" s="146"/>
      <c r="I1952" s="146"/>
      <c r="J1952" s="146"/>
      <c r="K1952" s="146"/>
      <c r="L1952" s="146"/>
      <c r="M1952" s="146"/>
      <c r="N1952" s="146"/>
      <c r="O1952" s="146"/>
      <c r="P1952" s="146"/>
      <c r="Q1952" s="146"/>
      <c r="R1952" s="146"/>
      <c r="S1952" s="146"/>
      <c r="T1952" s="146"/>
      <c r="U1952" s="146"/>
      <c r="V1952" s="146"/>
      <c r="W1952" s="146"/>
      <c r="X1952" s="146"/>
      <c r="Y1952" s="146"/>
      <c r="Z1952" s="146"/>
      <c r="AA1952" s="146"/>
      <c r="AB1952" s="146"/>
      <c r="AC1952" s="146"/>
      <c r="AD1952" s="146"/>
      <c r="AE1952" s="146"/>
      <c r="AF1952" s="146"/>
      <c r="AG1952" s="146"/>
      <c r="AH1952" s="146"/>
      <c r="AI1952" s="146"/>
      <c r="AJ1952" s="146"/>
      <c r="AK1952" s="147"/>
      <c r="AM1952"/>
    </row>
    <row r="1953" spans="1:44" ht="17" customHeight="1" x14ac:dyDescent="0.2">
      <c r="A1953" s="62"/>
      <c r="B1953" s="148"/>
      <c r="C1953" s="149"/>
      <c r="D1953" s="149"/>
      <c r="E1953" s="149"/>
      <c r="F1953" s="149"/>
      <c r="G1953" s="149"/>
      <c r="H1953" s="149"/>
      <c r="I1953" s="149"/>
      <c r="J1953" s="149"/>
      <c r="K1953" s="149"/>
      <c r="L1953" s="149"/>
      <c r="M1953" s="149"/>
      <c r="N1953" s="149"/>
      <c r="O1953" s="149"/>
      <c r="P1953" s="149"/>
      <c r="Q1953" s="149"/>
      <c r="R1953" s="149"/>
      <c r="S1953" s="149"/>
      <c r="T1953" s="149"/>
      <c r="U1953" s="149"/>
      <c r="V1953" s="149"/>
      <c r="W1953" s="149"/>
      <c r="X1953" s="149"/>
      <c r="Y1953" s="149"/>
      <c r="Z1953" s="149"/>
      <c r="AA1953" s="149"/>
      <c r="AB1953" s="149"/>
      <c r="AC1953" s="149"/>
      <c r="AD1953" s="149"/>
      <c r="AE1953" s="149"/>
      <c r="AF1953" s="149"/>
      <c r="AG1953" s="149"/>
      <c r="AH1953" s="149"/>
      <c r="AI1953" s="149"/>
      <c r="AJ1953" s="149"/>
      <c r="AK1953" s="150"/>
      <c r="AM1953"/>
    </row>
    <row r="1954" spans="1:44" ht="7" customHeight="1" x14ac:dyDescent="0.2">
      <c r="A1954" s="62"/>
      <c r="AM1954"/>
    </row>
    <row r="1955" spans="1:44" ht="12" customHeight="1" x14ac:dyDescent="0.2">
      <c r="A1955" s="62"/>
      <c r="B1955" s="169" t="s">
        <v>321</v>
      </c>
      <c r="C1955" s="170"/>
      <c r="D1955" s="170"/>
      <c r="E1955" s="170"/>
      <c r="F1955" s="25"/>
      <c r="G1955" s="25"/>
      <c r="H1955" s="25"/>
      <c r="I1955" s="25"/>
      <c r="J1955" s="25"/>
      <c r="K1955" s="25"/>
      <c r="L1955" s="25"/>
      <c r="M1955" s="25"/>
      <c r="N1955" s="25"/>
      <c r="O1955" s="25"/>
      <c r="P1955" s="25"/>
      <c r="Q1955" s="25"/>
      <c r="R1955" s="25"/>
      <c r="S1955" s="26"/>
      <c r="T1955" s="169" t="s">
        <v>322</v>
      </c>
      <c r="U1955" s="170"/>
      <c r="V1955" s="170"/>
      <c r="W1955" s="170"/>
      <c r="X1955" s="25"/>
      <c r="Y1955" s="25"/>
      <c r="Z1955" s="25"/>
      <c r="AA1955" s="25"/>
      <c r="AB1955" s="25"/>
      <c r="AC1955" s="25"/>
      <c r="AD1955" s="25"/>
      <c r="AE1955" s="25"/>
      <c r="AF1955" s="25"/>
      <c r="AG1955" s="25"/>
      <c r="AH1955" s="25"/>
      <c r="AI1955" s="25"/>
      <c r="AJ1955" s="25"/>
      <c r="AK1955" s="26"/>
      <c r="AM1955"/>
    </row>
    <row r="1956" spans="1:44" x14ac:dyDescent="0.2">
      <c r="A1956" s="62"/>
      <c r="B1956" s="36"/>
      <c r="C1956" s="37"/>
      <c r="D1956" s="38" t="s">
        <v>323</v>
      </c>
      <c r="F1956" s="32"/>
      <c r="G1956" s="32"/>
      <c r="H1956" s="32"/>
      <c r="I1956" s="32"/>
      <c r="J1956" s="32"/>
      <c r="K1956" s="32"/>
      <c r="L1956" s="32"/>
      <c r="M1956" s="32"/>
      <c r="N1956" s="32"/>
      <c r="O1956" s="32"/>
      <c r="P1956" s="32"/>
      <c r="S1956" s="35"/>
      <c r="T1956" s="36"/>
      <c r="U1956" s="37"/>
      <c r="V1956" s="38" t="s">
        <v>323</v>
      </c>
      <c r="X1956" s="32"/>
      <c r="Y1956" s="32"/>
      <c r="Z1956" s="32"/>
      <c r="AA1956" s="32"/>
      <c r="AB1956" s="32"/>
      <c r="AC1956" s="32"/>
      <c r="AD1956" s="32"/>
      <c r="AE1956" s="32"/>
      <c r="AF1956" s="32"/>
      <c r="AG1956" s="32"/>
      <c r="AH1956" s="32"/>
      <c r="AI1956" s="38"/>
      <c r="AJ1956" s="38"/>
      <c r="AK1956" s="35"/>
      <c r="AM1956"/>
    </row>
    <row r="1957" spans="1:44" ht="7" customHeight="1" x14ac:dyDescent="0.2">
      <c r="A1957" s="62"/>
      <c r="B1957" s="34"/>
      <c r="S1957" s="35"/>
      <c r="T1957" s="34"/>
      <c r="AK1957" s="35"/>
      <c r="AM1957"/>
    </row>
    <row r="1958" spans="1:44" ht="14.25" customHeight="1" x14ac:dyDescent="0.2">
      <c r="A1958" s="62"/>
      <c r="B1958" s="39"/>
      <c r="F1958" s="38" t="s">
        <v>324</v>
      </c>
      <c r="H1958" s="40"/>
      <c r="I1958" s="40"/>
      <c r="J1958" s="41" t="s">
        <v>325</v>
      </c>
      <c r="K1958" s="40"/>
      <c r="L1958" s="41" t="s">
        <v>326</v>
      </c>
      <c r="M1958" s="40"/>
      <c r="N1958" s="40"/>
      <c r="S1958" s="35"/>
      <c r="T1958" s="39"/>
      <c r="X1958" s="38" t="s">
        <v>324</v>
      </c>
      <c r="Z1958" s="40"/>
      <c r="AA1958" s="40"/>
      <c r="AB1958" s="41" t="s">
        <v>325</v>
      </c>
      <c r="AC1958" s="40"/>
      <c r="AD1958" s="41" t="s">
        <v>326</v>
      </c>
      <c r="AE1958" s="40"/>
      <c r="AF1958" s="40"/>
      <c r="AK1958" s="35"/>
      <c r="AM1958"/>
    </row>
    <row r="1959" spans="1:44" ht="5" customHeight="1" x14ac:dyDescent="0.2">
      <c r="A1959" s="62"/>
      <c r="B1959" s="31"/>
      <c r="C1959" s="32"/>
      <c r="D1959" s="32"/>
      <c r="E1959" s="32"/>
      <c r="F1959" s="32"/>
      <c r="G1959" s="32"/>
      <c r="H1959" s="32"/>
      <c r="I1959" s="32"/>
      <c r="J1959" s="32"/>
      <c r="K1959" s="32"/>
      <c r="L1959" s="32"/>
      <c r="M1959" s="32"/>
      <c r="N1959" s="32"/>
      <c r="O1959" s="32"/>
      <c r="P1959" s="32"/>
      <c r="Q1959" s="32"/>
      <c r="R1959" s="32"/>
      <c r="S1959" s="33"/>
      <c r="T1959" s="31"/>
      <c r="U1959" s="32"/>
      <c r="V1959" s="32"/>
      <c r="W1959" s="32"/>
      <c r="X1959" s="32"/>
      <c r="Y1959" s="32"/>
      <c r="Z1959" s="32"/>
      <c r="AA1959" s="32"/>
      <c r="AB1959" s="32"/>
      <c r="AC1959" s="32"/>
      <c r="AD1959" s="32"/>
      <c r="AE1959" s="32"/>
      <c r="AF1959" s="32"/>
      <c r="AG1959" s="32"/>
      <c r="AH1959" s="32"/>
      <c r="AI1959" s="32"/>
      <c r="AJ1959" s="32"/>
      <c r="AK1959" s="33"/>
      <c r="AM1959"/>
    </row>
    <row r="1960" spans="1:44" x14ac:dyDescent="0.2">
      <c r="A1960"/>
      <c r="AK1960" s="95" t="s">
        <v>327</v>
      </c>
      <c r="AM1960"/>
    </row>
    <row r="1961" spans="1:44" ht="5" customHeight="1" x14ac:dyDescent="0.2">
      <c r="B1961" s="16"/>
      <c r="C1961" s="17"/>
      <c r="D1961" s="18"/>
      <c r="E1961" s="18"/>
      <c r="F1961" s="18"/>
      <c r="G1961" s="18"/>
      <c r="H1961" s="18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  <c r="AA1961" s="16"/>
      <c r="AB1961" s="16"/>
      <c r="AC1961" s="16"/>
      <c r="AD1961" s="16"/>
      <c r="AE1961" s="16"/>
      <c r="AF1961" s="16"/>
      <c r="AG1961" s="16"/>
      <c r="AH1961" s="16"/>
      <c r="AI1961" s="16"/>
      <c r="AJ1961" s="16"/>
      <c r="AK1961" s="16"/>
    </row>
    <row r="1962" spans="1:44" ht="22" customHeight="1" x14ac:dyDescent="0.2">
      <c r="A1962" t="str">
        <f>IF($AN$2="","",IF(A1892&gt;=$AN$2,"",1+A1892))</f>
        <v/>
      </c>
      <c r="B1962" s="188"/>
      <c r="C1962" s="189"/>
      <c r="D1962" s="189"/>
      <c r="E1962" s="189"/>
      <c r="F1962" s="189"/>
      <c r="G1962" s="189"/>
      <c r="H1962" s="189"/>
      <c r="I1962" s="190"/>
      <c r="J1962" s="192" t="s">
        <v>277</v>
      </c>
      <c r="K1962" s="193"/>
      <c r="L1962" s="193"/>
      <c r="M1962" s="193"/>
      <c r="N1962" s="193"/>
      <c r="O1962" s="193"/>
      <c r="P1962" s="193"/>
      <c r="Q1962" s="193"/>
      <c r="R1962" s="193"/>
      <c r="S1962" s="193"/>
      <c r="T1962" s="193"/>
      <c r="U1962" s="193"/>
      <c r="V1962" s="193"/>
      <c r="W1962" s="193"/>
      <c r="X1962" s="196" t="str">
        <f>IF(A1962="","",_xlfn.XLOOKUP(A1962,Listagem[Item],Listagem[Número OS]))</f>
        <v/>
      </c>
      <c r="Y1962" s="196"/>
      <c r="Z1962" s="196"/>
      <c r="AA1962" s="196"/>
      <c r="AB1962" s="196"/>
      <c r="AC1962" s="197"/>
      <c r="AD1962" s="188"/>
      <c r="AE1962" s="189"/>
      <c r="AF1962" s="189"/>
      <c r="AG1962" s="189"/>
      <c r="AH1962" s="189"/>
      <c r="AI1962" s="189"/>
      <c r="AJ1962" s="189"/>
      <c r="AK1962" s="190"/>
      <c r="AL1962" s="13"/>
      <c r="AM1962"/>
    </row>
    <row r="1963" spans="1:44" ht="22" customHeight="1" x14ac:dyDescent="0.2">
      <c r="A1963" s="14"/>
      <c r="B1963" s="161"/>
      <c r="C1963" s="162"/>
      <c r="D1963" s="162"/>
      <c r="E1963" s="162"/>
      <c r="F1963" s="162"/>
      <c r="G1963" s="162"/>
      <c r="H1963" s="162"/>
      <c r="I1963" s="191"/>
      <c r="J1963" s="194"/>
      <c r="K1963" s="195"/>
      <c r="L1963" s="195"/>
      <c r="M1963" s="195"/>
      <c r="N1963" s="195"/>
      <c r="O1963" s="195"/>
      <c r="P1963" s="195"/>
      <c r="Q1963" s="195"/>
      <c r="R1963" s="195"/>
      <c r="S1963" s="195"/>
      <c r="T1963" s="195"/>
      <c r="U1963" s="195"/>
      <c r="V1963" s="195"/>
      <c r="W1963" s="195"/>
      <c r="X1963" s="198"/>
      <c r="Y1963" s="198"/>
      <c r="Z1963" s="198"/>
      <c r="AA1963" s="198"/>
      <c r="AB1963" s="198"/>
      <c r="AC1963" s="199"/>
      <c r="AD1963" s="161"/>
      <c r="AE1963" s="162"/>
      <c r="AF1963" s="162"/>
      <c r="AG1963" s="162"/>
      <c r="AH1963" s="162"/>
      <c r="AI1963" s="162"/>
      <c r="AJ1963" s="162"/>
      <c r="AK1963" s="191"/>
      <c r="AM1963"/>
    </row>
    <row r="1964" spans="1:44" ht="7" customHeight="1" x14ac:dyDescent="0.2">
      <c r="A1964"/>
      <c r="C1964" s="15"/>
      <c r="D1964" s="12"/>
      <c r="E1964" s="12"/>
      <c r="F1964" s="12"/>
      <c r="G1964" s="12"/>
      <c r="H1964" s="12"/>
      <c r="AM1964"/>
    </row>
    <row r="1965" spans="1:44" ht="18" customHeight="1" x14ac:dyDescent="0.2">
      <c r="A1965" s="62"/>
      <c r="B1965" s="200" t="s">
        <v>11</v>
      </c>
      <c r="C1965" s="201"/>
      <c r="D1965" s="201"/>
      <c r="E1965" s="201"/>
      <c r="F1965" s="201"/>
      <c r="G1965" s="201"/>
      <c r="H1965" s="201"/>
      <c r="I1965" s="97" t="str">
        <f>IF($X1962="","",_xlfn.XLOOKUP($X1962,Sisteplant[Número OS],Sisteplant[Denominação Tipo de Solicitação Serviço]))</f>
        <v/>
      </c>
      <c r="J1965" s="99"/>
      <c r="K1965" s="99"/>
      <c r="L1965" s="99"/>
      <c r="M1965" s="99"/>
      <c r="N1965" s="99"/>
      <c r="O1965" s="200" t="s">
        <v>13</v>
      </c>
      <c r="P1965" s="201"/>
      <c r="Q1965" s="201"/>
      <c r="R1965" s="98" t="str">
        <f>IF($X1962="","",_xlfn.XLOOKUP($X1962,Sisteplant[Número OS],Sisteplant[Denominação Oficina]))</f>
        <v/>
      </c>
      <c r="S1965" s="98"/>
      <c r="T1965" s="98"/>
      <c r="U1965" s="98"/>
      <c r="V1965" s="98"/>
      <c r="W1965" s="98"/>
      <c r="X1965" s="202" t="s">
        <v>15</v>
      </c>
      <c r="Y1965" s="203"/>
      <c r="Z1965" s="203"/>
      <c r="AA1965" s="203"/>
      <c r="AB1965" s="203"/>
      <c r="AC1965" s="204" t="str">
        <f>IF($X1962="","",_xlfn.XLOOKUP($X1962,Sisteplant[Número OS],Sisteplant[Data Prevista]))</f>
        <v/>
      </c>
      <c r="AD1965" s="204"/>
      <c r="AE1965" s="204"/>
      <c r="AF1965" s="204"/>
      <c r="AG1965" s="204"/>
      <c r="AH1965" s="204"/>
      <c r="AI1965" s="204"/>
      <c r="AJ1965" s="204"/>
      <c r="AK1965" s="234"/>
      <c r="AM1965"/>
      <c r="AN1965" s="111"/>
      <c r="AO1965" s="111"/>
      <c r="AP1965" s="111"/>
      <c r="AQ1965" s="111"/>
      <c r="AR1965" s="111"/>
    </row>
    <row r="1966" spans="1:44" ht="7" customHeight="1" x14ac:dyDescent="0.2">
      <c r="A1966" s="62"/>
      <c r="B1966" s="16"/>
      <c r="C1966" s="17"/>
      <c r="D1966" s="18"/>
      <c r="E1966" s="18"/>
      <c r="F1966" s="18"/>
      <c r="G1966" s="18"/>
      <c r="H1966" s="18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  <c r="AA1966" s="16"/>
      <c r="AB1966" s="16"/>
      <c r="AC1966" s="16"/>
      <c r="AD1966" s="16"/>
      <c r="AE1966" s="16"/>
      <c r="AF1966" s="16"/>
      <c r="AG1966" s="16"/>
      <c r="AH1966" s="16"/>
      <c r="AI1966" s="16"/>
      <c r="AJ1966" s="16"/>
      <c r="AK1966" s="16"/>
      <c r="AM1966"/>
      <c r="AN1966" s="111"/>
      <c r="AO1966" s="111"/>
      <c r="AP1966" s="111"/>
      <c r="AQ1966" s="111"/>
      <c r="AR1966" s="111"/>
    </row>
    <row r="1967" spans="1:44" ht="15" customHeight="1" x14ac:dyDescent="0.2">
      <c r="A1967" s="62"/>
      <c r="B1967" s="91" t="s">
        <v>278</v>
      </c>
      <c r="C1967" s="19"/>
      <c r="D1967" s="20"/>
      <c r="E1967" s="20"/>
      <c r="F1967" s="20"/>
      <c r="G1967" s="20"/>
      <c r="H1967" s="20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21"/>
      <c r="U1967" s="21"/>
      <c r="V1967" s="21"/>
      <c r="W1967" s="21"/>
      <c r="X1967" s="21"/>
      <c r="Y1967" s="21"/>
      <c r="Z1967" s="21"/>
      <c r="AA1967" s="21"/>
      <c r="AB1967" s="21"/>
      <c r="AC1967" s="21"/>
      <c r="AD1967" s="21"/>
      <c r="AE1967" s="21"/>
      <c r="AF1967" s="21"/>
      <c r="AG1967" s="21"/>
      <c r="AH1967" s="21"/>
      <c r="AI1967" s="21"/>
      <c r="AJ1967" s="21"/>
      <c r="AK1967" s="22"/>
      <c r="AM1967"/>
      <c r="AN1967" s="111"/>
      <c r="AO1967" s="111"/>
      <c r="AP1967" s="111"/>
      <c r="AQ1967" s="111"/>
      <c r="AR1967" s="111"/>
    </row>
    <row r="1968" spans="1:44" ht="16.75" customHeight="1" x14ac:dyDescent="0.2">
      <c r="A1968" s="64"/>
      <c r="B1968" s="208" t="str">
        <f>IF($X1962="","",_xlfn.XLOOKUP($X1962,Sisteplant[Número OS],Sisteplant[Descrição OS]))</f>
        <v/>
      </c>
      <c r="C1968" s="209"/>
      <c r="D1968" s="209"/>
      <c r="E1968" s="209"/>
      <c r="F1968" s="209"/>
      <c r="G1968" s="209"/>
      <c r="H1968" s="209"/>
      <c r="I1968" s="209"/>
      <c r="J1968" s="209"/>
      <c r="K1968" s="209"/>
      <c r="L1968" s="209"/>
      <c r="M1968" s="209"/>
      <c r="N1968" s="209"/>
      <c r="O1968" s="209"/>
      <c r="P1968" s="209"/>
      <c r="Q1968" s="209"/>
      <c r="R1968" s="209"/>
      <c r="S1968" s="209"/>
      <c r="T1968" s="209"/>
      <c r="U1968" s="209"/>
      <c r="V1968" s="209"/>
      <c r="W1968" s="209"/>
      <c r="X1968" s="209"/>
      <c r="Y1968" s="209"/>
      <c r="Z1968" s="209"/>
      <c r="AA1968" s="209"/>
      <c r="AB1968" s="209"/>
      <c r="AC1968" s="209"/>
      <c r="AD1968" s="209"/>
      <c r="AE1968" s="209"/>
      <c r="AF1968" s="209"/>
      <c r="AG1968" s="209"/>
      <c r="AH1968" s="209"/>
      <c r="AI1968" s="209"/>
      <c r="AJ1968" s="209"/>
      <c r="AK1968" s="210"/>
      <c r="AM1968"/>
    </row>
    <row r="1969" spans="1:39" ht="16.75" customHeight="1" x14ac:dyDescent="0.2">
      <c r="A1969" s="64"/>
      <c r="B1969" s="208"/>
      <c r="C1969" s="209"/>
      <c r="D1969" s="209"/>
      <c r="E1969" s="209"/>
      <c r="F1969" s="209"/>
      <c r="G1969" s="209"/>
      <c r="H1969" s="209"/>
      <c r="I1969" s="209"/>
      <c r="J1969" s="209"/>
      <c r="K1969" s="209"/>
      <c r="L1969" s="209"/>
      <c r="M1969" s="209"/>
      <c r="N1969" s="209"/>
      <c r="O1969" s="209"/>
      <c r="P1969" s="209"/>
      <c r="Q1969" s="209"/>
      <c r="R1969" s="209"/>
      <c r="S1969" s="209"/>
      <c r="T1969" s="209"/>
      <c r="U1969" s="209"/>
      <c r="V1969" s="209"/>
      <c r="W1969" s="209"/>
      <c r="X1969" s="209"/>
      <c r="Y1969" s="209"/>
      <c r="Z1969" s="209"/>
      <c r="AA1969" s="209"/>
      <c r="AB1969" s="209"/>
      <c r="AC1969" s="209"/>
      <c r="AD1969" s="209"/>
      <c r="AE1969" s="209"/>
      <c r="AF1969" s="209"/>
      <c r="AG1969" s="209"/>
      <c r="AH1969" s="209"/>
      <c r="AI1969" s="209"/>
      <c r="AJ1969" s="209"/>
      <c r="AK1969" s="210"/>
      <c r="AM1969"/>
    </row>
    <row r="1970" spans="1:39" ht="16.75" customHeight="1" x14ac:dyDescent="0.2">
      <c r="A1970" s="62"/>
      <c r="B1970" s="208"/>
      <c r="C1970" s="209"/>
      <c r="D1970" s="209"/>
      <c r="E1970" s="209"/>
      <c r="F1970" s="209"/>
      <c r="G1970" s="209"/>
      <c r="H1970" s="209"/>
      <c r="I1970" s="209"/>
      <c r="J1970" s="209"/>
      <c r="K1970" s="209"/>
      <c r="L1970" s="209"/>
      <c r="M1970" s="209"/>
      <c r="N1970" s="209"/>
      <c r="O1970" s="209"/>
      <c r="P1970" s="209"/>
      <c r="Q1970" s="209"/>
      <c r="R1970" s="209"/>
      <c r="S1970" s="209"/>
      <c r="T1970" s="209"/>
      <c r="U1970" s="209"/>
      <c r="V1970" s="209"/>
      <c r="W1970" s="209"/>
      <c r="X1970" s="209"/>
      <c r="Y1970" s="209"/>
      <c r="Z1970" s="209"/>
      <c r="AA1970" s="209"/>
      <c r="AB1970" s="209"/>
      <c r="AC1970" s="209"/>
      <c r="AD1970" s="209"/>
      <c r="AE1970" s="209"/>
      <c r="AF1970" s="209"/>
      <c r="AG1970" s="209"/>
      <c r="AH1970" s="209"/>
      <c r="AI1970" s="209"/>
      <c r="AJ1970" s="209"/>
      <c r="AK1970" s="210"/>
      <c r="AM1970"/>
    </row>
    <row r="1971" spans="1:39" ht="16.75" customHeight="1" x14ac:dyDescent="0.2">
      <c r="A1971" s="62"/>
      <c r="B1971" s="211"/>
      <c r="C1971" s="212"/>
      <c r="D1971" s="212"/>
      <c r="E1971" s="212"/>
      <c r="F1971" s="212"/>
      <c r="G1971" s="212"/>
      <c r="H1971" s="212"/>
      <c r="I1971" s="212"/>
      <c r="J1971" s="212"/>
      <c r="K1971" s="212"/>
      <c r="L1971" s="212"/>
      <c r="M1971" s="212"/>
      <c r="N1971" s="212"/>
      <c r="O1971" s="212"/>
      <c r="P1971" s="212"/>
      <c r="Q1971" s="212"/>
      <c r="R1971" s="212"/>
      <c r="S1971" s="212"/>
      <c r="T1971" s="212"/>
      <c r="U1971" s="212"/>
      <c r="V1971" s="212"/>
      <c r="W1971" s="212"/>
      <c r="X1971" s="212"/>
      <c r="Y1971" s="212"/>
      <c r="Z1971" s="212"/>
      <c r="AA1971" s="212"/>
      <c r="AB1971" s="212"/>
      <c r="AC1971" s="212"/>
      <c r="AD1971" s="212"/>
      <c r="AE1971" s="212"/>
      <c r="AF1971" s="212"/>
      <c r="AG1971" s="212"/>
      <c r="AH1971" s="212"/>
      <c r="AI1971" s="212"/>
      <c r="AJ1971" s="212"/>
      <c r="AK1971" s="213"/>
      <c r="AM1971"/>
    </row>
    <row r="1972" spans="1:39" ht="7" customHeight="1" x14ac:dyDescent="0.2">
      <c r="A1972" s="62"/>
      <c r="B1972" s="16"/>
      <c r="C1972" s="17"/>
      <c r="D1972" s="18"/>
      <c r="E1972" s="18"/>
      <c r="F1972" s="18"/>
      <c r="G1972" s="18"/>
      <c r="H1972" s="18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  <c r="AA1972" s="16"/>
      <c r="AB1972" s="16"/>
      <c r="AC1972" s="16"/>
      <c r="AD1972" s="16"/>
      <c r="AE1972" s="16"/>
      <c r="AF1972" s="16"/>
      <c r="AG1972" s="16"/>
      <c r="AH1972" s="16"/>
      <c r="AI1972" s="16"/>
      <c r="AJ1972" s="16"/>
      <c r="AK1972" s="16"/>
      <c r="AM1972"/>
    </row>
    <row r="1973" spans="1:39" ht="18" customHeight="1" x14ac:dyDescent="0.2">
      <c r="A1973" s="62"/>
      <c r="B1973" s="179" t="s">
        <v>279</v>
      </c>
      <c r="C1973" s="180"/>
      <c r="D1973" s="99" t="str">
        <f>IF($X1962="","",_xlfn.XLOOKUP($X1962,Sisteplant[Número OS],Sisteplant[Ativo]))</f>
        <v/>
      </c>
      <c r="E1973" s="99"/>
      <c r="F1973" s="99"/>
      <c r="G1973" s="99"/>
      <c r="H1973" s="99"/>
      <c r="I1973" s="99"/>
      <c r="J1973" s="99"/>
      <c r="K1973" s="99"/>
      <c r="L1973" s="179" t="s">
        <v>280</v>
      </c>
      <c r="M1973" s="180"/>
      <c r="N1973" s="180"/>
      <c r="O1973" s="180"/>
      <c r="P1973" s="99" t="str">
        <f>IF($X1962="","",_xlfn.XLOOKUP($X1962,Sisteplant[Número OS],Sisteplant[Denominação Ativo]))</f>
        <v/>
      </c>
      <c r="Q1973" s="99"/>
      <c r="R1973" s="99"/>
      <c r="S1973" s="99"/>
      <c r="T1973" s="99"/>
      <c r="U1973" s="99"/>
      <c r="V1973" s="99"/>
      <c r="W1973" s="99"/>
      <c r="X1973" s="99"/>
      <c r="Y1973" s="99"/>
      <c r="Z1973" s="99"/>
      <c r="AA1973" s="99"/>
      <c r="AB1973" s="99"/>
      <c r="AC1973" s="99"/>
      <c r="AD1973" s="99"/>
      <c r="AE1973" s="185" t="str">
        <f t="array" ref="AE1973">IFERROR(
IF(I1965="","",
_xlfn.SWITCH(I1965,
"PROJETO","PO",
"OBRAS","CC")),
"--")</f>
        <v/>
      </c>
      <c r="AF1973" s="186"/>
      <c r="AG1973" s="214" t="str">
        <f t="array" ref="AG1973">IFERROR(
_xlfn.SWITCH(I1965,
"","",
"PROJETO",VALUE(RIGHT(_xlfn.XLOOKUP(X1962,Sisteplant[Número OS],Sisteplant[Observações do Serviço]),LEN(_xlfn.XLOOKUP(X1962,Sisteplant[Número OS],Sisteplant[Observações do Serviço]))-3)),
"OBRAS",VALUE(LEFT(VLOOKUP($X1962,Sisteplant[],20,FALSE),FIND("-",VLOOKUP($X1962,Sisteplant[],20,FALSE))-1))),"--")</f>
        <v/>
      </c>
      <c r="AH1973" s="214"/>
      <c r="AI1973" s="214"/>
      <c r="AJ1973" s="214"/>
      <c r="AK1973" s="215"/>
      <c r="AM1973"/>
    </row>
    <row r="1974" spans="1:39" ht="7" customHeight="1" x14ac:dyDescent="0.2">
      <c r="A1974" s="62"/>
      <c r="B1974" s="18"/>
      <c r="C1974" s="24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R1974" s="18"/>
      <c r="S1974" s="18"/>
      <c r="T1974" s="18"/>
      <c r="U1974" s="18"/>
      <c r="V1974" s="18"/>
      <c r="W1974" s="18"/>
      <c r="X1974" s="18"/>
      <c r="Y1974" s="18"/>
      <c r="Z1974" s="18"/>
      <c r="AA1974" s="18"/>
      <c r="AB1974" s="18"/>
      <c r="AC1974" s="18"/>
      <c r="AD1974" s="18"/>
      <c r="AE1974" s="18"/>
      <c r="AF1974" s="18"/>
      <c r="AG1974" s="18"/>
      <c r="AH1974" s="18"/>
      <c r="AI1974" s="18"/>
      <c r="AJ1974" s="18"/>
      <c r="AK1974" s="18"/>
      <c r="AM1974"/>
    </row>
    <row r="1975" spans="1:39" ht="18" customHeight="1" x14ac:dyDescent="0.2">
      <c r="A1975" s="62"/>
      <c r="B1975" s="179" t="s">
        <v>9</v>
      </c>
      <c r="C1975" s="180"/>
      <c r="D1975" s="180"/>
      <c r="E1975" s="180"/>
      <c r="F1975" s="99" t="str">
        <f>IF($X1962="","",_xlfn.XLOOKUP($X1962,Sisteplant[Número OS],Sisteplant[Denominação do Solicitante]))</f>
        <v/>
      </c>
      <c r="G1975" s="99"/>
      <c r="H1975" s="99"/>
      <c r="I1975" s="99"/>
      <c r="J1975" s="99"/>
      <c r="K1975" s="99"/>
      <c r="L1975" s="99"/>
      <c r="M1975" s="99"/>
      <c r="N1975" s="99"/>
      <c r="O1975" s="99"/>
      <c r="P1975" s="99"/>
      <c r="Q1975" s="99"/>
      <c r="R1975" s="99"/>
      <c r="S1975" s="181" t="s">
        <v>281</v>
      </c>
      <c r="T1975" s="182"/>
      <c r="U1975" s="182"/>
      <c r="V1975" s="183" t="str">
        <f>IF($X1962="","",_xlfn.XLOOKUP($X1962,Sisteplant[Número OS],Sisteplant[Denominação Unidade Negócio]))</f>
        <v/>
      </c>
      <c r="W1975" s="183"/>
      <c r="X1975" s="183"/>
      <c r="Y1975" s="183"/>
      <c r="Z1975" s="183"/>
      <c r="AA1975" s="184"/>
      <c r="AB1975" s="185" t="s">
        <v>1</v>
      </c>
      <c r="AC1975" s="186"/>
      <c r="AD1975" s="186"/>
      <c r="AE1975" s="186"/>
      <c r="AF1975" s="99" t="str">
        <f>IF($X1962="","",_xlfn.XLOOKUP($X1962,Sisteplant[Número OS],Sisteplant[OS Cliente]))</f>
        <v/>
      </c>
      <c r="AG1975" s="99"/>
      <c r="AH1975" s="99"/>
      <c r="AI1975" s="99"/>
      <c r="AJ1975" s="99"/>
      <c r="AK1975" s="100"/>
      <c r="AM1975"/>
    </row>
    <row r="1976" spans="1:39" ht="7" customHeight="1" x14ac:dyDescent="0.2">
      <c r="A1976" s="62"/>
      <c r="B1976" s="16"/>
      <c r="C1976" s="17"/>
      <c r="D1976" s="18"/>
      <c r="E1976" s="18"/>
      <c r="F1976" s="18"/>
      <c r="G1976" s="18"/>
      <c r="H1976" s="18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  <c r="AA1976" s="16"/>
      <c r="AB1976" s="16"/>
      <c r="AC1976" s="16"/>
      <c r="AD1976" s="16"/>
      <c r="AE1976" s="16"/>
      <c r="AF1976" s="16"/>
      <c r="AG1976" s="16"/>
      <c r="AH1976" s="16"/>
      <c r="AI1976" s="16"/>
      <c r="AJ1976" s="16"/>
      <c r="AK1976" s="16"/>
      <c r="AM1976"/>
    </row>
    <row r="1977" spans="1:39" ht="15" customHeight="1" x14ac:dyDescent="0.2">
      <c r="A1977" s="62"/>
      <c r="B1977" s="232" t="s">
        <v>282</v>
      </c>
      <c r="C1977" s="152" t="s">
        <v>283</v>
      </c>
      <c r="D1977" s="153"/>
      <c r="E1977" s="153"/>
      <c r="F1977" s="153"/>
      <c r="G1977" s="153"/>
      <c r="H1977" s="153"/>
      <c r="I1977" s="153"/>
      <c r="J1977" s="153"/>
      <c r="K1977" s="153"/>
      <c r="L1977" s="153"/>
      <c r="M1977" s="153"/>
      <c r="N1977" s="153"/>
      <c r="O1977" s="153"/>
      <c r="P1977" s="153"/>
      <c r="Q1977" s="153"/>
      <c r="R1977" s="153"/>
      <c r="S1977" s="153"/>
      <c r="T1977" s="153"/>
      <c r="U1977" s="153"/>
      <c r="V1977" s="153"/>
      <c r="W1977" s="153"/>
      <c r="X1977" s="153"/>
      <c r="Y1977" s="153"/>
      <c r="Z1977" s="153"/>
      <c r="AA1977" s="153"/>
      <c r="AB1977" s="153"/>
      <c r="AC1977" s="153"/>
      <c r="AD1977" s="153"/>
      <c r="AE1977" s="154"/>
      <c r="AF1977" s="136" t="s">
        <v>284</v>
      </c>
      <c r="AG1977" s="137"/>
      <c r="AH1977" s="138"/>
      <c r="AI1977" s="136" t="s">
        <v>281</v>
      </c>
      <c r="AJ1977" s="137"/>
      <c r="AK1977" s="138"/>
      <c r="AM1977"/>
    </row>
    <row r="1978" spans="1:39" ht="16.75" customHeight="1" x14ac:dyDescent="0.2">
      <c r="A1978" s="62"/>
      <c r="B1978" s="233"/>
      <c r="C1978" s="155"/>
      <c r="D1978" s="156"/>
      <c r="E1978" s="156"/>
      <c r="F1978" s="156"/>
      <c r="G1978" s="156"/>
      <c r="H1978" s="156"/>
      <c r="I1978" s="156"/>
      <c r="J1978" s="156"/>
      <c r="K1978" s="156"/>
      <c r="L1978" s="156"/>
      <c r="M1978" s="156"/>
      <c r="N1978" s="156"/>
      <c r="O1978" s="156"/>
      <c r="P1978" s="156"/>
      <c r="Q1978" s="156"/>
      <c r="R1978" s="156"/>
      <c r="S1978" s="156"/>
      <c r="T1978" s="156"/>
      <c r="U1978" s="156"/>
      <c r="V1978" s="156"/>
      <c r="W1978" s="156"/>
      <c r="X1978" s="156"/>
      <c r="Y1978" s="156"/>
      <c r="Z1978" s="156"/>
      <c r="AA1978" s="156"/>
      <c r="AB1978" s="156"/>
      <c r="AC1978" s="156"/>
      <c r="AD1978" s="156"/>
      <c r="AE1978" s="157"/>
      <c r="AF1978" s="139"/>
      <c r="AG1978" s="140"/>
      <c r="AH1978" s="141"/>
      <c r="AI1978" s="139"/>
      <c r="AJ1978" s="140"/>
      <c r="AK1978" s="141"/>
      <c r="AM1978"/>
    </row>
    <row r="1979" spans="1:39" ht="16.75" customHeight="1" x14ac:dyDescent="0.2">
      <c r="A1979" s="62"/>
      <c r="B1979" s="92">
        <v>1</v>
      </c>
      <c r="C1979" s="142"/>
      <c r="D1979" s="143"/>
      <c r="E1979" s="143"/>
      <c r="F1979" s="143"/>
      <c r="G1979" s="143"/>
      <c r="H1979" s="143"/>
      <c r="I1979" s="143"/>
      <c r="J1979" s="143"/>
      <c r="K1979" s="143"/>
      <c r="L1979" s="143"/>
      <c r="M1979" s="143"/>
      <c r="N1979" s="143"/>
      <c r="O1979" s="143"/>
      <c r="P1979" s="143"/>
      <c r="Q1979" s="143"/>
      <c r="R1979" s="143"/>
      <c r="S1979" s="143"/>
      <c r="T1979" s="143"/>
      <c r="U1979" s="143"/>
      <c r="V1979" s="143"/>
      <c r="W1979" s="143"/>
      <c r="X1979" s="143"/>
      <c r="Y1979" s="143"/>
      <c r="Z1979" s="143"/>
      <c r="AA1979" s="143"/>
      <c r="AB1979" s="143"/>
      <c r="AC1979" s="143"/>
      <c r="AD1979" s="143"/>
      <c r="AE1979" s="144"/>
      <c r="AF1979" s="142"/>
      <c r="AG1979" s="143"/>
      <c r="AH1979" s="144"/>
      <c r="AI1979" s="142"/>
      <c r="AJ1979" s="143"/>
      <c r="AK1979" s="144"/>
      <c r="AM1979"/>
    </row>
    <row r="1980" spans="1:39" ht="16.75" customHeight="1" x14ac:dyDescent="0.2">
      <c r="A1980" s="62"/>
      <c r="B1980" s="93">
        <v>2</v>
      </c>
      <c r="C1980" s="145"/>
      <c r="D1980" s="146"/>
      <c r="E1980" s="146"/>
      <c r="F1980" s="146"/>
      <c r="G1980" s="146"/>
      <c r="H1980" s="146"/>
      <c r="I1980" s="146"/>
      <c r="J1980" s="146"/>
      <c r="K1980" s="146"/>
      <c r="L1980" s="146"/>
      <c r="M1980" s="146"/>
      <c r="N1980" s="146"/>
      <c r="O1980" s="146"/>
      <c r="P1980" s="146"/>
      <c r="Q1980" s="146"/>
      <c r="R1980" s="146"/>
      <c r="S1980" s="146"/>
      <c r="T1980" s="146"/>
      <c r="U1980" s="146"/>
      <c r="V1980" s="146"/>
      <c r="W1980" s="146"/>
      <c r="X1980" s="146"/>
      <c r="Y1980" s="146"/>
      <c r="Z1980" s="146"/>
      <c r="AA1980" s="146"/>
      <c r="AB1980" s="146"/>
      <c r="AC1980" s="146"/>
      <c r="AD1980" s="146"/>
      <c r="AE1980" s="147"/>
      <c r="AF1980" s="145"/>
      <c r="AG1980" s="146"/>
      <c r="AH1980" s="147"/>
      <c r="AI1980" s="145"/>
      <c r="AJ1980" s="146"/>
      <c r="AK1980" s="147"/>
      <c r="AM1980"/>
    </row>
    <row r="1981" spans="1:39" ht="16.75" customHeight="1" x14ac:dyDescent="0.2">
      <c r="A1981" s="62"/>
      <c r="B1981" s="93">
        <v>3</v>
      </c>
      <c r="C1981" s="145"/>
      <c r="D1981" s="146"/>
      <c r="E1981" s="146"/>
      <c r="F1981" s="146"/>
      <c r="G1981" s="146"/>
      <c r="H1981" s="146"/>
      <c r="I1981" s="146"/>
      <c r="J1981" s="146"/>
      <c r="K1981" s="146"/>
      <c r="L1981" s="146"/>
      <c r="M1981" s="146"/>
      <c r="N1981" s="146"/>
      <c r="O1981" s="146"/>
      <c r="P1981" s="146"/>
      <c r="Q1981" s="146"/>
      <c r="R1981" s="146"/>
      <c r="S1981" s="146"/>
      <c r="T1981" s="146"/>
      <c r="U1981" s="146"/>
      <c r="V1981" s="146"/>
      <c r="W1981" s="146"/>
      <c r="X1981" s="146"/>
      <c r="Y1981" s="146"/>
      <c r="Z1981" s="146"/>
      <c r="AA1981" s="146"/>
      <c r="AB1981" s="146"/>
      <c r="AC1981" s="146"/>
      <c r="AD1981" s="146"/>
      <c r="AE1981" s="147"/>
      <c r="AF1981" s="145"/>
      <c r="AG1981" s="146"/>
      <c r="AH1981" s="147"/>
      <c r="AI1981" s="145"/>
      <c r="AJ1981" s="146"/>
      <c r="AK1981" s="147"/>
      <c r="AM1981"/>
    </row>
    <row r="1982" spans="1:39" s="27" customFormat="1" ht="17" customHeight="1" x14ac:dyDescent="0.2">
      <c r="A1982" s="64"/>
      <c r="B1982" s="93">
        <v>4</v>
      </c>
      <c r="C1982" s="145"/>
      <c r="D1982" s="146"/>
      <c r="E1982" s="146"/>
      <c r="F1982" s="146"/>
      <c r="G1982" s="146"/>
      <c r="H1982" s="146"/>
      <c r="I1982" s="146"/>
      <c r="J1982" s="146"/>
      <c r="K1982" s="146"/>
      <c r="L1982" s="146"/>
      <c r="M1982" s="146"/>
      <c r="N1982" s="146"/>
      <c r="O1982" s="146"/>
      <c r="P1982" s="146"/>
      <c r="Q1982" s="146"/>
      <c r="R1982" s="146"/>
      <c r="S1982" s="146"/>
      <c r="T1982" s="146"/>
      <c r="U1982" s="146"/>
      <c r="V1982" s="146"/>
      <c r="W1982" s="146"/>
      <c r="X1982" s="146"/>
      <c r="Y1982" s="146"/>
      <c r="Z1982" s="146"/>
      <c r="AA1982" s="146"/>
      <c r="AB1982" s="146"/>
      <c r="AC1982" s="146"/>
      <c r="AD1982" s="146"/>
      <c r="AE1982" s="147"/>
      <c r="AF1982" s="145"/>
      <c r="AG1982" s="146"/>
      <c r="AH1982" s="147"/>
      <c r="AI1982" s="145"/>
      <c r="AJ1982" s="146"/>
      <c r="AK1982" s="147"/>
    </row>
    <row r="1983" spans="1:39" ht="17" customHeight="1" x14ac:dyDescent="0.2">
      <c r="A1983" s="62"/>
      <c r="B1983" s="93">
        <v>5</v>
      </c>
      <c r="C1983" s="145"/>
      <c r="D1983" s="146"/>
      <c r="E1983" s="146"/>
      <c r="F1983" s="146"/>
      <c r="G1983" s="146"/>
      <c r="H1983" s="146"/>
      <c r="I1983" s="146"/>
      <c r="J1983" s="146"/>
      <c r="K1983" s="146"/>
      <c r="L1983" s="146"/>
      <c r="M1983" s="146"/>
      <c r="N1983" s="146"/>
      <c r="O1983" s="146"/>
      <c r="P1983" s="146"/>
      <c r="Q1983" s="146"/>
      <c r="R1983" s="146"/>
      <c r="S1983" s="146"/>
      <c r="T1983" s="146"/>
      <c r="U1983" s="146"/>
      <c r="V1983" s="146"/>
      <c r="W1983" s="146"/>
      <c r="X1983" s="146"/>
      <c r="Y1983" s="146"/>
      <c r="Z1983" s="146"/>
      <c r="AA1983" s="146"/>
      <c r="AB1983" s="146"/>
      <c r="AC1983" s="146"/>
      <c r="AD1983" s="146"/>
      <c r="AE1983" s="147"/>
      <c r="AF1983" s="145"/>
      <c r="AG1983" s="146"/>
      <c r="AH1983" s="147"/>
      <c r="AI1983" s="145"/>
      <c r="AJ1983" s="146"/>
      <c r="AK1983" s="147"/>
      <c r="AM1983"/>
    </row>
    <row r="1984" spans="1:39" ht="17" customHeight="1" x14ac:dyDescent="0.2">
      <c r="A1984" s="62"/>
      <c r="B1984" s="93">
        <v>6</v>
      </c>
      <c r="C1984" s="145"/>
      <c r="D1984" s="146"/>
      <c r="E1984" s="146"/>
      <c r="F1984" s="146"/>
      <c r="G1984" s="146"/>
      <c r="H1984" s="146"/>
      <c r="I1984" s="146"/>
      <c r="J1984" s="146"/>
      <c r="K1984" s="146"/>
      <c r="L1984" s="146"/>
      <c r="M1984" s="146"/>
      <c r="N1984" s="146"/>
      <c r="O1984" s="146"/>
      <c r="P1984" s="146"/>
      <c r="Q1984" s="146"/>
      <c r="R1984" s="146"/>
      <c r="S1984" s="146"/>
      <c r="T1984" s="146"/>
      <c r="U1984" s="146"/>
      <c r="V1984" s="146"/>
      <c r="W1984" s="146"/>
      <c r="X1984" s="146"/>
      <c r="Y1984" s="146"/>
      <c r="Z1984" s="146"/>
      <c r="AA1984" s="146"/>
      <c r="AB1984" s="146"/>
      <c r="AC1984" s="146"/>
      <c r="AD1984" s="146"/>
      <c r="AE1984" s="147"/>
      <c r="AF1984" s="145"/>
      <c r="AG1984" s="146"/>
      <c r="AH1984" s="147"/>
      <c r="AI1984" s="145"/>
      <c r="AJ1984" s="146"/>
      <c r="AK1984" s="147"/>
      <c r="AM1984"/>
    </row>
    <row r="1985" spans="1:39" ht="17" customHeight="1" x14ac:dyDescent="0.2">
      <c r="A1985" s="62"/>
      <c r="B1985" s="94">
        <v>7</v>
      </c>
      <c r="C1985" s="148"/>
      <c r="D1985" s="149"/>
      <c r="E1985" s="149"/>
      <c r="F1985" s="149"/>
      <c r="G1985" s="149"/>
      <c r="H1985" s="149"/>
      <c r="I1985" s="149"/>
      <c r="J1985" s="149"/>
      <c r="K1985" s="149"/>
      <c r="L1985" s="149"/>
      <c r="M1985" s="149"/>
      <c r="N1985" s="149"/>
      <c r="O1985" s="149"/>
      <c r="P1985" s="149"/>
      <c r="Q1985" s="149"/>
      <c r="R1985" s="149"/>
      <c r="S1985" s="149"/>
      <c r="T1985" s="149"/>
      <c r="U1985" s="149"/>
      <c r="V1985" s="149"/>
      <c r="W1985" s="149"/>
      <c r="X1985" s="149"/>
      <c r="Y1985" s="149"/>
      <c r="Z1985" s="149"/>
      <c r="AA1985" s="149"/>
      <c r="AB1985" s="149"/>
      <c r="AC1985" s="149"/>
      <c r="AD1985" s="149"/>
      <c r="AE1985" s="150"/>
      <c r="AF1985" s="148"/>
      <c r="AG1985" s="149"/>
      <c r="AH1985" s="150"/>
      <c r="AI1985" s="148"/>
      <c r="AJ1985" s="149"/>
      <c r="AK1985" s="150"/>
      <c r="AM1985"/>
    </row>
    <row r="1986" spans="1:39" ht="7" customHeight="1" x14ac:dyDescent="0.2">
      <c r="A1986" s="62"/>
      <c r="B1986" s="16"/>
      <c r="C1986" s="17"/>
      <c r="D1986" s="18"/>
      <c r="E1986" s="18"/>
      <c r="F1986" s="18"/>
      <c r="G1986" s="18"/>
      <c r="H1986" s="18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  <c r="AA1986" s="16"/>
      <c r="AB1986" s="16"/>
      <c r="AC1986" s="16"/>
      <c r="AD1986" s="16"/>
      <c r="AE1986" s="16"/>
      <c r="AF1986" s="16"/>
      <c r="AG1986" s="16"/>
      <c r="AH1986" s="16"/>
      <c r="AI1986" s="16"/>
      <c r="AJ1986" s="16"/>
      <c r="AK1986" s="16"/>
      <c r="AM1986"/>
    </row>
    <row r="1987" spans="1:39" ht="17" customHeight="1" x14ac:dyDescent="0.2">
      <c r="A1987" s="62"/>
      <c r="B1987" s="163" t="s">
        <v>285</v>
      </c>
      <c r="C1987" s="164"/>
      <c r="D1987" s="165"/>
      <c r="E1987" s="163" t="s">
        <v>286</v>
      </c>
      <c r="F1987" s="164"/>
      <c r="G1987" s="164"/>
      <c r="H1987" s="164"/>
      <c r="I1987" s="164"/>
      <c r="J1987" s="164"/>
      <c r="K1987" s="164"/>
      <c r="L1987" s="164"/>
      <c r="M1987" s="164"/>
      <c r="N1987" s="164"/>
      <c r="O1987" s="164"/>
      <c r="P1987" s="164"/>
      <c r="Q1987" s="164"/>
      <c r="R1987" s="164"/>
      <c r="S1987" s="165"/>
      <c r="T1987" s="163" t="s">
        <v>287</v>
      </c>
      <c r="U1987" s="164"/>
      <c r="V1987" s="164"/>
      <c r="W1987" s="164"/>
      <c r="X1987" s="165"/>
      <c r="Y1987" s="163" t="s">
        <v>288</v>
      </c>
      <c r="Z1987" s="164"/>
      <c r="AA1987" s="164"/>
      <c r="AB1987" s="164"/>
      <c r="AC1987" s="165"/>
      <c r="AD1987" s="163" t="s">
        <v>289</v>
      </c>
      <c r="AE1987" s="164"/>
      <c r="AF1987" s="164"/>
      <c r="AG1987" s="164"/>
      <c r="AH1987" s="165"/>
      <c r="AI1987" s="163" t="s">
        <v>290</v>
      </c>
      <c r="AJ1987" s="164"/>
      <c r="AK1987" s="165"/>
      <c r="AM1987"/>
    </row>
    <row r="1988" spans="1:39" ht="17" customHeight="1" x14ac:dyDescent="0.2">
      <c r="A1988" s="62"/>
      <c r="B1988" s="142"/>
      <c r="C1988" s="143"/>
      <c r="D1988" s="144"/>
      <c r="E1988" s="142"/>
      <c r="F1988" s="143"/>
      <c r="G1988" s="143"/>
      <c r="H1988" s="143"/>
      <c r="I1988" s="143"/>
      <c r="J1988" s="143"/>
      <c r="K1988" s="143"/>
      <c r="L1988" s="143"/>
      <c r="M1988" s="143"/>
      <c r="N1988" s="143"/>
      <c r="O1988" s="143"/>
      <c r="P1988" s="143"/>
      <c r="Q1988" s="143"/>
      <c r="R1988" s="143"/>
      <c r="S1988" s="144"/>
      <c r="T1988" s="142" t="s">
        <v>291</v>
      </c>
      <c r="U1988" s="143"/>
      <c r="V1988" s="143"/>
      <c r="W1988" s="143"/>
      <c r="X1988" s="144"/>
      <c r="Y1988" s="142" t="s">
        <v>292</v>
      </c>
      <c r="Z1988" s="143"/>
      <c r="AA1988" s="143"/>
      <c r="AB1988" s="143"/>
      <c r="AC1988" s="144"/>
      <c r="AD1988" s="142" t="s">
        <v>292</v>
      </c>
      <c r="AE1988" s="143"/>
      <c r="AF1988" s="143"/>
      <c r="AG1988" s="143"/>
      <c r="AH1988" s="144"/>
      <c r="AI1988" s="142"/>
      <c r="AJ1988" s="143"/>
      <c r="AK1988" s="144"/>
      <c r="AM1988"/>
    </row>
    <row r="1989" spans="1:39" ht="17" customHeight="1" x14ac:dyDescent="0.2">
      <c r="A1989" s="62"/>
      <c r="B1989" s="145"/>
      <c r="C1989" s="146"/>
      <c r="D1989" s="147"/>
      <c r="E1989" s="145"/>
      <c r="F1989" s="146"/>
      <c r="G1989" s="146"/>
      <c r="H1989" s="146"/>
      <c r="I1989" s="146"/>
      <c r="J1989" s="146"/>
      <c r="K1989" s="146"/>
      <c r="L1989" s="146"/>
      <c r="M1989" s="146"/>
      <c r="N1989" s="146"/>
      <c r="O1989" s="146"/>
      <c r="P1989" s="146"/>
      <c r="Q1989" s="146"/>
      <c r="R1989" s="146"/>
      <c r="S1989" s="147"/>
      <c r="T1989" s="145" t="s">
        <v>291</v>
      </c>
      <c r="U1989" s="146"/>
      <c r="V1989" s="146"/>
      <c r="W1989" s="146"/>
      <c r="X1989" s="147"/>
      <c r="Y1989" s="145" t="s">
        <v>292</v>
      </c>
      <c r="Z1989" s="146"/>
      <c r="AA1989" s="146"/>
      <c r="AB1989" s="146"/>
      <c r="AC1989" s="147"/>
      <c r="AD1989" s="145" t="s">
        <v>292</v>
      </c>
      <c r="AE1989" s="146"/>
      <c r="AF1989" s="146"/>
      <c r="AG1989" s="146"/>
      <c r="AH1989" s="147"/>
      <c r="AI1989" s="145"/>
      <c r="AJ1989" s="146"/>
      <c r="AK1989" s="147"/>
      <c r="AM1989"/>
    </row>
    <row r="1990" spans="1:39" ht="17" customHeight="1" x14ac:dyDescent="0.2">
      <c r="A1990" s="62"/>
      <c r="B1990" s="145"/>
      <c r="C1990" s="146"/>
      <c r="D1990" s="147"/>
      <c r="E1990" s="145"/>
      <c r="F1990" s="146"/>
      <c r="G1990" s="146"/>
      <c r="H1990" s="146"/>
      <c r="I1990" s="146"/>
      <c r="J1990" s="146"/>
      <c r="K1990" s="146"/>
      <c r="L1990" s="146"/>
      <c r="M1990" s="146"/>
      <c r="N1990" s="146"/>
      <c r="O1990" s="146"/>
      <c r="P1990" s="146"/>
      <c r="Q1990" s="146"/>
      <c r="R1990" s="146"/>
      <c r="S1990" s="147"/>
      <c r="T1990" s="145" t="s">
        <v>291</v>
      </c>
      <c r="U1990" s="146"/>
      <c r="V1990" s="146"/>
      <c r="W1990" s="146"/>
      <c r="X1990" s="147"/>
      <c r="Y1990" s="145" t="s">
        <v>292</v>
      </c>
      <c r="Z1990" s="146"/>
      <c r="AA1990" s="146"/>
      <c r="AB1990" s="146"/>
      <c r="AC1990" s="147"/>
      <c r="AD1990" s="145" t="s">
        <v>292</v>
      </c>
      <c r="AE1990" s="146"/>
      <c r="AF1990" s="146"/>
      <c r="AG1990" s="146"/>
      <c r="AH1990" s="147"/>
      <c r="AI1990" s="145"/>
      <c r="AJ1990" s="146"/>
      <c r="AK1990" s="147"/>
      <c r="AM1990"/>
    </row>
    <row r="1991" spans="1:39" ht="17" customHeight="1" x14ac:dyDescent="0.2">
      <c r="A1991" s="62"/>
      <c r="B1991" s="145"/>
      <c r="C1991" s="146"/>
      <c r="D1991" s="147"/>
      <c r="E1991" s="145"/>
      <c r="F1991" s="146"/>
      <c r="G1991" s="146"/>
      <c r="H1991" s="146"/>
      <c r="I1991" s="146"/>
      <c r="J1991" s="146"/>
      <c r="K1991" s="146"/>
      <c r="L1991" s="146"/>
      <c r="M1991" s="146"/>
      <c r="N1991" s="146"/>
      <c r="O1991" s="146"/>
      <c r="P1991" s="146"/>
      <c r="Q1991" s="146"/>
      <c r="R1991" s="146"/>
      <c r="S1991" s="147"/>
      <c r="T1991" s="145" t="s">
        <v>291</v>
      </c>
      <c r="U1991" s="146"/>
      <c r="V1991" s="146"/>
      <c r="W1991" s="146"/>
      <c r="X1991" s="147"/>
      <c r="Y1991" s="145" t="s">
        <v>292</v>
      </c>
      <c r="Z1991" s="146"/>
      <c r="AA1991" s="146"/>
      <c r="AB1991" s="146"/>
      <c r="AC1991" s="147"/>
      <c r="AD1991" s="145" t="s">
        <v>292</v>
      </c>
      <c r="AE1991" s="146"/>
      <c r="AF1991" s="146"/>
      <c r="AG1991" s="146"/>
      <c r="AH1991" s="147"/>
      <c r="AI1991" s="145"/>
      <c r="AJ1991" s="146"/>
      <c r="AK1991" s="147"/>
      <c r="AM1991"/>
    </row>
    <row r="1992" spans="1:39" ht="17" customHeight="1" x14ac:dyDescent="0.2">
      <c r="A1992" s="62"/>
      <c r="B1992" s="145"/>
      <c r="C1992" s="146"/>
      <c r="D1992" s="147"/>
      <c r="E1992" s="145"/>
      <c r="F1992" s="146"/>
      <c r="G1992" s="146"/>
      <c r="H1992" s="146"/>
      <c r="I1992" s="146"/>
      <c r="J1992" s="146"/>
      <c r="K1992" s="146"/>
      <c r="L1992" s="146"/>
      <c r="M1992" s="146"/>
      <c r="N1992" s="146"/>
      <c r="O1992" s="146"/>
      <c r="P1992" s="146"/>
      <c r="Q1992" s="146"/>
      <c r="R1992" s="146"/>
      <c r="S1992" s="147"/>
      <c r="T1992" s="145" t="s">
        <v>291</v>
      </c>
      <c r="U1992" s="146"/>
      <c r="V1992" s="146"/>
      <c r="W1992" s="146"/>
      <c r="X1992" s="147"/>
      <c r="Y1992" s="145" t="s">
        <v>292</v>
      </c>
      <c r="Z1992" s="146"/>
      <c r="AA1992" s="146"/>
      <c r="AB1992" s="146"/>
      <c r="AC1992" s="147"/>
      <c r="AD1992" s="145" t="s">
        <v>292</v>
      </c>
      <c r="AE1992" s="146"/>
      <c r="AF1992" s="146"/>
      <c r="AG1992" s="146"/>
      <c r="AH1992" s="147"/>
      <c r="AI1992" s="145"/>
      <c r="AJ1992" s="146"/>
      <c r="AK1992" s="147"/>
      <c r="AM1992"/>
    </row>
    <row r="1993" spans="1:39" ht="17" customHeight="1" x14ac:dyDescent="0.2">
      <c r="A1993" s="62"/>
      <c r="B1993" s="145"/>
      <c r="C1993" s="146"/>
      <c r="D1993" s="147"/>
      <c r="E1993" s="145"/>
      <c r="F1993" s="146"/>
      <c r="G1993" s="146"/>
      <c r="H1993" s="146"/>
      <c r="I1993" s="146"/>
      <c r="J1993" s="146"/>
      <c r="K1993" s="146"/>
      <c r="L1993" s="146"/>
      <c r="M1993" s="146"/>
      <c r="N1993" s="146"/>
      <c r="O1993" s="146"/>
      <c r="P1993" s="146"/>
      <c r="Q1993" s="146"/>
      <c r="R1993" s="146"/>
      <c r="S1993" s="147"/>
      <c r="T1993" s="145" t="s">
        <v>291</v>
      </c>
      <c r="U1993" s="146"/>
      <c r="V1993" s="146"/>
      <c r="W1993" s="146"/>
      <c r="X1993" s="147"/>
      <c r="Y1993" s="145" t="s">
        <v>292</v>
      </c>
      <c r="Z1993" s="146"/>
      <c r="AA1993" s="146"/>
      <c r="AB1993" s="146"/>
      <c r="AC1993" s="147"/>
      <c r="AD1993" s="145" t="s">
        <v>292</v>
      </c>
      <c r="AE1993" s="146"/>
      <c r="AF1993" s="146"/>
      <c r="AG1993" s="146"/>
      <c r="AH1993" s="147"/>
      <c r="AI1993" s="145"/>
      <c r="AJ1993" s="146"/>
      <c r="AK1993" s="147"/>
      <c r="AM1993"/>
    </row>
    <row r="1994" spans="1:39" ht="17" customHeight="1" x14ac:dyDescent="0.2">
      <c r="A1994" s="62"/>
      <c r="B1994" s="145"/>
      <c r="C1994" s="146"/>
      <c r="D1994" s="147"/>
      <c r="E1994" s="145"/>
      <c r="F1994" s="146"/>
      <c r="G1994" s="146"/>
      <c r="H1994" s="146"/>
      <c r="I1994" s="146"/>
      <c r="J1994" s="146"/>
      <c r="K1994" s="146"/>
      <c r="L1994" s="146"/>
      <c r="M1994" s="146"/>
      <c r="N1994" s="146"/>
      <c r="O1994" s="146"/>
      <c r="P1994" s="146"/>
      <c r="Q1994" s="146"/>
      <c r="R1994" s="146"/>
      <c r="S1994" s="147"/>
      <c r="T1994" s="145" t="s">
        <v>291</v>
      </c>
      <c r="U1994" s="146"/>
      <c r="V1994" s="146"/>
      <c r="W1994" s="146"/>
      <c r="X1994" s="147"/>
      <c r="Y1994" s="145" t="s">
        <v>292</v>
      </c>
      <c r="Z1994" s="146"/>
      <c r="AA1994" s="146"/>
      <c r="AB1994" s="146"/>
      <c r="AC1994" s="147"/>
      <c r="AD1994" s="145" t="s">
        <v>292</v>
      </c>
      <c r="AE1994" s="146"/>
      <c r="AF1994" s="146"/>
      <c r="AG1994" s="146"/>
      <c r="AH1994" s="147"/>
      <c r="AI1994" s="145"/>
      <c r="AJ1994" s="146"/>
      <c r="AK1994" s="147"/>
      <c r="AM1994"/>
    </row>
    <row r="1995" spans="1:39" ht="17" customHeight="1" x14ac:dyDescent="0.2">
      <c r="A1995" s="62"/>
      <c r="B1995" s="145"/>
      <c r="C1995" s="146"/>
      <c r="D1995" s="147"/>
      <c r="E1995" s="145"/>
      <c r="F1995" s="146"/>
      <c r="G1995" s="146"/>
      <c r="H1995" s="146"/>
      <c r="I1995" s="146"/>
      <c r="J1995" s="146"/>
      <c r="K1995" s="146"/>
      <c r="L1995" s="146"/>
      <c r="M1995" s="146"/>
      <c r="N1995" s="146"/>
      <c r="O1995" s="146"/>
      <c r="P1995" s="146"/>
      <c r="Q1995" s="146"/>
      <c r="R1995" s="146"/>
      <c r="S1995" s="147"/>
      <c r="T1995" s="145" t="s">
        <v>291</v>
      </c>
      <c r="U1995" s="146"/>
      <c r="V1995" s="146"/>
      <c r="W1995" s="146"/>
      <c r="X1995" s="147"/>
      <c r="Y1995" s="145" t="s">
        <v>292</v>
      </c>
      <c r="Z1995" s="146"/>
      <c r="AA1995" s="146"/>
      <c r="AB1995" s="146"/>
      <c r="AC1995" s="147"/>
      <c r="AD1995" s="145" t="s">
        <v>292</v>
      </c>
      <c r="AE1995" s="146"/>
      <c r="AF1995" s="146"/>
      <c r="AG1995" s="146"/>
      <c r="AH1995" s="147"/>
      <c r="AI1995" s="145"/>
      <c r="AJ1995" s="146"/>
      <c r="AK1995" s="147"/>
      <c r="AM1995"/>
    </row>
    <row r="1996" spans="1:39" ht="17" customHeight="1" x14ac:dyDescent="0.2">
      <c r="A1996" s="62"/>
      <c r="B1996" s="145"/>
      <c r="C1996" s="146"/>
      <c r="D1996" s="147"/>
      <c r="E1996" s="145"/>
      <c r="F1996" s="146"/>
      <c r="G1996" s="146"/>
      <c r="H1996" s="146"/>
      <c r="I1996" s="146"/>
      <c r="J1996" s="146"/>
      <c r="K1996" s="146"/>
      <c r="L1996" s="146"/>
      <c r="M1996" s="146"/>
      <c r="N1996" s="146"/>
      <c r="O1996" s="146"/>
      <c r="P1996" s="146"/>
      <c r="Q1996" s="146"/>
      <c r="R1996" s="146"/>
      <c r="S1996" s="147"/>
      <c r="T1996" s="145" t="s">
        <v>291</v>
      </c>
      <c r="U1996" s="146"/>
      <c r="V1996" s="146"/>
      <c r="W1996" s="146"/>
      <c r="X1996" s="147"/>
      <c r="Y1996" s="145" t="s">
        <v>292</v>
      </c>
      <c r="Z1996" s="146"/>
      <c r="AA1996" s="146"/>
      <c r="AB1996" s="146"/>
      <c r="AC1996" s="147"/>
      <c r="AD1996" s="145" t="s">
        <v>292</v>
      </c>
      <c r="AE1996" s="146"/>
      <c r="AF1996" s="146"/>
      <c r="AG1996" s="146"/>
      <c r="AH1996" s="147"/>
      <c r="AI1996" s="145"/>
      <c r="AJ1996" s="146"/>
      <c r="AK1996" s="147"/>
      <c r="AM1996"/>
    </row>
    <row r="1997" spans="1:39" ht="17" customHeight="1" x14ac:dyDescent="0.2">
      <c r="A1997" s="62"/>
      <c r="B1997" s="145"/>
      <c r="C1997" s="146"/>
      <c r="D1997" s="147"/>
      <c r="E1997" s="145"/>
      <c r="F1997" s="146"/>
      <c r="G1997" s="146"/>
      <c r="H1997" s="146"/>
      <c r="I1997" s="146"/>
      <c r="J1997" s="146"/>
      <c r="K1997" s="146"/>
      <c r="L1997" s="146"/>
      <c r="M1997" s="146"/>
      <c r="N1997" s="146"/>
      <c r="O1997" s="146"/>
      <c r="P1997" s="146"/>
      <c r="Q1997" s="146"/>
      <c r="R1997" s="146"/>
      <c r="S1997" s="147"/>
      <c r="T1997" s="145" t="s">
        <v>291</v>
      </c>
      <c r="U1997" s="146"/>
      <c r="V1997" s="146"/>
      <c r="W1997" s="146"/>
      <c r="X1997" s="147"/>
      <c r="Y1997" s="145" t="s">
        <v>292</v>
      </c>
      <c r="Z1997" s="146"/>
      <c r="AA1997" s="146"/>
      <c r="AB1997" s="146"/>
      <c r="AC1997" s="147"/>
      <c r="AD1997" s="145" t="s">
        <v>292</v>
      </c>
      <c r="AE1997" s="146"/>
      <c r="AF1997" s="146"/>
      <c r="AG1997" s="146"/>
      <c r="AH1997" s="147"/>
      <c r="AI1997" s="145"/>
      <c r="AJ1997" s="146"/>
      <c r="AK1997" s="147"/>
      <c r="AM1997"/>
    </row>
    <row r="1998" spans="1:39" ht="17" customHeight="1" x14ac:dyDescent="0.2">
      <c r="A1998" s="62"/>
      <c r="B1998" s="148"/>
      <c r="C1998" s="149"/>
      <c r="D1998" s="150"/>
      <c r="E1998" s="148"/>
      <c r="F1998" s="149"/>
      <c r="G1998" s="149"/>
      <c r="H1998" s="149"/>
      <c r="I1998" s="149"/>
      <c r="J1998" s="149"/>
      <c r="K1998" s="149"/>
      <c r="L1998" s="149"/>
      <c r="M1998" s="149"/>
      <c r="N1998" s="149"/>
      <c r="O1998" s="149"/>
      <c r="P1998" s="149"/>
      <c r="Q1998" s="149"/>
      <c r="R1998" s="149"/>
      <c r="S1998" s="150"/>
      <c r="T1998" s="148" t="s">
        <v>291</v>
      </c>
      <c r="U1998" s="149"/>
      <c r="V1998" s="149"/>
      <c r="W1998" s="149"/>
      <c r="X1998" s="150"/>
      <c r="Y1998" s="148" t="s">
        <v>292</v>
      </c>
      <c r="Z1998" s="149"/>
      <c r="AA1998" s="149"/>
      <c r="AB1998" s="149"/>
      <c r="AC1998" s="150"/>
      <c r="AD1998" s="148" t="s">
        <v>292</v>
      </c>
      <c r="AE1998" s="149"/>
      <c r="AF1998" s="149"/>
      <c r="AG1998" s="149"/>
      <c r="AH1998" s="150"/>
      <c r="AI1998" s="148"/>
      <c r="AJ1998" s="149"/>
      <c r="AK1998" s="150"/>
      <c r="AM1998"/>
    </row>
    <row r="1999" spans="1:39" ht="7" customHeight="1" x14ac:dyDescent="0.2">
      <c r="A1999" s="62"/>
      <c r="AM1999"/>
    </row>
    <row r="2000" spans="1:39" ht="7" customHeight="1" x14ac:dyDescent="0.2">
      <c r="A2000" s="62"/>
      <c r="B2000" s="28"/>
      <c r="C2000" s="25"/>
      <c r="D2000" s="25"/>
      <c r="E2000" s="25"/>
      <c r="F2000" s="25"/>
      <c r="G2000" s="25"/>
      <c r="H2000" s="25"/>
      <c r="I2000" s="25"/>
      <c r="J2000" s="25"/>
      <c r="K2000" s="25"/>
      <c r="L2000" s="25"/>
      <c r="M2000" s="25"/>
      <c r="N2000" s="25"/>
      <c r="O2000" s="25"/>
      <c r="P2000" s="25"/>
      <c r="Q2000" s="25"/>
      <c r="R2000" s="25"/>
      <c r="S2000" s="25"/>
      <c r="T2000" s="25"/>
      <c r="U2000" s="25"/>
      <c r="V2000" s="25"/>
      <c r="W2000" s="25"/>
      <c r="X2000" s="25"/>
      <c r="Y2000" s="25"/>
      <c r="Z2000" s="25"/>
      <c r="AA2000" s="25"/>
      <c r="AB2000" s="25"/>
      <c r="AC2000" s="25"/>
      <c r="AD2000" s="25"/>
      <c r="AE2000" s="25"/>
      <c r="AF2000" s="25"/>
      <c r="AG2000" s="25"/>
      <c r="AH2000" s="25"/>
      <c r="AI2000" s="25"/>
      <c r="AJ2000" s="25"/>
      <c r="AK2000" s="26"/>
      <c r="AM2000"/>
    </row>
    <row r="2001" spans="1:39" s="30" customFormat="1" ht="15" customHeight="1" x14ac:dyDescent="0.15">
      <c r="A2001" s="62"/>
      <c r="B2001" s="166" t="s">
        <v>293</v>
      </c>
      <c r="C2001" s="167"/>
      <c r="D2001" s="167"/>
      <c r="E2001" s="167"/>
      <c r="F2001" s="167"/>
      <c r="G2001" s="23"/>
      <c r="H2001" s="69"/>
      <c r="I2001" s="23" t="s">
        <v>294</v>
      </c>
      <c r="J2001" s="23"/>
      <c r="K2001" s="23"/>
      <c r="L2001" s="23"/>
      <c r="M2001" s="69"/>
      <c r="N2001" s="23" t="s">
        <v>295</v>
      </c>
      <c r="O2001" s="23"/>
      <c r="P2001" s="23"/>
      <c r="Q2001" s="23"/>
      <c r="R2001" s="69"/>
      <c r="S2001" s="23" t="s">
        <v>296</v>
      </c>
      <c r="T2001" s="23"/>
      <c r="U2001" s="23"/>
      <c r="V2001" s="23"/>
      <c r="W2001" s="23"/>
      <c r="X2001" s="23"/>
      <c r="Y2001" s="70"/>
      <c r="Z2001" s="23" t="s">
        <v>297</v>
      </c>
      <c r="AA2001" s="23"/>
      <c r="AB2001" s="23"/>
      <c r="AC2001" s="23"/>
      <c r="AD2001" s="69"/>
      <c r="AE2001" s="23" t="s">
        <v>298</v>
      </c>
      <c r="AF2001" s="23"/>
      <c r="AG2001" s="23"/>
      <c r="AH2001" s="80"/>
      <c r="AI2001" s="80"/>
      <c r="AJ2001" s="80"/>
      <c r="AK2001" s="84"/>
    </row>
    <row r="2002" spans="1:39" s="30" customFormat="1" ht="10" customHeight="1" x14ac:dyDescent="0.15">
      <c r="A2002" s="62"/>
      <c r="B2002" s="166"/>
      <c r="C2002" s="167"/>
      <c r="D2002" s="167"/>
      <c r="E2002" s="167"/>
      <c r="F2002" s="167"/>
      <c r="G2002" s="23"/>
      <c r="H2002" s="23"/>
      <c r="I2002" s="23"/>
      <c r="J2002" s="23"/>
      <c r="K2002" s="23"/>
      <c r="L2002" s="23"/>
      <c r="M2002" s="23"/>
      <c r="N2002" s="23"/>
      <c r="O2002" s="23"/>
      <c r="P2002" s="23"/>
      <c r="Q2002" s="23"/>
      <c r="R2002" s="23"/>
      <c r="S2002" s="23"/>
      <c r="T2002" s="23"/>
      <c r="U2002" s="23"/>
      <c r="V2002" s="23"/>
      <c r="W2002" s="23"/>
      <c r="X2002" s="23"/>
      <c r="Y2002" s="23"/>
      <c r="Z2002" s="23"/>
      <c r="AA2002" s="23"/>
      <c r="AB2002" s="23"/>
      <c r="AC2002" s="23"/>
      <c r="AD2002" s="23"/>
      <c r="AE2002" s="23"/>
      <c r="AF2002" s="23"/>
      <c r="AG2002" s="23"/>
      <c r="AH2002" s="80"/>
      <c r="AI2002" s="80"/>
      <c r="AJ2002" s="80"/>
      <c r="AK2002" s="84"/>
    </row>
    <row r="2003" spans="1:39" s="30" customFormat="1" ht="15" customHeight="1" x14ac:dyDescent="0.15">
      <c r="A2003" s="62"/>
      <c r="B2003" s="166"/>
      <c r="C2003" s="167"/>
      <c r="D2003" s="167"/>
      <c r="E2003" s="167"/>
      <c r="F2003" s="167"/>
      <c r="G2003" s="23"/>
      <c r="H2003" s="69"/>
      <c r="I2003" s="23" t="s">
        <v>299</v>
      </c>
      <c r="J2003" s="23"/>
      <c r="K2003" s="23"/>
      <c r="L2003" s="23"/>
      <c r="M2003" s="69"/>
      <c r="N2003" s="23" t="s">
        <v>300</v>
      </c>
      <c r="O2003" s="72"/>
      <c r="P2003" s="23"/>
      <c r="Q2003" s="23"/>
      <c r="R2003" s="69"/>
      <c r="S2003" s="23" t="s">
        <v>301</v>
      </c>
      <c r="T2003" s="23"/>
      <c r="U2003" s="23"/>
      <c r="V2003" s="23"/>
      <c r="W2003" s="23"/>
      <c r="X2003" s="23"/>
      <c r="Y2003" s="69"/>
      <c r="Z2003" s="23" t="s">
        <v>302</v>
      </c>
      <c r="AA2003" s="23"/>
      <c r="AB2003" s="71"/>
      <c r="AC2003" s="71"/>
      <c r="AD2003" s="71"/>
      <c r="AE2003" s="71"/>
      <c r="AF2003" s="71"/>
      <c r="AG2003" s="71"/>
      <c r="AH2003" s="71"/>
      <c r="AI2003" s="71"/>
      <c r="AJ2003" s="71"/>
      <c r="AK2003" s="82"/>
    </row>
    <row r="2004" spans="1:39" s="30" customFormat="1" ht="10" customHeight="1" x14ac:dyDescent="0.15">
      <c r="A2004" s="62"/>
      <c r="B2004" s="83"/>
      <c r="C2004" s="29"/>
      <c r="D2004" s="29"/>
      <c r="E2004" s="29"/>
      <c r="F2004" s="29"/>
      <c r="G2004" s="23"/>
      <c r="H2004" s="23"/>
      <c r="I2004" s="23"/>
      <c r="J2004" s="23"/>
      <c r="K2004" s="23"/>
      <c r="L2004" s="23"/>
      <c r="M2004" s="23"/>
      <c r="N2004" s="23"/>
      <c r="O2004" s="23"/>
      <c r="P2004" s="23"/>
      <c r="Q2004" s="23"/>
      <c r="R2004" s="23"/>
      <c r="S2004" s="23"/>
      <c r="T2004" s="23"/>
      <c r="U2004" s="23"/>
      <c r="V2004" s="23"/>
      <c r="W2004" s="23"/>
      <c r="X2004" s="23"/>
      <c r="Y2004" s="23"/>
      <c r="Z2004" s="23"/>
      <c r="AA2004" s="23"/>
      <c r="AB2004" s="23"/>
      <c r="AC2004" s="23"/>
      <c r="AD2004" s="23"/>
      <c r="AE2004" s="23"/>
      <c r="AF2004" s="23"/>
      <c r="AG2004" s="23"/>
      <c r="AH2004" s="23"/>
      <c r="AI2004" s="23"/>
      <c r="AJ2004" s="23"/>
      <c r="AK2004" s="84"/>
    </row>
    <row r="2005" spans="1:39" s="30" customFormat="1" ht="15" customHeight="1" x14ac:dyDescent="0.15">
      <c r="A2005" s="62"/>
      <c r="B2005" s="171" t="s">
        <v>303</v>
      </c>
      <c r="C2005" s="172"/>
      <c r="D2005" s="172"/>
      <c r="E2005" s="172"/>
      <c r="F2005" s="172"/>
      <c r="G2005" s="23"/>
      <c r="H2005" s="69"/>
      <c r="I2005" s="23" t="s">
        <v>304</v>
      </c>
      <c r="J2005" s="23"/>
      <c r="K2005" s="23"/>
      <c r="L2005" s="23"/>
      <c r="M2005" s="23"/>
      <c r="N2005" s="23"/>
      <c r="O2005" s="72"/>
      <c r="P2005" s="23"/>
      <c r="Q2005" s="23"/>
      <c r="R2005" s="69"/>
      <c r="S2005" s="23" t="s">
        <v>305</v>
      </c>
      <c r="T2005" s="23"/>
      <c r="U2005" s="23"/>
      <c r="V2005" s="23"/>
      <c r="W2005" s="23"/>
      <c r="X2005" s="23"/>
      <c r="Y2005" s="69"/>
      <c r="Z2005" s="23" t="s">
        <v>306</v>
      </c>
      <c r="AA2005" s="23"/>
      <c r="AB2005" s="23"/>
      <c r="AC2005" s="23"/>
      <c r="AD2005" s="23"/>
      <c r="AE2005" s="23"/>
      <c r="AF2005" s="73"/>
      <c r="AG2005" s="23"/>
      <c r="AH2005" s="23"/>
      <c r="AI2005" s="23"/>
      <c r="AJ2005" s="23"/>
      <c r="AK2005" s="84"/>
    </row>
    <row r="2006" spans="1:39" s="30" customFormat="1" ht="5" customHeight="1" x14ac:dyDescent="0.15">
      <c r="A2006" s="62"/>
      <c r="B2006" s="171"/>
      <c r="C2006" s="172"/>
      <c r="D2006" s="172"/>
      <c r="E2006" s="172"/>
      <c r="F2006" s="172"/>
      <c r="G2006" s="23"/>
      <c r="H2006" s="23"/>
      <c r="I2006" s="23"/>
      <c r="J2006" s="23"/>
      <c r="K2006" s="23"/>
      <c r="L2006" s="23"/>
      <c r="M2006" s="23"/>
      <c r="N2006" s="23"/>
      <c r="O2006" s="72"/>
      <c r="P2006" s="23"/>
      <c r="Q2006" s="23"/>
      <c r="R2006" s="23"/>
      <c r="S2006" s="23"/>
      <c r="T2006" s="23"/>
      <c r="U2006" s="23"/>
      <c r="V2006" s="23"/>
      <c r="W2006" s="23"/>
      <c r="X2006" s="23"/>
      <c r="Y2006" s="23"/>
      <c r="Z2006" s="23"/>
      <c r="AA2006" s="23"/>
      <c r="AB2006" s="23"/>
      <c r="AC2006" s="23"/>
      <c r="AD2006" s="23"/>
      <c r="AE2006" s="23"/>
      <c r="AF2006" s="73"/>
      <c r="AG2006" s="23"/>
      <c r="AH2006" s="23"/>
      <c r="AI2006" s="23"/>
      <c r="AJ2006" s="23"/>
      <c r="AK2006" s="84"/>
    </row>
    <row r="2007" spans="1:39" s="30" customFormat="1" ht="15" customHeight="1" x14ac:dyDescent="0.2">
      <c r="A2007" s="63"/>
      <c r="B2007" s="171"/>
      <c r="C2007" s="172"/>
      <c r="D2007" s="172"/>
      <c r="E2007" s="172"/>
      <c r="F2007" s="172"/>
      <c r="G2007" s="23"/>
      <c r="H2007" s="23"/>
      <c r="I2007" s="23"/>
      <c r="J2007" s="23"/>
      <c r="K2007" s="23"/>
      <c r="L2007" s="23"/>
      <c r="M2007" s="23"/>
      <c r="N2007" s="23"/>
      <c r="O2007" s="74"/>
      <c r="P2007" s="23"/>
      <c r="Q2007" s="23"/>
      <c r="R2007" s="23"/>
      <c r="S2007" s="23"/>
      <c r="T2007" s="23"/>
      <c r="U2007" s="23"/>
      <c r="V2007" s="23"/>
      <c r="W2007" s="23"/>
      <c r="X2007" s="23"/>
      <c r="Y2007" s="23"/>
      <c r="Z2007" s="23"/>
      <c r="AA2007" s="23"/>
      <c r="AB2007" s="23"/>
      <c r="AC2007" s="23"/>
      <c r="AD2007" s="23"/>
      <c r="AE2007" s="23"/>
      <c r="AF2007" s="23"/>
      <c r="AG2007" s="23"/>
      <c r="AH2007" s="23"/>
      <c r="AI2007" s="23"/>
      <c r="AJ2007" s="23"/>
      <c r="AK2007" s="84"/>
    </row>
    <row r="2008" spans="1:39" s="30" customFormat="1" ht="10" customHeight="1" x14ac:dyDescent="0.2">
      <c r="A2008" s="62"/>
      <c r="B2008" s="83"/>
      <c r="C2008" s="29"/>
      <c r="D2008" s="29"/>
      <c r="E2008" s="29"/>
      <c r="F2008" s="29"/>
      <c r="G2008" s="23"/>
      <c r="H2008" s="23"/>
      <c r="I2008" s="23"/>
      <c r="J2008" s="23"/>
      <c r="K2008" s="23"/>
      <c r="L2008" s="23"/>
      <c r="M2008" s="23"/>
      <c r="N2008" s="23"/>
      <c r="O2008" s="75"/>
      <c r="P2008" s="23"/>
      <c r="Q2008" s="23"/>
      <c r="R2008" s="23"/>
      <c r="S2008" s="23"/>
      <c r="T2008" s="23"/>
      <c r="U2008" s="23"/>
      <c r="V2008" s="23"/>
      <c r="W2008" s="23"/>
      <c r="X2008" s="23"/>
      <c r="Y2008" s="23"/>
      <c r="Z2008" s="23"/>
      <c r="AA2008" s="23"/>
      <c r="AB2008" s="23"/>
      <c r="AC2008" s="23"/>
      <c r="AD2008" s="23"/>
      <c r="AE2008" s="23"/>
      <c r="AF2008" s="23"/>
      <c r="AG2008" s="23"/>
      <c r="AH2008" s="23"/>
      <c r="AI2008" s="23"/>
      <c r="AJ2008" s="23"/>
      <c r="AK2008" s="84"/>
    </row>
    <row r="2009" spans="1:39" s="30" customFormat="1" ht="17" customHeight="1" x14ac:dyDescent="0.15">
      <c r="A2009" s="62"/>
      <c r="B2009" s="173" t="s">
        <v>307</v>
      </c>
      <c r="C2009" s="174"/>
      <c r="D2009" s="174"/>
      <c r="E2009" s="174"/>
      <c r="F2009" s="174"/>
      <c r="G2009" s="23"/>
      <c r="H2009" s="69"/>
      <c r="I2009" s="76" t="s">
        <v>308</v>
      </c>
      <c r="J2009" s="23"/>
      <c r="K2009" s="23"/>
      <c r="L2009" s="23"/>
      <c r="M2009" s="69"/>
      <c r="N2009" s="23" t="s">
        <v>309</v>
      </c>
      <c r="O2009" s="72"/>
      <c r="P2009" s="23"/>
      <c r="Q2009" s="23"/>
      <c r="R2009" s="69"/>
      <c r="S2009" s="23" t="s">
        <v>310</v>
      </c>
      <c r="T2009" s="23"/>
      <c r="U2009" s="23"/>
      <c r="V2009" s="23"/>
      <c r="W2009" s="23"/>
      <c r="X2009" s="23"/>
      <c r="Y2009" s="69"/>
      <c r="Z2009" s="23" t="s">
        <v>311</v>
      </c>
      <c r="AA2009" s="23"/>
      <c r="AB2009" s="23"/>
      <c r="AC2009" s="69"/>
      <c r="AD2009" s="76" t="s">
        <v>312</v>
      </c>
      <c r="AF2009" s="23"/>
      <c r="AG2009" s="23"/>
      <c r="AH2009" s="23"/>
      <c r="AI2009" s="23"/>
      <c r="AJ2009" s="23"/>
      <c r="AK2009" s="84"/>
    </row>
    <row r="2010" spans="1:39" s="30" customFormat="1" ht="7" customHeight="1" x14ac:dyDescent="0.15">
      <c r="A2010" s="62"/>
      <c r="B2010" s="173"/>
      <c r="C2010" s="174"/>
      <c r="D2010" s="174"/>
      <c r="E2010" s="174"/>
      <c r="F2010" s="174"/>
      <c r="G2010" s="23"/>
      <c r="H2010" s="77"/>
      <c r="I2010" s="23"/>
      <c r="J2010" s="23"/>
      <c r="K2010" s="23"/>
      <c r="L2010" s="23"/>
      <c r="M2010" s="23"/>
      <c r="N2010" s="23"/>
      <c r="O2010" s="72"/>
      <c r="P2010" s="23"/>
      <c r="Q2010" s="23"/>
      <c r="R2010" s="23"/>
      <c r="S2010" s="23"/>
      <c r="T2010" s="23"/>
      <c r="U2010" s="23"/>
      <c r="V2010" s="23"/>
      <c r="W2010" s="23"/>
      <c r="X2010" s="23"/>
      <c r="Y2010" s="23"/>
      <c r="Z2010" s="23"/>
      <c r="AA2010" s="23"/>
      <c r="AB2010" s="23"/>
      <c r="AC2010" s="23"/>
      <c r="AD2010" s="23"/>
      <c r="AE2010" s="23"/>
      <c r="AF2010" s="23"/>
      <c r="AG2010" s="23"/>
      <c r="AH2010" s="23"/>
      <c r="AI2010" s="23"/>
      <c r="AJ2010" s="23"/>
      <c r="AK2010" s="84"/>
    </row>
    <row r="2011" spans="1:39" ht="17" customHeight="1" x14ac:dyDescent="0.2">
      <c r="A2011" s="62"/>
      <c r="B2011" s="173"/>
      <c r="C2011" s="174"/>
      <c r="D2011" s="174"/>
      <c r="E2011" s="174"/>
      <c r="F2011" s="174"/>
      <c r="G2011" s="75"/>
      <c r="H2011" s="78"/>
      <c r="I2011" s="75" t="s">
        <v>313</v>
      </c>
      <c r="J2011" s="75"/>
      <c r="K2011" s="75"/>
      <c r="L2011" s="75"/>
      <c r="M2011" s="75"/>
      <c r="N2011" s="75"/>
      <c r="O2011" s="75"/>
      <c r="P2011" s="75"/>
      <c r="Q2011" s="75"/>
      <c r="R2011" s="78"/>
      <c r="S2011" s="75" t="s">
        <v>314</v>
      </c>
      <c r="T2011" s="75"/>
      <c r="U2011" s="75"/>
      <c r="V2011" s="75"/>
      <c r="W2011" s="75"/>
      <c r="X2011" s="75"/>
      <c r="Y2011" s="78"/>
      <c r="Z2011" s="75" t="s">
        <v>315</v>
      </c>
      <c r="AA2011" s="75"/>
      <c r="AB2011" s="79"/>
      <c r="AC2011" s="79"/>
      <c r="AD2011" s="79"/>
      <c r="AE2011" s="79"/>
      <c r="AF2011" s="79"/>
      <c r="AG2011" s="79"/>
      <c r="AH2011" s="79"/>
      <c r="AI2011" s="79"/>
      <c r="AJ2011" s="79"/>
      <c r="AK2011" s="85"/>
      <c r="AM2011"/>
    </row>
    <row r="2012" spans="1:39" ht="10" customHeight="1" x14ac:dyDescent="0.2">
      <c r="A2012" s="62"/>
      <c r="B2012" s="86"/>
      <c r="C2012" s="87"/>
      <c r="D2012" s="87"/>
      <c r="E2012" s="87"/>
      <c r="F2012" s="87"/>
      <c r="G2012" s="75"/>
      <c r="H2012" s="75"/>
      <c r="I2012" s="75"/>
      <c r="J2012" s="75"/>
      <c r="K2012" s="75"/>
      <c r="L2012" s="75"/>
      <c r="M2012" s="75"/>
      <c r="N2012" s="75"/>
      <c r="O2012" s="75"/>
      <c r="P2012" s="75"/>
      <c r="Q2012" s="75"/>
      <c r="R2012" s="75"/>
      <c r="S2012" s="75"/>
      <c r="T2012" s="75"/>
      <c r="U2012" s="75"/>
      <c r="V2012" s="75"/>
      <c r="W2012" s="75"/>
      <c r="X2012" s="75"/>
      <c r="Y2012" s="75"/>
      <c r="Z2012" s="75"/>
      <c r="AA2012" s="75"/>
      <c r="AB2012" s="75"/>
      <c r="AC2012" s="75"/>
      <c r="AD2012" s="75"/>
      <c r="AE2012" s="75"/>
      <c r="AF2012" s="75"/>
      <c r="AG2012" s="75"/>
      <c r="AH2012" s="75"/>
      <c r="AI2012" s="75"/>
      <c r="AJ2012" s="75"/>
      <c r="AK2012" s="88"/>
      <c r="AM2012"/>
    </row>
    <row r="2013" spans="1:39" s="23" customFormat="1" ht="15" customHeight="1" x14ac:dyDescent="0.15">
      <c r="A2013" s="64"/>
      <c r="B2013" s="173" t="s">
        <v>316</v>
      </c>
      <c r="C2013" s="174"/>
      <c r="D2013" s="174"/>
      <c r="E2013" s="174"/>
      <c r="F2013" s="174"/>
      <c r="G2013" s="29"/>
      <c r="H2013" s="70"/>
      <c r="I2013" s="80" t="s">
        <v>35</v>
      </c>
      <c r="J2013" s="80"/>
      <c r="K2013" s="80"/>
      <c r="L2013" s="80"/>
      <c r="M2013" s="70"/>
      <c r="N2013" s="80" t="s">
        <v>54</v>
      </c>
      <c r="Q2013" s="80"/>
      <c r="R2013" s="70"/>
      <c r="S2013" s="80" t="s">
        <v>317</v>
      </c>
      <c r="V2013" s="80"/>
      <c r="W2013" s="80"/>
      <c r="Y2013" s="70"/>
      <c r="Z2013" s="80" t="s">
        <v>318</v>
      </c>
      <c r="AA2013" s="80"/>
      <c r="AD2013" s="80"/>
      <c r="AE2013" s="80"/>
      <c r="AF2013" s="80"/>
      <c r="AG2013" s="80"/>
      <c r="AH2013" s="80"/>
      <c r="AI2013" s="80"/>
      <c r="AJ2013" s="80"/>
      <c r="AK2013" s="84"/>
    </row>
    <row r="2014" spans="1:39" ht="17" customHeight="1" x14ac:dyDescent="0.2">
      <c r="A2014" s="62"/>
      <c r="B2014" s="173"/>
      <c r="C2014" s="174"/>
      <c r="D2014" s="174"/>
      <c r="E2014" s="174"/>
      <c r="F2014" s="174"/>
      <c r="G2014" s="75"/>
      <c r="H2014" s="75" t="s">
        <v>319</v>
      </c>
      <c r="I2014" s="75"/>
      <c r="J2014" s="79"/>
      <c r="K2014" s="79"/>
      <c r="L2014" s="79"/>
      <c r="M2014" s="79"/>
      <c r="N2014" s="79"/>
      <c r="O2014" s="79"/>
      <c r="P2014" s="79"/>
      <c r="Q2014" s="79"/>
      <c r="R2014" s="79"/>
      <c r="S2014" s="79"/>
      <c r="T2014" s="79"/>
      <c r="U2014" s="79"/>
      <c r="V2014" s="79"/>
      <c r="W2014" s="79"/>
      <c r="X2014" s="79"/>
      <c r="Y2014" s="79"/>
      <c r="Z2014" s="79"/>
      <c r="AA2014" s="79"/>
      <c r="AB2014" s="79"/>
      <c r="AC2014" s="79"/>
      <c r="AD2014" s="79"/>
      <c r="AE2014" s="79"/>
      <c r="AF2014" s="79"/>
      <c r="AG2014" s="79"/>
      <c r="AH2014" s="79"/>
      <c r="AI2014" s="79"/>
      <c r="AJ2014" s="79"/>
      <c r="AK2014" s="82"/>
      <c r="AM2014"/>
    </row>
    <row r="2015" spans="1:39" ht="5" customHeight="1" x14ac:dyDescent="0.2">
      <c r="A2015" s="62"/>
      <c r="B2015" s="89"/>
      <c r="C2015" s="81"/>
      <c r="D2015" s="81"/>
      <c r="E2015" s="81"/>
      <c r="F2015" s="81"/>
      <c r="G2015" s="81"/>
      <c r="H2015" s="81"/>
      <c r="I2015" s="81"/>
      <c r="J2015" s="81"/>
      <c r="K2015" s="81"/>
      <c r="L2015" s="81"/>
      <c r="M2015" s="81"/>
      <c r="N2015" s="81"/>
      <c r="O2015" s="81"/>
      <c r="P2015" s="81"/>
      <c r="Q2015" s="81"/>
      <c r="R2015" s="81"/>
      <c r="S2015" s="81"/>
      <c r="T2015" s="81"/>
      <c r="U2015" s="81"/>
      <c r="V2015" s="81"/>
      <c r="W2015" s="81"/>
      <c r="X2015" s="81"/>
      <c r="Y2015" s="81"/>
      <c r="Z2015" s="81"/>
      <c r="AA2015" s="81"/>
      <c r="AB2015" s="81"/>
      <c r="AC2015" s="81"/>
      <c r="AD2015" s="81"/>
      <c r="AE2015" s="81"/>
      <c r="AF2015" s="81"/>
      <c r="AG2015" s="81"/>
      <c r="AH2015" s="81"/>
      <c r="AI2015" s="81"/>
      <c r="AJ2015" s="81"/>
      <c r="AK2015" s="90"/>
      <c r="AM2015"/>
    </row>
    <row r="2016" spans="1:39" ht="7" customHeight="1" x14ac:dyDescent="0.2">
      <c r="A2016" s="62"/>
      <c r="B2016" s="175"/>
      <c r="C2016" s="175"/>
      <c r="D2016" s="175"/>
      <c r="E2016" s="175"/>
      <c r="F2016" s="176"/>
      <c r="G2016" s="176"/>
      <c r="H2016" s="176"/>
      <c r="I2016" s="176"/>
      <c r="J2016" s="176"/>
      <c r="K2016" s="176"/>
      <c r="L2016" s="176"/>
      <c r="M2016" s="176"/>
      <c r="N2016" s="176"/>
      <c r="O2016" s="176"/>
      <c r="P2016" s="176"/>
      <c r="Q2016" s="176"/>
      <c r="R2016" s="176"/>
      <c r="S2016" s="176"/>
      <c r="T2016" s="176"/>
      <c r="U2016" s="176"/>
      <c r="V2016" s="176"/>
      <c r="W2016" s="176"/>
      <c r="X2016" s="176"/>
      <c r="Y2016" s="176"/>
      <c r="Z2016" s="176"/>
      <c r="AA2016" s="176"/>
      <c r="AB2016" s="176"/>
      <c r="AC2016" s="176"/>
      <c r="AD2016" s="176"/>
      <c r="AE2016" s="176"/>
      <c r="AF2016" s="176"/>
      <c r="AG2016" s="176"/>
      <c r="AH2016" s="176"/>
      <c r="AI2016" s="176"/>
      <c r="AJ2016" s="176"/>
      <c r="AK2016" s="176"/>
      <c r="AM2016"/>
    </row>
    <row r="2017" spans="1:39" ht="16" customHeight="1" x14ac:dyDescent="0.2">
      <c r="A2017" s="62"/>
      <c r="B2017" s="177" t="s">
        <v>320</v>
      </c>
      <c r="C2017" s="178"/>
      <c r="D2017" s="178"/>
      <c r="E2017" s="178"/>
      <c r="F2017" s="143"/>
      <c r="G2017" s="143"/>
      <c r="H2017" s="143"/>
      <c r="I2017" s="143"/>
      <c r="J2017" s="143"/>
      <c r="K2017" s="143"/>
      <c r="L2017" s="143"/>
      <c r="M2017" s="143"/>
      <c r="N2017" s="143"/>
      <c r="O2017" s="143"/>
      <c r="P2017" s="143"/>
      <c r="Q2017" s="143"/>
      <c r="R2017" s="143"/>
      <c r="S2017" s="143"/>
      <c r="T2017" s="143"/>
      <c r="U2017" s="143"/>
      <c r="V2017" s="143"/>
      <c r="W2017" s="143"/>
      <c r="X2017" s="143"/>
      <c r="Y2017" s="143"/>
      <c r="Z2017" s="143"/>
      <c r="AA2017" s="143"/>
      <c r="AB2017" s="143"/>
      <c r="AC2017" s="143"/>
      <c r="AD2017" s="143"/>
      <c r="AE2017" s="143"/>
      <c r="AF2017" s="143"/>
      <c r="AG2017" s="143"/>
      <c r="AH2017" s="143"/>
      <c r="AI2017" s="143"/>
      <c r="AJ2017" s="143"/>
      <c r="AK2017" s="144"/>
      <c r="AM2017"/>
    </row>
    <row r="2018" spans="1:39" ht="16" customHeight="1" x14ac:dyDescent="0.2">
      <c r="A2018" s="62"/>
      <c r="B2018" s="145"/>
      <c r="C2018" s="146"/>
      <c r="D2018" s="146"/>
      <c r="E2018" s="146"/>
      <c r="F2018" s="146"/>
      <c r="G2018" s="146"/>
      <c r="H2018" s="146"/>
      <c r="I2018" s="146"/>
      <c r="J2018" s="146"/>
      <c r="K2018" s="146"/>
      <c r="L2018" s="146"/>
      <c r="M2018" s="146"/>
      <c r="N2018" s="146"/>
      <c r="O2018" s="146"/>
      <c r="P2018" s="146"/>
      <c r="Q2018" s="146"/>
      <c r="R2018" s="146"/>
      <c r="S2018" s="146"/>
      <c r="T2018" s="146"/>
      <c r="U2018" s="146"/>
      <c r="V2018" s="146"/>
      <c r="W2018" s="146"/>
      <c r="X2018" s="146"/>
      <c r="Y2018" s="146"/>
      <c r="Z2018" s="146"/>
      <c r="AA2018" s="146"/>
      <c r="AB2018" s="146"/>
      <c r="AC2018" s="146"/>
      <c r="AD2018" s="146"/>
      <c r="AE2018" s="146"/>
      <c r="AF2018" s="146"/>
      <c r="AG2018" s="146"/>
      <c r="AH2018" s="146"/>
      <c r="AI2018" s="146"/>
      <c r="AJ2018" s="146"/>
      <c r="AK2018" s="147"/>
      <c r="AM2018"/>
    </row>
    <row r="2019" spans="1:39" ht="16" customHeight="1" x14ac:dyDescent="0.2">
      <c r="A2019" s="62"/>
      <c r="B2019" s="145"/>
      <c r="C2019" s="146"/>
      <c r="D2019" s="146"/>
      <c r="E2019" s="146"/>
      <c r="F2019" s="146"/>
      <c r="G2019" s="146"/>
      <c r="H2019" s="146"/>
      <c r="I2019" s="146"/>
      <c r="J2019" s="146"/>
      <c r="K2019" s="146"/>
      <c r="L2019" s="146"/>
      <c r="M2019" s="146"/>
      <c r="N2019" s="146"/>
      <c r="O2019" s="146"/>
      <c r="P2019" s="146"/>
      <c r="Q2019" s="146"/>
      <c r="R2019" s="146"/>
      <c r="S2019" s="146"/>
      <c r="T2019" s="146"/>
      <c r="U2019" s="146"/>
      <c r="V2019" s="146"/>
      <c r="W2019" s="146"/>
      <c r="X2019" s="146"/>
      <c r="Y2019" s="146"/>
      <c r="Z2019" s="146"/>
      <c r="AA2019" s="146"/>
      <c r="AB2019" s="146"/>
      <c r="AC2019" s="146"/>
      <c r="AD2019" s="146"/>
      <c r="AE2019" s="146"/>
      <c r="AF2019" s="146"/>
      <c r="AG2019" s="146"/>
      <c r="AH2019" s="146"/>
      <c r="AI2019" s="146"/>
      <c r="AJ2019" s="146"/>
      <c r="AK2019" s="147"/>
      <c r="AM2019"/>
    </row>
    <row r="2020" spans="1:39" ht="16" customHeight="1" x14ac:dyDescent="0.2">
      <c r="A2020" s="62"/>
      <c r="B2020" s="145"/>
      <c r="C2020" s="146"/>
      <c r="D2020" s="146"/>
      <c r="E2020" s="146"/>
      <c r="F2020" s="146"/>
      <c r="G2020" s="146"/>
      <c r="H2020" s="146"/>
      <c r="I2020" s="146"/>
      <c r="J2020" s="146"/>
      <c r="K2020" s="146"/>
      <c r="L2020" s="146"/>
      <c r="M2020" s="146"/>
      <c r="N2020" s="146"/>
      <c r="O2020" s="146"/>
      <c r="P2020" s="146"/>
      <c r="Q2020" s="146"/>
      <c r="R2020" s="146"/>
      <c r="S2020" s="146"/>
      <c r="T2020" s="146"/>
      <c r="U2020" s="146"/>
      <c r="V2020" s="146"/>
      <c r="W2020" s="146"/>
      <c r="X2020" s="146"/>
      <c r="Y2020" s="146"/>
      <c r="Z2020" s="146"/>
      <c r="AA2020" s="146"/>
      <c r="AB2020" s="146"/>
      <c r="AC2020" s="146"/>
      <c r="AD2020" s="146"/>
      <c r="AE2020" s="146"/>
      <c r="AF2020" s="146"/>
      <c r="AG2020" s="146"/>
      <c r="AH2020" s="146"/>
      <c r="AI2020" s="146"/>
      <c r="AJ2020" s="146"/>
      <c r="AK2020" s="147"/>
      <c r="AM2020"/>
    </row>
    <row r="2021" spans="1:39" ht="17" customHeight="1" x14ac:dyDescent="0.2">
      <c r="A2021" s="62"/>
      <c r="B2021" s="145"/>
      <c r="C2021" s="146"/>
      <c r="D2021" s="146"/>
      <c r="E2021" s="146"/>
      <c r="F2021" s="146"/>
      <c r="G2021" s="146"/>
      <c r="H2021" s="146"/>
      <c r="I2021" s="146"/>
      <c r="J2021" s="146"/>
      <c r="K2021" s="146"/>
      <c r="L2021" s="146"/>
      <c r="M2021" s="146"/>
      <c r="N2021" s="146"/>
      <c r="O2021" s="146"/>
      <c r="P2021" s="146"/>
      <c r="Q2021" s="146"/>
      <c r="R2021" s="146"/>
      <c r="S2021" s="146"/>
      <c r="T2021" s="146"/>
      <c r="U2021" s="146"/>
      <c r="V2021" s="146"/>
      <c r="W2021" s="146"/>
      <c r="X2021" s="146"/>
      <c r="Y2021" s="146"/>
      <c r="Z2021" s="146"/>
      <c r="AA2021" s="146"/>
      <c r="AB2021" s="146"/>
      <c r="AC2021" s="146"/>
      <c r="AD2021" s="146"/>
      <c r="AE2021" s="146"/>
      <c r="AF2021" s="146"/>
      <c r="AG2021" s="146"/>
      <c r="AH2021" s="146"/>
      <c r="AI2021" s="146"/>
      <c r="AJ2021" s="146"/>
      <c r="AK2021" s="147"/>
      <c r="AM2021"/>
    </row>
    <row r="2022" spans="1:39" ht="17" customHeight="1" x14ac:dyDescent="0.2">
      <c r="A2022" s="62"/>
      <c r="B2022" s="145"/>
      <c r="C2022" s="146"/>
      <c r="D2022" s="146"/>
      <c r="E2022" s="146"/>
      <c r="F2022" s="146"/>
      <c r="G2022" s="146"/>
      <c r="H2022" s="146"/>
      <c r="I2022" s="146"/>
      <c r="J2022" s="146"/>
      <c r="K2022" s="146"/>
      <c r="L2022" s="146"/>
      <c r="M2022" s="146"/>
      <c r="N2022" s="146"/>
      <c r="O2022" s="146"/>
      <c r="P2022" s="146"/>
      <c r="Q2022" s="146"/>
      <c r="R2022" s="146"/>
      <c r="S2022" s="146"/>
      <c r="T2022" s="146"/>
      <c r="U2022" s="146"/>
      <c r="V2022" s="146"/>
      <c r="W2022" s="146"/>
      <c r="X2022" s="146"/>
      <c r="Y2022" s="146"/>
      <c r="Z2022" s="146"/>
      <c r="AA2022" s="146"/>
      <c r="AB2022" s="146"/>
      <c r="AC2022" s="146"/>
      <c r="AD2022" s="146"/>
      <c r="AE2022" s="146"/>
      <c r="AF2022" s="146"/>
      <c r="AG2022" s="146"/>
      <c r="AH2022" s="146"/>
      <c r="AI2022" s="146"/>
      <c r="AJ2022" s="146"/>
      <c r="AK2022" s="147"/>
      <c r="AM2022"/>
    </row>
    <row r="2023" spans="1:39" ht="17" customHeight="1" x14ac:dyDescent="0.2">
      <c r="A2023" s="62"/>
      <c r="B2023" s="148"/>
      <c r="C2023" s="149"/>
      <c r="D2023" s="149"/>
      <c r="E2023" s="149"/>
      <c r="F2023" s="149"/>
      <c r="G2023" s="149"/>
      <c r="H2023" s="149"/>
      <c r="I2023" s="149"/>
      <c r="J2023" s="149"/>
      <c r="K2023" s="149"/>
      <c r="L2023" s="149"/>
      <c r="M2023" s="149"/>
      <c r="N2023" s="149"/>
      <c r="O2023" s="149"/>
      <c r="P2023" s="149"/>
      <c r="Q2023" s="149"/>
      <c r="R2023" s="149"/>
      <c r="S2023" s="149"/>
      <c r="T2023" s="149"/>
      <c r="U2023" s="149"/>
      <c r="V2023" s="149"/>
      <c r="W2023" s="149"/>
      <c r="X2023" s="149"/>
      <c r="Y2023" s="149"/>
      <c r="Z2023" s="149"/>
      <c r="AA2023" s="149"/>
      <c r="AB2023" s="149"/>
      <c r="AC2023" s="149"/>
      <c r="AD2023" s="149"/>
      <c r="AE2023" s="149"/>
      <c r="AF2023" s="149"/>
      <c r="AG2023" s="149"/>
      <c r="AH2023" s="149"/>
      <c r="AI2023" s="149"/>
      <c r="AJ2023" s="149"/>
      <c r="AK2023" s="150"/>
      <c r="AM2023"/>
    </row>
    <row r="2024" spans="1:39" ht="7" customHeight="1" x14ac:dyDescent="0.2">
      <c r="A2024" s="62"/>
      <c r="AM2024"/>
    </row>
    <row r="2025" spans="1:39" ht="12" customHeight="1" x14ac:dyDescent="0.2">
      <c r="A2025" s="62"/>
      <c r="B2025" s="169" t="s">
        <v>321</v>
      </c>
      <c r="C2025" s="170"/>
      <c r="D2025" s="170"/>
      <c r="E2025" s="170"/>
      <c r="F2025" s="25"/>
      <c r="G2025" s="25"/>
      <c r="H2025" s="25"/>
      <c r="I2025" s="25"/>
      <c r="J2025" s="25"/>
      <c r="K2025" s="25"/>
      <c r="L2025" s="25"/>
      <c r="M2025" s="25"/>
      <c r="N2025" s="25"/>
      <c r="O2025" s="25"/>
      <c r="P2025" s="25"/>
      <c r="Q2025" s="25"/>
      <c r="R2025" s="25"/>
      <c r="S2025" s="26"/>
      <c r="T2025" s="169" t="s">
        <v>322</v>
      </c>
      <c r="U2025" s="170"/>
      <c r="V2025" s="170"/>
      <c r="W2025" s="170"/>
      <c r="X2025" s="25"/>
      <c r="Y2025" s="25"/>
      <c r="Z2025" s="25"/>
      <c r="AA2025" s="25"/>
      <c r="AB2025" s="25"/>
      <c r="AC2025" s="25"/>
      <c r="AD2025" s="25"/>
      <c r="AE2025" s="25"/>
      <c r="AF2025" s="25"/>
      <c r="AG2025" s="25"/>
      <c r="AH2025" s="25"/>
      <c r="AI2025" s="25"/>
      <c r="AJ2025" s="25"/>
      <c r="AK2025" s="26"/>
      <c r="AM2025"/>
    </row>
    <row r="2026" spans="1:39" x14ac:dyDescent="0.2">
      <c r="A2026" s="62"/>
      <c r="B2026" s="36"/>
      <c r="C2026" s="37"/>
      <c r="D2026" s="38" t="s">
        <v>323</v>
      </c>
      <c r="F2026" s="32"/>
      <c r="G2026" s="32"/>
      <c r="H2026" s="32"/>
      <c r="I2026" s="32"/>
      <c r="J2026" s="32"/>
      <c r="K2026" s="32"/>
      <c r="L2026" s="32"/>
      <c r="M2026" s="32"/>
      <c r="N2026" s="32"/>
      <c r="O2026" s="32"/>
      <c r="P2026" s="32"/>
      <c r="S2026" s="35"/>
      <c r="T2026" s="36"/>
      <c r="U2026" s="37"/>
      <c r="V2026" s="38" t="s">
        <v>323</v>
      </c>
      <c r="X2026" s="32"/>
      <c r="Y2026" s="32"/>
      <c r="Z2026" s="32"/>
      <c r="AA2026" s="32"/>
      <c r="AB2026" s="32"/>
      <c r="AC2026" s="32"/>
      <c r="AD2026" s="32"/>
      <c r="AE2026" s="32"/>
      <c r="AF2026" s="32"/>
      <c r="AG2026" s="32"/>
      <c r="AH2026" s="32"/>
      <c r="AI2026" s="38"/>
      <c r="AJ2026" s="38"/>
      <c r="AK2026" s="35"/>
      <c r="AM2026"/>
    </row>
    <row r="2027" spans="1:39" ht="7" customHeight="1" x14ac:dyDescent="0.2">
      <c r="A2027" s="62"/>
      <c r="B2027" s="34"/>
      <c r="S2027" s="35"/>
      <c r="T2027" s="34"/>
      <c r="AK2027" s="35"/>
      <c r="AM2027"/>
    </row>
    <row r="2028" spans="1:39" ht="14.25" customHeight="1" x14ac:dyDescent="0.2">
      <c r="A2028" s="62"/>
      <c r="B2028" s="39"/>
      <c r="F2028" s="38" t="s">
        <v>324</v>
      </c>
      <c r="H2028" s="40"/>
      <c r="I2028" s="40"/>
      <c r="J2028" s="41" t="s">
        <v>325</v>
      </c>
      <c r="K2028" s="40"/>
      <c r="L2028" s="41" t="s">
        <v>326</v>
      </c>
      <c r="M2028" s="40"/>
      <c r="N2028" s="40"/>
      <c r="S2028" s="35"/>
      <c r="T2028" s="39"/>
      <c r="X2028" s="38" t="s">
        <v>324</v>
      </c>
      <c r="Z2028" s="40"/>
      <c r="AA2028" s="40"/>
      <c r="AB2028" s="41" t="s">
        <v>325</v>
      </c>
      <c r="AC2028" s="40"/>
      <c r="AD2028" s="41" t="s">
        <v>326</v>
      </c>
      <c r="AE2028" s="40"/>
      <c r="AF2028" s="40"/>
      <c r="AK2028" s="35"/>
      <c r="AM2028"/>
    </row>
    <row r="2029" spans="1:39" ht="5" customHeight="1" x14ac:dyDescent="0.2">
      <c r="A2029" s="62"/>
      <c r="B2029" s="31"/>
      <c r="C2029" s="32"/>
      <c r="D2029" s="32"/>
      <c r="E2029" s="32"/>
      <c r="F2029" s="32"/>
      <c r="G2029" s="32"/>
      <c r="H2029" s="32"/>
      <c r="I2029" s="32"/>
      <c r="J2029" s="32"/>
      <c r="K2029" s="32"/>
      <c r="L2029" s="32"/>
      <c r="M2029" s="32"/>
      <c r="N2029" s="32"/>
      <c r="O2029" s="32"/>
      <c r="P2029" s="32"/>
      <c r="Q2029" s="32"/>
      <c r="R2029" s="32"/>
      <c r="S2029" s="33"/>
      <c r="T2029" s="31"/>
      <c r="U2029" s="32"/>
      <c r="V2029" s="32"/>
      <c r="W2029" s="32"/>
      <c r="X2029" s="32"/>
      <c r="Y2029" s="32"/>
      <c r="Z2029" s="32"/>
      <c r="AA2029" s="32"/>
      <c r="AB2029" s="32"/>
      <c r="AC2029" s="32"/>
      <c r="AD2029" s="32"/>
      <c r="AE2029" s="32"/>
      <c r="AF2029" s="32"/>
      <c r="AG2029" s="32"/>
      <c r="AH2029" s="32"/>
      <c r="AI2029" s="32"/>
      <c r="AJ2029" s="32"/>
      <c r="AK2029" s="33"/>
      <c r="AM2029"/>
    </row>
    <row r="2030" spans="1:39" x14ac:dyDescent="0.2">
      <c r="A2030"/>
      <c r="AK2030" s="95" t="s">
        <v>327</v>
      </c>
      <c r="AM2030"/>
    </row>
    <row r="2031" spans="1:39" ht="5" customHeight="1" x14ac:dyDescent="0.2">
      <c r="B2031" s="16"/>
      <c r="C2031" s="17"/>
      <c r="D2031" s="18"/>
      <c r="E2031" s="18"/>
      <c r="F2031" s="18"/>
      <c r="G2031" s="18"/>
      <c r="H2031" s="18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  <c r="AA2031" s="16"/>
      <c r="AB2031" s="16"/>
      <c r="AC2031" s="16"/>
      <c r="AD2031" s="16"/>
      <c r="AE2031" s="16"/>
      <c r="AF2031" s="16"/>
      <c r="AG2031" s="16"/>
      <c r="AH2031" s="16"/>
      <c r="AI2031" s="16"/>
      <c r="AJ2031" s="16"/>
      <c r="AK2031" s="16"/>
    </row>
    <row r="2032" spans="1:39" ht="22" customHeight="1" x14ac:dyDescent="0.2">
      <c r="A2032" t="str">
        <f>IF($AN$2="","",IF(A1962&gt;=$AN$2,"",1+A1962))</f>
        <v/>
      </c>
      <c r="B2032" s="188"/>
      <c r="C2032" s="189"/>
      <c r="D2032" s="189"/>
      <c r="E2032" s="189"/>
      <c r="F2032" s="189"/>
      <c r="G2032" s="189"/>
      <c r="H2032" s="189"/>
      <c r="I2032" s="190"/>
      <c r="J2032" s="192" t="s">
        <v>277</v>
      </c>
      <c r="K2032" s="193"/>
      <c r="L2032" s="193"/>
      <c r="M2032" s="193"/>
      <c r="N2032" s="193"/>
      <c r="O2032" s="193"/>
      <c r="P2032" s="193"/>
      <c r="Q2032" s="193"/>
      <c r="R2032" s="193"/>
      <c r="S2032" s="193"/>
      <c r="T2032" s="193"/>
      <c r="U2032" s="193"/>
      <c r="V2032" s="193"/>
      <c r="W2032" s="193"/>
      <c r="X2032" s="196" t="str">
        <f>IF(A2032="","",_xlfn.XLOOKUP(A2032,Listagem[Item],Listagem[Número OS]))</f>
        <v/>
      </c>
      <c r="Y2032" s="196"/>
      <c r="Z2032" s="196"/>
      <c r="AA2032" s="196"/>
      <c r="AB2032" s="196"/>
      <c r="AC2032" s="197"/>
      <c r="AD2032" s="188"/>
      <c r="AE2032" s="189"/>
      <c r="AF2032" s="189"/>
      <c r="AG2032" s="189"/>
      <c r="AH2032" s="189"/>
      <c r="AI2032" s="189"/>
      <c r="AJ2032" s="189"/>
      <c r="AK2032" s="190"/>
      <c r="AL2032" s="13"/>
      <c r="AM2032"/>
    </row>
    <row r="2033" spans="1:44" ht="22" customHeight="1" x14ac:dyDescent="0.2">
      <c r="A2033" s="14"/>
      <c r="B2033" s="161"/>
      <c r="C2033" s="162"/>
      <c r="D2033" s="162"/>
      <c r="E2033" s="162"/>
      <c r="F2033" s="162"/>
      <c r="G2033" s="162"/>
      <c r="H2033" s="162"/>
      <c r="I2033" s="191"/>
      <c r="J2033" s="194"/>
      <c r="K2033" s="195"/>
      <c r="L2033" s="195"/>
      <c r="M2033" s="195"/>
      <c r="N2033" s="195"/>
      <c r="O2033" s="195"/>
      <c r="P2033" s="195"/>
      <c r="Q2033" s="195"/>
      <c r="R2033" s="195"/>
      <c r="S2033" s="195"/>
      <c r="T2033" s="195"/>
      <c r="U2033" s="195"/>
      <c r="V2033" s="195"/>
      <c r="W2033" s="195"/>
      <c r="X2033" s="198"/>
      <c r="Y2033" s="198"/>
      <c r="Z2033" s="198"/>
      <c r="AA2033" s="198"/>
      <c r="AB2033" s="198"/>
      <c r="AC2033" s="199"/>
      <c r="AD2033" s="161"/>
      <c r="AE2033" s="162"/>
      <c r="AF2033" s="162"/>
      <c r="AG2033" s="162"/>
      <c r="AH2033" s="162"/>
      <c r="AI2033" s="162"/>
      <c r="AJ2033" s="162"/>
      <c r="AK2033" s="191"/>
      <c r="AM2033"/>
    </row>
    <row r="2034" spans="1:44" ht="7" customHeight="1" x14ac:dyDescent="0.2">
      <c r="A2034"/>
      <c r="C2034" s="15"/>
      <c r="D2034" s="12"/>
      <c r="E2034" s="12"/>
      <c r="F2034" s="12"/>
      <c r="G2034" s="12"/>
      <c r="H2034" s="12"/>
      <c r="AM2034"/>
    </row>
    <row r="2035" spans="1:44" ht="18" customHeight="1" x14ac:dyDescent="0.2">
      <c r="A2035" s="62"/>
      <c r="B2035" s="200" t="s">
        <v>11</v>
      </c>
      <c r="C2035" s="201"/>
      <c r="D2035" s="201"/>
      <c r="E2035" s="201"/>
      <c r="F2035" s="201"/>
      <c r="G2035" s="201"/>
      <c r="H2035" s="201"/>
      <c r="I2035" s="97" t="str">
        <f>IF($X2032="","",_xlfn.XLOOKUP($X2032,Sisteplant[Número OS],Sisteplant[Denominação Tipo de Solicitação Serviço]))</f>
        <v/>
      </c>
      <c r="J2035" s="99"/>
      <c r="K2035" s="99"/>
      <c r="L2035" s="99"/>
      <c r="M2035" s="99"/>
      <c r="N2035" s="99"/>
      <c r="O2035" s="200" t="s">
        <v>13</v>
      </c>
      <c r="P2035" s="201"/>
      <c r="Q2035" s="201"/>
      <c r="R2035" s="98" t="str">
        <f>IF($X2032="","",_xlfn.XLOOKUP($X2032,Sisteplant[Número OS],Sisteplant[Denominação Oficina]))</f>
        <v/>
      </c>
      <c r="S2035" s="98"/>
      <c r="T2035" s="98"/>
      <c r="U2035" s="98"/>
      <c r="V2035" s="98"/>
      <c r="W2035" s="98"/>
      <c r="X2035" s="202" t="s">
        <v>15</v>
      </c>
      <c r="Y2035" s="203"/>
      <c r="Z2035" s="203"/>
      <c r="AA2035" s="203"/>
      <c r="AB2035" s="203"/>
      <c r="AC2035" s="204" t="str">
        <f>IF($X2032="","",_xlfn.XLOOKUP($X2032,Sisteplant[Número OS],Sisteplant[Data Prevista]))</f>
        <v/>
      </c>
      <c r="AD2035" s="204"/>
      <c r="AE2035" s="204"/>
      <c r="AF2035" s="204"/>
      <c r="AG2035" s="204"/>
      <c r="AH2035" s="204"/>
      <c r="AI2035" s="204"/>
      <c r="AJ2035" s="204"/>
      <c r="AK2035" s="234"/>
      <c r="AM2035"/>
      <c r="AN2035" s="111"/>
      <c r="AO2035" s="111"/>
      <c r="AP2035" s="111"/>
      <c r="AQ2035" s="111"/>
      <c r="AR2035" s="111"/>
    </row>
    <row r="2036" spans="1:44" ht="7" customHeight="1" x14ac:dyDescent="0.2">
      <c r="A2036" s="62"/>
      <c r="B2036" s="16"/>
      <c r="C2036" s="17"/>
      <c r="D2036" s="18"/>
      <c r="E2036" s="18"/>
      <c r="F2036" s="18"/>
      <c r="G2036" s="18"/>
      <c r="H2036" s="18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  <c r="AA2036" s="16"/>
      <c r="AB2036" s="16"/>
      <c r="AC2036" s="16"/>
      <c r="AD2036" s="16"/>
      <c r="AE2036" s="16"/>
      <c r="AF2036" s="16"/>
      <c r="AG2036" s="16"/>
      <c r="AH2036" s="16"/>
      <c r="AI2036" s="16"/>
      <c r="AJ2036" s="16"/>
      <c r="AK2036" s="16"/>
      <c r="AM2036"/>
      <c r="AN2036" s="111"/>
      <c r="AO2036" s="111"/>
      <c r="AP2036" s="111"/>
      <c r="AQ2036" s="111"/>
      <c r="AR2036" s="111"/>
    </row>
    <row r="2037" spans="1:44" ht="15" customHeight="1" x14ac:dyDescent="0.2">
      <c r="A2037" s="62"/>
      <c r="B2037" s="91" t="s">
        <v>278</v>
      </c>
      <c r="C2037" s="19"/>
      <c r="D2037" s="20"/>
      <c r="E2037" s="20"/>
      <c r="F2037" s="20"/>
      <c r="G2037" s="20"/>
      <c r="H2037" s="20"/>
      <c r="I2037" s="21"/>
      <c r="J2037" s="21"/>
      <c r="K2037" s="21"/>
      <c r="L2037" s="21"/>
      <c r="M2037" s="21"/>
      <c r="N2037" s="21"/>
      <c r="O2037" s="21"/>
      <c r="P2037" s="21"/>
      <c r="Q2037" s="21"/>
      <c r="R2037" s="21"/>
      <c r="S2037" s="21"/>
      <c r="T2037" s="21"/>
      <c r="U2037" s="21"/>
      <c r="V2037" s="21"/>
      <c r="W2037" s="21"/>
      <c r="X2037" s="21"/>
      <c r="Y2037" s="21"/>
      <c r="Z2037" s="21"/>
      <c r="AA2037" s="21"/>
      <c r="AB2037" s="21"/>
      <c r="AC2037" s="21"/>
      <c r="AD2037" s="21"/>
      <c r="AE2037" s="21"/>
      <c r="AF2037" s="21"/>
      <c r="AG2037" s="21"/>
      <c r="AH2037" s="21"/>
      <c r="AI2037" s="21"/>
      <c r="AJ2037" s="21"/>
      <c r="AK2037" s="22"/>
      <c r="AM2037"/>
      <c r="AN2037" s="111"/>
      <c r="AO2037" s="111"/>
      <c r="AP2037" s="111"/>
      <c r="AQ2037" s="111"/>
      <c r="AR2037" s="111"/>
    </row>
    <row r="2038" spans="1:44" ht="16.75" customHeight="1" x14ac:dyDescent="0.2">
      <c r="A2038" s="64"/>
      <c r="B2038" s="208" t="str">
        <f>IF($X2032="","",_xlfn.XLOOKUP($X2032,Sisteplant[Número OS],Sisteplant[Descrição OS]))</f>
        <v/>
      </c>
      <c r="C2038" s="209"/>
      <c r="D2038" s="209"/>
      <c r="E2038" s="209"/>
      <c r="F2038" s="209"/>
      <c r="G2038" s="209"/>
      <c r="H2038" s="209"/>
      <c r="I2038" s="209"/>
      <c r="J2038" s="209"/>
      <c r="K2038" s="209"/>
      <c r="L2038" s="209"/>
      <c r="M2038" s="209"/>
      <c r="N2038" s="209"/>
      <c r="O2038" s="209"/>
      <c r="P2038" s="209"/>
      <c r="Q2038" s="209"/>
      <c r="R2038" s="209"/>
      <c r="S2038" s="209"/>
      <c r="T2038" s="209"/>
      <c r="U2038" s="209"/>
      <c r="V2038" s="209"/>
      <c r="W2038" s="209"/>
      <c r="X2038" s="209"/>
      <c r="Y2038" s="209"/>
      <c r="Z2038" s="209"/>
      <c r="AA2038" s="209"/>
      <c r="AB2038" s="209"/>
      <c r="AC2038" s="209"/>
      <c r="AD2038" s="209"/>
      <c r="AE2038" s="209"/>
      <c r="AF2038" s="209"/>
      <c r="AG2038" s="209"/>
      <c r="AH2038" s="209"/>
      <c r="AI2038" s="209"/>
      <c r="AJ2038" s="209"/>
      <c r="AK2038" s="210"/>
      <c r="AM2038"/>
    </row>
    <row r="2039" spans="1:44" ht="16.75" customHeight="1" x14ac:dyDescent="0.2">
      <c r="A2039" s="64"/>
      <c r="B2039" s="208"/>
      <c r="C2039" s="209"/>
      <c r="D2039" s="209"/>
      <c r="E2039" s="209"/>
      <c r="F2039" s="209"/>
      <c r="G2039" s="209"/>
      <c r="H2039" s="209"/>
      <c r="I2039" s="209"/>
      <c r="J2039" s="209"/>
      <c r="K2039" s="209"/>
      <c r="L2039" s="209"/>
      <c r="M2039" s="209"/>
      <c r="N2039" s="209"/>
      <c r="O2039" s="209"/>
      <c r="P2039" s="209"/>
      <c r="Q2039" s="209"/>
      <c r="R2039" s="209"/>
      <c r="S2039" s="209"/>
      <c r="T2039" s="209"/>
      <c r="U2039" s="209"/>
      <c r="V2039" s="209"/>
      <c r="W2039" s="209"/>
      <c r="X2039" s="209"/>
      <c r="Y2039" s="209"/>
      <c r="Z2039" s="209"/>
      <c r="AA2039" s="209"/>
      <c r="AB2039" s="209"/>
      <c r="AC2039" s="209"/>
      <c r="AD2039" s="209"/>
      <c r="AE2039" s="209"/>
      <c r="AF2039" s="209"/>
      <c r="AG2039" s="209"/>
      <c r="AH2039" s="209"/>
      <c r="AI2039" s="209"/>
      <c r="AJ2039" s="209"/>
      <c r="AK2039" s="210"/>
      <c r="AM2039"/>
    </row>
    <row r="2040" spans="1:44" ht="16.75" customHeight="1" x14ac:dyDescent="0.2">
      <c r="A2040" s="62"/>
      <c r="B2040" s="208"/>
      <c r="C2040" s="209"/>
      <c r="D2040" s="209"/>
      <c r="E2040" s="209"/>
      <c r="F2040" s="209"/>
      <c r="G2040" s="209"/>
      <c r="H2040" s="209"/>
      <c r="I2040" s="209"/>
      <c r="J2040" s="209"/>
      <c r="K2040" s="209"/>
      <c r="L2040" s="209"/>
      <c r="M2040" s="209"/>
      <c r="N2040" s="209"/>
      <c r="O2040" s="209"/>
      <c r="P2040" s="209"/>
      <c r="Q2040" s="209"/>
      <c r="R2040" s="209"/>
      <c r="S2040" s="209"/>
      <c r="T2040" s="209"/>
      <c r="U2040" s="209"/>
      <c r="V2040" s="209"/>
      <c r="W2040" s="209"/>
      <c r="X2040" s="209"/>
      <c r="Y2040" s="209"/>
      <c r="Z2040" s="209"/>
      <c r="AA2040" s="209"/>
      <c r="AB2040" s="209"/>
      <c r="AC2040" s="209"/>
      <c r="AD2040" s="209"/>
      <c r="AE2040" s="209"/>
      <c r="AF2040" s="209"/>
      <c r="AG2040" s="209"/>
      <c r="AH2040" s="209"/>
      <c r="AI2040" s="209"/>
      <c r="AJ2040" s="209"/>
      <c r="AK2040" s="210"/>
      <c r="AM2040"/>
    </row>
    <row r="2041" spans="1:44" ht="16.75" customHeight="1" x14ac:dyDescent="0.2">
      <c r="A2041" s="62"/>
      <c r="B2041" s="211"/>
      <c r="C2041" s="212"/>
      <c r="D2041" s="212"/>
      <c r="E2041" s="212"/>
      <c r="F2041" s="212"/>
      <c r="G2041" s="212"/>
      <c r="H2041" s="212"/>
      <c r="I2041" s="212"/>
      <c r="J2041" s="212"/>
      <c r="K2041" s="212"/>
      <c r="L2041" s="212"/>
      <c r="M2041" s="212"/>
      <c r="N2041" s="212"/>
      <c r="O2041" s="212"/>
      <c r="P2041" s="212"/>
      <c r="Q2041" s="212"/>
      <c r="R2041" s="212"/>
      <c r="S2041" s="212"/>
      <c r="T2041" s="212"/>
      <c r="U2041" s="212"/>
      <c r="V2041" s="212"/>
      <c r="W2041" s="212"/>
      <c r="X2041" s="212"/>
      <c r="Y2041" s="212"/>
      <c r="Z2041" s="212"/>
      <c r="AA2041" s="212"/>
      <c r="AB2041" s="212"/>
      <c r="AC2041" s="212"/>
      <c r="AD2041" s="212"/>
      <c r="AE2041" s="212"/>
      <c r="AF2041" s="212"/>
      <c r="AG2041" s="212"/>
      <c r="AH2041" s="212"/>
      <c r="AI2041" s="212"/>
      <c r="AJ2041" s="212"/>
      <c r="AK2041" s="213"/>
      <c r="AM2041"/>
    </row>
    <row r="2042" spans="1:44" ht="7" customHeight="1" x14ac:dyDescent="0.2">
      <c r="A2042" s="62"/>
      <c r="B2042" s="16"/>
      <c r="C2042" s="17"/>
      <c r="D2042" s="18"/>
      <c r="E2042" s="18"/>
      <c r="F2042" s="18"/>
      <c r="G2042" s="18"/>
      <c r="H2042" s="18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  <c r="AA2042" s="16"/>
      <c r="AB2042" s="16"/>
      <c r="AC2042" s="16"/>
      <c r="AD2042" s="16"/>
      <c r="AE2042" s="16"/>
      <c r="AF2042" s="16"/>
      <c r="AG2042" s="16"/>
      <c r="AH2042" s="16"/>
      <c r="AI2042" s="16"/>
      <c r="AJ2042" s="16"/>
      <c r="AK2042" s="16"/>
      <c r="AM2042"/>
    </row>
    <row r="2043" spans="1:44" ht="18" customHeight="1" x14ac:dyDescent="0.2">
      <c r="A2043" s="62"/>
      <c r="B2043" s="179" t="s">
        <v>279</v>
      </c>
      <c r="C2043" s="180"/>
      <c r="D2043" s="99" t="str">
        <f>IF($X2032="","",_xlfn.XLOOKUP($X2032,Sisteplant[Número OS],Sisteplant[Ativo]))</f>
        <v/>
      </c>
      <c r="E2043" s="99"/>
      <c r="F2043" s="99"/>
      <c r="G2043" s="99"/>
      <c r="H2043" s="99"/>
      <c r="I2043" s="99"/>
      <c r="J2043" s="99"/>
      <c r="K2043" s="99"/>
      <c r="L2043" s="179" t="s">
        <v>280</v>
      </c>
      <c r="M2043" s="180"/>
      <c r="N2043" s="180"/>
      <c r="O2043" s="180"/>
      <c r="P2043" s="99" t="str">
        <f>IF($X2032="","",_xlfn.XLOOKUP($X2032,Sisteplant[Número OS],Sisteplant[Denominação Ativo]))</f>
        <v/>
      </c>
      <c r="Q2043" s="99"/>
      <c r="R2043" s="99"/>
      <c r="S2043" s="99"/>
      <c r="T2043" s="99"/>
      <c r="U2043" s="99"/>
      <c r="V2043" s="99"/>
      <c r="W2043" s="99"/>
      <c r="X2043" s="99"/>
      <c r="Y2043" s="99"/>
      <c r="Z2043" s="99"/>
      <c r="AA2043" s="99"/>
      <c r="AB2043" s="99"/>
      <c r="AC2043" s="99"/>
      <c r="AD2043" s="99"/>
      <c r="AE2043" s="185" t="str">
        <f t="array" ref="AE2043">IFERROR(
IF(I2035="","",
_xlfn.SWITCH(I2035,
"PROJETO","PO",
"OBRAS","CC")),
"--")</f>
        <v/>
      </c>
      <c r="AF2043" s="186"/>
      <c r="AG2043" s="214" t="str">
        <f t="array" ref="AG2043">IFERROR(
_xlfn.SWITCH(I2035,
"","",
"PROJETO",VALUE(RIGHT(_xlfn.XLOOKUP(X2032,Sisteplant[Número OS],Sisteplant[Observações do Serviço]),LEN(_xlfn.XLOOKUP(X2032,Sisteplant[Número OS],Sisteplant[Observações do Serviço]))-3)),
"OBRAS",VALUE(LEFT(VLOOKUP($X2032,Sisteplant[],20,FALSE),FIND("-",VLOOKUP($X2032,Sisteplant[],20,FALSE))-1))),"--")</f>
        <v/>
      </c>
      <c r="AH2043" s="214"/>
      <c r="AI2043" s="214"/>
      <c r="AJ2043" s="214"/>
      <c r="AK2043" s="215"/>
      <c r="AM2043"/>
    </row>
    <row r="2044" spans="1:44" ht="7" customHeight="1" x14ac:dyDescent="0.2">
      <c r="A2044" s="62"/>
      <c r="B2044" s="18"/>
      <c r="C2044" s="24"/>
      <c r="D2044" s="18"/>
      <c r="E2044" s="18"/>
      <c r="F2044" s="18"/>
      <c r="G2044" s="18"/>
      <c r="H2044" s="18"/>
      <c r="I2044" s="18"/>
      <c r="J2044" s="18"/>
      <c r="K2044" s="18"/>
      <c r="L2044" s="18"/>
      <c r="M2044" s="18"/>
      <c r="N2044" s="18"/>
      <c r="O2044" s="18"/>
      <c r="P2044" s="18"/>
      <c r="Q2044" s="18"/>
      <c r="R2044" s="18"/>
      <c r="S2044" s="18"/>
      <c r="T2044" s="18"/>
      <c r="U2044" s="18"/>
      <c r="V2044" s="18"/>
      <c r="W2044" s="18"/>
      <c r="X2044" s="18"/>
      <c r="Y2044" s="18"/>
      <c r="Z2044" s="18"/>
      <c r="AA2044" s="18"/>
      <c r="AB2044" s="18"/>
      <c r="AC2044" s="18"/>
      <c r="AD2044" s="18"/>
      <c r="AE2044" s="18"/>
      <c r="AF2044" s="18"/>
      <c r="AG2044" s="18"/>
      <c r="AH2044" s="18"/>
      <c r="AI2044" s="18"/>
      <c r="AJ2044" s="18"/>
      <c r="AK2044" s="18"/>
      <c r="AM2044"/>
    </row>
    <row r="2045" spans="1:44" ht="18" customHeight="1" x14ac:dyDescent="0.2">
      <c r="A2045" s="62"/>
      <c r="B2045" s="179" t="s">
        <v>9</v>
      </c>
      <c r="C2045" s="180"/>
      <c r="D2045" s="180"/>
      <c r="E2045" s="180"/>
      <c r="F2045" s="99" t="str">
        <f>IF($X2032="","",_xlfn.XLOOKUP($X2032,Sisteplant[Número OS],Sisteplant[Denominação do Solicitante]))</f>
        <v/>
      </c>
      <c r="G2045" s="99"/>
      <c r="H2045" s="99"/>
      <c r="I2045" s="99"/>
      <c r="J2045" s="99"/>
      <c r="K2045" s="99"/>
      <c r="L2045" s="99"/>
      <c r="M2045" s="99"/>
      <c r="N2045" s="99"/>
      <c r="O2045" s="99"/>
      <c r="P2045" s="99"/>
      <c r="Q2045" s="99"/>
      <c r="R2045" s="99"/>
      <c r="S2045" s="181" t="s">
        <v>281</v>
      </c>
      <c r="T2045" s="182"/>
      <c r="U2045" s="182"/>
      <c r="V2045" s="183" t="str">
        <f>IF($X2032="","",_xlfn.XLOOKUP($X2032,Sisteplant[Número OS],Sisteplant[Denominação Unidade Negócio]))</f>
        <v/>
      </c>
      <c r="W2045" s="183"/>
      <c r="X2045" s="183"/>
      <c r="Y2045" s="183"/>
      <c r="Z2045" s="183"/>
      <c r="AA2045" s="184"/>
      <c r="AB2045" s="185" t="s">
        <v>1</v>
      </c>
      <c r="AC2045" s="186"/>
      <c r="AD2045" s="186"/>
      <c r="AE2045" s="186"/>
      <c r="AF2045" s="99" t="str">
        <f>IF($X2032="","",_xlfn.XLOOKUP($X2032,Sisteplant[Número OS],Sisteplant[OS Cliente]))</f>
        <v/>
      </c>
      <c r="AG2045" s="99"/>
      <c r="AH2045" s="99"/>
      <c r="AI2045" s="99"/>
      <c r="AJ2045" s="99"/>
      <c r="AK2045" s="100"/>
      <c r="AM2045"/>
    </row>
    <row r="2046" spans="1:44" ht="7" customHeight="1" x14ac:dyDescent="0.2">
      <c r="A2046" s="62"/>
      <c r="B2046" s="16"/>
      <c r="C2046" s="17"/>
      <c r="D2046" s="18"/>
      <c r="E2046" s="18"/>
      <c r="F2046" s="18"/>
      <c r="G2046" s="18"/>
      <c r="H2046" s="18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  <c r="AA2046" s="16"/>
      <c r="AB2046" s="16"/>
      <c r="AC2046" s="16"/>
      <c r="AD2046" s="16"/>
      <c r="AE2046" s="16"/>
      <c r="AF2046" s="16"/>
      <c r="AG2046" s="16"/>
      <c r="AH2046" s="16"/>
      <c r="AI2046" s="16"/>
      <c r="AJ2046" s="16"/>
      <c r="AK2046" s="16"/>
      <c r="AM2046"/>
    </row>
    <row r="2047" spans="1:44" ht="15" customHeight="1" x14ac:dyDescent="0.2">
      <c r="A2047" s="62"/>
      <c r="B2047" s="232" t="s">
        <v>282</v>
      </c>
      <c r="C2047" s="152" t="s">
        <v>283</v>
      </c>
      <c r="D2047" s="153"/>
      <c r="E2047" s="153"/>
      <c r="F2047" s="153"/>
      <c r="G2047" s="153"/>
      <c r="H2047" s="153"/>
      <c r="I2047" s="153"/>
      <c r="J2047" s="153"/>
      <c r="K2047" s="153"/>
      <c r="L2047" s="153"/>
      <c r="M2047" s="153"/>
      <c r="N2047" s="153"/>
      <c r="O2047" s="153"/>
      <c r="P2047" s="153"/>
      <c r="Q2047" s="153"/>
      <c r="R2047" s="153"/>
      <c r="S2047" s="153"/>
      <c r="T2047" s="153"/>
      <c r="U2047" s="153"/>
      <c r="V2047" s="153"/>
      <c r="W2047" s="153"/>
      <c r="X2047" s="153"/>
      <c r="Y2047" s="153"/>
      <c r="Z2047" s="153"/>
      <c r="AA2047" s="153"/>
      <c r="AB2047" s="153"/>
      <c r="AC2047" s="153"/>
      <c r="AD2047" s="153"/>
      <c r="AE2047" s="154"/>
      <c r="AF2047" s="136" t="s">
        <v>284</v>
      </c>
      <c r="AG2047" s="137"/>
      <c r="AH2047" s="138"/>
      <c r="AI2047" s="136" t="s">
        <v>281</v>
      </c>
      <c r="AJ2047" s="137"/>
      <c r="AK2047" s="138"/>
      <c r="AM2047"/>
    </row>
    <row r="2048" spans="1:44" ht="16.75" customHeight="1" x14ac:dyDescent="0.2">
      <c r="A2048" s="62"/>
      <c r="B2048" s="233"/>
      <c r="C2048" s="155"/>
      <c r="D2048" s="156"/>
      <c r="E2048" s="156"/>
      <c r="F2048" s="156"/>
      <c r="G2048" s="156"/>
      <c r="H2048" s="156"/>
      <c r="I2048" s="156"/>
      <c r="J2048" s="156"/>
      <c r="K2048" s="156"/>
      <c r="L2048" s="156"/>
      <c r="M2048" s="156"/>
      <c r="N2048" s="156"/>
      <c r="O2048" s="156"/>
      <c r="P2048" s="156"/>
      <c r="Q2048" s="156"/>
      <c r="R2048" s="156"/>
      <c r="S2048" s="156"/>
      <c r="T2048" s="156"/>
      <c r="U2048" s="156"/>
      <c r="V2048" s="156"/>
      <c r="W2048" s="156"/>
      <c r="X2048" s="156"/>
      <c r="Y2048" s="156"/>
      <c r="Z2048" s="156"/>
      <c r="AA2048" s="156"/>
      <c r="AB2048" s="156"/>
      <c r="AC2048" s="156"/>
      <c r="AD2048" s="156"/>
      <c r="AE2048" s="157"/>
      <c r="AF2048" s="139"/>
      <c r="AG2048" s="140"/>
      <c r="AH2048" s="141"/>
      <c r="AI2048" s="139"/>
      <c r="AJ2048" s="140"/>
      <c r="AK2048" s="141"/>
      <c r="AM2048"/>
    </row>
    <row r="2049" spans="1:39" ht="16.75" customHeight="1" x14ac:dyDescent="0.2">
      <c r="A2049" s="62"/>
      <c r="B2049" s="92">
        <v>1</v>
      </c>
      <c r="C2049" s="142"/>
      <c r="D2049" s="143"/>
      <c r="E2049" s="143"/>
      <c r="F2049" s="143"/>
      <c r="G2049" s="143"/>
      <c r="H2049" s="143"/>
      <c r="I2049" s="143"/>
      <c r="J2049" s="143"/>
      <c r="K2049" s="143"/>
      <c r="L2049" s="143"/>
      <c r="M2049" s="143"/>
      <c r="N2049" s="143"/>
      <c r="O2049" s="143"/>
      <c r="P2049" s="143"/>
      <c r="Q2049" s="143"/>
      <c r="R2049" s="143"/>
      <c r="S2049" s="143"/>
      <c r="T2049" s="143"/>
      <c r="U2049" s="143"/>
      <c r="V2049" s="143"/>
      <c r="W2049" s="143"/>
      <c r="X2049" s="143"/>
      <c r="Y2049" s="143"/>
      <c r="Z2049" s="143"/>
      <c r="AA2049" s="143"/>
      <c r="AB2049" s="143"/>
      <c r="AC2049" s="143"/>
      <c r="AD2049" s="143"/>
      <c r="AE2049" s="144"/>
      <c r="AF2049" s="142"/>
      <c r="AG2049" s="143"/>
      <c r="AH2049" s="144"/>
      <c r="AI2049" s="142"/>
      <c r="AJ2049" s="143"/>
      <c r="AK2049" s="144"/>
      <c r="AM2049"/>
    </row>
    <row r="2050" spans="1:39" ht="16.75" customHeight="1" x14ac:dyDescent="0.2">
      <c r="A2050" s="62"/>
      <c r="B2050" s="93">
        <v>2</v>
      </c>
      <c r="C2050" s="145"/>
      <c r="D2050" s="146"/>
      <c r="E2050" s="146"/>
      <c r="F2050" s="146"/>
      <c r="G2050" s="146"/>
      <c r="H2050" s="146"/>
      <c r="I2050" s="146"/>
      <c r="J2050" s="146"/>
      <c r="K2050" s="146"/>
      <c r="L2050" s="146"/>
      <c r="M2050" s="146"/>
      <c r="N2050" s="146"/>
      <c r="O2050" s="146"/>
      <c r="P2050" s="146"/>
      <c r="Q2050" s="146"/>
      <c r="R2050" s="146"/>
      <c r="S2050" s="146"/>
      <c r="T2050" s="146"/>
      <c r="U2050" s="146"/>
      <c r="V2050" s="146"/>
      <c r="W2050" s="146"/>
      <c r="X2050" s="146"/>
      <c r="Y2050" s="146"/>
      <c r="Z2050" s="146"/>
      <c r="AA2050" s="146"/>
      <c r="AB2050" s="146"/>
      <c r="AC2050" s="146"/>
      <c r="AD2050" s="146"/>
      <c r="AE2050" s="147"/>
      <c r="AF2050" s="145"/>
      <c r="AG2050" s="146"/>
      <c r="AH2050" s="147"/>
      <c r="AI2050" s="145"/>
      <c r="AJ2050" s="146"/>
      <c r="AK2050" s="147"/>
      <c r="AM2050"/>
    </row>
    <row r="2051" spans="1:39" ht="16.75" customHeight="1" x14ac:dyDescent="0.2">
      <c r="A2051" s="62"/>
      <c r="B2051" s="93">
        <v>3</v>
      </c>
      <c r="C2051" s="145"/>
      <c r="D2051" s="146"/>
      <c r="E2051" s="146"/>
      <c r="F2051" s="146"/>
      <c r="G2051" s="146"/>
      <c r="H2051" s="146"/>
      <c r="I2051" s="146"/>
      <c r="J2051" s="146"/>
      <c r="K2051" s="146"/>
      <c r="L2051" s="146"/>
      <c r="M2051" s="146"/>
      <c r="N2051" s="146"/>
      <c r="O2051" s="146"/>
      <c r="P2051" s="146"/>
      <c r="Q2051" s="146"/>
      <c r="R2051" s="146"/>
      <c r="S2051" s="146"/>
      <c r="T2051" s="146"/>
      <c r="U2051" s="146"/>
      <c r="V2051" s="146"/>
      <c r="W2051" s="146"/>
      <c r="X2051" s="146"/>
      <c r="Y2051" s="146"/>
      <c r="Z2051" s="146"/>
      <c r="AA2051" s="146"/>
      <c r="AB2051" s="146"/>
      <c r="AC2051" s="146"/>
      <c r="AD2051" s="146"/>
      <c r="AE2051" s="147"/>
      <c r="AF2051" s="145"/>
      <c r="AG2051" s="146"/>
      <c r="AH2051" s="147"/>
      <c r="AI2051" s="145"/>
      <c r="AJ2051" s="146"/>
      <c r="AK2051" s="147"/>
      <c r="AM2051"/>
    </row>
    <row r="2052" spans="1:39" s="27" customFormat="1" ht="17" customHeight="1" x14ac:dyDescent="0.2">
      <c r="A2052" s="64"/>
      <c r="B2052" s="93">
        <v>4</v>
      </c>
      <c r="C2052" s="145"/>
      <c r="D2052" s="146"/>
      <c r="E2052" s="146"/>
      <c r="F2052" s="146"/>
      <c r="G2052" s="146"/>
      <c r="H2052" s="146"/>
      <c r="I2052" s="146"/>
      <c r="J2052" s="146"/>
      <c r="K2052" s="146"/>
      <c r="L2052" s="146"/>
      <c r="M2052" s="146"/>
      <c r="N2052" s="146"/>
      <c r="O2052" s="146"/>
      <c r="P2052" s="146"/>
      <c r="Q2052" s="146"/>
      <c r="R2052" s="146"/>
      <c r="S2052" s="146"/>
      <c r="T2052" s="146"/>
      <c r="U2052" s="146"/>
      <c r="V2052" s="146"/>
      <c r="W2052" s="146"/>
      <c r="X2052" s="146"/>
      <c r="Y2052" s="146"/>
      <c r="Z2052" s="146"/>
      <c r="AA2052" s="146"/>
      <c r="AB2052" s="146"/>
      <c r="AC2052" s="146"/>
      <c r="AD2052" s="146"/>
      <c r="AE2052" s="147"/>
      <c r="AF2052" s="145"/>
      <c r="AG2052" s="146"/>
      <c r="AH2052" s="147"/>
      <c r="AI2052" s="145"/>
      <c r="AJ2052" s="146"/>
      <c r="AK2052" s="147"/>
    </row>
    <row r="2053" spans="1:39" ht="17" customHeight="1" x14ac:dyDescent="0.2">
      <c r="A2053" s="62"/>
      <c r="B2053" s="93">
        <v>5</v>
      </c>
      <c r="C2053" s="145"/>
      <c r="D2053" s="146"/>
      <c r="E2053" s="146"/>
      <c r="F2053" s="146"/>
      <c r="G2053" s="146"/>
      <c r="H2053" s="146"/>
      <c r="I2053" s="146"/>
      <c r="J2053" s="146"/>
      <c r="K2053" s="146"/>
      <c r="L2053" s="146"/>
      <c r="M2053" s="146"/>
      <c r="N2053" s="146"/>
      <c r="O2053" s="146"/>
      <c r="P2053" s="146"/>
      <c r="Q2053" s="146"/>
      <c r="R2053" s="146"/>
      <c r="S2053" s="146"/>
      <c r="T2053" s="146"/>
      <c r="U2053" s="146"/>
      <c r="V2053" s="146"/>
      <c r="W2053" s="146"/>
      <c r="X2053" s="146"/>
      <c r="Y2053" s="146"/>
      <c r="Z2053" s="146"/>
      <c r="AA2053" s="146"/>
      <c r="AB2053" s="146"/>
      <c r="AC2053" s="146"/>
      <c r="AD2053" s="146"/>
      <c r="AE2053" s="147"/>
      <c r="AF2053" s="145"/>
      <c r="AG2053" s="146"/>
      <c r="AH2053" s="147"/>
      <c r="AI2053" s="145"/>
      <c r="AJ2053" s="146"/>
      <c r="AK2053" s="147"/>
      <c r="AM2053"/>
    </row>
    <row r="2054" spans="1:39" ht="17" customHeight="1" x14ac:dyDescent="0.2">
      <c r="A2054" s="62"/>
      <c r="B2054" s="93">
        <v>6</v>
      </c>
      <c r="C2054" s="145"/>
      <c r="D2054" s="146"/>
      <c r="E2054" s="146"/>
      <c r="F2054" s="146"/>
      <c r="G2054" s="146"/>
      <c r="H2054" s="146"/>
      <c r="I2054" s="146"/>
      <c r="J2054" s="146"/>
      <c r="K2054" s="146"/>
      <c r="L2054" s="146"/>
      <c r="M2054" s="146"/>
      <c r="N2054" s="146"/>
      <c r="O2054" s="146"/>
      <c r="P2054" s="146"/>
      <c r="Q2054" s="146"/>
      <c r="R2054" s="146"/>
      <c r="S2054" s="146"/>
      <c r="T2054" s="146"/>
      <c r="U2054" s="146"/>
      <c r="V2054" s="146"/>
      <c r="W2054" s="146"/>
      <c r="X2054" s="146"/>
      <c r="Y2054" s="146"/>
      <c r="Z2054" s="146"/>
      <c r="AA2054" s="146"/>
      <c r="AB2054" s="146"/>
      <c r="AC2054" s="146"/>
      <c r="AD2054" s="146"/>
      <c r="AE2054" s="147"/>
      <c r="AF2054" s="145"/>
      <c r="AG2054" s="146"/>
      <c r="AH2054" s="147"/>
      <c r="AI2054" s="145"/>
      <c r="AJ2054" s="146"/>
      <c r="AK2054" s="147"/>
      <c r="AM2054"/>
    </row>
    <row r="2055" spans="1:39" ht="17" customHeight="1" x14ac:dyDescent="0.2">
      <c r="A2055" s="62"/>
      <c r="B2055" s="94">
        <v>7</v>
      </c>
      <c r="C2055" s="148"/>
      <c r="D2055" s="149"/>
      <c r="E2055" s="149"/>
      <c r="F2055" s="149"/>
      <c r="G2055" s="149"/>
      <c r="H2055" s="149"/>
      <c r="I2055" s="149"/>
      <c r="J2055" s="149"/>
      <c r="K2055" s="149"/>
      <c r="L2055" s="149"/>
      <c r="M2055" s="149"/>
      <c r="N2055" s="149"/>
      <c r="O2055" s="149"/>
      <c r="P2055" s="149"/>
      <c r="Q2055" s="149"/>
      <c r="R2055" s="149"/>
      <c r="S2055" s="149"/>
      <c r="T2055" s="149"/>
      <c r="U2055" s="149"/>
      <c r="V2055" s="149"/>
      <c r="W2055" s="149"/>
      <c r="X2055" s="149"/>
      <c r="Y2055" s="149"/>
      <c r="Z2055" s="149"/>
      <c r="AA2055" s="149"/>
      <c r="AB2055" s="149"/>
      <c r="AC2055" s="149"/>
      <c r="AD2055" s="149"/>
      <c r="AE2055" s="150"/>
      <c r="AF2055" s="148"/>
      <c r="AG2055" s="149"/>
      <c r="AH2055" s="150"/>
      <c r="AI2055" s="148"/>
      <c r="AJ2055" s="149"/>
      <c r="AK2055" s="150"/>
      <c r="AM2055"/>
    </row>
    <row r="2056" spans="1:39" ht="7" customHeight="1" x14ac:dyDescent="0.2">
      <c r="A2056" s="62"/>
      <c r="B2056" s="16"/>
      <c r="C2056" s="17"/>
      <c r="D2056" s="18"/>
      <c r="E2056" s="18"/>
      <c r="F2056" s="18"/>
      <c r="G2056" s="18"/>
      <c r="H2056" s="18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  <c r="AA2056" s="16"/>
      <c r="AB2056" s="16"/>
      <c r="AC2056" s="16"/>
      <c r="AD2056" s="16"/>
      <c r="AE2056" s="16"/>
      <c r="AF2056" s="16"/>
      <c r="AG2056" s="16"/>
      <c r="AH2056" s="16"/>
      <c r="AI2056" s="16"/>
      <c r="AJ2056" s="16"/>
      <c r="AK2056" s="16"/>
      <c r="AM2056"/>
    </row>
    <row r="2057" spans="1:39" ht="17" customHeight="1" x14ac:dyDescent="0.2">
      <c r="A2057" s="62"/>
      <c r="B2057" s="163" t="s">
        <v>285</v>
      </c>
      <c r="C2057" s="164"/>
      <c r="D2057" s="165"/>
      <c r="E2057" s="163" t="s">
        <v>286</v>
      </c>
      <c r="F2057" s="164"/>
      <c r="G2057" s="164"/>
      <c r="H2057" s="164"/>
      <c r="I2057" s="164"/>
      <c r="J2057" s="164"/>
      <c r="K2057" s="164"/>
      <c r="L2057" s="164"/>
      <c r="M2057" s="164"/>
      <c r="N2057" s="164"/>
      <c r="O2057" s="164"/>
      <c r="P2057" s="164"/>
      <c r="Q2057" s="164"/>
      <c r="R2057" s="164"/>
      <c r="S2057" s="165"/>
      <c r="T2057" s="163" t="s">
        <v>287</v>
      </c>
      <c r="U2057" s="164"/>
      <c r="V2057" s="164"/>
      <c r="W2057" s="164"/>
      <c r="X2057" s="165"/>
      <c r="Y2057" s="163" t="s">
        <v>288</v>
      </c>
      <c r="Z2057" s="164"/>
      <c r="AA2057" s="164"/>
      <c r="AB2057" s="164"/>
      <c r="AC2057" s="165"/>
      <c r="AD2057" s="163" t="s">
        <v>289</v>
      </c>
      <c r="AE2057" s="164"/>
      <c r="AF2057" s="164"/>
      <c r="AG2057" s="164"/>
      <c r="AH2057" s="165"/>
      <c r="AI2057" s="163" t="s">
        <v>290</v>
      </c>
      <c r="AJ2057" s="164"/>
      <c r="AK2057" s="165"/>
      <c r="AM2057"/>
    </row>
    <row r="2058" spans="1:39" ht="17" customHeight="1" x14ac:dyDescent="0.2">
      <c r="A2058" s="62"/>
      <c r="B2058" s="142"/>
      <c r="C2058" s="143"/>
      <c r="D2058" s="144"/>
      <c r="E2058" s="142"/>
      <c r="F2058" s="143"/>
      <c r="G2058" s="143"/>
      <c r="H2058" s="143"/>
      <c r="I2058" s="143"/>
      <c r="J2058" s="143"/>
      <c r="K2058" s="143"/>
      <c r="L2058" s="143"/>
      <c r="M2058" s="143"/>
      <c r="N2058" s="143"/>
      <c r="O2058" s="143"/>
      <c r="P2058" s="143"/>
      <c r="Q2058" s="143"/>
      <c r="R2058" s="143"/>
      <c r="S2058" s="144"/>
      <c r="T2058" s="142" t="s">
        <v>291</v>
      </c>
      <c r="U2058" s="143"/>
      <c r="V2058" s="143"/>
      <c r="W2058" s="143"/>
      <c r="X2058" s="144"/>
      <c r="Y2058" s="142" t="s">
        <v>292</v>
      </c>
      <c r="Z2058" s="143"/>
      <c r="AA2058" s="143"/>
      <c r="AB2058" s="143"/>
      <c r="AC2058" s="144"/>
      <c r="AD2058" s="142" t="s">
        <v>292</v>
      </c>
      <c r="AE2058" s="143"/>
      <c r="AF2058" s="143"/>
      <c r="AG2058" s="143"/>
      <c r="AH2058" s="144"/>
      <c r="AI2058" s="142"/>
      <c r="AJ2058" s="143"/>
      <c r="AK2058" s="144"/>
      <c r="AM2058"/>
    </row>
    <row r="2059" spans="1:39" ht="17" customHeight="1" x14ac:dyDescent="0.2">
      <c r="A2059" s="62"/>
      <c r="B2059" s="145"/>
      <c r="C2059" s="146"/>
      <c r="D2059" s="147"/>
      <c r="E2059" s="145"/>
      <c r="F2059" s="146"/>
      <c r="G2059" s="146"/>
      <c r="H2059" s="146"/>
      <c r="I2059" s="146"/>
      <c r="J2059" s="146"/>
      <c r="K2059" s="146"/>
      <c r="L2059" s="146"/>
      <c r="M2059" s="146"/>
      <c r="N2059" s="146"/>
      <c r="O2059" s="146"/>
      <c r="P2059" s="146"/>
      <c r="Q2059" s="146"/>
      <c r="R2059" s="146"/>
      <c r="S2059" s="147"/>
      <c r="T2059" s="145" t="s">
        <v>291</v>
      </c>
      <c r="U2059" s="146"/>
      <c r="V2059" s="146"/>
      <c r="W2059" s="146"/>
      <c r="X2059" s="147"/>
      <c r="Y2059" s="145" t="s">
        <v>292</v>
      </c>
      <c r="Z2059" s="146"/>
      <c r="AA2059" s="146"/>
      <c r="AB2059" s="146"/>
      <c r="AC2059" s="147"/>
      <c r="AD2059" s="145" t="s">
        <v>292</v>
      </c>
      <c r="AE2059" s="146"/>
      <c r="AF2059" s="146"/>
      <c r="AG2059" s="146"/>
      <c r="AH2059" s="147"/>
      <c r="AI2059" s="145"/>
      <c r="AJ2059" s="146"/>
      <c r="AK2059" s="147"/>
      <c r="AM2059"/>
    </row>
    <row r="2060" spans="1:39" ht="17" customHeight="1" x14ac:dyDescent="0.2">
      <c r="A2060" s="62"/>
      <c r="B2060" s="145"/>
      <c r="C2060" s="146"/>
      <c r="D2060" s="147"/>
      <c r="E2060" s="145"/>
      <c r="F2060" s="146"/>
      <c r="G2060" s="146"/>
      <c r="H2060" s="146"/>
      <c r="I2060" s="146"/>
      <c r="J2060" s="146"/>
      <c r="K2060" s="146"/>
      <c r="L2060" s="146"/>
      <c r="M2060" s="146"/>
      <c r="N2060" s="146"/>
      <c r="O2060" s="146"/>
      <c r="P2060" s="146"/>
      <c r="Q2060" s="146"/>
      <c r="R2060" s="146"/>
      <c r="S2060" s="147"/>
      <c r="T2060" s="145" t="s">
        <v>291</v>
      </c>
      <c r="U2060" s="146"/>
      <c r="V2060" s="146"/>
      <c r="W2060" s="146"/>
      <c r="X2060" s="147"/>
      <c r="Y2060" s="145" t="s">
        <v>292</v>
      </c>
      <c r="Z2060" s="146"/>
      <c r="AA2060" s="146"/>
      <c r="AB2060" s="146"/>
      <c r="AC2060" s="147"/>
      <c r="AD2060" s="145" t="s">
        <v>292</v>
      </c>
      <c r="AE2060" s="146"/>
      <c r="AF2060" s="146"/>
      <c r="AG2060" s="146"/>
      <c r="AH2060" s="147"/>
      <c r="AI2060" s="145"/>
      <c r="AJ2060" s="146"/>
      <c r="AK2060" s="147"/>
      <c r="AM2060"/>
    </row>
    <row r="2061" spans="1:39" ht="17" customHeight="1" x14ac:dyDescent="0.2">
      <c r="A2061" s="62"/>
      <c r="B2061" s="145"/>
      <c r="C2061" s="146"/>
      <c r="D2061" s="147"/>
      <c r="E2061" s="145"/>
      <c r="F2061" s="146"/>
      <c r="G2061" s="146"/>
      <c r="H2061" s="146"/>
      <c r="I2061" s="146"/>
      <c r="J2061" s="146"/>
      <c r="K2061" s="146"/>
      <c r="L2061" s="146"/>
      <c r="M2061" s="146"/>
      <c r="N2061" s="146"/>
      <c r="O2061" s="146"/>
      <c r="P2061" s="146"/>
      <c r="Q2061" s="146"/>
      <c r="R2061" s="146"/>
      <c r="S2061" s="147"/>
      <c r="T2061" s="145" t="s">
        <v>291</v>
      </c>
      <c r="U2061" s="146"/>
      <c r="V2061" s="146"/>
      <c r="W2061" s="146"/>
      <c r="X2061" s="147"/>
      <c r="Y2061" s="145" t="s">
        <v>292</v>
      </c>
      <c r="Z2061" s="146"/>
      <c r="AA2061" s="146"/>
      <c r="AB2061" s="146"/>
      <c r="AC2061" s="147"/>
      <c r="AD2061" s="145" t="s">
        <v>292</v>
      </c>
      <c r="AE2061" s="146"/>
      <c r="AF2061" s="146"/>
      <c r="AG2061" s="146"/>
      <c r="AH2061" s="147"/>
      <c r="AI2061" s="145"/>
      <c r="AJ2061" s="146"/>
      <c r="AK2061" s="147"/>
      <c r="AM2061"/>
    </row>
    <row r="2062" spans="1:39" ht="17" customHeight="1" x14ac:dyDescent="0.2">
      <c r="A2062" s="62"/>
      <c r="B2062" s="145"/>
      <c r="C2062" s="146"/>
      <c r="D2062" s="147"/>
      <c r="E2062" s="145"/>
      <c r="F2062" s="146"/>
      <c r="G2062" s="146"/>
      <c r="H2062" s="146"/>
      <c r="I2062" s="146"/>
      <c r="J2062" s="146"/>
      <c r="K2062" s="146"/>
      <c r="L2062" s="146"/>
      <c r="M2062" s="146"/>
      <c r="N2062" s="146"/>
      <c r="O2062" s="146"/>
      <c r="P2062" s="146"/>
      <c r="Q2062" s="146"/>
      <c r="R2062" s="146"/>
      <c r="S2062" s="147"/>
      <c r="T2062" s="145" t="s">
        <v>291</v>
      </c>
      <c r="U2062" s="146"/>
      <c r="V2062" s="146"/>
      <c r="W2062" s="146"/>
      <c r="X2062" s="147"/>
      <c r="Y2062" s="145" t="s">
        <v>292</v>
      </c>
      <c r="Z2062" s="146"/>
      <c r="AA2062" s="146"/>
      <c r="AB2062" s="146"/>
      <c r="AC2062" s="147"/>
      <c r="AD2062" s="145" t="s">
        <v>292</v>
      </c>
      <c r="AE2062" s="146"/>
      <c r="AF2062" s="146"/>
      <c r="AG2062" s="146"/>
      <c r="AH2062" s="147"/>
      <c r="AI2062" s="145"/>
      <c r="AJ2062" s="146"/>
      <c r="AK2062" s="147"/>
      <c r="AM2062"/>
    </row>
    <row r="2063" spans="1:39" ht="17" customHeight="1" x14ac:dyDescent="0.2">
      <c r="A2063" s="62"/>
      <c r="B2063" s="145"/>
      <c r="C2063" s="146"/>
      <c r="D2063" s="147"/>
      <c r="E2063" s="145"/>
      <c r="F2063" s="146"/>
      <c r="G2063" s="146"/>
      <c r="H2063" s="146"/>
      <c r="I2063" s="146"/>
      <c r="J2063" s="146"/>
      <c r="K2063" s="146"/>
      <c r="L2063" s="146"/>
      <c r="M2063" s="146"/>
      <c r="N2063" s="146"/>
      <c r="O2063" s="146"/>
      <c r="P2063" s="146"/>
      <c r="Q2063" s="146"/>
      <c r="R2063" s="146"/>
      <c r="S2063" s="147"/>
      <c r="T2063" s="145" t="s">
        <v>291</v>
      </c>
      <c r="U2063" s="146"/>
      <c r="V2063" s="146"/>
      <c r="W2063" s="146"/>
      <c r="X2063" s="147"/>
      <c r="Y2063" s="145" t="s">
        <v>292</v>
      </c>
      <c r="Z2063" s="146"/>
      <c r="AA2063" s="146"/>
      <c r="AB2063" s="146"/>
      <c r="AC2063" s="147"/>
      <c r="AD2063" s="145" t="s">
        <v>292</v>
      </c>
      <c r="AE2063" s="146"/>
      <c r="AF2063" s="146"/>
      <c r="AG2063" s="146"/>
      <c r="AH2063" s="147"/>
      <c r="AI2063" s="145"/>
      <c r="AJ2063" s="146"/>
      <c r="AK2063" s="147"/>
      <c r="AM2063"/>
    </row>
    <row r="2064" spans="1:39" ht="17" customHeight="1" x14ac:dyDescent="0.2">
      <c r="A2064" s="62"/>
      <c r="B2064" s="145"/>
      <c r="C2064" s="146"/>
      <c r="D2064" s="147"/>
      <c r="E2064" s="145"/>
      <c r="F2064" s="146"/>
      <c r="G2064" s="146"/>
      <c r="H2064" s="146"/>
      <c r="I2064" s="146"/>
      <c r="J2064" s="146"/>
      <c r="K2064" s="146"/>
      <c r="L2064" s="146"/>
      <c r="M2064" s="146"/>
      <c r="N2064" s="146"/>
      <c r="O2064" s="146"/>
      <c r="P2064" s="146"/>
      <c r="Q2064" s="146"/>
      <c r="R2064" s="146"/>
      <c r="S2064" s="147"/>
      <c r="T2064" s="145" t="s">
        <v>291</v>
      </c>
      <c r="U2064" s="146"/>
      <c r="V2064" s="146"/>
      <c r="W2064" s="146"/>
      <c r="X2064" s="147"/>
      <c r="Y2064" s="145" t="s">
        <v>292</v>
      </c>
      <c r="Z2064" s="146"/>
      <c r="AA2064" s="146"/>
      <c r="AB2064" s="146"/>
      <c r="AC2064" s="147"/>
      <c r="AD2064" s="145" t="s">
        <v>292</v>
      </c>
      <c r="AE2064" s="146"/>
      <c r="AF2064" s="146"/>
      <c r="AG2064" s="146"/>
      <c r="AH2064" s="147"/>
      <c r="AI2064" s="145"/>
      <c r="AJ2064" s="146"/>
      <c r="AK2064" s="147"/>
      <c r="AM2064"/>
    </row>
    <row r="2065" spans="1:39" ht="17" customHeight="1" x14ac:dyDescent="0.2">
      <c r="A2065" s="62"/>
      <c r="B2065" s="145"/>
      <c r="C2065" s="146"/>
      <c r="D2065" s="147"/>
      <c r="E2065" s="145"/>
      <c r="F2065" s="146"/>
      <c r="G2065" s="146"/>
      <c r="H2065" s="146"/>
      <c r="I2065" s="146"/>
      <c r="J2065" s="146"/>
      <c r="K2065" s="146"/>
      <c r="L2065" s="146"/>
      <c r="M2065" s="146"/>
      <c r="N2065" s="146"/>
      <c r="O2065" s="146"/>
      <c r="P2065" s="146"/>
      <c r="Q2065" s="146"/>
      <c r="R2065" s="146"/>
      <c r="S2065" s="147"/>
      <c r="T2065" s="145" t="s">
        <v>291</v>
      </c>
      <c r="U2065" s="146"/>
      <c r="V2065" s="146"/>
      <c r="W2065" s="146"/>
      <c r="X2065" s="147"/>
      <c r="Y2065" s="145" t="s">
        <v>292</v>
      </c>
      <c r="Z2065" s="146"/>
      <c r="AA2065" s="146"/>
      <c r="AB2065" s="146"/>
      <c r="AC2065" s="147"/>
      <c r="AD2065" s="145" t="s">
        <v>292</v>
      </c>
      <c r="AE2065" s="146"/>
      <c r="AF2065" s="146"/>
      <c r="AG2065" s="146"/>
      <c r="AH2065" s="147"/>
      <c r="AI2065" s="145"/>
      <c r="AJ2065" s="146"/>
      <c r="AK2065" s="147"/>
      <c r="AM2065"/>
    </row>
    <row r="2066" spans="1:39" ht="17" customHeight="1" x14ac:dyDescent="0.2">
      <c r="A2066" s="62"/>
      <c r="B2066" s="145"/>
      <c r="C2066" s="146"/>
      <c r="D2066" s="147"/>
      <c r="E2066" s="145"/>
      <c r="F2066" s="146"/>
      <c r="G2066" s="146"/>
      <c r="H2066" s="146"/>
      <c r="I2066" s="146"/>
      <c r="J2066" s="146"/>
      <c r="K2066" s="146"/>
      <c r="L2066" s="146"/>
      <c r="M2066" s="146"/>
      <c r="N2066" s="146"/>
      <c r="O2066" s="146"/>
      <c r="P2066" s="146"/>
      <c r="Q2066" s="146"/>
      <c r="R2066" s="146"/>
      <c r="S2066" s="147"/>
      <c r="T2066" s="145" t="s">
        <v>291</v>
      </c>
      <c r="U2066" s="146"/>
      <c r="V2066" s="146"/>
      <c r="W2066" s="146"/>
      <c r="X2066" s="147"/>
      <c r="Y2066" s="145" t="s">
        <v>292</v>
      </c>
      <c r="Z2066" s="146"/>
      <c r="AA2066" s="146"/>
      <c r="AB2066" s="146"/>
      <c r="AC2066" s="147"/>
      <c r="AD2066" s="145" t="s">
        <v>292</v>
      </c>
      <c r="AE2066" s="146"/>
      <c r="AF2066" s="146"/>
      <c r="AG2066" s="146"/>
      <c r="AH2066" s="147"/>
      <c r="AI2066" s="145"/>
      <c r="AJ2066" s="146"/>
      <c r="AK2066" s="147"/>
      <c r="AM2066"/>
    </row>
    <row r="2067" spans="1:39" ht="17" customHeight="1" x14ac:dyDescent="0.2">
      <c r="A2067" s="62"/>
      <c r="B2067" s="145"/>
      <c r="C2067" s="146"/>
      <c r="D2067" s="147"/>
      <c r="E2067" s="145"/>
      <c r="F2067" s="146"/>
      <c r="G2067" s="146"/>
      <c r="H2067" s="146"/>
      <c r="I2067" s="146"/>
      <c r="J2067" s="146"/>
      <c r="K2067" s="146"/>
      <c r="L2067" s="146"/>
      <c r="M2067" s="146"/>
      <c r="N2067" s="146"/>
      <c r="O2067" s="146"/>
      <c r="P2067" s="146"/>
      <c r="Q2067" s="146"/>
      <c r="R2067" s="146"/>
      <c r="S2067" s="147"/>
      <c r="T2067" s="145" t="s">
        <v>291</v>
      </c>
      <c r="U2067" s="146"/>
      <c r="V2067" s="146"/>
      <c r="W2067" s="146"/>
      <c r="X2067" s="147"/>
      <c r="Y2067" s="145" t="s">
        <v>292</v>
      </c>
      <c r="Z2067" s="146"/>
      <c r="AA2067" s="146"/>
      <c r="AB2067" s="146"/>
      <c r="AC2067" s="147"/>
      <c r="AD2067" s="145" t="s">
        <v>292</v>
      </c>
      <c r="AE2067" s="146"/>
      <c r="AF2067" s="146"/>
      <c r="AG2067" s="146"/>
      <c r="AH2067" s="147"/>
      <c r="AI2067" s="145"/>
      <c r="AJ2067" s="146"/>
      <c r="AK2067" s="147"/>
      <c r="AM2067"/>
    </row>
    <row r="2068" spans="1:39" ht="17" customHeight="1" x14ac:dyDescent="0.2">
      <c r="A2068" s="62"/>
      <c r="B2068" s="148"/>
      <c r="C2068" s="149"/>
      <c r="D2068" s="150"/>
      <c r="E2068" s="148"/>
      <c r="F2068" s="149"/>
      <c r="G2068" s="149"/>
      <c r="H2068" s="149"/>
      <c r="I2068" s="149"/>
      <c r="J2068" s="149"/>
      <c r="K2068" s="149"/>
      <c r="L2068" s="149"/>
      <c r="M2068" s="149"/>
      <c r="N2068" s="149"/>
      <c r="O2068" s="149"/>
      <c r="P2068" s="149"/>
      <c r="Q2068" s="149"/>
      <c r="R2068" s="149"/>
      <c r="S2068" s="150"/>
      <c r="T2068" s="148" t="s">
        <v>291</v>
      </c>
      <c r="U2068" s="149"/>
      <c r="V2068" s="149"/>
      <c r="W2068" s="149"/>
      <c r="X2068" s="150"/>
      <c r="Y2068" s="148" t="s">
        <v>292</v>
      </c>
      <c r="Z2068" s="149"/>
      <c r="AA2068" s="149"/>
      <c r="AB2068" s="149"/>
      <c r="AC2068" s="150"/>
      <c r="AD2068" s="148" t="s">
        <v>292</v>
      </c>
      <c r="AE2068" s="149"/>
      <c r="AF2068" s="149"/>
      <c r="AG2068" s="149"/>
      <c r="AH2068" s="150"/>
      <c r="AI2068" s="148"/>
      <c r="AJ2068" s="149"/>
      <c r="AK2068" s="150"/>
      <c r="AM2068"/>
    </row>
    <row r="2069" spans="1:39" ht="7" customHeight="1" x14ac:dyDescent="0.2">
      <c r="A2069" s="62"/>
      <c r="AM2069"/>
    </row>
    <row r="2070" spans="1:39" ht="7" customHeight="1" x14ac:dyDescent="0.2">
      <c r="A2070" s="62"/>
      <c r="B2070" s="28"/>
      <c r="C2070" s="25"/>
      <c r="D2070" s="25"/>
      <c r="E2070" s="25"/>
      <c r="F2070" s="25"/>
      <c r="G2070" s="25"/>
      <c r="H2070" s="25"/>
      <c r="I2070" s="25"/>
      <c r="J2070" s="25"/>
      <c r="K2070" s="25"/>
      <c r="L2070" s="25"/>
      <c r="M2070" s="25"/>
      <c r="N2070" s="25"/>
      <c r="O2070" s="25"/>
      <c r="P2070" s="25"/>
      <c r="Q2070" s="25"/>
      <c r="R2070" s="25"/>
      <c r="S2070" s="25"/>
      <c r="T2070" s="25"/>
      <c r="U2070" s="25"/>
      <c r="V2070" s="25"/>
      <c r="W2070" s="25"/>
      <c r="X2070" s="25"/>
      <c r="Y2070" s="25"/>
      <c r="Z2070" s="25"/>
      <c r="AA2070" s="25"/>
      <c r="AB2070" s="25"/>
      <c r="AC2070" s="25"/>
      <c r="AD2070" s="25"/>
      <c r="AE2070" s="25"/>
      <c r="AF2070" s="25"/>
      <c r="AG2070" s="25"/>
      <c r="AH2070" s="25"/>
      <c r="AI2070" s="25"/>
      <c r="AJ2070" s="25"/>
      <c r="AK2070" s="26"/>
      <c r="AM2070"/>
    </row>
    <row r="2071" spans="1:39" s="30" customFormat="1" ht="15" customHeight="1" x14ac:dyDescent="0.15">
      <c r="A2071" s="62"/>
      <c r="B2071" s="166" t="s">
        <v>293</v>
      </c>
      <c r="C2071" s="167"/>
      <c r="D2071" s="167"/>
      <c r="E2071" s="167"/>
      <c r="F2071" s="167"/>
      <c r="G2071" s="23"/>
      <c r="H2071" s="69"/>
      <c r="I2071" s="23" t="s">
        <v>294</v>
      </c>
      <c r="J2071" s="23"/>
      <c r="K2071" s="23"/>
      <c r="L2071" s="23"/>
      <c r="M2071" s="69"/>
      <c r="N2071" s="23" t="s">
        <v>295</v>
      </c>
      <c r="O2071" s="23"/>
      <c r="P2071" s="23"/>
      <c r="Q2071" s="23"/>
      <c r="R2071" s="69"/>
      <c r="S2071" s="23" t="s">
        <v>296</v>
      </c>
      <c r="T2071" s="23"/>
      <c r="U2071" s="23"/>
      <c r="V2071" s="23"/>
      <c r="W2071" s="23"/>
      <c r="X2071" s="23"/>
      <c r="Y2071" s="70"/>
      <c r="Z2071" s="23" t="s">
        <v>297</v>
      </c>
      <c r="AA2071" s="23"/>
      <c r="AB2071" s="23"/>
      <c r="AC2071" s="23"/>
      <c r="AD2071" s="69"/>
      <c r="AE2071" s="23" t="s">
        <v>298</v>
      </c>
      <c r="AF2071" s="23"/>
      <c r="AG2071" s="23"/>
      <c r="AH2071" s="80"/>
      <c r="AI2071" s="80"/>
      <c r="AJ2071" s="80"/>
      <c r="AK2071" s="84"/>
    </row>
    <row r="2072" spans="1:39" s="30" customFormat="1" ht="10" customHeight="1" x14ac:dyDescent="0.15">
      <c r="A2072" s="62"/>
      <c r="B2072" s="166"/>
      <c r="C2072" s="167"/>
      <c r="D2072" s="167"/>
      <c r="E2072" s="167"/>
      <c r="F2072" s="167"/>
      <c r="G2072" s="23"/>
      <c r="H2072" s="23"/>
      <c r="I2072" s="23"/>
      <c r="J2072" s="23"/>
      <c r="K2072" s="23"/>
      <c r="L2072" s="23"/>
      <c r="M2072" s="23"/>
      <c r="N2072" s="23"/>
      <c r="O2072" s="23"/>
      <c r="P2072" s="23"/>
      <c r="Q2072" s="23"/>
      <c r="R2072" s="23"/>
      <c r="S2072" s="23"/>
      <c r="T2072" s="23"/>
      <c r="U2072" s="23"/>
      <c r="V2072" s="23"/>
      <c r="W2072" s="23"/>
      <c r="X2072" s="23"/>
      <c r="Y2072" s="23"/>
      <c r="Z2072" s="23"/>
      <c r="AA2072" s="23"/>
      <c r="AB2072" s="23"/>
      <c r="AC2072" s="23"/>
      <c r="AD2072" s="23"/>
      <c r="AE2072" s="23"/>
      <c r="AF2072" s="23"/>
      <c r="AG2072" s="23"/>
      <c r="AH2072" s="80"/>
      <c r="AI2072" s="80"/>
      <c r="AJ2072" s="80"/>
      <c r="AK2072" s="84"/>
    </row>
    <row r="2073" spans="1:39" s="30" customFormat="1" ht="15" customHeight="1" x14ac:dyDescent="0.15">
      <c r="A2073" s="62"/>
      <c r="B2073" s="166"/>
      <c r="C2073" s="167"/>
      <c r="D2073" s="167"/>
      <c r="E2073" s="167"/>
      <c r="F2073" s="167"/>
      <c r="G2073" s="23"/>
      <c r="H2073" s="69"/>
      <c r="I2073" s="23" t="s">
        <v>299</v>
      </c>
      <c r="J2073" s="23"/>
      <c r="K2073" s="23"/>
      <c r="L2073" s="23"/>
      <c r="M2073" s="69"/>
      <c r="N2073" s="23" t="s">
        <v>300</v>
      </c>
      <c r="O2073" s="72"/>
      <c r="P2073" s="23"/>
      <c r="Q2073" s="23"/>
      <c r="R2073" s="69"/>
      <c r="S2073" s="23" t="s">
        <v>301</v>
      </c>
      <c r="T2073" s="23"/>
      <c r="U2073" s="23"/>
      <c r="V2073" s="23"/>
      <c r="W2073" s="23"/>
      <c r="X2073" s="23"/>
      <c r="Y2073" s="69"/>
      <c r="Z2073" s="23" t="s">
        <v>302</v>
      </c>
      <c r="AA2073" s="23"/>
      <c r="AB2073" s="71"/>
      <c r="AC2073" s="71"/>
      <c r="AD2073" s="71"/>
      <c r="AE2073" s="71"/>
      <c r="AF2073" s="71"/>
      <c r="AG2073" s="71"/>
      <c r="AH2073" s="71"/>
      <c r="AI2073" s="71"/>
      <c r="AJ2073" s="71"/>
      <c r="AK2073" s="82"/>
    </row>
    <row r="2074" spans="1:39" s="30" customFormat="1" ht="10" customHeight="1" x14ac:dyDescent="0.15">
      <c r="A2074" s="62"/>
      <c r="B2074" s="83"/>
      <c r="C2074" s="29"/>
      <c r="D2074" s="29"/>
      <c r="E2074" s="29"/>
      <c r="F2074" s="29"/>
      <c r="G2074" s="23"/>
      <c r="H2074" s="23"/>
      <c r="I2074" s="23"/>
      <c r="J2074" s="23"/>
      <c r="K2074" s="23"/>
      <c r="L2074" s="23"/>
      <c r="M2074" s="23"/>
      <c r="N2074" s="23"/>
      <c r="O2074" s="23"/>
      <c r="P2074" s="23"/>
      <c r="Q2074" s="23"/>
      <c r="R2074" s="23"/>
      <c r="S2074" s="23"/>
      <c r="T2074" s="23"/>
      <c r="U2074" s="23"/>
      <c r="V2074" s="23"/>
      <c r="W2074" s="23"/>
      <c r="X2074" s="23"/>
      <c r="Y2074" s="23"/>
      <c r="Z2074" s="23"/>
      <c r="AA2074" s="23"/>
      <c r="AB2074" s="23"/>
      <c r="AC2074" s="23"/>
      <c r="AD2074" s="23"/>
      <c r="AE2074" s="23"/>
      <c r="AF2074" s="23"/>
      <c r="AG2074" s="23"/>
      <c r="AH2074" s="23"/>
      <c r="AI2074" s="23"/>
      <c r="AJ2074" s="23"/>
      <c r="AK2074" s="84"/>
    </row>
    <row r="2075" spans="1:39" s="30" customFormat="1" ht="15" customHeight="1" x14ac:dyDescent="0.15">
      <c r="A2075" s="62"/>
      <c r="B2075" s="171" t="s">
        <v>303</v>
      </c>
      <c r="C2075" s="172"/>
      <c r="D2075" s="172"/>
      <c r="E2075" s="172"/>
      <c r="F2075" s="172"/>
      <c r="G2075" s="23"/>
      <c r="H2075" s="69"/>
      <c r="I2075" s="23" t="s">
        <v>304</v>
      </c>
      <c r="J2075" s="23"/>
      <c r="K2075" s="23"/>
      <c r="L2075" s="23"/>
      <c r="M2075" s="23"/>
      <c r="N2075" s="23"/>
      <c r="O2075" s="72"/>
      <c r="P2075" s="23"/>
      <c r="Q2075" s="23"/>
      <c r="R2075" s="69"/>
      <c r="S2075" s="23" t="s">
        <v>305</v>
      </c>
      <c r="T2075" s="23"/>
      <c r="U2075" s="23"/>
      <c r="V2075" s="23"/>
      <c r="W2075" s="23"/>
      <c r="X2075" s="23"/>
      <c r="Y2075" s="69"/>
      <c r="Z2075" s="23" t="s">
        <v>306</v>
      </c>
      <c r="AA2075" s="23"/>
      <c r="AB2075" s="23"/>
      <c r="AC2075" s="23"/>
      <c r="AD2075" s="23"/>
      <c r="AE2075" s="23"/>
      <c r="AF2075" s="73"/>
      <c r="AG2075" s="23"/>
      <c r="AH2075" s="23"/>
      <c r="AI2075" s="23"/>
      <c r="AJ2075" s="23"/>
      <c r="AK2075" s="84"/>
    </row>
    <row r="2076" spans="1:39" s="30" customFormat="1" ht="5" customHeight="1" x14ac:dyDescent="0.15">
      <c r="A2076" s="62"/>
      <c r="B2076" s="171"/>
      <c r="C2076" s="172"/>
      <c r="D2076" s="172"/>
      <c r="E2076" s="172"/>
      <c r="F2076" s="172"/>
      <c r="G2076" s="23"/>
      <c r="H2076" s="23"/>
      <c r="I2076" s="23"/>
      <c r="J2076" s="23"/>
      <c r="K2076" s="23"/>
      <c r="L2076" s="23"/>
      <c r="M2076" s="23"/>
      <c r="N2076" s="23"/>
      <c r="O2076" s="72"/>
      <c r="P2076" s="23"/>
      <c r="Q2076" s="23"/>
      <c r="R2076" s="23"/>
      <c r="S2076" s="23"/>
      <c r="T2076" s="23"/>
      <c r="U2076" s="23"/>
      <c r="V2076" s="23"/>
      <c r="W2076" s="23"/>
      <c r="X2076" s="23"/>
      <c r="Y2076" s="23"/>
      <c r="Z2076" s="23"/>
      <c r="AA2076" s="23"/>
      <c r="AB2076" s="23"/>
      <c r="AC2076" s="23"/>
      <c r="AD2076" s="23"/>
      <c r="AE2076" s="23"/>
      <c r="AF2076" s="73"/>
      <c r="AG2076" s="23"/>
      <c r="AH2076" s="23"/>
      <c r="AI2076" s="23"/>
      <c r="AJ2076" s="23"/>
      <c r="AK2076" s="84"/>
    </row>
    <row r="2077" spans="1:39" s="30" customFormat="1" ht="15" customHeight="1" x14ac:dyDescent="0.2">
      <c r="A2077" s="63"/>
      <c r="B2077" s="171"/>
      <c r="C2077" s="172"/>
      <c r="D2077" s="172"/>
      <c r="E2077" s="172"/>
      <c r="F2077" s="172"/>
      <c r="G2077" s="23"/>
      <c r="H2077" s="23"/>
      <c r="I2077" s="23"/>
      <c r="J2077" s="23"/>
      <c r="K2077" s="23"/>
      <c r="L2077" s="23"/>
      <c r="M2077" s="23"/>
      <c r="N2077" s="23"/>
      <c r="O2077" s="74"/>
      <c r="P2077" s="23"/>
      <c r="Q2077" s="23"/>
      <c r="R2077" s="23"/>
      <c r="S2077" s="23"/>
      <c r="T2077" s="23"/>
      <c r="U2077" s="23"/>
      <c r="V2077" s="23"/>
      <c r="W2077" s="23"/>
      <c r="X2077" s="23"/>
      <c r="Y2077" s="23"/>
      <c r="Z2077" s="23"/>
      <c r="AA2077" s="23"/>
      <c r="AB2077" s="23"/>
      <c r="AC2077" s="23"/>
      <c r="AD2077" s="23"/>
      <c r="AE2077" s="23"/>
      <c r="AF2077" s="23"/>
      <c r="AG2077" s="23"/>
      <c r="AH2077" s="23"/>
      <c r="AI2077" s="23"/>
      <c r="AJ2077" s="23"/>
      <c r="AK2077" s="84"/>
    </row>
    <row r="2078" spans="1:39" s="30" customFormat="1" ht="10" customHeight="1" x14ac:dyDescent="0.2">
      <c r="A2078" s="62"/>
      <c r="B2078" s="83"/>
      <c r="C2078" s="29"/>
      <c r="D2078" s="29"/>
      <c r="E2078" s="29"/>
      <c r="F2078" s="29"/>
      <c r="G2078" s="23"/>
      <c r="H2078" s="23"/>
      <c r="I2078" s="23"/>
      <c r="J2078" s="23"/>
      <c r="K2078" s="23"/>
      <c r="L2078" s="23"/>
      <c r="M2078" s="23"/>
      <c r="N2078" s="23"/>
      <c r="O2078" s="75"/>
      <c r="P2078" s="23"/>
      <c r="Q2078" s="23"/>
      <c r="R2078" s="23"/>
      <c r="S2078" s="23"/>
      <c r="T2078" s="23"/>
      <c r="U2078" s="23"/>
      <c r="V2078" s="23"/>
      <c r="W2078" s="23"/>
      <c r="X2078" s="23"/>
      <c r="Y2078" s="23"/>
      <c r="Z2078" s="23"/>
      <c r="AA2078" s="23"/>
      <c r="AB2078" s="23"/>
      <c r="AC2078" s="23"/>
      <c r="AD2078" s="23"/>
      <c r="AE2078" s="23"/>
      <c r="AF2078" s="23"/>
      <c r="AG2078" s="23"/>
      <c r="AH2078" s="23"/>
      <c r="AI2078" s="23"/>
      <c r="AJ2078" s="23"/>
      <c r="AK2078" s="84"/>
    </row>
    <row r="2079" spans="1:39" s="30" customFormat="1" ht="17" customHeight="1" x14ac:dyDescent="0.15">
      <c r="A2079" s="62"/>
      <c r="B2079" s="173" t="s">
        <v>307</v>
      </c>
      <c r="C2079" s="174"/>
      <c r="D2079" s="174"/>
      <c r="E2079" s="174"/>
      <c r="F2079" s="174"/>
      <c r="G2079" s="23"/>
      <c r="H2079" s="69"/>
      <c r="I2079" s="76" t="s">
        <v>308</v>
      </c>
      <c r="J2079" s="23"/>
      <c r="K2079" s="23"/>
      <c r="L2079" s="23"/>
      <c r="M2079" s="69"/>
      <c r="N2079" s="23" t="s">
        <v>309</v>
      </c>
      <c r="O2079" s="72"/>
      <c r="P2079" s="23"/>
      <c r="Q2079" s="23"/>
      <c r="R2079" s="69"/>
      <c r="S2079" s="23" t="s">
        <v>310</v>
      </c>
      <c r="T2079" s="23"/>
      <c r="U2079" s="23"/>
      <c r="V2079" s="23"/>
      <c r="W2079" s="23"/>
      <c r="X2079" s="23"/>
      <c r="Y2079" s="69"/>
      <c r="Z2079" s="23" t="s">
        <v>311</v>
      </c>
      <c r="AA2079" s="23"/>
      <c r="AB2079" s="23"/>
      <c r="AC2079" s="69"/>
      <c r="AD2079" s="76" t="s">
        <v>312</v>
      </c>
      <c r="AF2079" s="23"/>
      <c r="AG2079" s="23"/>
      <c r="AH2079" s="23"/>
      <c r="AI2079" s="23"/>
      <c r="AJ2079" s="23"/>
      <c r="AK2079" s="84"/>
    </row>
    <row r="2080" spans="1:39" s="30" customFormat="1" ht="7" customHeight="1" x14ac:dyDescent="0.15">
      <c r="A2080" s="62"/>
      <c r="B2080" s="173"/>
      <c r="C2080" s="174"/>
      <c r="D2080" s="174"/>
      <c r="E2080" s="174"/>
      <c r="F2080" s="174"/>
      <c r="G2080" s="23"/>
      <c r="H2080" s="77"/>
      <c r="I2080" s="23"/>
      <c r="J2080" s="23"/>
      <c r="K2080" s="23"/>
      <c r="L2080" s="23"/>
      <c r="M2080" s="23"/>
      <c r="N2080" s="23"/>
      <c r="O2080" s="72"/>
      <c r="P2080" s="23"/>
      <c r="Q2080" s="23"/>
      <c r="R2080" s="23"/>
      <c r="S2080" s="23"/>
      <c r="T2080" s="23"/>
      <c r="U2080" s="23"/>
      <c r="V2080" s="23"/>
      <c r="W2080" s="23"/>
      <c r="X2080" s="23"/>
      <c r="Y2080" s="23"/>
      <c r="Z2080" s="23"/>
      <c r="AA2080" s="23"/>
      <c r="AB2080" s="23"/>
      <c r="AC2080" s="23"/>
      <c r="AD2080" s="23"/>
      <c r="AE2080" s="23"/>
      <c r="AF2080" s="23"/>
      <c r="AG2080" s="23"/>
      <c r="AH2080" s="23"/>
      <c r="AI2080" s="23"/>
      <c r="AJ2080" s="23"/>
      <c r="AK2080" s="84"/>
    </row>
    <row r="2081" spans="1:39" ht="17" customHeight="1" x14ac:dyDescent="0.2">
      <c r="A2081" s="62"/>
      <c r="B2081" s="173"/>
      <c r="C2081" s="174"/>
      <c r="D2081" s="174"/>
      <c r="E2081" s="174"/>
      <c r="F2081" s="174"/>
      <c r="G2081" s="75"/>
      <c r="H2081" s="78"/>
      <c r="I2081" s="75" t="s">
        <v>313</v>
      </c>
      <c r="J2081" s="75"/>
      <c r="K2081" s="75"/>
      <c r="L2081" s="75"/>
      <c r="M2081" s="75"/>
      <c r="N2081" s="75"/>
      <c r="O2081" s="75"/>
      <c r="P2081" s="75"/>
      <c r="Q2081" s="75"/>
      <c r="R2081" s="78"/>
      <c r="S2081" s="75" t="s">
        <v>314</v>
      </c>
      <c r="T2081" s="75"/>
      <c r="U2081" s="75"/>
      <c r="V2081" s="75"/>
      <c r="W2081" s="75"/>
      <c r="X2081" s="75"/>
      <c r="Y2081" s="78"/>
      <c r="Z2081" s="75" t="s">
        <v>315</v>
      </c>
      <c r="AA2081" s="75"/>
      <c r="AB2081" s="79"/>
      <c r="AC2081" s="79"/>
      <c r="AD2081" s="79"/>
      <c r="AE2081" s="79"/>
      <c r="AF2081" s="79"/>
      <c r="AG2081" s="79"/>
      <c r="AH2081" s="79"/>
      <c r="AI2081" s="79"/>
      <c r="AJ2081" s="79"/>
      <c r="AK2081" s="85"/>
      <c r="AM2081"/>
    </row>
    <row r="2082" spans="1:39" ht="10" customHeight="1" x14ac:dyDescent="0.2">
      <c r="A2082" s="62"/>
      <c r="B2082" s="86"/>
      <c r="C2082" s="87"/>
      <c r="D2082" s="87"/>
      <c r="E2082" s="87"/>
      <c r="F2082" s="87"/>
      <c r="G2082" s="75"/>
      <c r="H2082" s="75"/>
      <c r="I2082" s="75"/>
      <c r="J2082" s="75"/>
      <c r="K2082" s="75"/>
      <c r="L2082" s="75"/>
      <c r="M2082" s="75"/>
      <c r="N2082" s="75"/>
      <c r="O2082" s="75"/>
      <c r="P2082" s="75"/>
      <c r="Q2082" s="75"/>
      <c r="R2082" s="75"/>
      <c r="S2082" s="75"/>
      <c r="T2082" s="75"/>
      <c r="U2082" s="75"/>
      <c r="V2082" s="75"/>
      <c r="W2082" s="75"/>
      <c r="X2082" s="75"/>
      <c r="Y2082" s="75"/>
      <c r="Z2082" s="75"/>
      <c r="AA2082" s="75"/>
      <c r="AB2082" s="75"/>
      <c r="AC2082" s="75"/>
      <c r="AD2082" s="75"/>
      <c r="AE2082" s="75"/>
      <c r="AF2082" s="75"/>
      <c r="AG2082" s="75"/>
      <c r="AH2082" s="75"/>
      <c r="AI2082" s="75"/>
      <c r="AJ2082" s="75"/>
      <c r="AK2082" s="88"/>
      <c r="AM2082"/>
    </row>
    <row r="2083" spans="1:39" s="23" customFormat="1" ht="15" customHeight="1" x14ac:dyDescent="0.15">
      <c r="A2083" s="64"/>
      <c r="B2083" s="173" t="s">
        <v>316</v>
      </c>
      <c r="C2083" s="174"/>
      <c r="D2083" s="174"/>
      <c r="E2083" s="174"/>
      <c r="F2083" s="174"/>
      <c r="G2083" s="29"/>
      <c r="H2083" s="70"/>
      <c r="I2083" s="80" t="s">
        <v>35</v>
      </c>
      <c r="J2083" s="80"/>
      <c r="K2083" s="80"/>
      <c r="L2083" s="80"/>
      <c r="M2083" s="70"/>
      <c r="N2083" s="80" t="s">
        <v>54</v>
      </c>
      <c r="Q2083" s="80"/>
      <c r="R2083" s="70"/>
      <c r="S2083" s="80" t="s">
        <v>317</v>
      </c>
      <c r="V2083" s="80"/>
      <c r="W2083" s="80"/>
      <c r="Y2083" s="70"/>
      <c r="Z2083" s="80" t="s">
        <v>318</v>
      </c>
      <c r="AA2083" s="80"/>
      <c r="AD2083" s="80"/>
      <c r="AE2083" s="80"/>
      <c r="AF2083" s="80"/>
      <c r="AG2083" s="80"/>
      <c r="AH2083" s="80"/>
      <c r="AI2083" s="80"/>
      <c r="AJ2083" s="80"/>
      <c r="AK2083" s="84"/>
    </row>
    <row r="2084" spans="1:39" ht="17" customHeight="1" x14ac:dyDescent="0.2">
      <c r="A2084" s="62"/>
      <c r="B2084" s="173"/>
      <c r="C2084" s="174"/>
      <c r="D2084" s="174"/>
      <c r="E2084" s="174"/>
      <c r="F2084" s="174"/>
      <c r="G2084" s="75"/>
      <c r="H2084" s="75" t="s">
        <v>319</v>
      </c>
      <c r="I2084" s="75"/>
      <c r="J2084" s="79"/>
      <c r="K2084" s="79"/>
      <c r="L2084" s="79"/>
      <c r="M2084" s="79"/>
      <c r="N2084" s="79"/>
      <c r="O2084" s="79"/>
      <c r="P2084" s="79"/>
      <c r="Q2084" s="79"/>
      <c r="R2084" s="79"/>
      <c r="S2084" s="79"/>
      <c r="T2084" s="79"/>
      <c r="U2084" s="79"/>
      <c r="V2084" s="79"/>
      <c r="W2084" s="79"/>
      <c r="X2084" s="79"/>
      <c r="Y2084" s="79"/>
      <c r="Z2084" s="79"/>
      <c r="AA2084" s="79"/>
      <c r="AB2084" s="79"/>
      <c r="AC2084" s="79"/>
      <c r="AD2084" s="79"/>
      <c r="AE2084" s="79"/>
      <c r="AF2084" s="79"/>
      <c r="AG2084" s="79"/>
      <c r="AH2084" s="79"/>
      <c r="AI2084" s="79"/>
      <c r="AJ2084" s="79"/>
      <c r="AK2084" s="82"/>
      <c r="AM2084"/>
    </row>
    <row r="2085" spans="1:39" ht="5" customHeight="1" x14ac:dyDescent="0.2">
      <c r="A2085" s="62"/>
      <c r="B2085" s="89"/>
      <c r="C2085" s="81"/>
      <c r="D2085" s="81"/>
      <c r="E2085" s="81"/>
      <c r="F2085" s="81"/>
      <c r="G2085" s="81"/>
      <c r="H2085" s="81"/>
      <c r="I2085" s="81"/>
      <c r="J2085" s="81"/>
      <c r="K2085" s="81"/>
      <c r="L2085" s="81"/>
      <c r="M2085" s="81"/>
      <c r="N2085" s="81"/>
      <c r="O2085" s="81"/>
      <c r="P2085" s="81"/>
      <c r="Q2085" s="81"/>
      <c r="R2085" s="81"/>
      <c r="S2085" s="81"/>
      <c r="T2085" s="81"/>
      <c r="U2085" s="81"/>
      <c r="V2085" s="81"/>
      <c r="W2085" s="81"/>
      <c r="X2085" s="81"/>
      <c r="Y2085" s="81"/>
      <c r="Z2085" s="81"/>
      <c r="AA2085" s="81"/>
      <c r="AB2085" s="81"/>
      <c r="AC2085" s="81"/>
      <c r="AD2085" s="81"/>
      <c r="AE2085" s="81"/>
      <c r="AF2085" s="81"/>
      <c r="AG2085" s="81"/>
      <c r="AH2085" s="81"/>
      <c r="AI2085" s="81"/>
      <c r="AJ2085" s="81"/>
      <c r="AK2085" s="90"/>
      <c r="AM2085"/>
    </row>
    <row r="2086" spans="1:39" ht="7" customHeight="1" x14ac:dyDescent="0.2">
      <c r="A2086" s="62"/>
      <c r="B2086" s="175"/>
      <c r="C2086" s="175"/>
      <c r="D2086" s="175"/>
      <c r="E2086" s="175"/>
      <c r="F2086" s="176"/>
      <c r="G2086" s="176"/>
      <c r="H2086" s="176"/>
      <c r="I2086" s="176"/>
      <c r="J2086" s="176"/>
      <c r="K2086" s="176"/>
      <c r="L2086" s="176"/>
      <c r="M2086" s="176"/>
      <c r="N2086" s="176"/>
      <c r="O2086" s="176"/>
      <c r="P2086" s="176"/>
      <c r="Q2086" s="176"/>
      <c r="R2086" s="176"/>
      <c r="S2086" s="176"/>
      <c r="T2086" s="176"/>
      <c r="U2086" s="176"/>
      <c r="V2086" s="176"/>
      <c r="W2086" s="176"/>
      <c r="X2086" s="176"/>
      <c r="Y2086" s="176"/>
      <c r="Z2086" s="176"/>
      <c r="AA2086" s="176"/>
      <c r="AB2086" s="176"/>
      <c r="AC2086" s="176"/>
      <c r="AD2086" s="176"/>
      <c r="AE2086" s="176"/>
      <c r="AF2086" s="176"/>
      <c r="AG2086" s="176"/>
      <c r="AH2086" s="176"/>
      <c r="AI2086" s="176"/>
      <c r="AJ2086" s="176"/>
      <c r="AK2086" s="176"/>
      <c r="AM2086"/>
    </row>
    <row r="2087" spans="1:39" ht="16" customHeight="1" x14ac:dyDescent="0.2">
      <c r="A2087" s="62"/>
      <c r="B2087" s="177" t="s">
        <v>320</v>
      </c>
      <c r="C2087" s="178"/>
      <c r="D2087" s="178"/>
      <c r="E2087" s="178"/>
      <c r="F2087" s="143"/>
      <c r="G2087" s="143"/>
      <c r="H2087" s="143"/>
      <c r="I2087" s="143"/>
      <c r="J2087" s="143"/>
      <c r="K2087" s="143"/>
      <c r="L2087" s="143"/>
      <c r="M2087" s="143"/>
      <c r="N2087" s="143"/>
      <c r="O2087" s="143"/>
      <c r="P2087" s="143"/>
      <c r="Q2087" s="143"/>
      <c r="R2087" s="143"/>
      <c r="S2087" s="143"/>
      <c r="T2087" s="143"/>
      <c r="U2087" s="143"/>
      <c r="V2087" s="143"/>
      <c r="W2087" s="143"/>
      <c r="X2087" s="143"/>
      <c r="Y2087" s="143"/>
      <c r="Z2087" s="143"/>
      <c r="AA2087" s="143"/>
      <c r="AB2087" s="143"/>
      <c r="AC2087" s="143"/>
      <c r="AD2087" s="143"/>
      <c r="AE2087" s="143"/>
      <c r="AF2087" s="143"/>
      <c r="AG2087" s="143"/>
      <c r="AH2087" s="143"/>
      <c r="AI2087" s="143"/>
      <c r="AJ2087" s="143"/>
      <c r="AK2087" s="144"/>
      <c r="AM2087"/>
    </row>
    <row r="2088" spans="1:39" ht="16" customHeight="1" x14ac:dyDescent="0.2">
      <c r="A2088" s="62"/>
      <c r="B2088" s="145"/>
      <c r="C2088" s="146"/>
      <c r="D2088" s="146"/>
      <c r="E2088" s="146"/>
      <c r="F2088" s="146"/>
      <c r="G2088" s="146"/>
      <c r="H2088" s="146"/>
      <c r="I2088" s="146"/>
      <c r="J2088" s="146"/>
      <c r="K2088" s="146"/>
      <c r="L2088" s="146"/>
      <c r="M2088" s="146"/>
      <c r="N2088" s="146"/>
      <c r="O2088" s="146"/>
      <c r="P2088" s="146"/>
      <c r="Q2088" s="146"/>
      <c r="R2088" s="146"/>
      <c r="S2088" s="146"/>
      <c r="T2088" s="146"/>
      <c r="U2088" s="146"/>
      <c r="V2088" s="146"/>
      <c r="W2088" s="146"/>
      <c r="X2088" s="146"/>
      <c r="Y2088" s="146"/>
      <c r="Z2088" s="146"/>
      <c r="AA2088" s="146"/>
      <c r="AB2088" s="146"/>
      <c r="AC2088" s="146"/>
      <c r="AD2088" s="146"/>
      <c r="AE2088" s="146"/>
      <c r="AF2088" s="146"/>
      <c r="AG2088" s="146"/>
      <c r="AH2088" s="146"/>
      <c r="AI2088" s="146"/>
      <c r="AJ2088" s="146"/>
      <c r="AK2088" s="147"/>
      <c r="AM2088"/>
    </row>
    <row r="2089" spans="1:39" ht="16" customHeight="1" x14ac:dyDescent="0.2">
      <c r="A2089" s="62"/>
      <c r="B2089" s="145"/>
      <c r="C2089" s="146"/>
      <c r="D2089" s="146"/>
      <c r="E2089" s="146"/>
      <c r="F2089" s="146"/>
      <c r="G2089" s="146"/>
      <c r="H2089" s="146"/>
      <c r="I2089" s="146"/>
      <c r="J2089" s="146"/>
      <c r="K2089" s="146"/>
      <c r="L2089" s="146"/>
      <c r="M2089" s="146"/>
      <c r="N2089" s="146"/>
      <c r="O2089" s="146"/>
      <c r="P2089" s="146"/>
      <c r="Q2089" s="146"/>
      <c r="R2089" s="146"/>
      <c r="S2089" s="146"/>
      <c r="T2089" s="146"/>
      <c r="U2089" s="146"/>
      <c r="V2089" s="146"/>
      <c r="W2089" s="146"/>
      <c r="X2089" s="146"/>
      <c r="Y2089" s="146"/>
      <c r="Z2089" s="146"/>
      <c r="AA2089" s="146"/>
      <c r="AB2089" s="146"/>
      <c r="AC2089" s="146"/>
      <c r="AD2089" s="146"/>
      <c r="AE2089" s="146"/>
      <c r="AF2089" s="146"/>
      <c r="AG2089" s="146"/>
      <c r="AH2089" s="146"/>
      <c r="AI2089" s="146"/>
      <c r="AJ2089" s="146"/>
      <c r="AK2089" s="147"/>
      <c r="AM2089"/>
    </row>
    <row r="2090" spans="1:39" ht="16" customHeight="1" x14ac:dyDescent="0.2">
      <c r="A2090" s="62"/>
      <c r="B2090" s="145"/>
      <c r="C2090" s="146"/>
      <c r="D2090" s="146"/>
      <c r="E2090" s="146"/>
      <c r="F2090" s="146"/>
      <c r="G2090" s="146"/>
      <c r="H2090" s="146"/>
      <c r="I2090" s="146"/>
      <c r="J2090" s="146"/>
      <c r="K2090" s="146"/>
      <c r="L2090" s="146"/>
      <c r="M2090" s="146"/>
      <c r="N2090" s="146"/>
      <c r="O2090" s="146"/>
      <c r="P2090" s="146"/>
      <c r="Q2090" s="146"/>
      <c r="R2090" s="146"/>
      <c r="S2090" s="146"/>
      <c r="T2090" s="146"/>
      <c r="U2090" s="146"/>
      <c r="V2090" s="146"/>
      <c r="W2090" s="146"/>
      <c r="X2090" s="146"/>
      <c r="Y2090" s="146"/>
      <c r="Z2090" s="146"/>
      <c r="AA2090" s="146"/>
      <c r="AB2090" s="146"/>
      <c r="AC2090" s="146"/>
      <c r="AD2090" s="146"/>
      <c r="AE2090" s="146"/>
      <c r="AF2090" s="146"/>
      <c r="AG2090" s="146"/>
      <c r="AH2090" s="146"/>
      <c r="AI2090" s="146"/>
      <c r="AJ2090" s="146"/>
      <c r="AK2090" s="147"/>
      <c r="AM2090"/>
    </row>
    <row r="2091" spans="1:39" ht="17" customHeight="1" x14ac:dyDescent="0.2">
      <c r="A2091" s="62"/>
      <c r="B2091" s="145"/>
      <c r="C2091" s="146"/>
      <c r="D2091" s="146"/>
      <c r="E2091" s="146"/>
      <c r="F2091" s="146"/>
      <c r="G2091" s="146"/>
      <c r="H2091" s="146"/>
      <c r="I2091" s="146"/>
      <c r="J2091" s="146"/>
      <c r="K2091" s="146"/>
      <c r="L2091" s="146"/>
      <c r="M2091" s="146"/>
      <c r="N2091" s="146"/>
      <c r="O2091" s="146"/>
      <c r="P2091" s="146"/>
      <c r="Q2091" s="146"/>
      <c r="R2091" s="146"/>
      <c r="S2091" s="146"/>
      <c r="T2091" s="146"/>
      <c r="U2091" s="146"/>
      <c r="V2091" s="146"/>
      <c r="W2091" s="146"/>
      <c r="X2091" s="146"/>
      <c r="Y2091" s="146"/>
      <c r="Z2091" s="146"/>
      <c r="AA2091" s="146"/>
      <c r="AB2091" s="146"/>
      <c r="AC2091" s="146"/>
      <c r="AD2091" s="146"/>
      <c r="AE2091" s="146"/>
      <c r="AF2091" s="146"/>
      <c r="AG2091" s="146"/>
      <c r="AH2091" s="146"/>
      <c r="AI2091" s="146"/>
      <c r="AJ2091" s="146"/>
      <c r="AK2091" s="147"/>
      <c r="AM2091"/>
    </row>
    <row r="2092" spans="1:39" ht="17" customHeight="1" x14ac:dyDescent="0.2">
      <c r="A2092" s="62"/>
      <c r="B2092" s="145"/>
      <c r="C2092" s="146"/>
      <c r="D2092" s="146"/>
      <c r="E2092" s="146"/>
      <c r="F2092" s="146"/>
      <c r="G2092" s="146"/>
      <c r="H2092" s="146"/>
      <c r="I2092" s="146"/>
      <c r="J2092" s="146"/>
      <c r="K2092" s="146"/>
      <c r="L2092" s="146"/>
      <c r="M2092" s="146"/>
      <c r="N2092" s="146"/>
      <c r="O2092" s="146"/>
      <c r="P2092" s="146"/>
      <c r="Q2092" s="146"/>
      <c r="R2092" s="146"/>
      <c r="S2092" s="146"/>
      <c r="T2092" s="146"/>
      <c r="U2092" s="146"/>
      <c r="V2092" s="146"/>
      <c r="W2092" s="146"/>
      <c r="X2092" s="146"/>
      <c r="Y2092" s="146"/>
      <c r="Z2092" s="146"/>
      <c r="AA2092" s="146"/>
      <c r="AB2092" s="146"/>
      <c r="AC2092" s="146"/>
      <c r="AD2092" s="146"/>
      <c r="AE2092" s="146"/>
      <c r="AF2092" s="146"/>
      <c r="AG2092" s="146"/>
      <c r="AH2092" s="146"/>
      <c r="AI2092" s="146"/>
      <c r="AJ2092" s="146"/>
      <c r="AK2092" s="147"/>
      <c r="AM2092"/>
    </row>
    <row r="2093" spans="1:39" ht="17" customHeight="1" x14ac:dyDescent="0.2">
      <c r="A2093" s="62"/>
      <c r="B2093" s="148"/>
      <c r="C2093" s="149"/>
      <c r="D2093" s="149"/>
      <c r="E2093" s="149"/>
      <c r="F2093" s="149"/>
      <c r="G2093" s="149"/>
      <c r="H2093" s="149"/>
      <c r="I2093" s="149"/>
      <c r="J2093" s="149"/>
      <c r="K2093" s="149"/>
      <c r="L2093" s="149"/>
      <c r="M2093" s="149"/>
      <c r="N2093" s="149"/>
      <c r="O2093" s="149"/>
      <c r="P2093" s="149"/>
      <c r="Q2093" s="149"/>
      <c r="R2093" s="149"/>
      <c r="S2093" s="149"/>
      <c r="T2093" s="149"/>
      <c r="U2093" s="149"/>
      <c r="V2093" s="149"/>
      <c r="W2093" s="149"/>
      <c r="X2093" s="149"/>
      <c r="Y2093" s="149"/>
      <c r="Z2093" s="149"/>
      <c r="AA2093" s="149"/>
      <c r="AB2093" s="149"/>
      <c r="AC2093" s="149"/>
      <c r="AD2093" s="149"/>
      <c r="AE2093" s="149"/>
      <c r="AF2093" s="149"/>
      <c r="AG2093" s="149"/>
      <c r="AH2093" s="149"/>
      <c r="AI2093" s="149"/>
      <c r="AJ2093" s="149"/>
      <c r="AK2093" s="150"/>
      <c r="AM2093"/>
    </row>
    <row r="2094" spans="1:39" ht="7" customHeight="1" x14ac:dyDescent="0.2">
      <c r="A2094" s="62"/>
      <c r="AM2094"/>
    </row>
    <row r="2095" spans="1:39" ht="12" customHeight="1" x14ac:dyDescent="0.2">
      <c r="A2095" s="62"/>
      <c r="B2095" s="169" t="s">
        <v>321</v>
      </c>
      <c r="C2095" s="170"/>
      <c r="D2095" s="170"/>
      <c r="E2095" s="170"/>
      <c r="F2095" s="25"/>
      <c r="G2095" s="25"/>
      <c r="H2095" s="25"/>
      <c r="I2095" s="25"/>
      <c r="J2095" s="25"/>
      <c r="K2095" s="25"/>
      <c r="L2095" s="25"/>
      <c r="M2095" s="25"/>
      <c r="N2095" s="25"/>
      <c r="O2095" s="25"/>
      <c r="P2095" s="25"/>
      <c r="Q2095" s="25"/>
      <c r="R2095" s="25"/>
      <c r="S2095" s="26"/>
      <c r="T2095" s="169" t="s">
        <v>322</v>
      </c>
      <c r="U2095" s="170"/>
      <c r="V2095" s="170"/>
      <c r="W2095" s="170"/>
      <c r="X2095" s="25"/>
      <c r="Y2095" s="25"/>
      <c r="Z2095" s="25"/>
      <c r="AA2095" s="25"/>
      <c r="AB2095" s="25"/>
      <c r="AC2095" s="25"/>
      <c r="AD2095" s="25"/>
      <c r="AE2095" s="25"/>
      <c r="AF2095" s="25"/>
      <c r="AG2095" s="25"/>
      <c r="AH2095" s="25"/>
      <c r="AI2095" s="25"/>
      <c r="AJ2095" s="25"/>
      <c r="AK2095" s="26"/>
      <c r="AM2095"/>
    </row>
    <row r="2096" spans="1:39" x14ac:dyDescent="0.2">
      <c r="A2096" s="62"/>
      <c r="B2096" s="36"/>
      <c r="C2096" s="37"/>
      <c r="D2096" s="38" t="s">
        <v>323</v>
      </c>
      <c r="F2096" s="32"/>
      <c r="G2096" s="32"/>
      <c r="H2096" s="32"/>
      <c r="I2096" s="32"/>
      <c r="J2096" s="32"/>
      <c r="K2096" s="32"/>
      <c r="L2096" s="32"/>
      <c r="M2096" s="32"/>
      <c r="N2096" s="32"/>
      <c r="O2096" s="32"/>
      <c r="P2096" s="32"/>
      <c r="S2096" s="35"/>
      <c r="T2096" s="36"/>
      <c r="U2096" s="37"/>
      <c r="V2096" s="38" t="s">
        <v>323</v>
      </c>
      <c r="X2096" s="32"/>
      <c r="Y2096" s="32"/>
      <c r="Z2096" s="32"/>
      <c r="AA2096" s="32"/>
      <c r="AB2096" s="32"/>
      <c r="AC2096" s="32"/>
      <c r="AD2096" s="32"/>
      <c r="AE2096" s="32"/>
      <c r="AF2096" s="32"/>
      <c r="AG2096" s="32"/>
      <c r="AH2096" s="32"/>
      <c r="AI2096" s="38"/>
      <c r="AJ2096" s="38"/>
      <c r="AK2096" s="35"/>
      <c r="AM2096"/>
    </row>
    <row r="2097" spans="1:44" ht="7" customHeight="1" x14ac:dyDescent="0.2">
      <c r="A2097" s="62"/>
      <c r="B2097" s="34"/>
      <c r="S2097" s="35"/>
      <c r="T2097" s="34"/>
      <c r="AK2097" s="35"/>
      <c r="AM2097"/>
    </row>
    <row r="2098" spans="1:44" ht="14.25" customHeight="1" x14ac:dyDescent="0.2">
      <c r="A2098" s="62"/>
      <c r="B2098" s="39"/>
      <c r="F2098" s="38" t="s">
        <v>324</v>
      </c>
      <c r="H2098" s="40"/>
      <c r="I2098" s="40"/>
      <c r="J2098" s="41" t="s">
        <v>325</v>
      </c>
      <c r="K2098" s="40"/>
      <c r="L2098" s="41" t="s">
        <v>326</v>
      </c>
      <c r="M2098" s="40"/>
      <c r="N2098" s="40"/>
      <c r="S2098" s="35"/>
      <c r="T2098" s="39"/>
      <c r="X2098" s="38" t="s">
        <v>324</v>
      </c>
      <c r="Z2098" s="40"/>
      <c r="AA2098" s="40"/>
      <c r="AB2098" s="41" t="s">
        <v>325</v>
      </c>
      <c r="AC2098" s="40"/>
      <c r="AD2098" s="41" t="s">
        <v>326</v>
      </c>
      <c r="AE2098" s="40"/>
      <c r="AF2098" s="40"/>
      <c r="AK2098" s="35"/>
      <c r="AM2098"/>
    </row>
    <row r="2099" spans="1:44" ht="5" customHeight="1" x14ac:dyDescent="0.2">
      <c r="A2099" s="62"/>
      <c r="B2099" s="31"/>
      <c r="C2099" s="32"/>
      <c r="D2099" s="32"/>
      <c r="E2099" s="32"/>
      <c r="F2099" s="32"/>
      <c r="G2099" s="32"/>
      <c r="H2099" s="32"/>
      <c r="I2099" s="32"/>
      <c r="J2099" s="32"/>
      <c r="K2099" s="32"/>
      <c r="L2099" s="32"/>
      <c r="M2099" s="32"/>
      <c r="N2099" s="32"/>
      <c r="O2099" s="32"/>
      <c r="P2099" s="32"/>
      <c r="Q2099" s="32"/>
      <c r="R2099" s="32"/>
      <c r="S2099" s="33"/>
      <c r="T2099" s="31"/>
      <c r="U2099" s="32"/>
      <c r="V2099" s="32"/>
      <c r="W2099" s="32"/>
      <c r="X2099" s="32"/>
      <c r="Y2099" s="32"/>
      <c r="Z2099" s="32"/>
      <c r="AA2099" s="32"/>
      <c r="AB2099" s="32"/>
      <c r="AC2099" s="32"/>
      <c r="AD2099" s="32"/>
      <c r="AE2099" s="32"/>
      <c r="AF2099" s="32"/>
      <c r="AG2099" s="32"/>
      <c r="AH2099" s="32"/>
      <c r="AI2099" s="32"/>
      <c r="AJ2099" s="32"/>
      <c r="AK2099" s="33"/>
      <c r="AM2099"/>
    </row>
    <row r="2100" spans="1:44" x14ac:dyDescent="0.2">
      <c r="A2100"/>
      <c r="AK2100" s="95" t="s">
        <v>327</v>
      </c>
      <c r="AM2100"/>
    </row>
    <row r="2101" spans="1:44" ht="5" customHeight="1" x14ac:dyDescent="0.2">
      <c r="B2101" s="16"/>
      <c r="C2101" s="17"/>
      <c r="D2101" s="18"/>
      <c r="E2101" s="18"/>
      <c r="F2101" s="18"/>
      <c r="G2101" s="18"/>
      <c r="H2101" s="18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  <c r="AA2101" s="16"/>
      <c r="AB2101" s="16"/>
      <c r="AC2101" s="16"/>
      <c r="AD2101" s="16"/>
      <c r="AE2101" s="16"/>
      <c r="AF2101" s="16"/>
      <c r="AG2101" s="16"/>
      <c r="AH2101" s="16"/>
      <c r="AI2101" s="16"/>
      <c r="AJ2101" s="16"/>
      <c r="AK2101" s="16"/>
    </row>
    <row r="2102" spans="1:44" ht="22" customHeight="1" x14ac:dyDescent="0.2">
      <c r="A2102" t="str">
        <f>IF($AN$2="","",IF(A2032&gt;=$AN$2,"",1+A2032))</f>
        <v/>
      </c>
      <c r="B2102" s="188"/>
      <c r="C2102" s="189"/>
      <c r="D2102" s="189"/>
      <c r="E2102" s="189"/>
      <c r="F2102" s="189"/>
      <c r="G2102" s="189"/>
      <c r="H2102" s="189"/>
      <c r="I2102" s="190"/>
      <c r="J2102" s="192" t="s">
        <v>277</v>
      </c>
      <c r="K2102" s="193"/>
      <c r="L2102" s="193"/>
      <c r="M2102" s="193"/>
      <c r="N2102" s="193"/>
      <c r="O2102" s="193"/>
      <c r="P2102" s="193"/>
      <c r="Q2102" s="193"/>
      <c r="R2102" s="193"/>
      <c r="S2102" s="193"/>
      <c r="T2102" s="193"/>
      <c r="U2102" s="193"/>
      <c r="V2102" s="193"/>
      <c r="W2102" s="193"/>
      <c r="X2102" s="196" t="str">
        <f>IF(A2102="","",_xlfn.XLOOKUP(A2102,Listagem[Item],Listagem[Número OS]))</f>
        <v/>
      </c>
      <c r="Y2102" s="196"/>
      <c r="Z2102" s="196"/>
      <c r="AA2102" s="196"/>
      <c r="AB2102" s="196"/>
      <c r="AC2102" s="197"/>
      <c r="AD2102" s="188"/>
      <c r="AE2102" s="189"/>
      <c r="AF2102" s="189"/>
      <c r="AG2102" s="189"/>
      <c r="AH2102" s="189"/>
      <c r="AI2102" s="189"/>
      <c r="AJ2102" s="189"/>
      <c r="AK2102" s="190"/>
      <c r="AL2102" s="13"/>
      <c r="AM2102"/>
    </row>
    <row r="2103" spans="1:44" ht="22" customHeight="1" x14ac:dyDescent="0.2">
      <c r="A2103" s="14"/>
      <c r="B2103" s="161"/>
      <c r="C2103" s="162"/>
      <c r="D2103" s="162"/>
      <c r="E2103" s="162"/>
      <c r="F2103" s="162"/>
      <c r="G2103" s="162"/>
      <c r="H2103" s="162"/>
      <c r="I2103" s="191"/>
      <c r="J2103" s="194"/>
      <c r="K2103" s="195"/>
      <c r="L2103" s="195"/>
      <c r="M2103" s="195"/>
      <c r="N2103" s="195"/>
      <c r="O2103" s="195"/>
      <c r="P2103" s="195"/>
      <c r="Q2103" s="195"/>
      <c r="R2103" s="195"/>
      <c r="S2103" s="195"/>
      <c r="T2103" s="195"/>
      <c r="U2103" s="195"/>
      <c r="V2103" s="195"/>
      <c r="W2103" s="195"/>
      <c r="X2103" s="198"/>
      <c r="Y2103" s="198"/>
      <c r="Z2103" s="198"/>
      <c r="AA2103" s="198"/>
      <c r="AB2103" s="198"/>
      <c r="AC2103" s="199"/>
      <c r="AD2103" s="161"/>
      <c r="AE2103" s="162"/>
      <c r="AF2103" s="162"/>
      <c r="AG2103" s="162"/>
      <c r="AH2103" s="162"/>
      <c r="AI2103" s="162"/>
      <c r="AJ2103" s="162"/>
      <c r="AK2103" s="191"/>
      <c r="AM2103"/>
    </row>
    <row r="2104" spans="1:44" ht="7" customHeight="1" x14ac:dyDescent="0.2">
      <c r="A2104"/>
      <c r="C2104" s="15"/>
      <c r="D2104" s="12"/>
      <c r="E2104" s="12"/>
      <c r="F2104" s="12"/>
      <c r="G2104" s="12"/>
      <c r="H2104" s="12"/>
      <c r="AM2104"/>
    </row>
    <row r="2105" spans="1:44" ht="18" customHeight="1" x14ac:dyDescent="0.2">
      <c r="A2105" s="62"/>
      <c r="B2105" s="200" t="s">
        <v>11</v>
      </c>
      <c r="C2105" s="201"/>
      <c r="D2105" s="201"/>
      <c r="E2105" s="201"/>
      <c r="F2105" s="201"/>
      <c r="G2105" s="201"/>
      <c r="H2105" s="201"/>
      <c r="I2105" s="97" t="str">
        <f>IF($X2102="","",_xlfn.XLOOKUP($X2102,Sisteplant[Número OS],Sisteplant[Denominação Tipo de Solicitação Serviço]))</f>
        <v/>
      </c>
      <c r="J2105" s="99"/>
      <c r="K2105" s="99"/>
      <c r="L2105" s="99"/>
      <c r="M2105" s="99"/>
      <c r="N2105" s="99"/>
      <c r="O2105" s="200" t="s">
        <v>13</v>
      </c>
      <c r="P2105" s="201"/>
      <c r="Q2105" s="201"/>
      <c r="R2105" s="98" t="str">
        <f>IF($X2102="","",_xlfn.XLOOKUP($X2102,Sisteplant[Número OS],Sisteplant[Denominação Oficina]))</f>
        <v/>
      </c>
      <c r="S2105" s="98"/>
      <c r="T2105" s="98"/>
      <c r="U2105" s="98"/>
      <c r="V2105" s="98"/>
      <c r="W2105" s="98"/>
      <c r="X2105" s="202" t="s">
        <v>15</v>
      </c>
      <c r="Y2105" s="203"/>
      <c r="Z2105" s="203"/>
      <c r="AA2105" s="203"/>
      <c r="AB2105" s="203"/>
      <c r="AC2105" s="204" t="str">
        <f>IF($X2102="","",_xlfn.XLOOKUP($X2102,Sisteplant[Número OS],Sisteplant[Data Prevista]))</f>
        <v/>
      </c>
      <c r="AD2105" s="204"/>
      <c r="AE2105" s="204"/>
      <c r="AF2105" s="204"/>
      <c r="AG2105" s="204"/>
      <c r="AH2105" s="204"/>
      <c r="AI2105" s="204"/>
      <c r="AJ2105" s="204"/>
      <c r="AK2105" s="234"/>
      <c r="AM2105"/>
      <c r="AN2105" s="111"/>
      <c r="AO2105" s="111"/>
      <c r="AP2105" s="111"/>
      <c r="AQ2105" s="111"/>
      <c r="AR2105" s="111"/>
    </row>
    <row r="2106" spans="1:44" ht="7" customHeight="1" x14ac:dyDescent="0.2">
      <c r="A2106" s="62"/>
      <c r="B2106" s="16"/>
      <c r="C2106" s="17"/>
      <c r="D2106" s="18"/>
      <c r="E2106" s="18"/>
      <c r="F2106" s="18"/>
      <c r="G2106" s="18"/>
      <c r="H2106" s="18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  <c r="AA2106" s="16"/>
      <c r="AB2106" s="16"/>
      <c r="AC2106" s="16"/>
      <c r="AD2106" s="16"/>
      <c r="AE2106" s="16"/>
      <c r="AF2106" s="16"/>
      <c r="AG2106" s="16"/>
      <c r="AH2106" s="16"/>
      <c r="AI2106" s="16"/>
      <c r="AJ2106" s="16"/>
      <c r="AK2106" s="16"/>
      <c r="AM2106"/>
      <c r="AN2106" s="111"/>
      <c r="AO2106" s="111"/>
      <c r="AP2106" s="111"/>
      <c r="AQ2106" s="111"/>
      <c r="AR2106" s="111"/>
    </row>
    <row r="2107" spans="1:44" ht="15" customHeight="1" x14ac:dyDescent="0.2">
      <c r="A2107" s="62"/>
      <c r="B2107" s="91" t="s">
        <v>278</v>
      </c>
      <c r="C2107" s="19"/>
      <c r="D2107" s="20"/>
      <c r="E2107" s="20"/>
      <c r="F2107" s="20"/>
      <c r="G2107" s="20"/>
      <c r="H2107" s="20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21"/>
      <c r="U2107" s="21"/>
      <c r="V2107" s="21"/>
      <c r="W2107" s="21"/>
      <c r="X2107" s="21"/>
      <c r="Y2107" s="21"/>
      <c r="Z2107" s="21"/>
      <c r="AA2107" s="21"/>
      <c r="AB2107" s="21"/>
      <c r="AC2107" s="21"/>
      <c r="AD2107" s="21"/>
      <c r="AE2107" s="21"/>
      <c r="AF2107" s="21"/>
      <c r="AG2107" s="21"/>
      <c r="AH2107" s="21"/>
      <c r="AI2107" s="21"/>
      <c r="AJ2107" s="21"/>
      <c r="AK2107" s="22"/>
      <c r="AM2107"/>
      <c r="AN2107" s="111"/>
      <c r="AO2107" s="111"/>
      <c r="AP2107" s="111"/>
      <c r="AQ2107" s="111"/>
      <c r="AR2107" s="111"/>
    </row>
    <row r="2108" spans="1:44" ht="16.75" customHeight="1" x14ac:dyDescent="0.2">
      <c r="A2108" s="64"/>
      <c r="B2108" s="208" t="str">
        <f>IF($X2102="","",_xlfn.XLOOKUP($X2102,Sisteplant[Número OS],Sisteplant[Descrição OS]))</f>
        <v/>
      </c>
      <c r="C2108" s="209"/>
      <c r="D2108" s="209"/>
      <c r="E2108" s="209"/>
      <c r="F2108" s="209"/>
      <c r="G2108" s="209"/>
      <c r="H2108" s="209"/>
      <c r="I2108" s="209"/>
      <c r="J2108" s="209"/>
      <c r="K2108" s="209"/>
      <c r="L2108" s="209"/>
      <c r="M2108" s="209"/>
      <c r="N2108" s="209"/>
      <c r="O2108" s="209"/>
      <c r="P2108" s="209"/>
      <c r="Q2108" s="209"/>
      <c r="R2108" s="209"/>
      <c r="S2108" s="209"/>
      <c r="T2108" s="209"/>
      <c r="U2108" s="209"/>
      <c r="V2108" s="209"/>
      <c r="W2108" s="209"/>
      <c r="X2108" s="209"/>
      <c r="Y2108" s="209"/>
      <c r="Z2108" s="209"/>
      <c r="AA2108" s="209"/>
      <c r="AB2108" s="209"/>
      <c r="AC2108" s="209"/>
      <c r="AD2108" s="209"/>
      <c r="AE2108" s="209"/>
      <c r="AF2108" s="209"/>
      <c r="AG2108" s="209"/>
      <c r="AH2108" s="209"/>
      <c r="AI2108" s="209"/>
      <c r="AJ2108" s="209"/>
      <c r="AK2108" s="210"/>
      <c r="AM2108"/>
    </row>
    <row r="2109" spans="1:44" ht="16.75" customHeight="1" x14ac:dyDescent="0.2">
      <c r="A2109" s="64"/>
      <c r="B2109" s="208"/>
      <c r="C2109" s="209"/>
      <c r="D2109" s="209"/>
      <c r="E2109" s="209"/>
      <c r="F2109" s="209"/>
      <c r="G2109" s="209"/>
      <c r="H2109" s="209"/>
      <c r="I2109" s="209"/>
      <c r="J2109" s="209"/>
      <c r="K2109" s="209"/>
      <c r="L2109" s="209"/>
      <c r="M2109" s="209"/>
      <c r="N2109" s="209"/>
      <c r="O2109" s="209"/>
      <c r="P2109" s="209"/>
      <c r="Q2109" s="209"/>
      <c r="R2109" s="209"/>
      <c r="S2109" s="209"/>
      <c r="T2109" s="209"/>
      <c r="U2109" s="209"/>
      <c r="V2109" s="209"/>
      <c r="W2109" s="209"/>
      <c r="X2109" s="209"/>
      <c r="Y2109" s="209"/>
      <c r="Z2109" s="209"/>
      <c r="AA2109" s="209"/>
      <c r="AB2109" s="209"/>
      <c r="AC2109" s="209"/>
      <c r="AD2109" s="209"/>
      <c r="AE2109" s="209"/>
      <c r="AF2109" s="209"/>
      <c r="AG2109" s="209"/>
      <c r="AH2109" s="209"/>
      <c r="AI2109" s="209"/>
      <c r="AJ2109" s="209"/>
      <c r="AK2109" s="210"/>
      <c r="AM2109"/>
    </row>
    <row r="2110" spans="1:44" ht="16.75" customHeight="1" x14ac:dyDescent="0.2">
      <c r="A2110" s="62"/>
      <c r="B2110" s="208"/>
      <c r="C2110" s="209"/>
      <c r="D2110" s="209"/>
      <c r="E2110" s="209"/>
      <c r="F2110" s="209"/>
      <c r="G2110" s="209"/>
      <c r="H2110" s="209"/>
      <c r="I2110" s="209"/>
      <c r="J2110" s="209"/>
      <c r="K2110" s="209"/>
      <c r="L2110" s="209"/>
      <c r="M2110" s="209"/>
      <c r="N2110" s="209"/>
      <c r="O2110" s="209"/>
      <c r="P2110" s="209"/>
      <c r="Q2110" s="209"/>
      <c r="R2110" s="209"/>
      <c r="S2110" s="209"/>
      <c r="T2110" s="209"/>
      <c r="U2110" s="209"/>
      <c r="V2110" s="209"/>
      <c r="W2110" s="209"/>
      <c r="X2110" s="209"/>
      <c r="Y2110" s="209"/>
      <c r="Z2110" s="209"/>
      <c r="AA2110" s="209"/>
      <c r="AB2110" s="209"/>
      <c r="AC2110" s="209"/>
      <c r="AD2110" s="209"/>
      <c r="AE2110" s="209"/>
      <c r="AF2110" s="209"/>
      <c r="AG2110" s="209"/>
      <c r="AH2110" s="209"/>
      <c r="AI2110" s="209"/>
      <c r="AJ2110" s="209"/>
      <c r="AK2110" s="210"/>
      <c r="AM2110"/>
    </row>
    <row r="2111" spans="1:44" ht="16.75" customHeight="1" x14ac:dyDescent="0.2">
      <c r="A2111" s="62"/>
      <c r="B2111" s="211"/>
      <c r="C2111" s="212"/>
      <c r="D2111" s="212"/>
      <c r="E2111" s="212"/>
      <c r="F2111" s="212"/>
      <c r="G2111" s="212"/>
      <c r="H2111" s="212"/>
      <c r="I2111" s="212"/>
      <c r="J2111" s="212"/>
      <c r="K2111" s="212"/>
      <c r="L2111" s="212"/>
      <c r="M2111" s="212"/>
      <c r="N2111" s="212"/>
      <c r="O2111" s="212"/>
      <c r="P2111" s="212"/>
      <c r="Q2111" s="212"/>
      <c r="R2111" s="212"/>
      <c r="S2111" s="212"/>
      <c r="T2111" s="212"/>
      <c r="U2111" s="212"/>
      <c r="V2111" s="212"/>
      <c r="W2111" s="212"/>
      <c r="X2111" s="212"/>
      <c r="Y2111" s="212"/>
      <c r="Z2111" s="212"/>
      <c r="AA2111" s="212"/>
      <c r="AB2111" s="212"/>
      <c r="AC2111" s="212"/>
      <c r="AD2111" s="212"/>
      <c r="AE2111" s="212"/>
      <c r="AF2111" s="212"/>
      <c r="AG2111" s="212"/>
      <c r="AH2111" s="212"/>
      <c r="AI2111" s="212"/>
      <c r="AJ2111" s="212"/>
      <c r="AK2111" s="213"/>
      <c r="AM2111"/>
    </row>
    <row r="2112" spans="1:44" ht="7" customHeight="1" x14ac:dyDescent="0.2">
      <c r="A2112" s="62"/>
      <c r="B2112" s="16"/>
      <c r="C2112" s="17"/>
      <c r="D2112" s="18"/>
      <c r="E2112" s="18"/>
      <c r="F2112" s="18"/>
      <c r="G2112" s="18"/>
      <c r="H2112" s="18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  <c r="AA2112" s="16"/>
      <c r="AB2112" s="16"/>
      <c r="AC2112" s="16"/>
      <c r="AD2112" s="16"/>
      <c r="AE2112" s="16"/>
      <c r="AF2112" s="16"/>
      <c r="AG2112" s="16"/>
      <c r="AH2112" s="16"/>
      <c r="AI2112" s="16"/>
      <c r="AJ2112" s="16"/>
      <c r="AK2112" s="16"/>
      <c r="AM2112"/>
    </row>
    <row r="2113" spans="1:39" ht="18" customHeight="1" x14ac:dyDescent="0.2">
      <c r="A2113" s="62"/>
      <c r="B2113" s="179" t="s">
        <v>279</v>
      </c>
      <c r="C2113" s="180"/>
      <c r="D2113" s="99" t="str">
        <f>IF($X2102="","",_xlfn.XLOOKUP($X2102,Sisteplant[Número OS],Sisteplant[Ativo]))</f>
        <v/>
      </c>
      <c r="E2113" s="99"/>
      <c r="F2113" s="99"/>
      <c r="G2113" s="99"/>
      <c r="H2113" s="99"/>
      <c r="I2113" s="99"/>
      <c r="J2113" s="99"/>
      <c r="K2113" s="99"/>
      <c r="L2113" s="179" t="s">
        <v>280</v>
      </c>
      <c r="M2113" s="180"/>
      <c r="N2113" s="180"/>
      <c r="O2113" s="180"/>
      <c r="P2113" s="99" t="str">
        <f>IF($X2102="","",_xlfn.XLOOKUP($X2102,Sisteplant[Número OS],Sisteplant[Denominação Ativo]))</f>
        <v/>
      </c>
      <c r="Q2113" s="99"/>
      <c r="R2113" s="99"/>
      <c r="S2113" s="99"/>
      <c r="T2113" s="99"/>
      <c r="U2113" s="99"/>
      <c r="V2113" s="99"/>
      <c r="W2113" s="99"/>
      <c r="X2113" s="99"/>
      <c r="Y2113" s="99"/>
      <c r="Z2113" s="99"/>
      <c r="AA2113" s="99"/>
      <c r="AB2113" s="99"/>
      <c r="AC2113" s="99"/>
      <c r="AD2113" s="99"/>
      <c r="AE2113" s="185" t="str">
        <f t="array" ref="AE2113">IFERROR(
IF(I2105="","",
_xlfn.SWITCH(I2105,
"PROJETO","PO",
"OBRAS","CC")),
"--")</f>
        <v/>
      </c>
      <c r="AF2113" s="186"/>
      <c r="AG2113" s="214" t="str">
        <f t="array" ref="AG2113">IFERROR(
_xlfn.SWITCH(I2105,
"","",
"PROJETO",VALUE(RIGHT(_xlfn.XLOOKUP(X2102,Sisteplant[Número OS],Sisteplant[Observações do Serviço]),LEN(_xlfn.XLOOKUP(X2102,Sisteplant[Número OS],Sisteplant[Observações do Serviço]))-3)),
"OBRAS",VALUE(LEFT(VLOOKUP($X2102,Sisteplant[],20,FALSE),FIND("-",VLOOKUP($X2102,Sisteplant[],20,FALSE))-1))),"--")</f>
        <v/>
      </c>
      <c r="AH2113" s="214"/>
      <c r="AI2113" s="214"/>
      <c r="AJ2113" s="214"/>
      <c r="AK2113" s="215"/>
      <c r="AM2113"/>
    </row>
    <row r="2114" spans="1:39" ht="7" customHeight="1" x14ac:dyDescent="0.2">
      <c r="A2114" s="62"/>
      <c r="B2114" s="18"/>
      <c r="C2114" s="24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R2114" s="18"/>
      <c r="S2114" s="18"/>
      <c r="T2114" s="18"/>
      <c r="U2114" s="18"/>
      <c r="V2114" s="18"/>
      <c r="W2114" s="18"/>
      <c r="X2114" s="18"/>
      <c r="Y2114" s="18"/>
      <c r="Z2114" s="18"/>
      <c r="AA2114" s="18"/>
      <c r="AB2114" s="18"/>
      <c r="AC2114" s="18"/>
      <c r="AD2114" s="18"/>
      <c r="AE2114" s="18"/>
      <c r="AF2114" s="18"/>
      <c r="AG2114" s="18"/>
      <c r="AH2114" s="18"/>
      <c r="AI2114" s="18"/>
      <c r="AJ2114" s="18"/>
      <c r="AK2114" s="18"/>
      <c r="AM2114"/>
    </row>
    <row r="2115" spans="1:39" ht="18" customHeight="1" x14ac:dyDescent="0.2">
      <c r="A2115" s="62"/>
      <c r="B2115" s="179" t="s">
        <v>9</v>
      </c>
      <c r="C2115" s="180"/>
      <c r="D2115" s="180"/>
      <c r="E2115" s="180"/>
      <c r="F2115" s="99" t="str">
        <f>IF($X2102="","",_xlfn.XLOOKUP($X2102,Sisteplant[Número OS],Sisteplant[Denominação do Solicitante]))</f>
        <v/>
      </c>
      <c r="G2115" s="99"/>
      <c r="H2115" s="99"/>
      <c r="I2115" s="99"/>
      <c r="J2115" s="99"/>
      <c r="K2115" s="99"/>
      <c r="L2115" s="99"/>
      <c r="M2115" s="99"/>
      <c r="N2115" s="99"/>
      <c r="O2115" s="99"/>
      <c r="P2115" s="99"/>
      <c r="Q2115" s="99"/>
      <c r="R2115" s="99"/>
      <c r="S2115" s="181" t="s">
        <v>281</v>
      </c>
      <c r="T2115" s="182"/>
      <c r="U2115" s="182"/>
      <c r="V2115" s="183" t="str">
        <f>IF($X2102="","",_xlfn.XLOOKUP($X2102,Sisteplant[Número OS],Sisteplant[Denominação Unidade Negócio]))</f>
        <v/>
      </c>
      <c r="W2115" s="183"/>
      <c r="X2115" s="183"/>
      <c r="Y2115" s="183"/>
      <c r="Z2115" s="183"/>
      <c r="AA2115" s="184"/>
      <c r="AB2115" s="185" t="s">
        <v>1</v>
      </c>
      <c r="AC2115" s="186"/>
      <c r="AD2115" s="186"/>
      <c r="AE2115" s="186"/>
      <c r="AF2115" s="99" t="str">
        <f>IF($X2102="","",_xlfn.XLOOKUP($X2102,Sisteplant[Número OS],Sisteplant[OS Cliente]))</f>
        <v/>
      </c>
      <c r="AG2115" s="99"/>
      <c r="AH2115" s="99"/>
      <c r="AI2115" s="99"/>
      <c r="AJ2115" s="99"/>
      <c r="AK2115" s="100"/>
      <c r="AM2115"/>
    </row>
    <row r="2116" spans="1:39" ht="7" customHeight="1" x14ac:dyDescent="0.2">
      <c r="A2116" s="62"/>
      <c r="B2116" s="16"/>
      <c r="C2116" s="17"/>
      <c r="D2116" s="18"/>
      <c r="E2116" s="18"/>
      <c r="F2116" s="18"/>
      <c r="G2116" s="18"/>
      <c r="H2116" s="18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  <c r="AA2116" s="16"/>
      <c r="AB2116" s="16"/>
      <c r="AC2116" s="16"/>
      <c r="AD2116" s="16"/>
      <c r="AE2116" s="16"/>
      <c r="AF2116" s="16"/>
      <c r="AG2116" s="16"/>
      <c r="AH2116" s="16"/>
      <c r="AI2116" s="16"/>
      <c r="AJ2116" s="16"/>
      <c r="AK2116" s="16"/>
      <c r="AM2116"/>
    </row>
    <row r="2117" spans="1:39" ht="15" customHeight="1" x14ac:dyDescent="0.2">
      <c r="A2117" s="62"/>
      <c r="B2117" s="232" t="s">
        <v>282</v>
      </c>
      <c r="C2117" s="152" t="s">
        <v>283</v>
      </c>
      <c r="D2117" s="153"/>
      <c r="E2117" s="153"/>
      <c r="F2117" s="153"/>
      <c r="G2117" s="153"/>
      <c r="H2117" s="153"/>
      <c r="I2117" s="153"/>
      <c r="J2117" s="153"/>
      <c r="K2117" s="153"/>
      <c r="L2117" s="153"/>
      <c r="M2117" s="153"/>
      <c r="N2117" s="153"/>
      <c r="O2117" s="153"/>
      <c r="P2117" s="153"/>
      <c r="Q2117" s="153"/>
      <c r="R2117" s="153"/>
      <c r="S2117" s="153"/>
      <c r="T2117" s="153"/>
      <c r="U2117" s="153"/>
      <c r="V2117" s="153"/>
      <c r="W2117" s="153"/>
      <c r="X2117" s="153"/>
      <c r="Y2117" s="153"/>
      <c r="Z2117" s="153"/>
      <c r="AA2117" s="153"/>
      <c r="AB2117" s="153"/>
      <c r="AC2117" s="153"/>
      <c r="AD2117" s="153"/>
      <c r="AE2117" s="154"/>
      <c r="AF2117" s="136" t="s">
        <v>284</v>
      </c>
      <c r="AG2117" s="137"/>
      <c r="AH2117" s="138"/>
      <c r="AI2117" s="136" t="s">
        <v>281</v>
      </c>
      <c r="AJ2117" s="137"/>
      <c r="AK2117" s="138"/>
      <c r="AM2117"/>
    </row>
    <row r="2118" spans="1:39" ht="16.75" customHeight="1" x14ac:dyDescent="0.2">
      <c r="A2118" s="62"/>
      <c r="B2118" s="233"/>
      <c r="C2118" s="155"/>
      <c r="D2118" s="156"/>
      <c r="E2118" s="156"/>
      <c r="F2118" s="156"/>
      <c r="G2118" s="156"/>
      <c r="H2118" s="156"/>
      <c r="I2118" s="156"/>
      <c r="J2118" s="156"/>
      <c r="K2118" s="156"/>
      <c r="L2118" s="156"/>
      <c r="M2118" s="156"/>
      <c r="N2118" s="156"/>
      <c r="O2118" s="156"/>
      <c r="P2118" s="156"/>
      <c r="Q2118" s="156"/>
      <c r="R2118" s="156"/>
      <c r="S2118" s="156"/>
      <c r="T2118" s="156"/>
      <c r="U2118" s="156"/>
      <c r="V2118" s="156"/>
      <c r="W2118" s="156"/>
      <c r="X2118" s="156"/>
      <c r="Y2118" s="156"/>
      <c r="Z2118" s="156"/>
      <c r="AA2118" s="156"/>
      <c r="AB2118" s="156"/>
      <c r="AC2118" s="156"/>
      <c r="AD2118" s="156"/>
      <c r="AE2118" s="157"/>
      <c r="AF2118" s="139"/>
      <c r="AG2118" s="140"/>
      <c r="AH2118" s="141"/>
      <c r="AI2118" s="139"/>
      <c r="AJ2118" s="140"/>
      <c r="AK2118" s="141"/>
      <c r="AM2118"/>
    </row>
    <row r="2119" spans="1:39" ht="16.75" customHeight="1" x14ac:dyDescent="0.2">
      <c r="A2119" s="62"/>
      <c r="B2119" s="92">
        <v>1</v>
      </c>
      <c r="C2119" s="142"/>
      <c r="D2119" s="143"/>
      <c r="E2119" s="143"/>
      <c r="F2119" s="143"/>
      <c r="G2119" s="143"/>
      <c r="H2119" s="143"/>
      <c r="I2119" s="143"/>
      <c r="J2119" s="143"/>
      <c r="K2119" s="143"/>
      <c r="L2119" s="143"/>
      <c r="M2119" s="143"/>
      <c r="N2119" s="143"/>
      <c r="O2119" s="143"/>
      <c r="P2119" s="143"/>
      <c r="Q2119" s="143"/>
      <c r="R2119" s="143"/>
      <c r="S2119" s="143"/>
      <c r="T2119" s="143"/>
      <c r="U2119" s="143"/>
      <c r="V2119" s="143"/>
      <c r="W2119" s="143"/>
      <c r="X2119" s="143"/>
      <c r="Y2119" s="143"/>
      <c r="Z2119" s="143"/>
      <c r="AA2119" s="143"/>
      <c r="AB2119" s="143"/>
      <c r="AC2119" s="143"/>
      <c r="AD2119" s="143"/>
      <c r="AE2119" s="144"/>
      <c r="AF2119" s="142"/>
      <c r="AG2119" s="143"/>
      <c r="AH2119" s="144"/>
      <c r="AI2119" s="142"/>
      <c r="AJ2119" s="143"/>
      <c r="AK2119" s="144"/>
      <c r="AM2119"/>
    </row>
    <row r="2120" spans="1:39" ht="16.75" customHeight="1" x14ac:dyDescent="0.2">
      <c r="A2120" s="62"/>
      <c r="B2120" s="93">
        <v>2</v>
      </c>
      <c r="C2120" s="145"/>
      <c r="D2120" s="146"/>
      <c r="E2120" s="146"/>
      <c r="F2120" s="146"/>
      <c r="G2120" s="146"/>
      <c r="H2120" s="146"/>
      <c r="I2120" s="146"/>
      <c r="J2120" s="146"/>
      <c r="K2120" s="146"/>
      <c r="L2120" s="146"/>
      <c r="M2120" s="146"/>
      <c r="N2120" s="146"/>
      <c r="O2120" s="146"/>
      <c r="P2120" s="146"/>
      <c r="Q2120" s="146"/>
      <c r="R2120" s="146"/>
      <c r="S2120" s="146"/>
      <c r="T2120" s="146"/>
      <c r="U2120" s="146"/>
      <c r="V2120" s="146"/>
      <c r="W2120" s="146"/>
      <c r="X2120" s="146"/>
      <c r="Y2120" s="146"/>
      <c r="Z2120" s="146"/>
      <c r="AA2120" s="146"/>
      <c r="AB2120" s="146"/>
      <c r="AC2120" s="146"/>
      <c r="AD2120" s="146"/>
      <c r="AE2120" s="147"/>
      <c r="AF2120" s="145"/>
      <c r="AG2120" s="146"/>
      <c r="AH2120" s="147"/>
      <c r="AI2120" s="145"/>
      <c r="AJ2120" s="146"/>
      <c r="AK2120" s="147"/>
      <c r="AM2120"/>
    </row>
    <row r="2121" spans="1:39" ht="16.75" customHeight="1" x14ac:dyDescent="0.2">
      <c r="A2121" s="62"/>
      <c r="B2121" s="93">
        <v>3</v>
      </c>
      <c r="C2121" s="145"/>
      <c r="D2121" s="146"/>
      <c r="E2121" s="146"/>
      <c r="F2121" s="146"/>
      <c r="G2121" s="146"/>
      <c r="H2121" s="146"/>
      <c r="I2121" s="146"/>
      <c r="J2121" s="146"/>
      <c r="K2121" s="146"/>
      <c r="L2121" s="146"/>
      <c r="M2121" s="146"/>
      <c r="N2121" s="146"/>
      <c r="O2121" s="146"/>
      <c r="P2121" s="146"/>
      <c r="Q2121" s="146"/>
      <c r="R2121" s="146"/>
      <c r="S2121" s="146"/>
      <c r="T2121" s="146"/>
      <c r="U2121" s="146"/>
      <c r="V2121" s="146"/>
      <c r="W2121" s="146"/>
      <c r="X2121" s="146"/>
      <c r="Y2121" s="146"/>
      <c r="Z2121" s="146"/>
      <c r="AA2121" s="146"/>
      <c r="AB2121" s="146"/>
      <c r="AC2121" s="146"/>
      <c r="AD2121" s="146"/>
      <c r="AE2121" s="147"/>
      <c r="AF2121" s="145"/>
      <c r="AG2121" s="146"/>
      <c r="AH2121" s="147"/>
      <c r="AI2121" s="145"/>
      <c r="AJ2121" s="146"/>
      <c r="AK2121" s="147"/>
      <c r="AM2121"/>
    </row>
    <row r="2122" spans="1:39" s="27" customFormat="1" ht="17" customHeight="1" x14ac:dyDescent="0.2">
      <c r="A2122" s="64"/>
      <c r="B2122" s="93">
        <v>4</v>
      </c>
      <c r="C2122" s="145"/>
      <c r="D2122" s="146"/>
      <c r="E2122" s="146"/>
      <c r="F2122" s="146"/>
      <c r="G2122" s="146"/>
      <c r="H2122" s="146"/>
      <c r="I2122" s="146"/>
      <c r="J2122" s="146"/>
      <c r="K2122" s="146"/>
      <c r="L2122" s="146"/>
      <c r="M2122" s="146"/>
      <c r="N2122" s="146"/>
      <c r="O2122" s="146"/>
      <c r="P2122" s="146"/>
      <c r="Q2122" s="146"/>
      <c r="R2122" s="146"/>
      <c r="S2122" s="146"/>
      <c r="T2122" s="146"/>
      <c r="U2122" s="146"/>
      <c r="V2122" s="146"/>
      <c r="W2122" s="146"/>
      <c r="X2122" s="146"/>
      <c r="Y2122" s="146"/>
      <c r="Z2122" s="146"/>
      <c r="AA2122" s="146"/>
      <c r="AB2122" s="146"/>
      <c r="AC2122" s="146"/>
      <c r="AD2122" s="146"/>
      <c r="AE2122" s="147"/>
      <c r="AF2122" s="145"/>
      <c r="AG2122" s="146"/>
      <c r="AH2122" s="147"/>
      <c r="AI2122" s="145"/>
      <c r="AJ2122" s="146"/>
      <c r="AK2122" s="147"/>
    </row>
    <row r="2123" spans="1:39" ht="17" customHeight="1" x14ac:dyDescent="0.2">
      <c r="A2123" s="62"/>
      <c r="B2123" s="93">
        <v>5</v>
      </c>
      <c r="C2123" s="145"/>
      <c r="D2123" s="146"/>
      <c r="E2123" s="146"/>
      <c r="F2123" s="146"/>
      <c r="G2123" s="146"/>
      <c r="H2123" s="146"/>
      <c r="I2123" s="146"/>
      <c r="J2123" s="146"/>
      <c r="K2123" s="146"/>
      <c r="L2123" s="146"/>
      <c r="M2123" s="146"/>
      <c r="N2123" s="146"/>
      <c r="O2123" s="146"/>
      <c r="P2123" s="146"/>
      <c r="Q2123" s="146"/>
      <c r="R2123" s="146"/>
      <c r="S2123" s="146"/>
      <c r="T2123" s="146"/>
      <c r="U2123" s="146"/>
      <c r="V2123" s="146"/>
      <c r="W2123" s="146"/>
      <c r="X2123" s="146"/>
      <c r="Y2123" s="146"/>
      <c r="Z2123" s="146"/>
      <c r="AA2123" s="146"/>
      <c r="AB2123" s="146"/>
      <c r="AC2123" s="146"/>
      <c r="AD2123" s="146"/>
      <c r="AE2123" s="147"/>
      <c r="AF2123" s="145"/>
      <c r="AG2123" s="146"/>
      <c r="AH2123" s="147"/>
      <c r="AI2123" s="145"/>
      <c r="AJ2123" s="146"/>
      <c r="AK2123" s="147"/>
      <c r="AM2123"/>
    </row>
    <row r="2124" spans="1:39" ht="17" customHeight="1" x14ac:dyDescent="0.2">
      <c r="A2124" s="62"/>
      <c r="B2124" s="93">
        <v>6</v>
      </c>
      <c r="C2124" s="145"/>
      <c r="D2124" s="146"/>
      <c r="E2124" s="146"/>
      <c r="F2124" s="146"/>
      <c r="G2124" s="146"/>
      <c r="H2124" s="146"/>
      <c r="I2124" s="146"/>
      <c r="J2124" s="146"/>
      <c r="K2124" s="146"/>
      <c r="L2124" s="146"/>
      <c r="M2124" s="146"/>
      <c r="N2124" s="146"/>
      <c r="O2124" s="146"/>
      <c r="P2124" s="146"/>
      <c r="Q2124" s="146"/>
      <c r="R2124" s="146"/>
      <c r="S2124" s="146"/>
      <c r="T2124" s="146"/>
      <c r="U2124" s="146"/>
      <c r="V2124" s="146"/>
      <c r="W2124" s="146"/>
      <c r="X2124" s="146"/>
      <c r="Y2124" s="146"/>
      <c r="Z2124" s="146"/>
      <c r="AA2124" s="146"/>
      <c r="AB2124" s="146"/>
      <c r="AC2124" s="146"/>
      <c r="AD2124" s="146"/>
      <c r="AE2124" s="147"/>
      <c r="AF2124" s="145"/>
      <c r="AG2124" s="146"/>
      <c r="AH2124" s="147"/>
      <c r="AI2124" s="145"/>
      <c r="AJ2124" s="146"/>
      <c r="AK2124" s="147"/>
      <c r="AM2124"/>
    </row>
    <row r="2125" spans="1:39" ht="17" customHeight="1" x14ac:dyDescent="0.2">
      <c r="A2125" s="62"/>
      <c r="B2125" s="94">
        <v>7</v>
      </c>
      <c r="C2125" s="148"/>
      <c r="D2125" s="149"/>
      <c r="E2125" s="149"/>
      <c r="F2125" s="149"/>
      <c r="G2125" s="149"/>
      <c r="H2125" s="149"/>
      <c r="I2125" s="149"/>
      <c r="J2125" s="149"/>
      <c r="K2125" s="149"/>
      <c r="L2125" s="149"/>
      <c r="M2125" s="149"/>
      <c r="N2125" s="149"/>
      <c r="O2125" s="149"/>
      <c r="P2125" s="149"/>
      <c r="Q2125" s="149"/>
      <c r="R2125" s="149"/>
      <c r="S2125" s="149"/>
      <c r="T2125" s="149"/>
      <c r="U2125" s="149"/>
      <c r="V2125" s="149"/>
      <c r="W2125" s="149"/>
      <c r="X2125" s="149"/>
      <c r="Y2125" s="149"/>
      <c r="Z2125" s="149"/>
      <c r="AA2125" s="149"/>
      <c r="AB2125" s="149"/>
      <c r="AC2125" s="149"/>
      <c r="AD2125" s="149"/>
      <c r="AE2125" s="150"/>
      <c r="AF2125" s="148"/>
      <c r="AG2125" s="149"/>
      <c r="AH2125" s="150"/>
      <c r="AI2125" s="148"/>
      <c r="AJ2125" s="149"/>
      <c r="AK2125" s="150"/>
      <c r="AM2125"/>
    </row>
    <row r="2126" spans="1:39" ht="7" customHeight="1" x14ac:dyDescent="0.2">
      <c r="A2126" s="62"/>
      <c r="B2126" s="16"/>
      <c r="C2126" s="17"/>
      <c r="D2126" s="18"/>
      <c r="E2126" s="18"/>
      <c r="F2126" s="18"/>
      <c r="G2126" s="18"/>
      <c r="H2126" s="18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  <c r="AA2126" s="16"/>
      <c r="AB2126" s="16"/>
      <c r="AC2126" s="16"/>
      <c r="AD2126" s="16"/>
      <c r="AE2126" s="16"/>
      <c r="AF2126" s="16"/>
      <c r="AG2126" s="16"/>
      <c r="AH2126" s="16"/>
      <c r="AI2126" s="16"/>
      <c r="AJ2126" s="16"/>
      <c r="AK2126" s="16"/>
      <c r="AM2126"/>
    </row>
    <row r="2127" spans="1:39" ht="17" customHeight="1" x14ac:dyDescent="0.2">
      <c r="A2127" s="62"/>
      <c r="B2127" s="163" t="s">
        <v>285</v>
      </c>
      <c r="C2127" s="164"/>
      <c r="D2127" s="165"/>
      <c r="E2127" s="163" t="s">
        <v>286</v>
      </c>
      <c r="F2127" s="164"/>
      <c r="G2127" s="164"/>
      <c r="H2127" s="164"/>
      <c r="I2127" s="164"/>
      <c r="J2127" s="164"/>
      <c r="K2127" s="164"/>
      <c r="L2127" s="164"/>
      <c r="M2127" s="164"/>
      <c r="N2127" s="164"/>
      <c r="O2127" s="164"/>
      <c r="P2127" s="164"/>
      <c r="Q2127" s="164"/>
      <c r="R2127" s="164"/>
      <c r="S2127" s="165"/>
      <c r="T2127" s="163" t="s">
        <v>287</v>
      </c>
      <c r="U2127" s="164"/>
      <c r="V2127" s="164"/>
      <c r="W2127" s="164"/>
      <c r="X2127" s="165"/>
      <c r="Y2127" s="163" t="s">
        <v>288</v>
      </c>
      <c r="Z2127" s="164"/>
      <c r="AA2127" s="164"/>
      <c r="AB2127" s="164"/>
      <c r="AC2127" s="165"/>
      <c r="AD2127" s="163" t="s">
        <v>289</v>
      </c>
      <c r="AE2127" s="164"/>
      <c r="AF2127" s="164"/>
      <c r="AG2127" s="164"/>
      <c r="AH2127" s="165"/>
      <c r="AI2127" s="163" t="s">
        <v>290</v>
      </c>
      <c r="AJ2127" s="164"/>
      <c r="AK2127" s="165"/>
      <c r="AM2127"/>
    </row>
    <row r="2128" spans="1:39" ht="17" customHeight="1" x14ac:dyDescent="0.2">
      <c r="A2128" s="62"/>
      <c r="B2128" s="142"/>
      <c r="C2128" s="143"/>
      <c r="D2128" s="144"/>
      <c r="E2128" s="142"/>
      <c r="F2128" s="143"/>
      <c r="G2128" s="143"/>
      <c r="H2128" s="143"/>
      <c r="I2128" s="143"/>
      <c r="J2128" s="143"/>
      <c r="K2128" s="143"/>
      <c r="L2128" s="143"/>
      <c r="M2128" s="143"/>
      <c r="N2128" s="143"/>
      <c r="O2128" s="143"/>
      <c r="P2128" s="143"/>
      <c r="Q2128" s="143"/>
      <c r="R2128" s="143"/>
      <c r="S2128" s="144"/>
      <c r="T2128" s="142" t="s">
        <v>291</v>
      </c>
      <c r="U2128" s="143"/>
      <c r="V2128" s="143"/>
      <c r="W2128" s="143"/>
      <c r="X2128" s="144"/>
      <c r="Y2128" s="142" t="s">
        <v>292</v>
      </c>
      <c r="Z2128" s="143"/>
      <c r="AA2128" s="143"/>
      <c r="AB2128" s="143"/>
      <c r="AC2128" s="144"/>
      <c r="AD2128" s="142" t="s">
        <v>292</v>
      </c>
      <c r="AE2128" s="143"/>
      <c r="AF2128" s="143"/>
      <c r="AG2128" s="143"/>
      <c r="AH2128" s="144"/>
      <c r="AI2128" s="142"/>
      <c r="AJ2128" s="143"/>
      <c r="AK2128" s="144"/>
      <c r="AM2128"/>
    </row>
    <row r="2129" spans="1:39" ht="17" customHeight="1" x14ac:dyDescent="0.2">
      <c r="A2129" s="62"/>
      <c r="B2129" s="145"/>
      <c r="C2129" s="146"/>
      <c r="D2129" s="147"/>
      <c r="E2129" s="145"/>
      <c r="F2129" s="146"/>
      <c r="G2129" s="146"/>
      <c r="H2129" s="146"/>
      <c r="I2129" s="146"/>
      <c r="J2129" s="146"/>
      <c r="K2129" s="146"/>
      <c r="L2129" s="146"/>
      <c r="M2129" s="146"/>
      <c r="N2129" s="146"/>
      <c r="O2129" s="146"/>
      <c r="P2129" s="146"/>
      <c r="Q2129" s="146"/>
      <c r="R2129" s="146"/>
      <c r="S2129" s="147"/>
      <c r="T2129" s="145" t="s">
        <v>291</v>
      </c>
      <c r="U2129" s="146"/>
      <c r="V2129" s="146"/>
      <c r="W2129" s="146"/>
      <c r="X2129" s="147"/>
      <c r="Y2129" s="145" t="s">
        <v>292</v>
      </c>
      <c r="Z2129" s="146"/>
      <c r="AA2129" s="146"/>
      <c r="AB2129" s="146"/>
      <c r="AC2129" s="147"/>
      <c r="AD2129" s="145" t="s">
        <v>292</v>
      </c>
      <c r="AE2129" s="146"/>
      <c r="AF2129" s="146"/>
      <c r="AG2129" s="146"/>
      <c r="AH2129" s="147"/>
      <c r="AI2129" s="145"/>
      <c r="AJ2129" s="146"/>
      <c r="AK2129" s="147"/>
      <c r="AM2129"/>
    </row>
    <row r="2130" spans="1:39" ht="17" customHeight="1" x14ac:dyDescent="0.2">
      <c r="A2130" s="62"/>
      <c r="B2130" s="145"/>
      <c r="C2130" s="146"/>
      <c r="D2130" s="147"/>
      <c r="E2130" s="145"/>
      <c r="F2130" s="146"/>
      <c r="G2130" s="146"/>
      <c r="H2130" s="146"/>
      <c r="I2130" s="146"/>
      <c r="J2130" s="146"/>
      <c r="K2130" s="146"/>
      <c r="L2130" s="146"/>
      <c r="M2130" s="146"/>
      <c r="N2130" s="146"/>
      <c r="O2130" s="146"/>
      <c r="P2130" s="146"/>
      <c r="Q2130" s="146"/>
      <c r="R2130" s="146"/>
      <c r="S2130" s="147"/>
      <c r="T2130" s="145" t="s">
        <v>291</v>
      </c>
      <c r="U2130" s="146"/>
      <c r="V2130" s="146"/>
      <c r="W2130" s="146"/>
      <c r="X2130" s="147"/>
      <c r="Y2130" s="145" t="s">
        <v>292</v>
      </c>
      <c r="Z2130" s="146"/>
      <c r="AA2130" s="146"/>
      <c r="AB2130" s="146"/>
      <c r="AC2130" s="147"/>
      <c r="AD2130" s="145" t="s">
        <v>292</v>
      </c>
      <c r="AE2130" s="146"/>
      <c r="AF2130" s="146"/>
      <c r="AG2130" s="146"/>
      <c r="AH2130" s="147"/>
      <c r="AI2130" s="145"/>
      <c r="AJ2130" s="146"/>
      <c r="AK2130" s="147"/>
      <c r="AM2130"/>
    </row>
    <row r="2131" spans="1:39" ht="17" customHeight="1" x14ac:dyDescent="0.2">
      <c r="A2131" s="62"/>
      <c r="B2131" s="145"/>
      <c r="C2131" s="146"/>
      <c r="D2131" s="147"/>
      <c r="E2131" s="145"/>
      <c r="F2131" s="146"/>
      <c r="G2131" s="146"/>
      <c r="H2131" s="146"/>
      <c r="I2131" s="146"/>
      <c r="J2131" s="146"/>
      <c r="K2131" s="146"/>
      <c r="L2131" s="146"/>
      <c r="M2131" s="146"/>
      <c r="N2131" s="146"/>
      <c r="O2131" s="146"/>
      <c r="P2131" s="146"/>
      <c r="Q2131" s="146"/>
      <c r="R2131" s="146"/>
      <c r="S2131" s="147"/>
      <c r="T2131" s="145" t="s">
        <v>291</v>
      </c>
      <c r="U2131" s="146"/>
      <c r="V2131" s="146"/>
      <c r="W2131" s="146"/>
      <c r="X2131" s="147"/>
      <c r="Y2131" s="145" t="s">
        <v>292</v>
      </c>
      <c r="Z2131" s="146"/>
      <c r="AA2131" s="146"/>
      <c r="AB2131" s="146"/>
      <c r="AC2131" s="147"/>
      <c r="AD2131" s="145" t="s">
        <v>292</v>
      </c>
      <c r="AE2131" s="146"/>
      <c r="AF2131" s="146"/>
      <c r="AG2131" s="146"/>
      <c r="AH2131" s="147"/>
      <c r="AI2131" s="145"/>
      <c r="AJ2131" s="146"/>
      <c r="AK2131" s="147"/>
      <c r="AM2131"/>
    </row>
    <row r="2132" spans="1:39" ht="17" customHeight="1" x14ac:dyDescent="0.2">
      <c r="A2132" s="62"/>
      <c r="B2132" s="145"/>
      <c r="C2132" s="146"/>
      <c r="D2132" s="147"/>
      <c r="E2132" s="145"/>
      <c r="F2132" s="146"/>
      <c r="G2132" s="146"/>
      <c r="H2132" s="146"/>
      <c r="I2132" s="146"/>
      <c r="J2132" s="146"/>
      <c r="K2132" s="146"/>
      <c r="L2132" s="146"/>
      <c r="M2132" s="146"/>
      <c r="N2132" s="146"/>
      <c r="O2132" s="146"/>
      <c r="P2132" s="146"/>
      <c r="Q2132" s="146"/>
      <c r="R2132" s="146"/>
      <c r="S2132" s="147"/>
      <c r="T2132" s="145" t="s">
        <v>291</v>
      </c>
      <c r="U2132" s="146"/>
      <c r="V2132" s="146"/>
      <c r="W2132" s="146"/>
      <c r="X2132" s="147"/>
      <c r="Y2132" s="145" t="s">
        <v>292</v>
      </c>
      <c r="Z2132" s="146"/>
      <c r="AA2132" s="146"/>
      <c r="AB2132" s="146"/>
      <c r="AC2132" s="147"/>
      <c r="AD2132" s="145" t="s">
        <v>292</v>
      </c>
      <c r="AE2132" s="146"/>
      <c r="AF2132" s="146"/>
      <c r="AG2132" s="146"/>
      <c r="AH2132" s="147"/>
      <c r="AI2132" s="145"/>
      <c r="AJ2132" s="146"/>
      <c r="AK2132" s="147"/>
      <c r="AM2132"/>
    </row>
    <row r="2133" spans="1:39" ht="17" customHeight="1" x14ac:dyDescent="0.2">
      <c r="A2133" s="62"/>
      <c r="B2133" s="145"/>
      <c r="C2133" s="146"/>
      <c r="D2133" s="147"/>
      <c r="E2133" s="145"/>
      <c r="F2133" s="146"/>
      <c r="G2133" s="146"/>
      <c r="H2133" s="146"/>
      <c r="I2133" s="146"/>
      <c r="J2133" s="146"/>
      <c r="K2133" s="146"/>
      <c r="L2133" s="146"/>
      <c r="M2133" s="146"/>
      <c r="N2133" s="146"/>
      <c r="O2133" s="146"/>
      <c r="P2133" s="146"/>
      <c r="Q2133" s="146"/>
      <c r="R2133" s="146"/>
      <c r="S2133" s="147"/>
      <c r="T2133" s="145" t="s">
        <v>291</v>
      </c>
      <c r="U2133" s="146"/>
      <c r="V2133" s="146"/>
      <c r="W2133" s="146"/>
      <c r="X2133" s="147"/>
      <c r="Y2133" s="145" t="s">
        <v>292</v>
      </c>
      <c r="Z2133" s="146"/>
      <c r="AA2133" s="146"/>
      <c r="AB2133" s="146"/>
      <c r="AC2133" s="147"/>
      <c r="AD2133" s="145" t="s">
        <v>292</v>
      </c>
      <c r="AE2133" s="146"/>
      <c r="AF2133" s="146"/>
      <c r="AG2133" s="146"/>
      <c r="AH2133" s="147"/>
      <c r="AI2133" s="145"/>
      <c r="AJ2133" s="146"/>
      <c r="AK2133" s="147"/>
      <c r="AM2133"/>
    </row>
    <row r="2134" spans="1:39" ht="17" customHeight="1" x14ac:dyDescent="0.2">
      <c r="A2134" s="62"/>
      <c r="B2134" s="145"/>
      <c r="C2134" s="146"/>
      <c r="D2134" s="147"/>
      <c r="E2134" s="145"/>
      <c r="F2134" s="146"/>
      <c r="G2134" s="146"/>
      <c r="H2134" s="146"/>
      <c r="I2134" s="146"/>
      <c r="J2134" s="146"/>
      <c r="K2134" s="146"/>
      <c r="L2134" s="146"/>
      <c r="M2134" s="146"/>
      <c r="N2134" s="146"/>
      <c r="O2134" s="146"/>
      <c r="P2134" s="146"/>
      <c r="Q2134" s="146"/>
      <c r="R2134" s="146"/>
      <c r="S2134" s="147"/>
      <c r="T2134" s="145" t="s">
        <v>291</v>
      </c>
      <c r="U2134" s="146"/>
      <c r="V2134" s="146"/>
      <c r="W2134" s="146"/>
      <c r="X2134" s="147"/>
      <c r="Y2134" s="145" t="s">
        <v>292</v>
      </c>
      <c r="Z2134" s="146"/>
      <c r="AA2134" s="146"/>
      <c r="AB2134" s="146"/>
      <c r="AC2134" s="147"/>
      <c r="AD2134" s="145" t="s">
        <v>292</v>
      </c>
      <c r="AE2134" s="146"/>
      <c r="AF2134" s="146"/>
      <c r="AG2134" s="146"/>
      <c r="AH2134" s="147"/>
      <c r="AI2134" s="145"/>
      <c r="AJ2134" s="146"/>
      <c r="AK2134" s="147"/>
      <c r="AM2134"/>
    </row>
    <row r="2135" spans="1:39" ht="17" customHeight="1" x14ac:dyDescent="0.2">
      <c r="A2135" s="62"/>
      <c r="B2135" s="145"/>
      <c r="C2135" s="146"/>
      <c r="D2135" s="147"/>
      <c r="E2135" s="145"/>
      <c r="F2135" s="146"/>
      <c r="G2135" s="146"/>
      <c r="H2135" s="146"/>
      <c r="I2135" s="146"/>
      <c r="J2135" s="146"/>
      <c r="K2135" s="146"/>
      <c r="L2135" s="146"/>
      <c r="M2135" s="146"/>
      <c r="N2135" s="146"/>
      <c r="O2135" s="146"/>
      <c r="P2135" s="146"/>
      <c r="Q2135" s="146"/>
      <c r="R2135" s="146"/>
      <c r="S2135" s="147"/>
      <c r="T2135" s="145" t="s">
        <v>291</v>
      </c>
      <c r="U2135" s="146"/>
      <c r="V2135" s="146"/>
      <c r="W2135" s="146"/>
      <c r="X2135" s="147"/>
      <c r="Y2135" s="145" t="s">
        <v>292</v>
      </c>
      <c r="Z2135" s="146"/>
      <c r="AA2135" s="146"/>
      <c r="AB2135" s="146"/>
      <c r="AC2135" s="147"/>
      <c r="AD2135" s="145" t="s">
        <v>292</v>
      </c>
      <c r="AE2135" s="146"/>
      <c r="AF2135" s="146"/>
      <c r="AG2135" s="146"/>
      <c r="AH2135" s="147"/>
      <c r="AI2135" s="145"/>
      <c r="AJ2135" s="146"/>
      <c r="AK2135" s="147"/>
      <c r="AM2135"/>
    </row>
    <row r="2136" spans="1:39" ht="17" customHeight="1" x14ac:dyDescent="0.2">
      <c r="A2136" s="62"/>
      <c r="B2136" s="145"/>
      <c r="C2136" s="146"/>
      <c r="D2136" s="147"/>
      <c r="E2136" s="145"/>
      <c r="F2136" s="146"/>
      <c r="G2136" s="146"/>
      <c r="H2136" s="146"/>
      <c r="I2136" s="146"/>
      <c r="J2136" s="146"/>
      <c r="K2136" s="146"/>
      <c r="L2136" s="146"/>
      <c r="M2136" s="146"/>
      <c r="N2136" s="146"/>
      <c r="O2136" s="146"/>
      <c r="P2136" s="146"/>
      <c r="Q2136" s="146"/>
      <c r="R2136" s="146"/>
      <c r="S2136" s="147"/>
      <c r="T2136" s="145" t="s">
        <v>291</v>
      </c>
      <c r="U2136" s="146"/>
      <c r="V2136" s="146"/>
      <c r="W2136" s="146"/>
      <c r="X2136" s="147"/>
      <c r="Y2136" s="145" t="s">
        <v>292</v>
      </c>
      <c r="Z2136" s="146"/>
      <c r="AA2136" s="146"/>
      <c r="AB2136" s="146"/>
      <c r="AC2136" s="147"/>
      <c r="AD2136" s="145" t="s">
        <v>292</v>
      </c>
      <c r="AE2136" s="146"/>
      <c r="AF2136" s="146"/>
      <c r="AG2136" s="146"/>
      <c r="AH2136" s="147"/>
      <c r="AI2136" s="145"/>
      <c r="AJ2136" s="146"/>
      <c r="AK2136" s="147"/>
      <c r="AM2136"/>
    </row>
    <row r="2137" spans="1:39" ht="17" customHeight="1" x14ac:dyDescent="0.2">
      <c r="A2137" s="62"/>
      <c r="B2137" s="145"/>
      <c r="C2137" s="146"/>
      <c r="D2137" s="147"/>
      <c r="E2137" s="145"/>
      <c r="F2137" s="146"/>
      <c r="G2137" s="146"/>
      <c r="H2137" s="146"/>
      <c r="I2137" s="146"/>
      <c r="J2137" s="146"/>
      <c r="K2137" s="146"/>
      <c r="L2137" s="146"/>
      <c r="M2137" s="146"/>
      <c r="N2137" s="146"/>
      <c r="O2137" s="146"/>
      <c r="P2137" s="146"/>
      <c r="Q2137" s="146"/>
      <c r="R2137" s="146"/>
      <c r="S2137" s="147"/>
      <c r="T2137" s="145" t="s">
        <v>291</v>
      </c>
      <c r="U2137" s="146"/>
      <c r="V2137" s="146"/>
      <c r="W2137" s="146"/>
      <c r="X2137" s="147"/>
      <c r="Y2137" s="145" t="s">
        <v>292</v>
      </c>
      <c r="Z2137" s="146"/>
      <c r="AA2137" s="146"/>
      <c r="AB2137" s="146"/>
      <c r="AC2137" s="147"/>
      <c r="AD2137" s="145" t="s">
        <v>292</v>
      </c>
      <c r="AE2137" s="146"/>
      <c r="AF2137" s="146"/>
      <c r="AG2137" s="146"/>
      <c r="AH2137" s="147"/>
      <c r="AI2137" s="145"/>
      <c r="AJ2137" s="146"/>
      <c r="AK2137" s="147"/>
      <c r="AM2137"/>
    </row>
    <row r="2138" spans="1:39" ht="17" customHeight="1" x14ac:dyDescent="0.2">
      <c r="A2138" s="62"/>
      <c r="B2138" s="148"/>
      <c r="C2138" s="149"/>
      <c r="D2138" s="150"/>
      <c r="E2138" s="148"/>
      <c r="F2138" s="149"/>
      <c r="G2138" s="149"/>
      <c r="H2138" s="149"/>
      <c r="I2138" s="149"/>
      <c r="J2138" s="149"/>
      <c r="K2138" s="149"/>
      <c r="L2138" s="149"/>
      <c r="M2138" s="149"/>
      <c r="N2138" s="149"/>
      <c r="O2138" s="149"/>
      <c r="P2138" s="149"/>
      <c r="Q2138" s="149"/>
      <c r="R2138" s="149"/>
      <c r="S2138" s="150"/>
      <c r="T2138" s="148" t="s">
        <v>291</v>
      </c>
      <c r="U2138" s="149"/>
      <c r="V2138" s="149"/>
      <c r="W2138" s="149"/>
      <c r="X2138" s="150"/>
      <c r="Y2138" s="148" t="s">
        <v>292</v>
      </c>
      <c r="Z2138" s="149"/>
      <c r="AA2138" s="149"/>
      <c r="AB2138" s="149"/>
      <c r="AC2138" s="150"/>
      <c r="AD2138" s="148" t="s">
        <v>292</v>
      </c>
      <c r="AE2138" s="149"/>
      <c r="AF2138" s="149"/>
      <c r="AG2138" s="149"/>
      <c r="AH2138" s="150"/>
      <c r="AI2138" s="148"/>
      <c r="AJ2138" s="149"/>
      <c r="AK2138" s="150"/>
      <c r="AM2138"/>
    </row>
    <row r="2139" spans="1:39" ht="7" customHeight="1" x14ac:dyDescent="0.2">
      <c r="A2139" s="62"/>
      <c r="AM2139"/>
    </row>
    <row r="2140" spans="1:39" ht="7" customHeight="1" x14ac:dyDescent="0.2">
      <c r="A2140" s="62"/>
      <c r="B2140" s="28"/>
      <c r="C2140" s="25"/>
      <c r="D2140" s="25"/>
      <c r="E2140" s="25"/>
      <c r="F2140" s="25"/>
      <c r="G2140" s="25"/>
      <c r="H2140" s="25"/>
      <c r="I2140" s="25"/>
      <c r="J2140" s="25"/>
      <c r="K2140" s="25"/>
      <c r="L2140" s="25"/>
      <c r="M2140" s="25"/>
      <c r="N2140" s="25"/>
      <c r="O2140" s="25"/>
      <c r="P2140" s="25"/>
      <c r="Q2140" s="25"/>
      <c r="R2140" s="25"/>
      <c r="S2140" s="25"/>
      <c r="T2140" s="25"/>
      <c r="U2140" s="25"/>
      <c r="V2140" s="25"/>
      <c r="W2140" s="25"/>
      <c r="X2140" s="25"/>
      <c r="Y2140" s="25"/>
      <c r="Z2140" s="25"/>
      <c r="AA2140" s="25"/>
      <c r="AB2140" s="25"/>
      <c r="AC2140" s="25"/>
      <c r="AD2140" s="25"/>
      <c r="AE2140" s="25"/>
      <c r="AF2140" s="25"/>
      <c r="AG2140" s="25"/>
      <c r="AH2140" s="25"/>
      <c r="AI2140" s="25"/>
      <c r="AJ2140" s="25"/>
      <c r="AK2140" s="26"/>
      <c r="AM2140"/>
    </row>
    <row r="2141" spans="1:39" s="30" customFormat="1" ht="15" customHeight="1" x14ac:dyDescent="0.15">
      <c r="A2141" s="62"/>
      <c r="B2141" s="166" t="s">
        <v>293</v>
      </c>
      <c r="C2141" s="167"/>
      <c r="D2141" s="167"/>
      <c r="E2141" s="167"/>
      <c r="F2141" s="167"/>
      <c r="G2141" s="23"/>
      <c r="H2141" s="69"/>
      <c r="I2141" s="23" t="s">
        <v>294</v>
      </c>
      <c r="J2141" s="23"/>
      <c r="K2141" s="23"/>
      <c r="L2141" s="23"/>
      <c r="M2141" s="69"/>
      <c r="N2141" s="23" t="s">
        <v>295</v>
      </c>
      <c r="O2141" s="23"/>
      <c r="P2141" s="23"/>
      <c r="Q2141" s="23"/>
      <c r="R2141" s="69"/>
      <c r="S2141" s="23" t="s">
        <v>296</v>
      </c>
      <c r="T2141" s="23"/>
      <c r="U2141" s="23"/>
      <c r="V2141" s="23"/>
      <c r="W2141" s="23"/>
      <c r="X2141" s="23"/>
      <c r="Y2141" s="70"/>
      <c r="Z2141" s="23" t="s">
        <v>297</v>
      </c>
      <c r="AA2141" s="23"/>
      <c r="AB2141" s="23"/>
      <c r="AC2141" s="23"/>
      <c r="AD2141" s="69"/>
      <c r="AE2141" s="23" t="s">
        <v>298</v>
      </c>
      <c r="AF2141" s="23"/>
      <c r="AG2141" s="23"/>
      <c r="AH2141" s="80"/>
      <c r="AI2141" s="80"/>
      <c r="AJ2141" s="80"/>
      <c r="AK2141" s="84"/>
    </row>
    <row r="2142" spans="1:39" s="30" customFormat="1" ht="10" customHeight="1" x14ac:dyDescent="0.15">
      <c r="A2142" s="62"/>
      <c r="B2142" s="166"/>
      <c r="C2142" s="167"/>
      <c r="D2142" s="167"/>
      <c r="E2142" s="167"/>
      <c r="F2142" s="167"/>
      <c r="G2142" s="23"/>
      <c r="H2142" s="23"/>
      <c r="I2142" s="23"/>
      <c r="J2142" s="23"/>
      <c r="K2142" s="23"/>
      <c r="L2142" s="23"/>
      <c r="M2142" s="23"/>
      <c r="N2142" s="23"/>
      <c r="O2142" s="23"/>
      <c r="P2142" s="23"/>
      <c r="Q2142" s="23"/>
      <c r="R2142" s="23"/>
      <c r="S2142" s="23"/>
      <c r="T2142" s="23"/>
      <c r="U2142" s="23"/>
      <c r="V2142" s="23"/>
      <c r="W2142" s="23"/>
      <c r="X2142" s="23"/>
      <c r="Y2142" s="23"/>
      <c r="Z2142" s="23"/>
      <c r="AA2142" s="23"/>
      <c r="AB2142" s="23"/>
      <c r="AC2142" s="23"/>
      <c r="AD2142" s="23"/>
      <c r="AE2142" s="23"/>
      <c r="AF2142" s="23"/>
      <c r="AG2142" s="23"/>
      <c r="AH2142" s="80"/>
      <c r="AI2142" s="80"/>
      <c r="AJ2142" s="80"/>
      <c r="AK2142" s="84"/>
    </row>
    <row r="2143" spans="1:39" s="30" customFormat="1" ht="15" customHeight="1" x14ac:dyDescent="0.15">
      <c r="A2143" s="62"/>
      <c r="B2143" s="166"/>
      <c r="C2143" s="167"/>
      <c r="D2143" s="167"/>
      <c r="E2143" s="167"/>
      <c r="F2143" s="167"/>
      <c r="G2143" s="23"/>
      <c r="H2143" s="69"/>
      <c r="I2143" s="23" t="s">
        <v>299</v>
      </c>
      <c r="J2143" s="23"/>
      <c r="K2143" s="23"/>
      <c r="L2143" s="23"/>
      <c r="M2143" s="69"/>
      <c r="N2143" s="23" t="s">
        <v>300</v>
      </c>
      <c r="O2143" s="72"/>
      <c r="P2143" s="23"/>
      <c r="Q2143" s="23"/>
      <c r="R2143" s="69"/>
      <c r="S2143" s="23" t="s">
        <v>301</v>
      </c>
      <c r="T2143" s="23"/>
      <c r="U2143" s="23"/>
      <c r="V2143" s="23"/>
      <c r="W2143" s="23"/>
      <c r="X2143" s="23"/>
      <c r="Y2143" s="69"/>
      <c r="Z2143" s="23" t="s">
        <v>302</v>
      </c>
      <c r="AA2143" s="23"/>
      <c r="AB2143" s="71"/>
      <c r="AC2143" s="71"/>
      <c r="AD2143" s="71"/>
      <c r="AE2143" s="71"/>
      <c r="AF2143" s="71"/>
      <c r="AG2143" s="71"/>
      <c r="AH2143" s="71"/>
      <c r="AI2143" s="71"/>
      <c r="AJ2143" s="71"/>
      <c r="AK2143" s="82"/>
    </row>
    <row r="2144" spans="1:39" s="30" customFormat="1" ht="10" customHeight="1" x14ac:dyDescent="0.15">
      <c r="A2144" s="62"/>
      <c r="B2144" s="83"/>
      <c r="C2144" s="29"/>
      <c r="D2144" s="29"/>
      <c r="E2144" s="29"/>
      <c r="F2144" s="29"/>
      <c r="G2144" s="23"/>
      <c r="H2144" s="23"/>
      <c r="I2144" s="23"/>
      <c r="J2144" s="23"/>
      <c r="K2144" s="23"/>
      <c r="L2144" s="23"/>
      <c r="M2144" s="23"/>
      <c r="N2144" s="23"/>
      <c r="O2144" s="23"/>
      <c r="P2144" s="23"/>
      <c r="Q2144" s="23"/>
      <c r="R2144" s="23"/>
      <c r="S2144" s="23"/>
      <c r="T2144" s="23"/>
      <c r="U2144" s="23"/>
      <c r="V2144" s="23"/>
      <c r="W2144" s="23"/>
      <c r="X2144" s="23"/>
      <c r="Y2144" s="23"/>
      <c r="Z2144" s="23"/>
      <c r="AA2144" s="23"/>
      <c r="AB2144" s="23"/>
      <c r="AC2144" s="23"/>
      <c r="AD2144" s="23"/>
      <c r="AE2144" s="23"/>
      <c r="AF2144" s="23"/>
      <c r="AG2144" s="23"/>
      <c r="AH2144" s="23"/>
      <c r="AI2144" s="23"/>
      <c r="AJ2144" s="23"/>
      <c r="AK2144" s="84"/>
    </row>
    <row r="2145" spans="1:39" s="30" customFormat="1" ht="15" customHeight="1" x14ac:dyDescent="0.15">
      <c r="A2145" s="62"/>
      <c r="B2145" s="171" t="s">
        <v>303</v>
      </c>
      <c r="C2145" s="172"/>
      <c r="D2145" s="172"/>
      <c r="E2145" s="172"/>
      <c r="F2145" s="172"/>
      <c r="G2145" s="23"/>
      <c r="H2145" s="69"/>
      <c r="I2145" s="23" t="s">
        <v>304</v>
      </c>
      <c r="J2145" s="23"/>
      <c r="K2145" s="23"/>
      <c r="L2145" s="23"/>
      <c r="M2145" s="23"/>
      <c r="N2145" s="23"/>
      <c r="O2145" s="72"/>
      <c r="P2145" s="23"/>
      <c r="Q2145" s="23"/>
      <c r="R2145" s="69"/>
      <c r="S2145" s="23" t="s">
        <v>305</v>
      </c>
      <c r="T2145" s="23"/>
      <c r="U2145" s="23"/>
      <c r="V2145" s="23"/>
      <c r="W2145" s="23"/>
      <c r="X2145" s="23"/>
      <c r="Y2145" s="69"/>
      <c r="Z2145" s="23" t="s">
        <v>306</v>
      </c>
      <c r="AA2145" s="23"/>
      <c r="AB2145" s="23"/>
      <c r="AC2145" s="23"/>
      <c r="AD2145" s="23"/>
      <c r="AE2145" s="23"/>
      <c r="AF2145" s="73"/>
      <c r="AG2145" s="23"/>
      <c r="AH2145" s="23"/>
      <c r="AI2145" s="23"/>
      <c r="AJ2145" s="23"/>
      <c r="AK2145" s="84"/>
    </row>
    <row r="2146" spans="1:39" s="30" customFormat="1" ht="5" customHeight="1" x14ac:dyDescent="0.15">
      <c r="A2146" s="62"/>
      <c r="B2146" s="171"/>
      <c r="C2146" s="172"/>
      <c r="D2146" s="172"/>
      <c r="E2146" s="172"/>
      <c r="F2146" s="172"/>
      <c r="G2146" s="23"/>
      <c r="H2146" s="23"/>
      <c r="I2146" s="23"/>
      <c r="J2146" s="23"/>
      <c r="K2146" s="23"/>
      <c r="L2146" s="23"/>
      <c r="M2146" s="23"/>
      <c r="N2146" s="23"/>
      <c r="O2146" s="72"/>
      <c r="P2146" s="23"/>
      <c r="Q2146" s="23"/>
      <c r="R2146" s="23"/>
      <c r="S2146" s="23"/>
      <c r="T2146" s="23"/>
      <c r="U2146" s="23"/>
      <c r="V2146" s="23"/>
      <c r="W2146" s="23"/>
      <c r="X2146" s="23"/>
      <c r="Y2146" s="23"/>
      <c r="Z2146" s="23"/>
      <c r="AA2146" s="23"/>
      <c r="AB2146" s="23"/>
      <c r="AC2146" s="23"/>
      <c r="AD2146" s="23"/>
      <c r="AE2146" s="23"/>
      <c r="AF2146" s="73"/>
      <c r="AG2146" s="23"/>
      <c r="AH2146" s="23"/>
      <c r="AI2146" s="23"/>
      <c r="AJ2146" s="23"/>
      <c r="AK2146" s="84"/>
    </row>
    <row r="2147" spans="1:39" s="30" customFormat="1" ht="15" customHeight="1" x14ac:dyDescent="0.2">
      <c r="A2147" s="63"/>
      <c r="B2147" s="171"/>
      <c r="C2147" s="172"/>
      <c r="D2147" s="172"/>
      <c r="E2147" s="172"/>
      <c r="F2147" s="172"/>
      <c r="G2147" s="23"/>
      <c r="H2147" s="23"/>
      <c r="I2147" s="23"/>
      <c r="J2147" s="23"/>
      <c r="K2147" s="23"/>
      <c r="L2147" s="23"/>
      <c r="M2147" s="23"/>
      <c r="N2147" s="23"/>
      <c r="O2147" s="74"/>
      <c r="P2147" s="23"/>
      <c r="Q2147" s="23"/>
      <c r="R2147" s="23"/>
      <c r="S2147" s="23"/>
      <c r="T2147" s="23"/>
      <c r="U2147" s="23"/>
      <c r="V2147" s="23"/>
      <c r="W2147" s="23"/>
      <c r="X2147" s="23"/>
      <c r="Y2147" s="23"/>
      <c r="Z2147" s="23"/>
      <c r="AA2147" s="23"/>
      <c r="AB2147" s="23"/>
      <c r="AC2147" s="23"/>
      <c r="AD2147" s="23"/>
      <c r="AE2147" s="23"/>
      <c r="AF2147" s="23"/>
      <c r="AG2147" s="23"/>
      <c r="AH2147" s="23"/>
      <c r="AI2147" s="23"/>
      <c r="AJ2147" s="23"/>
      <c r="AK2147" s="84"/>
    </row>
    <row r="2148" spans="1:39" s="30" customFormat="1" ht="10" customHeight="1" x14ac:dyDescent="0.2">
      <c r="A2148" s="62"/>
      <c r="B2148" s="83"/>
      <c r="C2148" s="29"/>
      <c r="D2148" s="29"/>
      <c r="E2148" s="29"/>
      <c r="F2148" s="29"/>
      <c r="G2148" s="23"/>
      <c r="H2148" s="23"/>
      <c r="I2148" s="23"/>
      <c r="J2148" s="23"/>
      <c r="K2148" s="23"/>
      <c r="L2148" s="23"/>
      <c r="M2148" s="23"/>
      <c r="N2148" s="23"/>
      <c r="O2148" s="75"/>
      <c r="P2148" s="23"/>
      <c r="Q2148" s="23"/>
      <c r="R2148" s="23"/>
      <c r="S2148" s="23"/>
      <c r="T2148" s="23"/>
      <c r="U2148" s="23"/>
      <c r="V2148" s="23"/>
      <c r="W2148" s="23"/>
      <c r="X2148" s="23"/>
      <c r="Y2148" s="23"/>
      <c r="Z2148" s="23"/>
      <c r="AA2148" s="23"/>
      <c r="AB2148" s="23"/>
      <c r="AC2148" s="23"/>
      <c r="AD2148" s="23"/>
      <c r="AE2148" s="23"/>
      <c r="AF2148" s="23"/>
      <c r="AG2148" s="23"/>
      <c r="AH2148" s="23"/>
      <c r="AI2148" s="23"/>
      <c r="AJ2148" s="23"/>
      <c r="AK2148" s="84"/>
    </row>
    <row r="2149" spans="1:39" s="30" customFormat="1" ht="17" customHeight="1" x14ac:dyDescent="0.15">
      <c r="A2149" s="62"/>
      <c r="B2149" s="173" t="s">
        <v>307</v>
      </c>
      <c r="C2149" s="174"/>
      <c r="D2149" s="174"/>
      <c r="E2149" s="174"/>
      <c r="F2149" s="174"/>
      <c r="G2149" s="23"/>
      <c r="H2149" s="69"/>
      <c r="I2149" s="76" t="s">
        <v>308</v>
      </c>
      <c r="J2149" s="23"/>
      <c r="K2149" s="23"/>
      <c r="L2149" s="23"/>
      <c r="M2149" s="69"/>
      <c r="N2149" s="23" t="s">
        <v>309</v>
      </c>
      <c r="O2149" s="72"/>
      <c r="P2149" s="23"/>
      <c r="Q2149" s="23"/>
      <c r="R2149" s="69"/>
      <c r="S2149" s="23" t="s">
        <v>310</v>
      </c>
      <c r="T2149" s="23"/>
      <c r="U2149" s="23"/>
      <c r="V2149" s="23"/>
      <c r="W2149" s="23"/>
      <c r="X2149" s="23"/>
      <c r="Y2149" s="69"/>
      <c r="Z2149" s="23" t="s">
        <v>311</v>
      </c>
      <c r="AA2149" s="23"/>
      <c r="AB2149" s="23"/>
      <c r="AC2149" s="69"/>
      <c r="AD2149" s="76" t="s">
        <v>312</v>
      </c>
      <c r="AF2149" s="23"/>
      <c r="AG2149" s="23"/>
      <c r="AH2149" s="23"/>
      <c r="AI2149" s="23"/>
      <c r="AJ2149" s="23"/>
      <c r="AK2149" s="84"/>
    </row>
    <row r="2150" spans="1:39" s="30" customFormat="1" ht="7" customHeight="1" x14ac:dyDescent="0.15">
      <c r="A2150" s="62"/>
      <c r="B2150" s="173"/>
      <c r="C2150" s="174"/>
      <c r="D2150" s="174"/>
      <c r="E2150" s="174"/>
      <c r="F2150" s="174"/>
      <c r="G2150" s="23"/>
      <c r="H2150" s="77"/>
      <c r="I2150" s="23"/>
      <c r="J2150" s="23"/>
      <c r="K2150" s="23"/>
      <c r="L2150" s="23"/>
      <c r="M2150" s="23"/>
      <c r="N2150" s="23"/>
      <c r="O2150" s="72"/>
      <c r="P2150" s="23"/>
      <c r="Q2150" s="23"/>
      <c r="R2150" s="23"/>
      <c r="S2150" s="23"/>
      <c r="T2150" s="23"/>
      <c r="U2150" s="23"/>
      <c r="V2150" s="23"/>
      <c r="W2150" s="23"/>
      <c r="X2150" s="23"/>
      <c r="Y2150" s="23"/>
      <c r="Z2150" s="23"/>
      <c r="AA2150" s="23"/>
      <c r="AB2150" s="23"/>
      <c r="AC2150" s="23"/>
      <c r="AD2150" s="23"/>
      <c r="AE2150" s="23"/>
      <c r="AF2150" s="23"/>
      <c r="AG2150" s="23"/>
      <c r="AH2150" s="23"/>
      <c r="AI2150" s="23"/>
      <c r="AJ2150" s="23"/>
      <c r="AK2150" s="84"/>
    </row>
    <row r="2151" spans="1:39" ht="17" customHeight="1" x14ac:dyDescent="0.2">
      <c r="A2151" s="62"/>
      <c r="B2151" s="173"/>
      <c r="C2151" s="174"/>
      <c r="D2151" s="174"/>
      <c r="E2151" s="174"/>
      <c r="F2151" s="174"/>
      <c r="G2151" s="75"/>
      <c r="H2151" s="78"/>
      <c r="I2151" s="75" t="s">
        <v>313</v>
      </c>
      <c r="J2151" s="75"/>
      <c r="K2151" s="75"/>
      <c r="L2151" s="75"/>
      <c r="M2151" s="75"/>
      <c r="N2151" s="75"/>
      <c r="O2151" s="75"/>
      <c r="P2151" s="75"/>
      <c r="Q2151" s="75"/>
      <c r="R2151" s="78"/>
      <c r="S2151" s="75" t="s">
        <v>314</v>
      </c>
      <c r="T2151" s="75"/>
      <c r="U2151" s="75"/>
      <c r="V2151" s="75"/>
      <c r="W2151" s="75"/>
      <c r="X2151" s="75"/>
      <c r="Y2151" s="78"/>
      <c r="Z2151" s="75" t="s">
        <v>315</v>
      </c>
      <c r="AA2151" s="75"/>
      <c r="AB2151" s="79"/>
      <c r="AC2151" s="79"/>
      <c r="AD2151" s="79"/>
      <c r="AE2151" s="79"/>
      <c r="AF2151" s="79"/>
      <c r="AG2151" s="79"/>
      <c r="AH2151" s="79"/>
      <c r="AI2151" s="79"/>
      <c r="AJ2151" s="79"/>
      <c r="AK2151" s="85"/>
      <c r="AM2151"/>
    </row>
    <row r="2152" spans="1:39" ht="10" customHeight="1" x14ac:dyDescent="0.2">
      <c r="A2152" s="62"/>
      <c r="B2152" s="86"/>
      <c r="C2152" s="87"/>
      <c r="D2152" s="87"/>
      <c r="E2152" s="87"/>
      <c r="F2152" s="87"/>
      <c r="G2152" s="75"/>
      <c r="H2152" s="75"/>
      <c r="I2152" s="75"/>
      <c r="J2152" s="75"/>
      <c r="K2152" s="75"/>
      <c r="L2152" s="75"/>
      <c r="M2152" s="75"/>
      <c r="N2152" s="75"/>
      <c r="O2152" s="75"/>
      <c r="P2152" s="75"/>
      <c r="Q2152" s="75"/>
      <c r="R2152" s="75"/>
      <c r="S2152" s="75"/>
      <c r="T2152" s="75"/>
      <c r="U2152" s="75"/>
      <c r="V2152" s="75"/>
      <c r="W2152" s="75"/>
      <c r="X2152" s="75"/>
      <c r="Y2152" s="75"/>
      <c r="Z2152" s="75"/>
      <c r="AA2152" s="75"/>
      <c r="AB2152" s="75"/>
      <c r="AC2152" s="75"/>
      <c r="AD2152" s="75"/>
      <c r="AE2152" s="75"/>
      <c r="AF2152" s="75"/>
      <c r="AG2152" s="75"/>
      <c r="AH2152" s="75"/>
      <c r="AI2152" s="75"/>
      <c r="AJ2152" s="75"/>
      <c r="AK2152" s="88"/>
      <c r="AM2152"/>
    </row>
    <row r="2153" spans="1:39" s="23" customFormat="1" ht="15" customHeight="1" x14ac:dyDescent="0.15">
      <c r="A2153" s="64"/>
      <c r="B2153" s="173" t="s">
        <v>316</v>
      </c>
      <c r="C2153" s="174"/>
      <c r="D2153" s="174"/>
      <c r="E2153" s="174"/>
      <c r="F2153" s="174"/>
      <c r="G2153" s="29"/>
      <c r="H2153" s="70"/>
      <c r="I2153" s="80" t="s">
        <v>35</v>
      </c>
      <c r="J2153" s="80"/>
      <c r="K2153" s="80"/>
      <c r="L2153" s="80"/>
      <c r="M2153" s="70"/>
      <c r="N2153" s="80" t="s">
        <v>54</v>
      </c>
      <c r="Q2153" s="80"/>
      <c r="R2153" s="70"/>
      <c r="S2153" s="80" t="s">
        <v>317</v>
      </c>
      <c r="V2153" s="80"/>
      <c r="W2153" s="80"/>
      <c r="Y2153" s="70"/>
      <c r="Z2153" s="80" t="s">
        <v>318</v>
      </c>
      <c r="AA2153" s="80"/>
      <c r="AD2153" s="80"/>
      <c r="AE2153" s="80"/>
      <c r="AF2153" s="80"/>
      <c r="AG2153" s="80"/>
      <c r="AH2153" s="80"/>
      <c r="AI2153" s="80"/>
      <c r="AJ2153" s="80"/>
      <c r="AK2153" s="84"/>
    </row>
    <row r="2154" spans="1:39" ht="17" customHeight="1" x14ac:dyDescent="0.2">
      <c r="A2154" s="62"/>
      <c r="B2154" s="173"/>
      <c r="C2154" s="174"/>
      <c r="D2154" s="174"/>
      <c r="E2154" s="174"/>
      <c r="F2154" s="174"/>
      <c r="G2154" s="75"/>
      <c r="H2154" s="75" t="s">
        <v>319</v>
      </c>
      <c r="I2154" s="75"/>
      <c r="J2154" s="79"/>
      <c r="K2154" s="79"/>
      <c r="L2154" s="79"/>
      <c r="M2154" s="79"/>
      <c r="N2154" s="79"/>
      <c r="O2154" s="79"/>
      <c r="P2154" s="79"/>
      <c r="Q2154" s="79"/>
      <c r="R2154" s="79"/>
      <c r="S2154" s="79"/>
      <c r="T2154" s="79"/>
      <c r="U2154" s="79"/>
      <c r="V2154" s="79"/>
      <c r="W2154" s="79"/>
      <c r="X2154" s="79"/>
      <c r="Y2154" s="79"/>
      <c r="Z2154" s="79"/>
      <c r="AA2154" s="79"/>
      <c r="AB2154" s="79"/>
      <c r="AC2154" s="79"/>
      <c r="AD2154" s="79"/>
      <c r="AE2154" s="79"/>
      <c r="AF2154" s="79"/>
      <c r="AG2154" s="79"/>
      <c r="AH2154" s="79"/>
      <c r="AI2154" s="79"/>
      <c r="AJ2154" s="79"/>
      <c r="AK2154" s="82"/>
      <c r="AM2154"/>
    </row>
    <row r="2155" spans="1:39" ht="5" customHeight="1" x14ac:dyDescent="0.2">
      <c r="A2155" s="62"/>
      <c r="B2155" s="89"/>
      <c r="C2155" s="81"/>
      <c r="D2155" s="81"/>
      <c r="E2155" s="81"/>
      <c r="F2155" s="81"/>
      <c r="G2155" s="81"/>
      <c r="H2155" s="81"/>
      <c r="I2155" s="81"/>
      <c r="J2155" s="81"/>
      <c r="K2155" s="81"/>
      <c r="L2155" s="81"/>
      <c r="M2155" s="81"/>
      <c r="N2155" s="81"/>
      <c r="O2155" s="81"/>
      <c r="P2155" s="81"/>
      <c r="Q2155" s="81"/>
      <c r="R2155" s="81"/>
      <c r="S2155" s="81"/>
      <c r="T2155" s="81"/>
      <c r="U2155" s="81"/>
      <c r="V2155" s="81"/>
      <c r="W2155" s="81"/>
      <c r="X2155" s="81"/>
      <c r="Y2155" s="81"/>
      <c r="Z2155" s="81"/>
      <c r="AA2155" s="81"/>
      <c r="AB2155" s="81"/>
      <c r="AC2155" s="81"/>
      <c r="AD2155" s="81"/>
      <c r="AE2155" s="81"/>
      <c r="AF2155" s="81"/>
      <c r="AG2155" s="81"/>
      <c r="AH2155" s="81"/>
      <c r="AI2155" s="81"/>
      <c r="AJ2155" s="81"/>
      <c r="AK2155" s="90"/>
      <c r="AM2155"/>
    </row>
    <row r="2156" spans="1:39" ht="7" customHeight="1" x14ac:dyDescent="0.2">
      <c r="A2156" s="62"/>
      <c r="B2156" s="175"/>
      <c r="C2156" s="175"/>
      <c r="D2156" s="175"/>
      <c r="E2156" s="175"/>
      <c r="F2156" s="176"/>
      <c r="G2156" s="176"/>
      <c r="H2156" s="176"/>
      <c r="I2156" s="176"/>
      <c r="J2156" s="176"/>
      <c r="K2156" s="176"/>
      <c r="L2156" s="176"/>
      <c r="M2156" s="176"/>
      <c r="N2156" s="176"/>
      <c r="O2156" s="176"/>
      <c r="P2156" s="176"/>
      <c r="Q2156" s="176"/>
      <c r="R2156" s="176"/>
      <c r="S2156" s="176"/>
      <c r="T2156" s="176"/>
      <c r="U2156" s="176"/>
      <c r="V2156" s="176"/>
      <c r="W2156" s="176"/>
      <c r="X2156" s="176"/>
      <c r="Y2156" s="176"/>
      <c r="Z2156" s="176"/>
      <c r="AA2156" s="176"/>
      <c r="AB2156" s="176"/>
      <c r="AC2156" s="176"/>
      <c r="AD2156" s="176"/>
      <c r="AE2156" s="176"/>
      <c r="AF2156" s="176"/>
      <c r="AG2156" s="176"/>
      <c r="AH2156" s="176"/>
      <c r="AI2156" s="176"/>
      <c r="AJ2156" s="176"/>
      <c r="AK2156" s="176"/>
      <c r="AM2156"/>
    </row>
    <row r="2157" spans="1:39" ht="16" customHeight="1" x14ac:dyDescent="0.2">
      <c r="A2157" s="62"/>
      <c r="B2157" s="177" t="s">
        <v>320</v>
      </c>
      <c r="C2157" s="178"/>
      <c r="D2157" s="178"/>
      <c r="E2157" s="178"/>
      <c r="F2157" s="143"/>
      <c r="G2157" s="143"/>
      <c r="H2157" s="143"/>
      <c r="I2157" s="143"/>
      <c r="J2157" s="143"/>
      <c r="K2157" s="143"/>
      <c r="L2157" s="143"/>
      <c r="M2157" s="143"/>
      <c r="N2157" s="143"/>
      <c r="O2157" s="143"/>
      <c r="P2157" s="143"/>
      <c r="Q2157" s="143"/>
      <c r="R2157" s="143"/>
      <c r="S2157" s="143"/>
      <c r="T2157" s="143"/>
      <c r="U2157" s="143"/>
      <c r="V2157" s="143"/>
      <c r="W2157" s="143"/>
      <c r="X2157" s="143"/>
      <c r="Y2157" s="143"/>
      <c r="Z2157" s="143"/>
      <c r="AA2157" s="143"/>
      <c r="AB2157" s="143"/>
      <c r="AC2157" s="143"/>
      <c r="AD2157" s="143"/>
      <c r="AE2157" s="143"/>
      <c r="AF2157" s="143"/>
      <c r="AG2157" s="143"/>
      <c r="AH2157" s="143"/>
      <c r="AI2157" s="143"/>
      <c r="AJ2157" s="143"/>
      <c r="AK2157" s="144"/>
      <c r="AM2157"/>
    </row>
    <row r="2158" spans="1:39" ht="16" customHeight="1" x14ac:dyDescent="0.2">
      <c r="A2158" s="62"/>
      <c r="B2158" s="145"/>
      <c r="C2158" s="146"/>
      <c r="D2158" s="146"/>
      <c r="E2158" s="146"/>
      <c r="F2158" s="146"/>
      <c r="G2158" s="146"/>
      <c r="H2158" s="146"/>
      <c r="I2158" s="146"/>
      <c r="J2158" s="146"/>
      <c r="K2158" s="146"/>
      <c r="L2158" s="146"/>
      <c r="M2158" s="146"/>
      <c r="N2158" s="146"/>
      <c r="O2158" s="146"/>
      <c r="P2158" s="146"/>
      <c r="Q2158" s="146"/>
      <c r="R2158" s="146"/>
      <c r="S2158" s="146"/>
      <c r="T2158" s="146"/>
      <c r="U2158" s="146"/>
      <c r="V2158" s="146"/>
      <c r="W2158" s="146"/>
      <c r="X2158" s="146"/>
      <c r="Y2158" s="146"/>
      <c r="Z2158" s="146"/>
      <c r="AA2158" s="146"/>
      <c r="AB2158" s="146"/>
      <c r="AC2158" s="146"/>
      <c r="AD2158" s="146"/>
      <c r="AE2158" s="146"/>
      <c r="AF2158" s="146"/>
      <c r="AG2158" s="146"/>
      <c r="AH2158" s="146"/>
      <c r="AI2158" s="146"/>
      <c r="AJ2158" s="146"/>
      <c r="AK2158" s="147"/>
      <c r="AM2158"/>
    </row>
    <row r="2159" spans="1:39" ht="16" customHeight="1" x14ac:dyDescent="0.2">
      <c r="A2159" s="62"/>
      <c r="B2159" s="145"/>
      <c r="C2159" s="146"/>
      <c r="D2159" s="146"/>
      <c r="E2159" s="146"/>
      <c r="F2159" s="146"/>
      <c r="G2159" s="146"/>
      <c r="H2159" s="146"/>
      <c r="I2159" s="146"/>
      <c r="J2159" s="146"/>
      <c r="K2159" s="146"/>
      <c r="L2159" s="146"/>
      <c r="M2159" s="146"/>
      <c r="N2159" s="146"/>
      <c r="O2159" s="146"/>
      <c r="P2159" s="146"/>
      <c r="Q2159" s="146"/>
      <c r="R2159" s="146"/>
      <c r="S2159" s="146"/>
      <c r="T2159" s="146"/>
      <c r="U2159" s="146"/>
      <c r="V2159" s="146"/>
      <c r="W2159" s="146"/>
      <c r="X2159" s="146"/>
      <c r="Y2159" s="146"/>
      <c r="Z2159" s="146"/>
      <c r="AA2159" s="146"/>
      <c r="AB2159" s="146"/>
      <c r="AC2159" s="146"/>
      <c r="AD2159" s="146"/>
      <c r="AE2159" s="146"/>
      <c r="AF2159" s="146"/>
      <c r="AG2159" s="146"/>
      <c r="AH2159" s="146"/>
      <c r="AI2159" s="146"/>
      <c r="AJ2159" s="146"/>
      <c r="AK2159" s="147"/>
      <c r="AM2159"/>
    </row>
    <row r="2160" spans="1:39" ht="16" customHeight="1" x14ac:dyDescent="0.2">
      <c r="A2160" s="62"/>
      <c r="B2160" s="145"/>
      <c r="C2160" s="146"/>
      <c r="D2160" s="146"/>
      <c r="E2160" s="146"/>
      <c r="F2160" s="146"/>
      <c r="G2160" s="146"/>
      <c r="H2160" s="146"/>
      <c r="I2160" s="146"/>
      <c r="J2160" s="146"/>
      <c r="K2160" s="146"/>
      <c r="L2160" s="146"/>
      <c r="M2160" s="146"/>
      <c r="N2160" s="146"/>
      <c r="O2160" s="146"/>
      <c r="P2160" s="146"/>
      <c r="Q2160" s="146"/>
      <c r="R2160" s="146"/>
      <c r="S2160" s="146"/>
      <c r="T2160" s="146"/>
      <c r="U2160" s="146"/>
      <c r="V2160" s="146"/>
      <c r="W2160" s="146"/>
      <c r="X2160" s="146"/>
      <c r="Y2160" s="146"/>
      <c r="Z2160" s="146"/>
      <c r="AA2160" s="146"/>
      <c r="AB2160" s="146"/>
      <c r="AC2160" s="146"/>
      <c r="AD2160" s="146"/>
      <c r="AE2160" s="146"/>
      <c r="AF2160" s="146"/>
      <c r="AG2160" s="146"/>
      <c r="AH2160" s="146"/>
      <c r="AI2160" s="146"/>
      <c r="AJ2160" s="146"/>
      <c r="AK2160" s="147"/>
      <c r="AM2160"/>
    </row>
    <row r="2161" spans="1:44" ht="17" customHeight="1" x14ac:dyDescent="0.2">
      <c r="A2161" s="62"/>
      <c r="B2161" s="145"/>
      <c r="C2161" s="146"/>
      <c r="D2161" s="146"/>
      <c r="E2161" s="146"/>
      <c r="F2161" s="146"/>
      <c r="G2161" s="146"/>
      <c r="H2161" s="146"/>
      <c r="I2161" s="146"/>
      <c r="J2161" s="146"/>
      <c r="K2161" s="146"/>
      <c r="L2161" s="146"/>
      <c r="M2161" s="146"/>
      <c r="N2161" s="146"/>
      <c r="O2161" s="146"/>
      <c r="P2161" s="146"/>
      <c r="Q2161" s="146"/>
      <c r="R2161" s="146"/>
      <c r="S2161" s="146"/>
      <c r="T2161" s="146"/>
      <c r="U2161" s="146"/>
      <c r="V2161" s="146"/>
      <c r="W2161" s="146"/>
      <c r="X2161" s="146"/>
      <c r="Y2161" s="146"/>
      <c r="Z2161" s="146"/>
      <c r="AA2161" s="146"/>
      <c r="AB2161" s="146"/>
      <c r="AC2161" s="146"/>
      <c r="AD2161" s="146"/>
      <c r="AE2161" s="146"/>
      <c r="AF2161" s="146"/>
      <c r="AG2161" s="146"/>
      <c r="AH2161" s="146"/>
      <c r="AI2161" s="146"/>
      <c r="AJ2161" s="146"/>
      <c r="AK2161" s="147"/>
      <c r="AM2161"/>
    </row>
    <row r="2162" spans="1:44" ht="17" customHeight="1" x14ac:dyDescent="0.2">
      <c r="A2162" s="62"/>
      <c r="B2162" s="145"/>
      <c r="C2162" s="146"/>
      <c r="D2162" s="146"/>
      <c r="E2162" s="146"/>
      <c r="F2162" s="146"/>
      <c r="G2162" s="146"/>
      <c r="H2162" s="146"/>
      <c r="I2162" s="146"/>
      <c r="J2162" s="146"/>
      <c r="K2162" s="146"/>
      <c r="L2162" s="146"/>
      <c r="M2162" s="146"/>
      <c r="N2162" s="146"/>
      <c r="O2162" s="146"/>
      <c r="P2162" s="146"/>
      <c r="Q2162" s="146"/>
      <c r="R2162" s="146"/>
      <c r="S2162" s="146"/>
      <c r="T2162" s="146"/>
      <c r="U2162" s="146"/>
      <c r="V2162" s="146"/>
      <c r="W2162" s="146"/>
      <c r="X2162" s="146"/>
      <c r="Y2162" s="146"/>
      <c r="Z2162" s="146"/>
      <c r="AA2162" s="146"/>
      <c r="AB2162" s="146"/>
      <c r="AC2162" s="146"/>
      <c r="AD2162" s="146"/>
      <c r="AE2162" s="146"/>
      <c r="AF2162" s="146"/>
      <c r="AG2162" s="146"/>
      <c r="AH2162" s="146"/>
      <c r="AI2162" s="146"/>
      <c r="AJ2162" s="146"/>
      <c r="AK2162" s="147"/>
      <c r="AM2162"/>
    </row>
    <row r="2163" spans="1:44" ht="17" customHeight="1" x14ac:dyDescent="0.2">
      <c r="A2163" s="62"/>
      <c r="B2163" s="148"/>
      <c r="C2163" s="149"/>
      <c r="D2163" s="149"/>
      <c r="E2163" s="149"/>
      <c r="F2163" s="149"/>
      <c r="G2163" s="149"/>
      <c r="H2163" s="149"/>
      <c r="I2163" s="149"/>
      <c r="J2163" s="149"/>
      <c r="K2163" s="149"/>
      <c r="L2163" s="149"/>
      <c r="M2163" s="149"/>
      <c r="N2163" s="149"/>
      <c r="O2163" s="149"/>
      <c r="P2163" s="149"/>
      <c r="Q2163" s="149"/>
      <c r="R2163" s="149"/>
      <c r="S2163" s="149"/>
      <c r="T2163" s="149"/>
      <c r="U2163" s="149"/>
      <c r="V2163" s="149"/>
      <c r="W2163" s="149"/>
      <c r="X2163" s="149"/>
      <c r="Y2163" s="149"/>
      <c r="Z2163" s="149"/>
      <c r="AA2163" s="149"/>
      <c r="AB2163" s="149"/>
      <c r="AC2163" s="149"/>
      <c r="AD2163" s="149"/>
      <c r="AE2163" s="149"/>
      <c r="AF2163" s="149"/>
      <c r="AG2163" s="149"/>
      <c r="AH2163" s="149"/>
      <c r="AI2163" s="149"/>
      <c r="AJ2163" s="149"/>
      <c r="AK2163" s="150"/>
      <c r="AM2163"/>
    </row>
    <row r="2164" spans="1:44" ht="7" customHeight="1" x14ac:dyDescent="0.2">
      <c r="A2164" s="62"/>
      <c r="AM2164"/>
    </row>
    <row r="2165" spans="1:44" ht="12" customHeight="1" x14ac:dyDescent="0.2">
      <c r="A2165" s="62"/>
      <c r="B2165" s="169" t="s">
        <v>321</v>
      </c>
      <c r="C2165" s="170"/>
      <c r="D2165" s="170"/>
      <c r="E2165" s="170"/>
      <c r="F2165" s="25"/>
      <c r="G2165" s="25"/>
      <c r="H2165" s="25"/>
      <c r="I2165" s="25"/>
      <c r="J2165" s="25"/>
      <c r="K2165" s="25"/>
      <c r="L2165" s="25"/>
      <c r="M2165" s="25"/>
      <c r="N2165" s="25"/>
      <c r="O2165" s="25"/>
      <c r="P2165" s="25"/>
      <c r="Q2165" s="25"/>
      <c r="R2165" s="25"/>
      <c r="S2165" s="26"/>
      <c r="T2165" s="169" t="s">
        <v>322</v>
      </c>
      <c r="U2165" s="170"/>
      <c r="V2165" s="170"/>
      <c r="W2165" s="170"/>
      <c r="X2165" s="25"/>
      <c r="Y2165" s="25"/>
      <c r="Z2165" s="25"/>
      <c r="AA2165" s="25"/>
      <c r="AB2165" s="25"/>
      <c r="AC2165" s="25"/>
      <c r="AD2165" s="25"/>
      <c r="AE2165" s="25"/>
      <c r="AF2165" s="25"/>
      <c r="AG2165" s="25"/>
      <c r="AH2165" s="25"/>
      <c r="AI2165" s="25"/>
      <c r="AJ2165" s="25"/>
      <c r="AK2165" s="26"/>
      <c r="AM2165"/>
    </row>
    <row r="2166" spans="1:44" x14ac:dyDescent="0.2">
      <c r="A2166" s="62"/>
      <c r="B2166" s="36"/>
      <c r="C2166" s="37"/>
      <c r="D2166" s="38" t="s">
        <v>323</v>
      </c>
      <c r="F2166" s="32"/>
      <c r="G2166" s="32"/>
      <c r="H2166" s="32"/>
      <c r="I2166" s="32"/>
      <c r="J2166" s="32"/>
      <c r="K2166" s="32"/>
      <c r="L2166" s="32"/>
      <c r="M2166" s="32"/>
      <c r="N2166" s="32"/>
      <c r="O2166" s="32"/>
      <c r="P2166" s="32"/>
      <c r="S2166" s="35"/>
      <c r="T2166" s="36"/>
      <c r="U2166" s="37"/>
      <c r="V2166" s="38" t="s">
        <v>323</v>
      </c>
      <c r="X2166" s="32"/>
      <c r="Y2166" s="32"/>
      <c r="Z2166" s="32"/>
      <c r="AA2166" s="32"/>
      <c r="AB2166" s="32"/>
      <c r="AC2166" s="32"/>
      <c r="AD2166" s="32"/>
      <c r="AE2166" s="32"/>
      <c r="AF2166" s="32"/>
      <c r="AG2166" s="32"/>
      <c r="AH2166" s="32"/>
      <c r="AI2166" s="38"/>
      <c r="AJ2166" s="38"/>
      <c r="AK2166" s="35"/>
      <c r="AM2166"/>
    </row>
    <row r="2167" spans="1:44" ht="7" customHeight="1" x14ac:dyDescent="0.2">
      <c r="A2167" s="62"/>
      <c r="B2167" s="34"/>
      <c r="S2167" s="35"/>
      <c r="T2167" s="34"/>
      <c r="AK2167" s="35"/>
      <c r="AM2167"/>
    </row>
    <row r="2168" spans="1:44" ht="14.25" customHeight="1" x14ac:dyDescent="0.2">
      <c r="A2168" s="62"/>
      <c r="B2168" s="39"/>
      <c r="F2168" s="38" t="s">
        <v>324</v>
      </c>
      <c r="H2168" s="40"/>
      <c r="I2168" s="40"/>
      <c r="J2168" s="41" t="s">
        <v>325</v>
      </c>
      <c r="K2168" s="40"/>
      <c r="L2168" s="41" t="s">
        <v>326</v>
      </c>
      <c r="M2168" s="40"/>
      <c r="N2168" s="40"/>
      <c r="S2168" s="35"/>
      <c r="T2168" s="39"/>
      <c r="X2168" s="38" t="s">
        <v>324</v>
      </c>
      <c r="Z2168" s="40"/>
      <c r="AA2168" s="40"/>
      <c r="AB2168" s="41" t="s">
        <v>325</v>
      </c>
      <c r="AC2168" s="40"/>
      <c r="AD2168" s="41" t="s">
        <v>326</v>
      </c>
      <c r="AE2168" s="40"/>
      <c r="AF2168" s="40"/>
      <c r="AK2168" s="35"/>
      <c r="AM2168"/>
    </row>
    <row r="2169" spans="1:44" ht="5" customHeight="1" x14ac:dyDescent="0.2">
      <c r="A2169" s="62"/>
      <c r="B2169" s="31"/>
      <c r="C2169" s="32"/>
      <c r="D2169" s="32"/>
      <c r="E2169" s="32"/>
      <c r="F2169" s="32"/>
      <c r="G2169" s="32"/>
      <c r="H2169" s="32"/>
      <c r="I2169" s="32"/>
      <c r="J2169" s="32"/>
      <c r="K2169" s="32"/>
      <c r="L2169" s="32"/>
      <c r="M2169" s="32"/>
      <c r="N2169" s="32"/>
      <c r="O2169" s="32"/>
      <c r="P2169" s="32"/>
      <c r="Q2169" s="32"/>
      <c r="R2169" s="32"/>
      <c r="S2169" s="33"/>
      <c r="T2169" s="31"/>
      <c r="U2169" s="32"/>
      <c r="V2169" s="32"/>
      <c r="W2169" s="32"/>
      <c r="X2169" s="32"/>
      <c r="Y2169" s="32"/>
      <c r="Z2169" s="32"/>
      <c r="AA2169" s="32"/>
      <c r="AB2169" s="32"/>
      <c r="AC2169" s="32"/>
      <c r="AD2169" s="32"/>
      <c r="AE2169" s="32"/>
      <c r="AF2169" s="32"/>
      <c r="AG2169" s="32"/>
      <c r="AH2169" s="32"/>
      <c r="AI2169" s="32"/>
      <c r="AJ2169" s="32"/>
      <c r="AK2169" s="33"/>
      <c r="AM2169"/>
    </row>
    <row r="2170" spans="1:44" x14ac:dyDescent="0.2">
      <c r="A2170"/>
      <c r="AK2170" s="95" t="s">
        <v>327</v>
      </c>
      <c r="AM2170"/>
    </row>
    <row r="2171" spans="1:44" ht="5" customHeight="1" x14ac:dyDescent="0.2">
      <c r="B2171" s="16"/>
      <c r="C2171" s="17"/>
      <c r="D2171" s="18"/>
      <c r="E2171" s="18"/>
      <c r="F2171" s="18"/>
      <c r="G2171" s="18"/>
      <c r="H2171" s="18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  <c r="AA2171" s="16"/>
      <c r="AB2171" s="16"/>
      <c r="AC2171" s="16"/>
      <c r="AD2171" s="16"/>
      <c r="AE2171" s="16"/>
      <c r="AF2171" s="16"/>
      <c r="AG2171" s="16"/>
      <c r="AH2171" s="16"/>
      <c r="AI2171" s="16"/>
      <c r="AJ2171" s="16"/>
      <c r="AK2171" s="16"/>
    </row>
    <row r="2172" spans="1:44" ht="22" customHeight="1" x14ac:dyDescent="0.2">
      <c r="A2172" t="str">
        <f>IF($AN$2="","",IF(A2102&gt;=$AN$2,"",1+A2102))</f>
        <v/>
      </c>
      <c r="B2172" s="188"/>
      <c r="C2172" s="189"/>
      <c r="D2172" s="189"/>
      <c r="E2172" s="189"/>
      <c r="F2172" s="189"/>
      <c r="G2172" s="189"/>
      <c r="H2172" s="189"/>
      <c r="I2172" s="190"/>
      <c r="J2172" s="192" t="s">
        <v>277</v>
      </c>
      <c r="K2172" s="193"/>
      <c r="L2172" s="193"/>
      <c r="M2172" s="193"/>
      <c r="N2172" s="193"/>
      <c r="O2172" s="193"/>
      <c r="P2172" s="193"/>
      <c r="Q2172" s="193"/>
      <c r="R2172" s="193"/>
      <c r="S2172" s="193"/>
      <c r="T2172" s="193"/>
      <c r="U2172" s="193"/>
      <c r="V2172" s="193"/>
      <c r="W2172" s="193"/>
      <c r="X2172" s="196" t="str">
        <f>IF(A2172="","",_xlfn.XLOOKUP(A2172,Listagem[Item],Listagem[Número OS]))</f>
        <v/>
      </c>
      <c r="Y2172" s="196"/>
      <c r="Z2172" s="196"/>
      <c r="AA2172" s="196"/>
      <c r="AB2172" s="196"/>
      <c r="AC2172" s="197"/>
      <c r="AD2172" s="188"/>
      <c r="AE2172" s="189"/>
      <c r="AF2172" s="189"/>
      <c r="AG2172" s="189"/>
      <c r="AH2172" s="189"/>
      <c r="AI2172" s="189"/>
      <c r="AJ2172" s="189"/>
      <c r="AK2172" s="190"/>
      <c r="AL2172" s="13"/>
      <c r="AM2172"/>
    </row>
    <row r="2173" spans="1:44" ht="22" customHeight="1" x14ac:dyDescent="0.2">
      <c r="A2173" s="14"/>
      <c r="B2173" s="161"/>
      <c r="C2173" s="162"/>
      <c r="D2173" s="162"/>
      <c r="E2173" s="162"/>
      <c r="F2173" s="162"/>
      <c r="G2173" s="162"/>
      <c r="H2173" s="162"/>
      <c r="I2173" s="191"/>
      <c r="J2173" s="194"/>
      <c r="K2173" s="195"/>
      <c r="L2173" s="195"/>
      <c r="M2173" s="195"/>
      <c r="N2173" s="195"/>
      <c r="O2173" s="195"/>
      <c r="P2173" s="195"/>
      <c r="Q2173" s="195"/>
      <c r="R2173" s="195"/>
      <c r="S2173" s="195"/>
      <c r="T2173" s="195"/>
      <c r="U2173" s="195"/>
      <c r="V2173" s="195"/>
      <c r="W2173" s="195"/>
      <c r="X2173" s="198"/>
      <c r="Y2173" s="198"/>
      <c r="Z2173" s="198"/>
      <c r="AA2173" s="198"/>
      <c r="AB2173" s="198"/>
      <c r="AC2173" s="199"/>
      <c r="AD2173" s="161"/>
      <c r="AE2173" s="162"/>
      <c r="AF2173" s="162"/>
      <c r="AG2173" s="162"/>
      <c r="AH2173" s="162"/>
      <c r="AI2173" s="162"/>
      <c r="AJ2173" s="162"/>
      <c r="AK2173" s="191"/>
      <c r="AM2173"/>
    </row>
    <row r="2174" spans="1:44" ht="7" customHeight="1" x14ac:dyDescent="0.2">
      <c r="A2174"/>
      <c r="C2174" s="15"/>
      <c r="D2174" s="12"/>
      <c r="E2174" s="12"/>
      <c r="F2174" s="12"/>
      <c r="G2174" s="12"/>
      <c r="H2174" s="12"/>
      <c r="AM2174"/>
    </row>
    <row r="2175" spans="1:44" ht="18" customHeight="1" x14ac:dyDescent="0.2">
      <c r="A2175" s="62"/>
      <c r="B2175" s="200" t="s">
        <v>11</v>
      </c>
      <c r="C2175" s="201"/>
      <c r="D2175" s="201"/>
      <c r="E2175" s="201"/>
      <c r="F2175" s="201"/>
      <c r="G2175" s="201"/>
      <c r="H2175" s="201"/>
      <c r="I2175" s="97" t="str">
        <f>IF($X2172="","",_xlfn.XLOOKUP($X2172,Sisteplant[Número OS],Sisteplant[Denominação Tipo de Solicitação Serviço]))</f>
        <v/>
      </c>
      <c r="J2175" s="99"/>
      <c r="K2175" s="99"/>
      <c r="L2175" s="99"/>
      <c r="M2175" s="99"/>
      <c r="N2175" s="99"/>
      <c r="O2175" s="200" t="s">
        <v>13</v>
      </c>
      <c r="P2175" s="201"/>
      <c r="Q2175" s="201"/>
      <c r="R2175" s="98" t="str">
        <f>IF($X2172="","",_xlfn.XLOOKUP($X2172,Sisteplant[Número OS],Sisteplant[Denominação Oficina]))</f>
        <v/>
      </c>
      <c r="S2175" s="98"/>
      <c r="T2175" s="98"/>
      <c r="U2175" s="98"/>
      <c r="V2175" s="98"/>
      <c r="W2175" s="98"/>
      <c r="X2175" s="202" t="s">
        <v>15</v>
      </c>
      <c r="Y2175" s="203"/>
      <c r="Z2175" s="203"/>
      <c r="AA2175" s="203"/>
      <c r="AB2175" s="203"/>
      <c r="AC2175" s="204" t="str">
        <f>IF($X2172="","",_xlfn.XLOOKUP($X2172,Sisteplant[Número OS],Sisteplant[Data Prevista]))</f>
        <v/>
      </c>
      <c r="AD2175" s="204"/>
      <c r="AE2175" s="204"/>
      <c r="AF2175" s="204"/>
      <c r="AG2175" s="204"/>
      <c r="AH2175" s="204"/>
      <c r="AI2175" s="204"/>
      <c r="AJ2175" s="204"/>
      <c r="AK2175" s="234"/>
      <c r="AM2175"/>
      <c r="AN2175" s="111"/>
      <c r="AO2175" s="111"/>
      <c r="AP2175" s="111"/>
      <c r="AQ2175" s="111"/>
      <c r="AR2175" s="111"/>
    </row>
    <row r="2176" spans="1:44" ht="7" customHeight="1" x14ac:dyDescent="0.2">
      <c r="A2176" s="62"/>
      <c r="B2176" s="16"/>
      <c r="C2176" s="17"/>
      <c r="D2176" s="18"/>
      <c r="E2176" s="18"/>
      <c r="F2176" s="18"/>
      <c r="G2176" s="18"/>
      <c r="H2176" s="18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  <c r="AA2176" s="16"/>
      <c r="AB2176" s="16"/>
      <c r="AC2176" s="16"/>
      <c r="AD2176" s="16"/>
      <c r="AE2176" s="16"/>
      <c r="AF2176" s="16"/>
      <c r="AG2176" s="16"/>
      <c r="AH2176" s="16"/>
      <c r="AI2176" s="16"/>
      <c r="AJ2176" s="16"/>
      <c r="AK2176" s="16"/>
      <c r="AM2176"/>
      <c r="AN2176" s="111"/>
      <c r="AO2176" s="111"/>
      <c r="AP2176" s="111"/>
      <c r="AQ2176" s="111"/>
      <c r="AR2176" s="111"/>
    </row>
    <row r="2177" spans="1:44" ht="15" customHeight="1" x14ac:dyDescent="0.2">
      <c r="A2177" s="62"/>
      <c r="B2177" s="91" t="s">
        <v>278</v>
      </c>
      <c r="C2177" s="19"/>
      <c r="D2177" s="20"/>
      <c r="E2177" s="20"/>
      <c r="F2177" s="20"/>
      <c r="G2177" s="20"/>
      <c r="H2177" s="20"/>
      <c r="I2177" s="21"/>
      <c r="J2177" s="21"/>
      <c r="K2177" s="21"/>
      <c r="L2177" s="21"/>
      <c r="M2177" s="21"/>
      <c r="N2177" s="21"/>
      <c r="O2177" s="21"/>
      <c r="P2177" s="21"/>
      <c r="Q2177" s="21"/>
      <c r="R2177" s="21"/>
      <c r="S2177" s="21"/>
      <c r="T2177" s="21"/>
      <c r="U2177" s="21"/>
      <c r="V2177" s="21"/>
      <c r="W2177" s="21"/>
      <c r="X2177" s="21"/>
      <c r="Y2177" s="21"/>
      <c r="Z2177" s="21"/>
      <c r="AA2177" s="21"/>
      <c r="AB2177" s="21"/>
      <c r="AC2177" s="21"/>
      <c r="AD2177" s="21"/>
      <c r="AE2177" s="21"/>
      <c r="AF2177" s="21"/>
      <c r="AG2177" s="21"/>
      <c r="AH2177" s="21"/>
      <c r="AI2177" s="21"/>
      <c r="AJ2177" s="21"/>
      <c r="AK2177" s="22"/>
      <c r="AM2177"/>
      <c r="AN2177" s="111"/>
      <c r="AO2177" s="111"/>
      <c r="AP2177" s="111"/>
      <c r="AQ2177" s="111"/>
      <c r="AR2177" s="111"/>
    </row>
    <row r="2178" spans="1:44" ht="16.75" customHeight="1" x14ac:dyDescent="0.2">
      <c r="A2178" s="64"/>
      <c r="B2178" s="208" t="str">
        <f>IF($X2172="","",_xlfn.XLOOKUP($X2172,Sisteplant[Número OS],Sisteplant[Descrição OS]))</f>
        <v/>
      </c>
      <c r="C2178" s="209"/>
      <c r="D2178" s="209"/>
      <c r="E2178" s="209"/>
      <c r="F2178" s="209"/>
      <c r="G2178" s="209"/>
      <c r="H2178" s="209"/>
      <c r="I2178" s="209"/>
      <c r="J2178" s="209"/>
      <c r="K2178" s="209"/>
      <c r="L2178" s="209"/>
      <c r="M2178" s="209"/>
      <c r="N2178" s="209"/>
      <c r="O2178" s="209"/>
      <c r="P2178" s="209"/>
      <c r="Q2178" s="209"/>
      <c r="R2178" s="209"/>
      <c r="S2178" s="209"/>
      <c r="T2178" s="209"/>
      <c r="U2178" s="209"/>
      <c r="V2178" s="209"/>
      <c r="W2178" s="209"/>
      <c r="X2178" s="209"/>
      <c r="Y2178" s="209"/>
      <c r="Z2178" s="209"/>
      <c r="AA2178" s="209"/>
      <c r="AB2178" s="209"/>
      <c r="AC2178" s="209"/>
      <c r="AD2178" s="209"/>
      <c r="AE2178" s="209"/>
      <c r="AF2178" s="209"/>
      <c r="AG2178" s="209"/>
      <c r="AH2178" s="209"/>
      <c r="AI2178" s="209"/>
      <c r="AJ2178" s="209"/>
      <c r="AK2178" s="210"/>
      <c r="AM2178"/>
    </row>
    <row r="2179" spans="1:44" ht="16.75" customHeight="1" x14ac:dyDescent="0.2">
      <c r="A2179" s="64"/>
      <c r="B2179" s="208"/>
      <c r="C2179" s="209"/>
      <c r="D2179" s="209"/>
      <c r="E2179" s="209"/>
      <c r="F2179" s="209"/>
      <c r="G2179" s="209"/>
      <c r="H2179" s="209"/>
      <c r="I2179" s="209"/>
      <c r="J2179" s="209"/>
      <c r="K2179" s="209"/>
      <c r="L2179" s="209"/>
      <c r="M2179" s="209"/>
      <c r="N2179" s="209"/>
      <c r="O2179" s="209"/>
      <c r="P2179" s="209"/>
      <c r="Q2179" s="209"/>
      <c r="R2179" s="209"/>
      <c r="S2179" s="209"/>
      <c r="T2179" s="209"/>
      <c r="U2179" s="209"/>
      <c r="V2179" s="209"/>
      <c r="W2179" s="209"/>
      <c r="X2179" s="209"/>
      <c r="Y2179" s="209"/>
      <c r="Z2179" s="209"/>
      <c r="AA2179" s="209"/>
      <c r="AB2179" s="209"/>
      <c r="AC2179" s="209"/>
      <c r="AD2179" s="209"/>
      <c r="AE2179" s="209"/>
      <c r="AF2179" s="209"/>
      <c r="AG2179" s="209"/>
      <c r="AH2179" s="209"/>
      <c r="AI2179" s="209"/>
      <c r="AJ2179" s="209"/>
      <c r="AK2179" s="210"/>
      <c r="AM2179"/>
    </row>
    <row r="2180" spans="1:44" ht="16.75" customHeight="1" x14ac:dyDescent="0.2">
      <c r="A2180" s="62"/>
      <c r="B2180" s="208"/>
      <c r="C2180" s="209"/>
      <c r="D2180" s="209"/>
      <c r="E2180" s="209"/>
      <c r="F2180" s="209"/>
      <c r="G2180" s="209"/>
      <c r="H2180" s="209"/>
      <c r="I2180" s="209"/>
      <c r="J2180" s="209"/>
      <c r="K2180" s="209"/>
      <c r="L2180" s="209"/>
      <c r="M2180" s="209"/>
      <c r="N2180" s="209"/>
      <c r="O2180" s="209"/>
      <c r="P2180" s="209"/>
      <c r="Q2180" s="209"/>
      <c r="R2180" s="209"/>
      <c r="S2180" s="209"/>
      <c r="T2180" s="209"/>
      <c r="U2180" s="209"/>
      <c r="V2180" s="209"/>
      <c r="W2180" s="209"/>
      <c r="X2180" s="209"/>
      <c r="Y2180" s="209"/>
      <c r="Z2180" s="209"/>
      <c r="AA2180" s="209"/>
      <c r="AB2180" s="209"/>
      <c r="AC2180" s="209"/>
      <c r="AD2180" s="209"/>
      <c r="AE2180" s="209"/>
      <c r="AF2180" s="209"/>
      <c r="AG2180" s="209"/>
      <c r="AH2180" s="209"/>
      <c r="AI2180" s="209"/>
      <c r="AJ2180" s="209"/>
      <c r="AK2180" s="210"/>
      <c r="AM2180"/>
    </row>
    <row r="2181" spans="1:44" ht="16.75" customHeight="1" x14ac:dyDescent="0.2">
      <c r="A2181" s="62"/>
      <c r="B2181" s="211"/>
      <c r="C2181" s="212"/>
      <c r="D2181" s="212"/>
      <c r="E2181" s="212"/>
      <c r="F2181" s="212"/>
      <c r="G2181" s="212"/>
      <c r="H2181" s="212"/>
      <c r="I2181" s="212"/>
      <c r="J2181" s="212"/>
      <c r="K2181" s="212"/>
      <c r="L2181" s="212"/>
      <c r="M2181" s="212"/>
      <c r="N2181" s="212"/>
      <c r="O2181" s="212"/>
      <c r="P2181" s="212"/>
      <c r="Q2181" s="212"/>
      <c r="R2181" s="212"/>
      <c r="S2181" s="212"/>
      <c r="T2181" s="212"/>
      <c r="U2181" s="212"/>
      <c r="V2181" s="212"/>
      <c r="W2181" s="212"/>
      <c r="X2181" s="212"/>
      <c r="Y2181" s="212"/>
      <c r="Z2181" s="212"/>
      <c r="AA2181" s="212"/>
      <c r="AB2181" s="212"/>
      <c r="AC2181" s="212"/>
      <c r="AD2181" s="212"/>
      <c r="AE2181" s="212"/>
      <c r="AF2181" s="212"/>
      <c r="AG2181" s="212"/>
      <c r="AH2181" s="212"/>
      <c r="AI2181" s="212"/>
      <c r="AJ2181" s="212"/>
      <c r="AK2181" s="213"/>
      <c r="AM2181"/>
    </row>
    <row r="2182" spans="1:44" ht="7" customHeight="1" x14ac:dyDescent="0.2">
      <c r="A2182" s="62"/>
      <c r="B2182" s="16"/>
      <c r="C2182" s="17"/>
      <c r="D2182" s="18"/>
      <c r="E2182" s="18"/>
      <c r="F2182" s="18"/>
      <c r="G2182" s="18"/>
      <c r="H2182" s="18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  <c r="AA2182" s="16"/>
      <c r="AB2182" s="16"/>
      <c r="AC2182" s="16"/>
      <c r="AD2182" s="16"/>
      <c r="AE2182" s="16"/>
      <c r="AF2182" s="16"/>
      <c r="AG2182" s="16"/>
      <c r="AH2182" s="16"/>
      <c r="AI2182" s="16"/>
      <c r="AJ2182" s="16"/>
      <c r="AK2182" s="16"/>
      <c r="AM2182"/>
    </row>
    <row r="2183" spans="1:44" ht="18" customHeight="1" x14ac:dyDescent="0.2">
      <c r="A2183" s="62"/>
      <c r="B2183" s="179" t="s">
        <v>279</v>
      </c>
      <c r="C2183" s="180"/>
      <c r="D2183" s="99" t="str">
        <f>IF($X2172="","",_xlfn.XLOOKUP($X2172,Sisteplant[Número OS],Sisteplant[Ativo]))</f>
        <v/>
      </c>
      <c r="E2183" s="99"/>
      <c r="F2183" s="99"/>
      <c r="G2183" s="99"/>
      <c r="H2183" s="99"/>
      <c r="I2183" s="99"/>
      <c r="J2183" s="99"/>
      <c r="K2183" s="99"/>
      <c r="L2183" s="179" t="s">
        <v>280</v>
      </c>
      <c r="M2183" s="180"/>
      <c r="N2183" s="180"/>
      <c r="O2183" s="180"/>
      <c r="P2183" s="99" t="str">
        <f>IF($X2172="","",_xlfn.XLOOKUP($X2172,Sisteplant[Número OS],Sisteplant[Denominação Ativo]))</f>
        <v/>
      </c>
      <c r="Q2183" s="99"/>
      <c r="R2183" s="99"/>
      <c r="S2183" s="99"/>
      <c r="T2183" s="99"/>
      <c r="U2183" s="99"/>
      <c r="V2183" s="99"/>
      <c r="W2183" s="99"/>
      <c r="X2183" s="99"/>
      <c r="Y2183" s="99"/>
      <c r="Z2183" s="99"/>
      <c r="AA2183" s="99"/>
      <c r="AB2183" s="99"/>
      <c r="AC2183" s="99"/>
      <c r="AD2183" s="99"/>
      <c r="AE2183" s="185" t="str">
        <f t="array" ref="AE2183">IFERROR(
IF(I2175="","",
_xlfn.SWITCH(I2175,
"PROJETO","PO",
"OBRAS","CC")),
"--")</f>
        <v/>
      </c>
      <c r="AF2183" s="186"/>
      <c r="AG2183" s="214" t="str">
        <f t="array" ref="AG2183">IFERROR(
_xlfn.SWITCH(I2175,
"","",
"PROJETO",VALUE(RIGHT(_xlfn.XLOOKUP(X2172,Sisteplant[Número OS],Sisteplant[Observações do Serviço]),LEN(_xlfn.XLOOKUP(X2172,Sisteplant[Número OS],Sisteplant[Observações do Serviço]))-3)),
"OBRAS",VALUE(LEFT(VLOOKUP($X2172,Sisteplant[],20,FALSE),FIND("-",VLOOKUP($X2172,Sisteplant[],20,FALSE))-1))),"--")</f>
        <v/>
      </c>
      <c r="AH2183" s="214"/>
      <c r="AI2183" s="214"/>
      <c r="AJ2183" s="214"/>
      <c r="AK2183" s="215"/>
      <c r="AM2183"/>
    </row>
    <row r="2184" spans="1:44" ht="7" customHeight="1" x14ac:dyDescent="0.2">
      <c r="A2184" s="62"/>
      <c r="B2184" s="18"/>
      <c r="C2184" s="24"/>
      <c r="D2184" s="18"/>
      <c r="E2184" s="18"/>
      <c r="F2184" s="18"/>
      <c r="G2184" s="18"/>
      <c r="H2184" s="18"/>
      <c r="I2184" s="18"/>
      <c r="J2184" s="18"/>
      <c r="K2184" s="18"/>
      <c r="L2184" s="18"/>
      <c r="M2184" s="18"/>
      <c r="N2184" s="18"/>
      <c r="O2184" s="18"/>
      <c r="P2184" s="18"/>
      <c r="Q2184" s="18"/>
      <c r="R2184" s="18"/>
      <c r="S2184" s="18"/>
      <c r="T2184" s="18"/>
      <c r="U2184" s="18"/>
      <c r="V2184" s="18"/>
      <c r="W2184" s="18"/>
      <c r="X2184" s="18"/>
      <c r="Y2184" s="18"/>
      <c r="Z2184" s="18"/>
      <c r="AA2184" s="18"/>
      <c r="AB2184" s="18"/>
      <c r="AC2184" s="18"/>
      <c r="AD2184" s="18"/>
      <c r="AE2184" s="18"/>
      <c r="AF2184" s="18"/>
      <c r="AG2184" s="18"/>
      <c r="AH2184" s="18"/>
      <c r="AI2184" s="18"/>
      <c r="AJ2184" s="18"/>
      <c r="AK2184" s="18"/>
      <c r="AM2184"/>
    </row>
    <row r="2185" spans="1:44" ht="18" customHeight="1" x14ac:dyDescent="0.2">
      <c r="A2185" s="62"/>
      <c r="B2185" s="179" t="s">
        <v>9</v>
      </c>
      <c r="C2185" s="180"/>
      <c r="D2185" s="180"/>
      <c r="E2185" s="180"/>
      <c r="F2185" s="99" t="str">
        <f>IF($X2172="","",_xlfn.XLOOKUP($X2172,Sisteplant[Número OS],Sisteplant[Denominação do Solicitante]))</f>
        <v/>
      </c>
      <c r="G2185" s="99"/>
      <c r="H2185" s="99"/>
      <c r="I2185" s="99"/>
      <c r="J2185" s="99"/>
      <c r="K2185" s="99"/>
      <c r="L2185" s="99"/>
      <c r="M2185" s="99"/>
      <c r="N2185" s="99"/>
      <c r="O2185" s="99"/>
      <c r="P2185" s="99"/>
      <c r="Q2185" s="99"/>
      <c r="R2185" s="99"/>
      <c r="S2185" s="181" t="s">
        <v>281</v>
      </c>
      <c r="T2185" s="182"/>
      <c r="U2185" s="182"/>
      <c r="V2185" s="183" t="str">
        <f>IF($X2172="","",_xlfn.XLOOKUP($X2172,Sisteplant[Número OS],Sisteplant[Denominação Unidade Negócio]))</f>
        <v/>
      </c>
      <c r="W2185" s="183"/>
      <c r="X2185" s="183"/>
      <c r="Y2185" s="183"/>
      <c r="Z2185" s="183"/>
      <c r="AA2185" s="184"/>
      <c r="AB2185" s="185" t="s">
        <v>1</v>
      </c>
      <c r="AC2185" s="186"/>
      <c r="AD2185" s="186"/>
      <c r="AE2185" s="186"/>
      <c r="AF2185" s="99" t="str">
        <f>IF($X2172="","",_xlfn.XLOOKUP($X2172,Sisteplant[Número OS],Sisteplant[OS Cliente]))</f>
        <v/>
      </c>
      <c r="AG2185" s="99"/>
      <c r="AH2185" s="99"/>
      <c r="AI2185" s="99"/>
      <c r="AJ2185" s="99"/>
      <c r="AK2185" s="100"/>
      <c r="AM2185"/>
    </row>
    <row r="2186" spans="1:44" ht="7" customHeight="1" x14ac:dyDescent="0.2">
      <c r="A2186" s="62"/>
      <c r="B2186" s="16"/>
      <c r="C2186" s="17"/>
      <c r="D2186" s="18"/>
      <c r="E2186" s="18"/>
      <c r="F2186" s="18"/>
      <c r="G2186" s="18"/>
      <c r="H2186" s="18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  <c r="AA2186" s="16"/>
      <c r="AB2186" s="16"/>
      <c r="AC2186" s="16"/>
      <c r="AD2186" s="16"/>
      <c r="AE2186" s="16"/>
      <c r="AF2186" s="16"/>
      <c r="AG2186" s="16"/>
      <c r="AH2186" s="16"/>
      <c r="AI2186" s="16"/>
      <c r="AJ2186" s="16"/>
      <c r="AK2186" s="16"/>
      <c r="AM2186"/>
    </row>
    <row r="2187" spans="1:44" ht="15" customHeight="1" x14ac:dyDescent="0.2">
      <c r="A2187" s="62"/>
      <c r="B2187" s="232" t="s">
        <v>282</v>
      </c>
      <c r="C2187" s="152" t="s">
        <v>283</v>
      </c>
      <c r="D2187" s="153"/>
      <c r="E2187" s="153"/>
      <c r="F2187" s="153"/>
      <c r="G2187" s="153"/>
      <c r="H2187" s="153"/>
      <c r="I2187" s="153"/>
      <c r="J2187" s="153"/>
      <c r="K2187" s="153"/>
      <c r="L2187" s="153"/>
      <c r="M2187" s="153"/>
      <c r="N2187" s="153"/>
      <c r="O2187" s="153"/>
      <c r="P2187" s="153"/>
      <c r="Q2187" s="153"/>
      <c r="R2187" s="153"/>
      <c r="S2187" s="153"/>
      <c r="T2187" s="153"/>
      <c r="U2187" s="153"/>
      <c r="V2187" s="153"/>
      <c r="W2187" s="153"/>
      <c r="X2187" s="153"/>
      <c r="Y2187" s="153"/>
      <c r="Z2187" s="153"/>
      <c r="AA2187" s="153"/>
      <c r="AB2187" s="153"/>
      <c r="AC2187" s="153"/>
      <c r="AD2187" s="153"/>
      <c r="AE2187" s="154"/>
      <c r="AF2187" s="136" t="s">
        <v>284</v>
      </c>
      <c r="AG2187" s="137"/>
      <c r="AH2187" s="138"/>
      <c r="AI2187" s="136" t="s">
        <v>281</v>
      </c>
      <c r="AJ2187" s="137"/>
      <c r="AK2187" s="138"/>
      <c r="AM2187"/>
    </row>
    <row r="2188" spans="1:44" ht="16.75" customHeight="1" x14ac:dyDescent="0.2">
      <c r="A2188" s="62"/>
      <c r="B2188" s="233"/>
      <c r="C2188" s="155"/>
      <c r="D2188" s="156"/>
      <c r="E2188" s="156"/>
      <c r="F2188" s="156"/>
      <c r="G2188" s="156"/>
      <c r="H2188" s="156"/>
      <c r="I2188" s="156"/>
      <c r="J2188" s="156"/>
      <c r="K2188" s="156"/>
      <c r="L2188" s="156"/>
      <c r="M2188" s="156"/>
      <c r="N2188" s="156"/>
      <c r="O2188" s="156"/>
      <c r="P2188" s="156"/>
      <c r="Q2188" s="156"/>
      <c r="R2188" s="156"/>
      <c r="S2188" s="156"/>
      <c r="T2188" s="156"/>
      <c r="U2188" s="156"/>
      <c r="V2188" s="156"/>
      <c r="W2188" s="156"/>
      <c r="X2188" s="156"/>
      <c r="Y2188" s="156"/>
      <c r="Z2188" s="156"/>
      <c r="AA2188" s="156"/>
      <c r="AB2188" s="156"/>
      <c r="AC2188" s="156"/>
      <c r="AD2188" s="156"/>
      <c r="AE2188" s="157"/>
      <c r="AF2188" s="139"/>
      <c r="AG2188" s="140"/>
      <c r="AH2188" s="141"/>
      <c r="AI2188" s="139"/>
      <c r="AJ2188" s="140"/>
      <c r="AK2188" s="141"/>
      <c r="AM2188"/>
    </row>
    <row r="2189" spans="1:44" ht="16.75" customHeight="1" x14ac:dyDescent="0.2">
      <c r="A2189" s="62"/>
      <c r="B2189" s="92">
        <v>1</v>
      </c>
      <c r="C2189" s="142"/>
      <c r="D2189" s="143"/>
      <c r="E2189" s="143"/>
      <c r="F2189" s="143"/>
      <c r="G2189" s="143"/>
      <c r="H2189" s="143"/>
      <c r="I2189" s="143"/>
      <c r="J2189" s="143"/>
      <c r="K2189" s="143"/>
      <c r="L2189" s="143"/>
      <c r="M2189" s="143"/>
      <c r="N2189" s="143"/>
      <c r="O2189" s="143"/>
      <c r="P2189" s="143"/>
      <c r="Q2189" s="143"/>
      <c r="R2189" s="143"/>
      <c r="S2189" s="143"/>
      <c r="T2189" s="143"/>
      <c r="U2189" s="143"/>
      <c r="V2189" s="143"/>
      <c r="W2189" s="143"/>
      <c r="X2189" s="143"/>
      <c r="Y2189" s="143"/>
      <c r="Z2189" s="143"/>
      <c r="AA2189" s="143"/>
      <c r="AB2189" s="143"/>
      <c r="AC2189" s="143"/>
      <c r="AD2189" s="143"/>
      <c r="AE2189" s="144"/>
      <c r="AF2189" s="142"/>
      <c r="AG2189" s="143"/>
      <c r="AH2189" s="144"/>
      <c r="AI2189" s="142"/>
      <c r="AJ2189" s="143"/>
      <c r="AK2189" s="144"/>
      <c r="AM2189"/>
    </row>
    <row r="2190" spans="1:44" ht="16.75" customHeight="1" x14ac:dyDescent="0.2">
      <c r="A2190" s="62"/>
      <c r="B2190" s="93">
        <v>2</v>
      </c>
      <c r="C2190" s="145"/>
      <c r="D2190" s="146"/>
      <c r="E2190" s="146"/>
      <c r="F2190" s="146"/>
      <c r="G2190" s="146"/>
      <c r="H2190" s="146"/>
      <c r="I2190" s="146"/>
      <c r="J2190" s="146"/>
      <c r="K2190" s="146"/>
      <c r="L2190" s="146"/>
      <c r="M2190" s="146"/>
      <c r="N2190" s="146"/>
      <c r="O2190" s="146"/>
      <c r="P2190" s="146"/>
      <c r="Q2190" s="146"/>
      <c r="R2190" s="146"/>
      <c r="S2190" s="146"/>
      <c r="T2190" s="146"/>
      <c r="U2190" s="146"/>
      <c r="V2190" s="146"/>
      <c r="W2190" s="146"/>
      <c r="X2190" s="146"/>
      <c r="Y2190" s="146"/>
      <c r="Z2190" s="146"/>
      <c r="AA2190" s="146"/>
      <c r="AB2190" s="146"/>
      <c r="AC2190" s="146"/>
      <c r="AD2190" s="146"/>
      <c r="AE2190" s="147"/>
      <c r="AF2190" s="145"/>
      <c r="AG2190" s="146"/>
      <c r="AH2190" s="147"/>
      <c r="AI2190" s="145"/>
      <c r="AJ2190" s="146"/>
      <c r="AK2190" s="147"/>
      <c r="AM2190"/>
    </row>
    <row r="2191" spans="1:44" ht="16.75" customHeight="1" x14ac:dyDescent="0.2">
      <c r="A2191" s="62"/>
      <c r="B2191" s="93">
        <v>3</v>
      </c>
      <c r="C2191" s="145"/>
      <c r="D2191" s="146"/>
      <c r="E2191" s="146"/>
      <c r="F2191" s="146"/>
      <c r="G2191" s="146"/>
      <c r="H2191" s="146"/>
      <c r="I2191" s="146"/>
      <c r="J2191" s="146"/>
      <c r="K2191" s="146"/>
      <c r="L2191" s="146"/>
      <c r="M2191" s="146"/>
      <c r="N2191" s="146"/>
      <c r="O2191" s="146"/>
      <c r="P2191" s="146"/>
      <c r="Q2191" s="146"/>
      <c r="R2191" s="146"/>
      <c r="S2191" s="146"/>
      <c r="T2191" s="146"/>
      <c r="U2191" s="146"/>
      <c r="V2191" s="146"/>
      <c r="W2191" s="146"/>
      <c r="X2191" s="146"/>
      <c r="Y2191" s="146"/>
      <c r="Z2191" s="146"/>
      <c r="AA2191" s="146"/>
      <c r="AB2191" s="146"/>
      <c r="AC2191" s="146"/>
      <c r="AD2191" s="146"/>
      <c r="AE2191" s="147"/>
      <c r="AF2191" s="145"/>
      <c r="AG2191" s="146"/>
      <c r="AH2191" s="147"/>
      <c r="AI2191" s="145"/>
      <c r="AJ2191" s="146"/>
      <c r="AK2191" s="147"/>
      <c r="AM2191"/>
    </row>
    <row r="2192" spans="1:44" s="27" customFormat="1" ht="17" customHeight="1" x14ac:dyDescent="0.2">
      <c r="A2192" s="64"/>
      <c r="B2192" s="93">
        <v>4</v>
      </c>
      <c r="C2192" s="145"/>
      <c r="D2192" s="146"/>
      <c r="E2192" s="146"/>
      <c r="F2192" s="146"/>
      <c r="G2192" s="146"/>
      <c r="H2192" s="146"/>
      <c r="I2192" s="146"/>
      <c r="J2192" s="146"/>
      <c r="K2192" s="146"/>
      <c r="L2192" s="146"/>
      <c r="M2192" s="146"/>
      <c r="N2192" s="146"/>
      <c r="O2192" s="146"/>
      <c r="P2192" s="146"/>
      <c r="Q2192" s="146"/>
      <c r="R2192" s="146"/>
      <c r="S2192" s="146"/>
      <c r="T2192" s="146"/>
      <c r="U2192" s="146"/>
      <c r="V2192" s="146"/>
      <c r="W2192" s="146"/>
      <c r="X2192" s="146"/>
      <c r="Y2192" s="146"/>
      <c r="Z2192" s="146"/>
      <c r="AA2192" s="146"/>
      <c r="AB2192" s="146"/>
      <c r="AC2192" s="146"/>
      <c r="AD2192" s="146"/>
      <c r="AE2192" s="147"/>
      <c r="AF2192" s="145"/>
      <c r="AG2192" s="146"/>
      <c r="AH2192" s="147"/>
      <c r="AI2192" s="145"/>
      <c r="AJ2192" s="146"/>
      <c r="AK2192" s="147"/>
    </row>
    <row r="2193" spans="1:39" ht="17" customHeight="1" x14ac:dyDescent="0.2">
      <c r="A2193" s="62"/>
      <c r="B2193" s="93">
        <v>5</v>
      </c>
      <c r="C2193" s="145"/>
      <c r="D2193" s="146"/>
      <c r="E2193" s="146"/>
      <c r="F2193" s="146"/>
      <c r="G2193" s="146"/>
      <c r="H2193" s="146"/>
      <c r="I2193" s="146"/>
      <c r="J2193" s="146"/>
      <c r="K2193" s="146"/>
      <c r="L2193" s="146"/>
      <c r="M2193" s="146"/>
      <c r="N2193" s="146"/>
      <c r="O2193" s="146"/>
      <c r="P2193" s="146"/>
      <c r="Q2193" s="146"/>
      <c r="R2193" s="146"/>
      <c r="S2193" s="146"/>
      <c r="T2193" s="146"/>
      <c r="U2193" s="146"/>
      <c r="V2193" s="146"/>
      <c r="W2193" s="146"/>
      <c r="X2193" s="146"/>
      <c r="Y2193" s="146"/>
      <c r="Z2193" s="146"/>
      <c r="AA2193" s="146"/>
      <c r="AB2193" s="146"/>
      <c r="AC2193" s="146"/>
      <c r="AD2193" s="146"/>
      <c r="AE2193" s="147"/>
      <c r="AF2193" s="145"/>
      <c r="AG2193" s="146"/>
      <c r="AH2193" s="147"/>
      <c r="AI2193" s="145"/>
      <c r="AJ2193" s="146"/>
      <c r="AK2193" s="147"/>
      <c r="AM2193"/>
    </row>
    <row r="2194" spans="1:39" ht="17" customHeight="1" x14ac:dyDescent="0.2">
      <c r="A2194" s="62"/>
      <c r="B2194" s="93">
        <v>6</v>
      </c>
      <c r="C2194" s="145"/>
      <c r="D2194" s="146"/>
      <c r="E2194" s="146"/>
      <c r="F2194" s="146"/>
      <c r="G2194" s="146"/>
      <c r="H2194" s="146"/>
      <c r="I2194" s="146"/>
      <c r="J2194" s="146"/>
      <c r="K2194" s="146"/>
      <c r="L2194" s="146"/>
      <c r="M2194" s="146"/>
      <c r="N2194" s="146"/>
      <c r="O2194" s="146"/>
      <c r="P2194" s="146"/>
      <c r="Q2194" s="146"/>
      <c r="R2194" s="146"/>
      <c r="S2194" s="146"/>
      <c r="T2194" s="146"/>
      <c r="U2194" s="146"/>
      <c r="V2194" s="146"/>
      <c r="W2194" s="146"/>
      <c r="X2194" s="146"/>
      <c r="Y2194" s="146"/>
      <c r="Z2194" s="146"/>
      <c r="AA2194" s="146"/>
      <c r="AB2194" s="146"/>
      <c r="AC2194" s="146"/>
      <c r="AD2194" s="146"/>
      <c r="AE2194" s="147"/>
      <c r="AF2194" s="145"/>
      <c r="AG2194" s="146"/>
      <c r="AH2194" s="147"/>
      <c r="AI2194" s="145"/>
      <c r="AJ2194" s="146"/>
      <c r="AK2194" s="147"/>
      <c r="AM2194"/>
    </row>
    <row r="2195" spans="1:39" ht="17" customHeight="1" x14ac:dyDescent="0.2">
      <c r="A2195" s="62"/>
      <c r="B2195" s="94">
        <v>7</v>
      </c>
      <c r="C2195" s="148"/>
      <c r="D2195" s="149"/>
      <c r="E2195" s="149"/>
      <c r="F2195" s="149"/>
      <c r="G2195" s="149"/>
      <c r="H2195" s="149"/>
      <c r="I2195" s="149"/>
      <c r="J2195" s="149"/>
      <c r="K2195" s="149"/>
      <c r="L2195" s="149"/>
      <c r="M2195" s="149"/>
      <c r="N2195" s="149"/>
      <c r="O2195" s="149"/>
      <c r="P2195" s="149"/>
      <c r="Q2195" s="149"/>
      <c r="R2195" s="149"/>
      <c r="S2195" s="149"/>
      <c r="T2195" s="149"/>
      <c r="U2195" s="149"/>
      <c r="V2195" s="149"/>
      <c r="W2195" s="149"/>
      <c r="X2195" s="149"/>
      <c r="Y2195" s="149"/>
      <c r="Z2195" s="149"/>
      <c r="AA2195" s="149"/>
      <c r="AB2195" s="149"/>
      <c r="AC2195" s="149"/>
      <c r="AD2195" s="149"/>
      <c r="AE2195" s="150"/>
      <c r="AF2195" s="148"/>
      <c r="AG2195" s="149"/>
      <c r="AH2195" s="150"/>
      <c r="AI2195" s="148"/>
      <c r="AJ2195" s="149"/>
      <c r="AK2195" s="150"/>
      <c r="AM2195"/>
    </row>
    <row r="2196" spans="1:39" ht="7" customHeight="1" x14ac:dyDescent="0.2">
      <c r="A2196" s="62"/>
      <c r="B2196" s="16"/>
      <c r="C2196" s="17"/>
      <c r="D2196" s="18"/>
      <c r="E2196" s="18"/>
      <c r="F2196" s="18"/>
      <c r="G2196" s="18"/>
      <c r="H2196" s="18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  <c r="AA2196" s="16"/>
      <c r="AB2196" s="16"/>
      <c r="AC2196" s="16"/>
      <c r="AD2196" s="16"/>
      <c r="AE2196" s="16"/>
      <c r="AF2196" s="16"/>
      <c r="AG2196" s="16"/>
      <c r="AH2196" s="16"/>
      <c r="AI2196" s="16"/>
      <c r="AJ2196" s="16"/>
      <c r="AK2196" s="16"/>
      <c r="AM2196"/>
    </row>
    <row r="2197" spans="1:39" ht="17" customHeight="1" x14ac:dyDescent="0.2">
      <c r="A2197" s="62"/>
      <c r="B2197" s="163" t="s">
        <v>285</v>
      </c>
      <c r="C2197" s="164"/>
      <c r="D2197" s="165"/>
      <c r="E2197" s="163" t="s">
        <v>286</v>
      </c>
      <c r="F2197" s="164"/>
      <c r="G2197" s="164"/>
      <c r="H2197" s="164"/>
      <c r="I2197" s="164"/>
      <c r="J2197" s="164"/>
      <c r="K2197" s="164"/>
      <c r="L2197" s="164"/>
      <c r="M2197" s="164"/>
      <c r="N2197" s="164"/>
      <c r="O2197" s="164"/>
      <c r="P2197" s="164"/>
      <c r="Q2197" s="164"/>
      <c r="R2197" s="164"/>
      <c r="S2197" s="165"/>
      <c r="T2197" s="163" t="s">
        <v>287</v>
      </c>
      <c r="U2197" s="164"/>
      <c r="V2197" s="164"/>
      <c r="W2197" s="164"/>
      <c r="X2197" s="165"/>
      <c r="Y2197" s="163" t="s">
        <v>288</v>
      </c>
      <c r="Z2197" s="164"/>
      <c r="AA2197" s="164"/>
      <c r="AB2197" s="164"/>
      <c r="AC2197" s="165"/>
      <c r="AD2197" s="163" t="s">
        <v>289</v>
      </c>
      <c r="AE2197" s="164"/>
      <c r="AF2197" s="164"/>
      <c r="AG2197" s="164"/>
      <c r="AH2197" s="165"/>
      <c r="AI2197" s="163" t="s">
        <v>290</v>
      </c>
      <c r="AJ2197" s="164"/>
      <c r="AK2197" s="165"/>
      <c r="AM2197"/>
    </row>
    <row r="2198" spans="1:39" ht="17" customHeight="1" x14ac:dyDescent="0.2">
      <c r="A2198" s="62"/>
      <c r="B2198" s="142"/>
      <c r="C2198" s="143"/>
      <c r="D2198" s="144"/>
      <c r="E2198" s="142"/>
      <c r="F2198" s="143"/>
      <c r="G2198" s="143"/>
      <c r="H2198" s="143"/>
      <c r="I2198" s="143"/>
      <c r="J2198" s="143"/>
      <c r="K2198" s="143"/>
      <c r="L2198" s="143"/>
      <c r="M2198" s="143"/>
      <c r="N2198" s="143"/>
      <c r="O2198" s="143"/>
      <c r="P2198" s="143"/>
      <c r="Q2198" s="143"/>
      <c r="R2198" s="143"/>
      <c r="S2198" s="144"/>
      <c r="T2198" s="142" t="s">
        <v>291</v>
      </c>
      <c r="U2198" s="143"/>
      <c r="V2198" s="143"/>
      <c r="W2198" s="143"/>
      <c r="X2198" s="144"/>
      <c r="Y2198" s="142" t="s">
        <v>292</v>
      </c>
      <c r="Z2198" s="143"/>
      <c r="AA2198" s="143"/>
      <c r="AB2198" s="143"/>
      <c r="AC2198" s="144"/>
      <c r="AD2198" s="142" t="s">
        <v>292</v>
      </c>
      <c r="AE2198" s="143"/>
      <c r="AF2198" s="143"/>
      <c r="AG2198" s="143"/>
      <c r="AH2198" s="144"/>
      <c r="AI2198" s="142"/>
      <c r="AJ2198" s="143"/>
      <c r="AK2198" s="144"/>
      <c r="AM2198"/>
    </row>
    <row r="2199" spans="1:39" ht="17" customHeight="1" x14ac:dyDescent="0.2">
      <c r="A2199" s="62"/>
      <c r="B2199" s="145"/>
      <c r="C2199" s="146"/>
      <c r="D2199" s="147"/>
      <c r="E2199" s="145"/>
      <c r="F2199" s="146"/>
      <c r="G2199" s="146"/>
      <c r="H2199" s="146"/>
      <c r="I2199" s="146"/>
      <c r="J2199" s="146"/>
      <c r="K2199" s="146"/>
      <c r="L2199" s="146"/>
      <c r="M2199" s="146"/>
      <c r="N2199" s="146"/>
      <c r="O2199" s="146"/>
      <c r="P2199" s="146"/>
      <c r="Q2199" s="146"/>
      <c r="R2199" s="146"/>
      <c r="S2199" s="147"/>
      <c r="T2199" s="145" t="s">
        <v>291</v>
      </c>
      <c r="U2199" s="146"/>
      <c r="V2199" s="146"/>
      <c r="W2199" s="146"/>
      <c r="X2199" s="147"/>
      <c r="Y2199" s="145" t="s">
        <v>292</v>
      </c>
      <c r="Z2199" s="146"/>
      <c r="AA2199" s="146"/>
      <c r="AB2199" s="146"/>
      <c r="AC2199" s="147"/>
      <c r="AD2199" s="145" t="s">
        <v>292</v>
      </c>
      <c r="AE2199" s="146"/>
      <c r="AF2199" s="146"/>
      <c r="AG2199" s="146"/>
      <c r="AH2199" s="147"/>
      <c r="AI2199" s="145"/>
      <c r="AJ2199" s="146"/>
      <c r="AK2199" s="147"/>
      <c r="AM2199"/>
    </row>
    <row r="2200" spans="1:39" ht="17" customHeight="1" x14ac:dyDescent="0.2">
      <c r="A2200" s="62"/>
      <c r="B2200" s="145"/>
      <c r="C2200" s="146"/>
      <c r="D2200" s="147"/>
      <c r="E2200" s="145"/>
      <c r="F2200" s="146"/>
      <c r="G2200" s="146"/>
      <c r="H2200" s="146"/>
      <c r="I2200" s="146"/>
      <c r="J2200" s="146"/>
      <c r="K2200" s="146"/>
      <c r="L2200" s="146"/>
      <c r="M2200" s="146"/>
      <c r="N2200" s="146"/>
      <c r="O2200" s="146"/>
      <c r="P2200" s="146"/>
      <c r="Q2200" s="146"/>
      <c r="R2200" s="146"/>
      <c r="S2200" s="147"/>
      <c r="T2200" s="145" t="s">
        <v>291</v>
      </c>
      <c r="U2200" s="146"/>
      <c r="V2200" s="146"/>
      <c r="W2200" s="146"/>
      <c r="X2200" s="147"/>
      <c r="Y2200" s="145" t="s">
        <v>292</v>
      </c>
      <c r="Z2200" s="146"/>
      <c r="AA2200" s="146"/>
      <c r="AB2200" s="146"/>
      <c r="AC2200" s="147"/>
      <c r="AD2200" s="145" t="s">
        <v>292</v>
      </c>
      <c r="AE2200" s="146"/>
      <c r="AF2200" s="146"/>
      <c r="AG2200" s="146"/>
      <c r="AH2200" s="147"/>
      <c r="AI2200" s="145"/>
      <c r="AJ2200" s="146"/>
      <c r="AK2200" s="147"/>
      <c r="AM2200"/>
    </row>
    <row r="2201" spans="1:39" ht="17" customHeight="1" x14ac:dyDescent="0.2">
      <c r="A2201" s="62"/>
      <c r="B2201" s="145"/>
      <c r="C2201" s="146"/>
      <c r="D2201" s="147"/>
      <c r="E2201" s="145"/>
      <c r="F2201" s="146"/>
      <c r="G2201" s="146"/>
      <c r="H2201" s="146"/>
      <c r="I2201" s="146"/>
      <c r="J2201" s="146"/>
      <c r="K2201" s="146"/>
      <c r="L2201" s="146"/>
      <c r="M2201" s="146"/>
      <c r="N2201" s="146"/>
      <c r="O2201" s="146"/>
      <c r="P2201" s="146"/>
      <c r="Q2201" s="146"/>
      <c r="R2201" s="146"/>
      <c r="S2201" s="147"/>
      <c r="T2201" s="145" t="s">
        <v>291</v>
      </c>
      <c r="U2201" s="146"/>
      <c r="V2201" s="146"/>
      <c r="W2201" s="146"/>
      <c r="X2201" s="147"/>
      <c r="Y2201" s="145" t="s">
        <v>292</v>
      </c>
      <c r="Z2201" s="146"/>
      <c r="AA2201" s="146"/>
      <c r="AB2201" s="146"/>
      <c r="AC2201" s="147"/>
      <c r="AD2201" s="145" t="s">
        <v>292</v>
      </c>
      <c r="AE2201" s="146"/>
      <c r="AF2201" s="146"/>
      <c r="AG2201" s="146"/>
      <c r="AH2201" s="147"/>
      <c r="AI2201" s="145"/>
      <c r="AJ2201" s="146"/>
      <c r="AK2201" s="147"/>
      <c r="AM2201"/>
    </row>
    <row r="2202" spans="1:39" ht="17" customHeight="1" x14ac:dyDescent="0.2">
      <c r="A2202" s="62"/>
      <c r="B2202" s="145"/>
      <c r="C2202" s="146"/>
      <c r="D2202" s="147"/>
      <c r="E2202" s="145"/>
      <c r="F2202" s="146"/>
      <c r="G2202" s="146"/>
      <c r="H2202" s="146"/>
      <c r="I2202" s="146"/>
      <c r="J2202" s="146"/>
      <c r="K2202" s="146"/>
      <c r="L2202" s="146"/>
      <c r="M2202" s="146"/>
      <c r="N2202" s="146"/>
      <c r="O2202" s="146"/>
      <c r="P2202" s="146"/>
      <c r="Q2202" s="146"/>
      <c r="R2202" s="146"/>
      <c r="S2202" s="147"/>
      <c r="T2202" s="145" t="s">
        <v>291</v>
      </c>
      <c r="U2202" s="146"/>
      <c r="V2202" s="146"/>
      <c r="W2202" s="146"/>
      <c r="X2202" s="147"/>
      <c r="Y2202" s="145" t="s">
        <v>292</v>
      </c>
      <c r="Z2202" s="146"/>
      <c r="AA2202" s="146"/>
      <c r="AB2202" s="146"/>
      <c r="AC2202" s="147"/>
      <c r="AD2202" s="145" t="s">
        <v>292</v>
      </c>
      <c r="AE2202" s="146"/>
      <c r="AF2202" s="146"/>
      <c r="AG2202" s="146"/>
      <c r="AH2202" s="147"/>
      <c r="AI2202" s="145"/>
      <c r="AJ2202" s="146"/>
      <c r="AK2202" s="147"/>
      <c r="AM2202"/>
    </row>
    <row r="2203" spans="1:39" ht="17" customHeight="1" x14ac:dyDescent="0.2">
      <c r="A2203" s="62"/>
      <c r="B2203" s="145"/>
      <c r="C2203" s="146"/>
      <c r="D2203" s="147"/>
      <c r="E2203" s="145"/>
      <c r="F2203" s="146"/>
      <c r="G2203" s="146"/>
      <c r="H2203" s="146"/>
      <c r="I2203" s="146"/>
      <c r="J2203" s="146"/>
      <c r="K2203" s="146"/>
      <c r="L2203" s="146"/>
      <c r="M2203" s="146"/>
      <c r="N2203" s="146"/>
      <c r="O2203" s="146"/>
      <c r="P2203" s="146"/>
      <c r="Q2203" s="146"/>
      <c r="R2203" s="146"/>
      <c r="S2203" s="147"/>
      <c r="T2203" s="145" t="s">
        <v>291</v>
      </c>
      <c r="U2203" s="146"/>
      <c r="V2203" s="146"/>
      <c r="W2203" s="146"/>
      <c r="X2203" s="147"/>
      <c r="Y2203" s="145" t="s">
        <v>292</v>
      </c>
      <c r="Z2203" s="146"/>
      <c r="AA2203" s="146"/>
      <c r="AB2203" s="146"/>
      <c r="AC2203" s="147"/>
      <c r="AD2203" s="145" t="s">
        <v>292</v>
      </c>
      <c r="AE2203" s="146"/>
      <c r="AF2203" s="146"/>
      <c r="AG2203" s="146"/>
      <c r="AH2203" s="147"/>
      <c r="AI2203" s="145"/>
      <c r="AJ2203" s="146"/>
      <c r="AK2203" s="147"/>
      <c r="AM2203"/>
    </row>
    <row r="2204" spans="1:39" ht="17" customHeight="1" x14ac:dyDescent="0.2">
      <c r="A2204" s="62"/>
      <c r="B2204" s="145"/>
      <c r="C2204" s="146"/>
      <c r="D2204" s="147"/>
      <c r="E2204" s="145"/>
      <c r="F2204" s="146"/>
      <c r="G2204" s="146"/>
      <c r="H2204" s="146"/>
      <c r="I2204" s="146"/>
      <c r="J2204" s="146"/>
      <c r="K2204" s="146"/>
      <c r="L2204" s="146"/>
      <c r="M2204" s="146"/>
      <c r="N2204" s="146"/>
      <c r="O2204" s="146"/>
      <c r="P2204" s="146"/>
      <c r="Q2204" s="146"/>
      <c r="R2204" s="146"/>
      <c r="S2204" s="147"/>
      <c r="T2204" s="145" t="s">
        <v>291</v>
      </c>
      <c r="U2204" s="146"/>
      <c r="V2204" s="146"/>
      <c r="W2204" s="146"/>
      <c r="X2204" s="147"/>
      <c r="Y2204" s="145" t="s">
        <v>292</v>
      </c>
      <c r="Z2204" s="146"/>
      <c r="AA2204" s="146"/>
      <c r="AB2204" s="146"/>
      <c r="AC2204" s="147"/>
      <c r="AD2204" s="145" t="s">
        <v>292</v>
      </c>
      <c r="AE2204" s="146"/>
      <c r="AF2204" s="146"/>
      <c r="AG2204" s="146"/>
      <c r="AH2204" s="147"/>
      <c r="AI2204" s="145"/>
      <c r="AJ2204" s="146"/>
      <c r="AK2204" s="147"/>
      <c r="AM2204"/>
    </row>
    <row r="2205" spans="1:39" ht="17" customHeight="1" x14ac:dyDescent="0.2">
      <c r="A2205" s="62"/>
      <c r="B2205" s="145"/>
      <c r="C2205" s="146"/>
      <c r="D2205" s="147"/>
      <c r="E2205" s="145"/>
      <c r="F2205" s="146"/>
      <c r="G2205" s="146"/>
      <c r="H2205" s="146"/>
      <c r="I2205" s="146"/>
      <c r="J2205" s="146"/>
      <c r="K2205" s="146"/>
      <c r="L2205" s="146"/>
      <c r="M2205" s="146"/>
      <c r="N2205" s="146"/>
      <c r="O2205" s="146"/>
      <c r="P2205" s="146"/>
      <c r="Q2205" s="146"/>
      <c r="R2205" s="146"/>
      <c r="S2205" s="147"/>
      <c r="T2205" s="145" t="s">
        <v>291</v>
      </c>
      <c r="U2205" s="146"/>
      <c r="V2205" s="146"/>
      <c r="W2205" s="146"/>
      <c r="X2205" s="147"/>
      <c r="Y2205" s="145" t="s">
        <v>292</v>
      </c>
      <c r="Z2205" s="146"/>
      <c r="AA2205" s="146"/>
      <c r="AB2205" s="146"/>
      <c r="AC2205" s="147"/>
      <c r="AD2205" s="145" t="s">
        <v>292</v>
      </c>
      <c r="AE2205" s="146"/>
      <c r="AF2205" s="146"/>
      <c r="AG2205" s="146"/>
      <c r="AH2205" s="147"/>
      <c r="AI2205" s="145"/>
      <c r="AJ2205" s="146"/>
      <c r="AK2205" s="147"/>
      <c r="AM2205"/>
    </row>
    <row r="2206" spans="1:39" ht="17" customHeight="1" x14ac:dyDescent="0.2">
      <c r="A2206" s="62"/>
      <c r="B2206" s="145"/>
      <c r="C2206" s="146"/>
      <c r="D2206" s="147"/>
      <c r="E2206" s="145"/>
      <c r="F2206" s="146"/>
      <c r="G2206" s="146"/>
      <c r="H2206" s="146"/>
      <c r="I2206" s="146"/>
      <c r="J2206" s="146"/>
      <c r="K2206" s="146"/>
      <c r="L2206" s="146"/>
      <c r="M2206" s="146"/>
      <c r="N2206" s="146"/>
      <c r="O2206" s="146"/>
      <c r="P2206" s="146"/>
      <c r="Q2206" s="146"/>
      <c r="R2206" s="146"/>
      <c r="S2206" s="147"/>
      <c r="T2206" s="145" t="s">
        <v>291</v>
      </c>
      <c r="U2206" s="146"/>
      <c r="V2206" s="146"/>
      <c r="W2206" s="146"/>
      <c r="X2206" s="147"/>
      <c r="Y2206" s="145" t="s">
        <v>292</v>
      </c>
      <c r="Z2206" s="146"/>
      <c r="AA2206" s="146"/>
      <c r="AB2206" s="146"/>
      <c r="AC2206" s="147"/>
      <c r="AD2206" s="145" t="s">
        <v>292</v>
      </c>
      <c r="AE2206" s="146"/>
      <c r="AF2206" s="146"/>
      <c r="AG2206" s="146"/>
      <c r="AH2206" s="147"/>
      <c r="AI2206" s="145"/>
      <c r="AJ2206" s="146"/>
      <c r="AK2206" s="147"/>
      <c r="AM2206"/>
    </row>
    <row r="2207" spans="1:39" ht="17" customHeight="1" x14ac:dyDescent="0.2">
      <c r="A2207" s="62"/>
      <c r="B2207" s="145"/>
      <c r="C2207" s="146"/>
      <c r="D2207" s="147"/>
      <c r="E2207" s="145"/>
      <c r="F2207" s="146"/>
      <c r="G2207" s="146"/>
      <c r="H2207" s="146"/>
      <c r="I2207" s="146"/>
      <c r="J2207" s="146"/>
      <c r="K2207" s="146"/>
      <c r="L2207" s="146"/>
      <c r="M2207" s="146"/>
      <c r="N2207" s="146"/>
      <c r="O2207" s="146"/>
      <c r="P2207" s="146"/>
      <c r="Q2207" s="146"/>
      <c r="R2207" s="146"/>
      <c r="S2207" s="147"/>
      <c r="T2207" s="145" t="s">
        <v>291</v>
      </c>
      <c r="U2207" s="146"/>
      <c r="V2207" s="146"/>
      <c r="W2207" s="146"/>
      <c r="X2207" s="147"/>
      <c r="Y2207" s="145" t="s">
        <v>292</v>
      </c>
      <c r="Z2207" s="146"/>
      <c r="AA2207" s="146"/>
      <c r="AB2207" s="146"/>
      <c r="AC2207" s="147"/>
      <c r="AD2207" s="145" t="s">
        <v>292</v>
      </c>
      <c r="AE2207" s="146"/>
      <c r="AF2207" s="146"/>
      <c r="AG2207" s="146"/>
      <c r="AH2207" s="147"/>
      <c r="AI2207" s="145"/>
      <c r="AJ2207" s="146"/>
      <c r="AK2207" s="147"/>
      <c r="AM2207"/>
    </row>
    <row r="2208" spans="1:39" ht="17" customHeight="1" x14ac:dyDescent="0.2">
      <c r="A2208" s="62"/>
      <c r="B2208" s="148"/>
      <c r="C2208" s="149"/>
      <c r="D2208" s="150"/>
      <c r="E2208" s="148"/>
      <c r="F2208" s="149"/>
      <c r="G2208" s="149"/>
      <c r="H2208" s="149"/>
      <c r="I2208" s="149"/>
      <c r="J2208" s="149"/>
      <c r="K2208" s="149"/>
      <c r="L2208" s="149"/>
      <c r="M2208" s="149"/>
      <c r="N2208" s="149"/>
      <c r="O2208" s="149"/>
      <c r="P2208" s="149"/>
      <c r="Q2208" s="149"/>
      <c r="R2208" s="149"/>
      <c r="S2208" s="150"/>
      <c r="T2208" s="148" t="s">
        <v>291</v>
      </c>
      <c r="U2208" s="149"/>
      <c r="V2208" s="149"/>
      <c r="W2208" s="149"/>
      <c r="X2208" s="150"/>
      <c r="Y2208" s="148" t="s">
        <v>292</v>
      </c>
      <c r="Z2208" s="149"/>
      <c r="AA2208" s="149"/>
      <c r="AB2208" s="149"/>
      <c r="AC2208" s="150"/>
      <c r="AD2208" s="148" t="s">
        <v>292</v>
      </c>
      <c r="AE2208" s="149"/>
      <c r="AF2208" s="149"/>
      <c r="AG2208" s="149"/>
      <c r="AH2208" s="150"/>
      <c r="AI2208" s="148"/>
      <c r="AJ2208" s="149"/>
      <c r="AK2208" s="150"/>
      <c r="AM2208"/>
    </row>
    <row r="2209" spans="1:39" ht="7" customHeight="1" x14ac:dyDescent="0.2">
      <c r="A2209" s="62"/>
      <c r="AM2209"/>
    </row>
    <row r="2210" spans="1:39" ht="7" customHeight="1" x14ac:dyDescent="0.2">
      <c r="A2210" s="62"/>
      <c r="B2210" s="28"/>
      <c r="C2210" s="25"/>
      <c r="D2210" s="25"/>
      <c r="E2210" s="25"/>
      <c r="F2210" s="25"/>
      <c r="G2210" s="25"/>
      <c r="H2210" s="25"/>
      <c r="I2210" s="25"/>
      <c r="J2210" s="25"/>
      <c r="K2210" s="25"/>
      <c r="L2210" s="25"/>
      <c r="M2210" s="25"/>
      <c r="N2210" s="25"/>
      <c r="O2210" s="25"/>
      <c r="P2210" s="25"/>
      <c r="Q2210" s="25"/>
      <c r="R2210" s="25"/>
      <c r="S2210" s="25"/>
      <c r="T2210" s="25"/>
      <c r="U2210" s="25"/>
      <c r="V2210" s="25"/>
      <c r="W2210" s="25"/>
      <c r="X2210" s="25"/>
      <c r="Y2210" s="25"/>
      <c r="Z2210" s="25"/>
      <c r="AA2210" s="25"/>
      <c r="AB2210" s="25"/>
      <c r="AC2210" s="25"/>
      <c r="AD2210" s="25"/>
      <c r="AE2210" s="25"/>
      <c r="AF2210" s="25"/>
      <c r="AG2210" s="25"/>
      <c r="AH2210" s="25"/>
      <c r="AI2210" s="25"/>
      <c r="AJ2210" s="25"/>
      <c r="AK2210" s="26"/>
      <c r="AM2210"/>
    </row>
    <row r="2211" spans="1:39" s="30" customFormat="1" ht="15" customHeight="1" x14ac:dyDescent="0.15">
      <c r="A2211" s="62"/>
      <c r="B2211" s="166" t="s">
        <v>293</v>
      </c>
      <c r="C2211" s="167"/>
      <c r="D2211" s="167"/>
      <c r="E2211" s="167"/>
      <c r="F2211" s="167"/>
      <c r="G2211" s="23"/>
      <c r="H2211" s="69"/>
      <c r="I2211" s="23" t="s">
        <v>294</v>
      </c>
      <c r="J2211" s="23"/>
      <c r="K2211" s="23"/>
      <c r="L2211" s="23"/>
      <c r="M2211" s="69"/>
      <c r="N2211" s="23" t="s">
        <v>295</v>
      </c>
      <c r="O2211" s="23"/>
      <c r="P2211" s="23"/>
      <c r="Q2211" s="23"/>
      <c r="R2211" s="69"/>
      <c r="S2211" s="23" t="s">
        <v>296</v>
      </c>
      <c r="T2211" s="23"/>
      <c r="U2211" s="23"/>
      <c r="V2211" s="23"/>
      <c r="W2211" s="23"/>
      <c r="X2211" s="23"/>
      <c r="Y2211" s="70"/>
      <c r="Z2211" s="23" t="s">
        <v>297</v>
      </c>
      <c r="AA2211" s="23"/>
      <c r="AB2211" s="23"/>
      <c r="AC2211" s="23"/>
      <c r="AD2211" s="69"/>
      <c r="AE2211" s="23" t="s">
        <v>298</v>
      </c>
      <c r="AF2211" s="23"/>
      <c r="AG2211" s="23"/>
      <c r="AH2211" s="80"/>
      <c r="AI2211" s="80"/>
      <c r="AJ2211" s="80"/>
      <c r="AK2211" s="84"/>
    </row>
    <row r="2212" spans="1:39" s="30" customFormat="1" ht="10" customHeight="1" x14ac:dyDescent="0.15">
      <c r="A2212" s="62"/>
      <c r="B2212" s="166"/>
      <c r="C2212" s="167"/>
      <c r="D2212" s="167"/>
      <c r="E2212" s="167"/>
      <c r="F2212" s="167"/>
      <c r="G2212" s="23"/>
      <c r="H2212" s="23"/>
      <c r="I2212" s="23"/>
      <c r="J2212" s="23"/>
      <c r="K2212" s="23"/>
      <c r="L2212" s="23"/>
      <c r="M2212" s="23"/>
      <c r="N2212" s="23"/>
      <c r="O2212" s="23"/>
      <c r="P2212" s="23"/>
      <c r="Q2212" s="23"/>
      <c r="R2212" s="23"/>
      <c r="S2212" s="23"/>
      <c r="T2212" s="23"/>
      <c r="U2212" s="23"/>
      <c r="V2212" s="23"/>
      <c r="W2212" s="23"/>
      <c r="X2212" s="23"/>
      <c r="Y2212" s="23"/>
      <c r="Z2212" s="23"/>
      <c r="AA2212" s="23"/>
      <c r="AB2212" s="23"/>
      <c r="AC2212" s="23"/>
      <c r="AD2212" s="23"/>
      <c r="AE2212" s="23"/>
      <c r="AF2212" s="23"/>
      <c r="AG2212" s="23"/>
      <c r="AH2212" s="80"/>
      <c r="AI2212" s="80"/>
      <c r="AJ2212" s="80"/>
      <c r="AK2212" s="84"/>
    </row>
    <row r="2213" spans="1:39" s="30" customFormat="1" ht="15" customHeight="1" x14ac:dyDescent="0.15">
      <c r="A2213" s="62"/>
      <c r="B2213" s="166"/>
      <c r="C2213" s="167"/>
      <c r="D2213" s="167"/>
      <c r="E2213" s="167"/>
      <c r="F2213" s="167"/>
      <c r="G2213" s="23"/>
      <c r="H2213" s="69"/>
      <c r="I2213" s="23" t="s">
        <v>299</v>
      </c>
      <c r="J2213" s="23"/>
      <c r="K2213" s="23"/>
      <c r="L2213" s="23"/>
      <c r="M2213" s="69"/>
      <c r="N2213" s="23" t="s">
        <v>300</v>
      </c>
      <c r="O2213" s="72"/>
      <c r="P2213" s="23"/>
      <c r="Q2213" s="23"/>
      <c r="R2213" s="69"/>
      <c r="S2213" s="23" t="s">
        <v>301</v>
      </c>
      <c r="T2213" s="23"/>
      <c r="U2213" s="23"/>
      <c r="V2213" s="23"/>
      <c r="W2213" s="23"/>
      <c r="X2213" s="23"/>
      <c r="Y2213" s="69"/>
      <c r="Z2213" s="23" t="s">
        <v>302</v>
      </c>
      <c r="AA2213" s="23"/>
      <c r="AB2213" s="71"/>
      <c r="AC2213" s="71"/>
      <c r="AD2213" s="71"/>
      <c r="AE2213" s="71"/>
      <c r="AF2213" s="71"/>
      <c r="AG2213" s="71"/>
      <c r="AH2213" s="71"/>
      <c r="AI2213" s="71"/>
      <c r="AJ2213" s="71"/>
      <c r="AK2213" s="82"/>
    </row>
    <row r="2214" spans="1:39" s="30" customFormat="1" ht="10" customHeight="1" x14ac:dyDescent="0.15">
      <c r="A2214" s="62"/>
      <c r="B2214" s="83"/>
      <c r="C2214" s="29"/>
      <c r="D2214" s="29"/>
      <c r="E2214" s="29"/>
      <c r="F2214" s="29"/>
      <c r="G2214" s="23"/>
      <c r="H2214" s="23"/>
      <c r="I2214" s="23"/>
      <c r="J2214" s="23"/>
      <c r="K2214" s="23"/>
      <c r="L2214" s="23"/>
      <c r="M2214" s="23"/>
      <c r="N2214" s="23"/>
      <c r="O2214" s="23"/>
      <c r="P2214" s="23"/>
      <c r="Q2214" s="23"/>
      <c r="R2214" s="23"/>
      <c r="S2214" s="23"/>
      <c r="T2214" s="23"/>
      <c r="U2214" s="23"/>
      <c r="V2214" s="23"/>
      <c r="W2214" s="23"/>
      <c r="X2214" s="23"/>
      <c r="Y2214" s="23"/>
      <c r="Z2214" s="23"/>
      <c r="AA2214" s="23"/>
      <c r="AB2214" s="23"/>
      <c r="AC2214" s="23"/>
      <c r="AD2214" s="23"/>
      <c r="AE2214" s="23"/>
      <c r="AF2214" s="23"/>
      <c r="AG2214" s="23"/>
      <c r="AH2214" s="23"/>
      <c r="AI2214" s="23"/>
      <c r="AJ2214" s="23"/>
      <c r="AK2214" s="84"/>
    </row>
    <row r="2215" spans="1:39" s="30" customFormat="1" ht="15" customHeight="1" x14ac:dyDescent="0.15">
      <c r="A2215" s="62"/>
      <c r="B2215" s="171" t="s">
        <v>303</v>
      </c>
      <c r="C2215" s="172"/>
      <c r="D2215" s="172"/>
      <c r="E2215" s="172"/>
      <c r="F2215" s="172"/>
      <c r="G2215" s="23"/>
      <c r="H2215" s="69"/>
      <c r="I2215" s="23" t="s">
        <v>304</v>
      </c>
      <c r="J2215" s="23"/>
      <c r="K2215" s="23"/>
      <c r="L2215" s="23"/>
      <c r="M2215" s="23"/>
      <c r="N2215" s="23"/>
      <c r="O2215" s="72"/>
      <c r="P2215" s="23"/>
      <c r="Q2215" s="23"/>
      <c r="R2215" s="69"/>
      <c r="S2215" s="23" t="s">
        <v>305</v>
      </c>
      <c r="T2215" s="23"/>
      <c r="U2215" s="23"/>
      <c r="V2215" s="23"/>
      <c r="W2215" s="23"/>
      <c r="X2215" s="23"/>
      <c r="Y2215" s="69"/>
      <c r="Z2215" s="23" t="s">
        <v>306</v>
      </c>
      <c r="AA2215" s="23"/>
      <c r="AB2215" s="23"/>
      <c r="AC2215" s="23"/>
      <c r="AD2215" s="23"/>
      <c r="AE2215" s="23"/>
      <c r="AF2215" s="73"/>
      <c r="AG2215" s="23"/>
      <c r="AH2215" s="23"/>
      <c r="AI2215" s="23"/>
      <c r="AJ2215" s="23"/>
      <c r="AK2215" s="84"/>
    </row>
    <row r="2216" spans="1:39" s="30" customFormat="1" ht="5" customHeight="1" x14ac:dyDescent="0.15">
      <c r="A2216" s="62"/>
      <c r="B2216" s="171"/>
      <c r="C2216" s="172"/>
      <c r="D2216" s="172"/>
      <c r="E2216" s="172"/>
      <c r="F2216" s="172"/>
      <c r="G2216" s="23"/>
      <c r="H2216" s="23"/>
      <c r="I2216" s="23"/>
      <c r="J2216" s="23"/>
      <c r="K2216" s="23"/>
      <c r="L2216" s="23"/>
      <c r="M2216" s="23"/>
      <c r="N2216" s="23"/>
      <c r="O2216" s="72"/>
      <c r="P2216" s="23"/>
      <c r="Q2216" s="23"/>
      <c r="R2216" s="23"/>
      <c r="S2216" s="23"/>
      <c r="T2216" s="23"/>
      <c r="U2216" s="23"/>
      <c r="V2216" s="23"/>
      <c r="W2216" s="23"/>
      <c r="X2216" s="23"/>
      <c r="Y2216" s="23"/>
      <c r="Z2216" s="23"/>
      <c r="AA2216" s="23"/>
      <c r="AB2216" s="23"/>
      <c r="AC2216" s="23"/>
      <c r="AD2216" s="23"/>
      <c r="AE2216" s="23"/>
      <c r="AF2216" s="73"/>
      <c r="AG2216" s="23"/>
      <c r="AH2216" s="23"/>
      <c r="AI2216" s="23"/>
      <c r="AJ2216" s="23"/>
      <c r="AK2216" s="84"/>
    </row>
    <row r="2217" spans="1:39" s="30" customFormat="1" ht="15" customHeight="1" x14ac:dyDescent="0.2">
      <c r="A2217" s="63"/>
      <c r="B2217" s="171"/>
      <c r="C2217" s="172"/>
      <c r="D2217" s="172"/>
      <c r="E2217" s="172"/>
      <c r="F2217" s="172"/>
      <c r="G2217" s="23"/>
      <c r="H2217" s="23"/>
      <c r="I2217" s="23"/>
      <c r="J2217" s="23"/>
      <c r="K2217" s="23"/>
      <c r="L2217" s="23"/>
      <c r="M2217" s="23"/>
      <c r="N2217" s="23"/>
      <c r="O2217" s="74"/>
      <c r="P2217" s="23"/>
      <c r="Q2217" s="23"/>
      <c r="R2217" s="23"/>
      <c r="S2217" s="23"/>
      <c r="T2217" s="23"/>
      <c r="U2217" s="23"/>
      <c r="V2217" s="23"/>
      <c r="W2217" s="23"/>
      <c r="X2217" s="23"/>
      <c r="Y2217" s="23"/>
      <c r="Z2217" s="23"/>
      <c r="AA2217" s="23"/>
      <c r="AB2217" s="23"/>
      <c r="AC2217" s="23"/>
      <c r="AD2217" s="23"/>
      <c r="AE2217" s="23"/>
      <c r="AF2217" s="23"/>
      <c r="AG2217" s="23"/>
      <c r="AH2217" s="23"/>
      <c r="AI2217" s="23"/>
      <c r="AJ2217" s="23"/>
      <c r="AK2217" s="84"/>
    </row>
    <row r="2218" spans="1:39" s="30" customFormat="1" ht="10" customHeight="1" x14ac:dyDescent="0.2">
      <c r="A2218" s="62"/>
      <c r="B2218" s="83"/>
      <c r="C2218" s="29"/>
      <c r="D2218" s="29"/>
      <c r="E2218" s="29"/>
      <c r="F2218" s="29"/>
      <c r="G2218" s="23"/>
      <c r="H2218" s="23"/>
      <c r="I2218" s="23"/>
      <c r="J2218" s="23"/>
      <c r="K2218" s="23"/>
      <c r="L2218" s="23"/>
      <c r="M2218" s="23"/>
      <c r="N2218" s="23"/>
      <c r="O2218" s="75"/>
      <c r="P2218" s="23"/>
      <c r="Q2218" s="23"/>
      <c r="R2218" s="23"/>
      <c r="S2218" s="23"/>
      <c r="T2218" s="23"/>
      <c r="U2218" s="23"/>
      <c r="V2218" s="23"/>
      <c r="W2218" s="23"/>
      <c r="X2218" s="23"/>
      <c r="Y2218" s="23"/>
      <c r="Z2218" s="23"/>
      <c r="AA2218" s="23"/>
      <c r="AB2218" s="23"/>
      <c r="AC2218" s="23"/>
      <c r="AD2218" s="23"/>
      <c r="AE2218" s="23"/>
      <c r="AF2218" s="23"/>
      <c r="AG2218" s="23"/>
      <c r="AH2218" s="23"/>
      <c r="AI2218" s="23"/>
      <c r="AJ2218" s="23"/>
      <c r="AK2218" s="84"/>
    </row>
    <row r="2219" spans="1:39" s="30" customFormat="1" ht="17" customHeight="1" x14ac:dyDescent="0.15">
      <c r="A2219" s="62"/>
      <c r="B2219" s="173" t="s">
        <v>307</v>
      </c>
      <c r="C2219" s="174"/>
      <c r="D2219" s="174"/>
      <c r="E2219" s="174"/>
      <c r="F2219" s="174"/>
      <c r="G2219" s="23"/>
      <c r="H2219" s="69"/>
      <c r="I2219" s="76" t="s">
        <v>308</v>
      </c>
      <c r="J2219" s="23"/>
      <c r="K2219" s="23"/>
      <c r="L2219" s="23"/>
      <c r="M2219" s="69"/>
      <c r="N2219" s="23" t="s">
        <v>309</v>
      </c>
      <c r="O2219" s="72"/>
      <c r="P2219" s="23"/>
      <c r="Q2219" s="23"/>
      <c r="R2219" s="69"/>
      <c r="S2219" s="23" t="s">
        <v>310</v>
      </c>
      <c r="T2219" s="23"/>
      <c r="U2219" s="23"/>
      <c r="V2219" s="23"/>
      <c r="W2219" s="23"/>
      <c r="X2219" s="23"/>
      <c r="Y2219" s="69"/>
      <c r="Z2219" s="23" t="s">
        <v>311</v>
      </c>
      <c r="AA2219" s="23"/>
      <c r="AB2219" s="23"/>
      <c r="AC2219" s="69"/>
      <c r="AD2219" s="76" t="s">
        <v>312</v>
      </c>
      <c r="AF2219" s="23"/>
      <c r="AG2219" s="23"/>
      <c r="AH2219" s="23"/>
      <c r="AI2219" s="23"/>
      <c r="AJ2219" s="23"/>
      <c r="AK2219" s="84"/>
    </row>
    <row r="2220" spans="1:39" s="30" customFormat="1" ht="7" customHeight="1" x14ac:dyDescent="0.15">
      <c r="A2220" s="62"/>
      <c r="B2220" s="173"/>
      <c r="C2220" s="174"/>
      <c r="D2220" s="174"/>
      <c r="E2220" s="174"/>
      <c r="F2220" s="174"/>
      <c r="G2220" s="23"/>
      <c r="H2220" s="77"/>
      <c r="I2220" s="23"/>
      <c r="J2220" s="23"/>
      <c r="K2220" s="23"/>
      <c r="L2220" s="23"/>
      <c r="M2220" s="23"/>
      <c r="N2220" s="23"/>
      <c r="O2220" s="72"/>
      <c r="P2220" s="23"/>
      <c r="Q2220" s="23"/>
      <c r="R2220" s="23"/>
      <c r="S2220" s="23"/>
      <c r="T2220" s="23"/>
      <c r="U2220" s="23"/>
      <c r="V2220" s="23"/>
      <c r="W2220" s="23"/>
      <c r="X2220" s="23"/>
      <c r="Y2220" s="23"/>
      <c r="Z2220" s="23"/>
      <c r="AA2220" s="23"/>
      <c r="AB2220" s="23"/>
      <c r="AC2220" s="23"/>
      <c r="AD2220" s="23"/>
      <c r="AE2220" s="23"/>
      <c r="AF2220" s="23"/>
      <c r="AG2220" s="23"/>
      <c r="AH2220" s="23"/>
      <c r="AI2220" s="23"/>
      <c r="AJ2220" s="23"/>
      <c r="AK2220" s="84"/>
    </row>
    <row r="2221" spans="1:39" ht="17" customHeight="1" x14ac:dyDescent="0.2">
      <c r="A2221" s="62"/>
      <c r="B2221" s="173"/>
      <c r="C2221" s="174"/>
      <c r="D2221" s="174"/>
      <c r="E2221" s="174"/>
      <c r="F2221" s="174"/>
      <c r="G2221" s="75"/>
      <c r="H2221" s="78"/>
      <c r="I2221" s="75" t="s">
        <v>313</v>
      </c>
      <c r="J2221" s="75"/>
      <c r="K2221" s="75"/>
      <c r="L2221" s="75"/>
      <c r="M2221" s="75"/>
      <c r="N2221" s="75"/>
      <c r="O2221" s="75"/>
      <c r="P2221" s="75"/>
      <c r="Q2221" s="75"/>
      <c r="R2221" s="78"/>
      <c r="S2221" s="75" t="s">
        <v>314</v>
      </c>
      <c r="T2221" s="75"/>
      <c r="U2221" s="75"/>
      <c r="V2221" s="75"/>
      <c r="W2221" s="75"/>
      <c r="X2221" s="75"/>
      <c r="Y2221" s="78"/>
      <c r="Z2221" s="75" t="s">
        <v>315</v>
      </c>
      <c r="AA2221" s="75"/>
      <c r="AB2221" s="79"/>
      <c r="AC2221" s="79"/>
      <c r="AD2221" s="79"/>
      <c r="AE2221" s="79"/>
      <c r="AF2221" s="79"/>
      <c r="AG2221" s="79"/>
      <c r="AH2221" s="79"/>
      <c r="AI2221" s="79"/>
      <c r="AJ2221" s="79"/>
      <c r="AK2221" s="85"/>
      <c r="AM2221"/>
    </row>
    <row r="2222" spans="1:39" ht="10" customHeight="1" x14ac:dyDescent="0.2">
      <c r="A2222" s="62"/>
      <c r="B2222" s="86"/>
      <c r="C2222" s="87"/>
      <c r="D2222" s="87"/>
      <c r="E2222" s="87"/>
      <c r="F2222" s="87"/>
      <c r="G2222" s="75"/>
      <c r="H2222" s="75"/>
      <c r="I2222" s="75"/>
      <c r="J2222" s="75"/>
      <c r="K2222" s="75"/>
      <c r="L2222" s="75"/>
      <c r="M2222" s="75"/>
      <c r="N2222" s="75"/>
      <c r="O2222" s="75"/>
      <c r="P2222" s="75"/>
      <c r="Q2222" s="75"/>
      <c r="R2222" s="75"/>
      <c r="S2222" s="75"/>
      <c r="T2222" s="75"/>
      <c r="U2222" s="75"/>
      <c r="V2222" s="75"/>
      <c r="W2222" s="75"/>
      <c r="X2222" s="75"/>
      <c r="Y2222" s="75"/>
      <c r="Z2222" s="75"/>
      <c r="AA2222" s="75"/>
      <c r="AB2222" s="75"/>
      <c r="AC2222" s="75"/>
      <c r="AD2222" s="75"/>
      <c r="AE2222" s="75"/>
      <c r="AF2222" s="75"/>
      <c r="AG2222" s="75"/>
      <c r="AH2222" s="75"/>
      <c r="AI2222" s="75"/>
      <c r="AJ2222" s="75"/>
      <c r="AK2222" s="88"/>
      <c r="AM2222"/>
    </row>
    <row r="2223" spans="1:39" s="23" customFormat="1" ht="15" customHeight="1" x14ac:dyDescent="0.15">
      <c r="A2223" s="64"/>
      <c r="B2223" s="173" t="s">
        <v>316</v>
      </c>
      <c r="C2223" s="174"/>
      <c r="D2223" s="174"/>
      <c r="E2223" s="174"/>
      <c r="F2223" s="174"/>
      <c r="G2223" s="29"/>
      <c r="H2223" s="70"/>
      <c r="I2223" s="80" t="s">
        <v>35</v>
      </c>
      <c r="J2223" s="80"/>
      <c r="K2223" s="80"/>
      <c r="L2223" s="80"/>
      <c r="M2223" s="70"/>
      <c r="N2223" s="80" t="s">
        <v>54</v>
      </c>
      <c r="Q2223" s="80"/>
      <c r="R2223" s="70"/>
      <c r="S2223" s="80" t="s">
        <v>317</v>
      </c>
      <c r="V2223" s="80"/>
      <c r="W2223" s="80"/>
      <c r="Y2223" s="70"/>
      <c r="Z2223" s="80" t="s">
        <v>318</v>
      </c>
      <c r="AA2223" s="80"/>
      <c r="AD2223" s="80"/>
      <c r="AE2223" s="80"/>
      <c r="AF2223" s="80"/>
      <c r="AG2223" s="80"/>
      <c r="AH2223" s="80"/>
      <c r="AI2223" s="80"/>
      <c r="AJ2223" s="80"/>
      <c r="AK2223" s="84"/>
    </row>
    <row r="2224" spans="1:39" ht="17" customHeight="1" x14ac:dyDescent="0.2">
      <c r="A2224" s="62"/>
      <c r="B2224" s="173"/>
      <c r="C2224" s="174"/>
      <c r="D2224" s="174"/>
      <c r="E2224" s="174"/>
      <c r="F2224" s="174"/>
      <c r="G2224" s="75"/>
      <c r="H2224" s="75" t="s">
        <v>319</v>
      </c>
      <c r="I2224" s="75"/>
      <c r="J2224" s="79"/>
      <c r="K2224" s="79"/>
      <c r="L2224" s="79"/>
      <c r="M2224" s="79"/>
      <c r="N2224" s="79"/>
      <c r="O2224" s="79"/>
      <c r="P2224" s="79"/>
      <c r="Q2224" s="79"/>
      <c r="R2224" s="79"/>
      <c r="S2224" s="79"/>
      <c r="T2224" s="79"/>
      <c r="U2224" s="79"/>
      <c r="V2224" s="79"/>
      <c r="W2224" s="79"/>
      <c r="X2224" s="79"/>
      <c r="Y2224" s="79"/>
      <c r="Z2224" s="79"/>
      <c r="AA2224" s="79"/>
      <c r="AB2224" s="79"/>
      <c r="AC2224" s="79"/>
      <c r="AD2224" s="79"/>
      <c r="AE2224" s="79"/>
      <c r="AF2224" s="79"/>
      <c r="AG2224" s="79"/>
      <c r="AH2224" s="79"/>
      <c r="AI2224" s="79"/>
      <c r="AJ2224" s="79"/>
      <c r="AK2224" s="82"/>
      <c r="AM2224"/>
    </row>
    <row r="2225" spans="1:39" ht="5" customHeight="1" x14ac:dyDescent="0.2">
      <c r="A2225" s="62"/>
      <c r="B2225" s="89"/>
      <c r="C2225" s="81"/>
      <c r="D2225" s="81"/>
      <c r="E2225" s="81"/>
      <c r="F2225" s="81"/>
      <c r="G2225" s="81"/>
      <c r="H2225" s="81"/>
      <c r="I2225" s="81"/>
      <c r="J2225" s="81"/>
      <c r="K2225" s="81"/>
      <c r="L2225" s="81"/>
      <c r="M2225" s="81"/>
      <c r="N2225" s="81"/>
      <c r="O2225" s="81"/>
      <c r="P2225" s="81"/>
      <c r="Q2225" s="81"/>
      <c r="R2225" s="81"/>
      <c r="S2225" s="81"/>
      <c r="T2225" s="81"/>
      <c r="U2225" s="81"/>
      <c r="V2225" s="81"/>
      <c r="W2225" s="81"/>
      <c r="X2225" s="81"/>
      <c r="Y2225" s="81"/>
      <c r="Z2225" s="81"/>
      <c r="AA2225" s="81"/>
      <c r="AB2225" s="81"/>
      <c r="AC2225" s="81"/>
      <c r="AD2225" s="81"/>
      <c r="AE2225" s="81"/>
      <c r="AF2225" s="81"/>
      <c r="AG2225" s="81"/>
      <c r="AH2225" s="81"/>
      <c r="AI2225" s="81"/>
      <c r="AJ2225" s="81"/>
      <c r="AK2225" s="90"/>
      <c r="AM2225"/>
    </row>
    <row r="2226" spans="1:39" ht="7" customHeight="1" x14ac:dyDescent="0.2">
      <c r="A2226" s="62"/>
      <c r="B2226" s="175"/>
      <c r="C2226" s="175"/>
      <c r="D2226" s="175"/>
      <c r="E2226" s="175"/>
      <c r="F2226" s="176"/>
      <c r="G2226" s="176"/>
      <c r="H2226" s="176"/>
      <c r="I2226" s="176"/>
      <c r="J2226" s="176"/>
      <c r="K2226" s="176"/>
      <c r="L2226" s="176"/>
      <c r="M2226" s="176"/>
      <c r="N2226" s="176"/>
      <c r="O2226" s="176"/>
      <c r="P2226" s="176"/>
      <c r="Q2226" s="176"/>
      <c r="R2226" s="176"/>
      <c r="S2226" s="176"/>
      <c r="T2226" s="176"/>
      <c r="U2226" s="176"/>
      <c r="V2226" s="176"/>
      <c r="W2226" s="176"/>
      <c r="X2226" s="176"/>
      <c r="Y2226" s="176"/>
      <c r="Z2226" s="176"/>
      <c r="AA2226" s="176"/>
      <c r="AB2226" s="176"/>
      <c r="AC2226" s="176"/>
      <c r="AD2226" s="176"/>
      <c r="AE2226" s="176"/>
      <c r="AF2226" s="176"/>
      <c r="AG2226" s="176"/>
      <c r="AH2226" s="176"/>
      <c r="AI2226" s="176"/>
      <c r="AJ2226" s="176"/>
      <c r="AK2226" s="176"/>
      <c r="AM2226"/>
    </row>
    <row r="2227" spans="1:39" ht="16" customHeight="1" x14ac:dyDescent="0.2">
      <c r="A2227" s="62"/>
      <c r="B2227" s="177" t="s">
        <v>320</v>
      </c>
      <c r="C2227" s="178"/>
      <c r="D2227" s="178"/>
      <c r="E2227" s="178"/>
      <c r="F2227" s="143"/>
      <c r="G2227" s="143"/>
      <c r="H2227" s="143"/>
      <c r="I2227" s="143"/>
      <c r="J2227" s="143"/>
      <c r="K2227" s="143"/>
      <c r="L2227" s="143"/>
      <c r="M2227" s="143"/>
      <c r="N2227" s="143"/>
      <c r="O2227" s="143"/>
      <c r="P2227" s="143"/>
      <c r="Q2227" s="143"/>
      <c r="R2227" s="143"/>
      <c r="S2227" s="143"/>
      <c r="T2227" s="143"/>
      <c r="U2227" s="143"/>
      <c r="V2227" s="143"/>
      <c r="W2227" s="143"/>
      <c r="X2227" s="143"/>
      <c r="Y2227" s="143"/>
      <c r="Z2227" s="143"/>
      <c r="AA2227" s="143"/>
      <c r="AB2227" s="143"/>
      <c r="AC2227" s="143"/>
      <c r="AD2227" s="143"/>
      <c r="AE2227" s="143"/>
      <c r="AF2227" s="143"/>
      <c r="AG2227" s="143"/>
      <c r="AH2227" s="143"/>
      <c r="AI2227" s="143"/>
      <c r="AJ2227" s="143"/>
      <c r="AK2227" s="144"/>
      <c r="AM2227"/>
    </row>
    <row r="2228" spans="1:39" ht="16" customHeight="1" x14ac:dyDescent="0.2">
      <c r="A2228" s="62"/>
      <c r="B2228" s="145"/>
      <c r="C2228" s="146"/>
      <c r="D2228" s="146"/>
      <c r="E2228" s="146"/>
      <c r="F2228" s="146"/>
      <c r="G2228" s="146"/>
      <c r="H2228" s="146"/>
      <c r="I2228" s="146"/>
      <c r="J2228" s="146"/>
      <c r="K2228" s="146"/>
      <c r="L2228" s="146"/>
      <c r="M2228" s="146"/>
      <c r="N2228" s="146"/>
      <c r="O2228" s="146"/>
      <c r="P2228" s="146"/>
      <c r="Q2228" s="146"/>
      <c r="R2228" s="146"/>
      <c r="S2228" s="146"/>
      <c r="T2228" s="146"/>
      <c r="U2228" s="146"/>
      <c r="V2228" s="146"/>
      <c r="W2228" s="146"/>
      <c r="X2228" s="146"/>
      <c r="Y2228" s="146"/>
      <c r="Z2228" s="146"/>
      <c r="AA2228" s="146"/>
      <c r="AB2228" s="146"/>
      <c r="AC2228" s="146"/>
      <c r="AD2228" s="146"/>
      <c r="AE2228" s="146"/>
      <c r="AF2228" s="146"/>
      <c r="AG2228" s="146"/>
      <c r="AH2228" s="146"/>
      <c r="AI2228" s="146"/>
      <c r="AJ2228" s="146"/>
      <c r="AK2228" s="147"/>
      <c r="AM2228"/>
    </row>
    <row r="2229" spans="1:39" ht="16" customHeight="1" x14ac:dyDescent="0.2">
      <c r="A2229" s="62"/>
      <c r="B2229" s="145"/>
      <c r="C2229" s="146"/>
      <c r="D2229" s="146"/>
      <c r="E2229" s="146"/>
      <c r="F2229" s="146"/>
      <c r="G2229" s="146"/>
      <c r="H2229" s="146"/>
      <c r="I2229" s="146"/>
      <c r="J2229" s="146"/>
      <c r="K2229" s="146"/>
      <c r="L2229" s="146"/>
      <c r="M2229" s="146"/>
      <c r="N2229" s="146"/>
      <c r="O2229" s="146"/>
      <c r="P2229" s="146"/>
      <c r="Q2229" s="146"/>
      <c r="R2229" s="146"/>
      <c r="S2229" s="146"/>
      <c r="T2229" s="146"/>
      <c r="U2229" s="146"/>
      <c r="V2229" s="146"/>
      <c r="W2229" s="146"/>
      <c r="X2229" s="146"/>
      <c r="Y2229" s="146"/>
      <c r="Z2229" s="146"/>
      <c r="AA2229" s="146"/>
      <c r="AB2229" s="146"/>
      <c r="AC2229" s="146"/>
      <c r="AD2229" s="146"/>
      <c r="AE2229" s="146"/>
      <c r="AF2229" s="146"/>
      <c r="AG2229" s="146"/>
      <c r="AH2229" s="146"/>
      <c r="AI2229" s="146"/>
      <c r="AJ2229" s="146"/>
      <c r="AK2229" s="147"/>
      <c r="AM2229"/>
    </row>
    <row r="2230" spans="1:39" ht="16" customHeight="1" x14ac:dyDescent="0.2">
      <c r="A2230" s="62"/>
      <c r="B2230" s="145"/>
      <c r="C2230" s="146"/>
      <c r="D2230" s="146"/>
      <c r="E2230" s="146"/>
      <c r="F2230" s="146"/>
      <c r="G2230" s="146"/>
      <c r="H2230" s="146"/>
      <c r="I2230" s="146"/>
      <c r="J2230" s="146"/>
      <c r="K2230" s="146"/>
      <c r="L2230" s="146"/>
      <c r="M2230" s="146"/>
      <c r="N2230" s="146"/>
      <c r="O2230" s="146"/>
      <c r="P2230" s="146"/>
      <c r="Q2230" s="146"/>
      <c r="R2230" s="146"/>
      <c r="S2230" s="146"/>
      <c r="T2230" s="146"/>
      <c r="U2230" s="146"/>
      <c r="V2230" s="146"/>
      <c r="W2230" s="146"/>
      <c r="X2230" s="146"/>
      <c r="Y2230" s="146"/>
      <c r="Z2230" s="146"/>
      <c r="AA2230" s="146"/>
      <c r="AB2230" s="146"/>
      <c r="AC2230" s="146"/>
      <c r="AD2230" s="146"/>
      <c r="AE2230" s="146"/>
      <c r="AF2230" s="146"/>
      <c r="AG2230" s="146"/>
      <c r="AH2230" s="146"/>
      <c r="AI2230" s="146"/>
      <c r="AJ2230" s="146"/>
      <c r="AK2230" s="147"/>
      <c r="AM2230"/>
    </row>
    <row r="2231" spans="1:39" ht="17" customHeight="1" x14ac:dyDescent="0.2">
      <c r="A2231" s="62"/>
      <c r="B2231" s="145"/>
      <c r="C2231" s="146"/>
      <c r="D2231" s="146"/>
      <c r="E2231" s="146"/>
      <c r="F2231" s="146"/>
      <c r="G2231" s="146"/>
      <c r="H2231" s="146"/>
      <c r="I2231" s="146"/>
      <c r="J2231" s="146"/>
      <c r="K2231" s="146"/>
      <c r="L2231" s="146"/>
      <c r="M2231" s="146"/>
      <c r="N2231" s="146"/>
      <c r="O2231" s="146"/>
      <c r="P2231" s="146"/>
      <c r="Q2231" s="146"/>
      <c r="R2231" s="146"/>
      <c r="S2231" s="146"/>
      <c r="T2231" s="146"/>
      <c r="U2231" s="146"/>
      <c r="V2231" s="146"/>
      <c r="W2231" s="146"/>
      <c r="X2231" s="146"/>
      <c r="Y2231" s="146"/>
      <c r="Z2231" s="146"/>
      <c r="AA2231" s="146"/>
      <c r="AB2231" s="146"/>
      <c r="AC2231" s="146"/>
      <c r="AD2231" s="146"/>
      <c r="AE2231" s="146"/>
      <c r="AF2231" s="146"/>
      <c r="AG2231" s="146"/>
      <c r="AH2231" s="146"/>
      <c r="AI2231" s="146"/>
      <c r="AJ2231" s="146"/>
      <c r="AK2231" s="147"/>
      <c r="AM2231"/>
    </row>
    <row r="2232" spans="1:39" ht="17" customHeight="1" x14ac:dyDescent="0.2">
      <c r="A2232" s="62"/>
      <c r="B2232" s="145"/>
      <c r="C2232" s="146"/>
      <c r="D2232" s="146"/>
      <c r="E2232" s="146"/>
      <c r="F2232" s="146"/>
      <c r="G2232" s="146"/>
      <c r="H2232" s="146"/>
      <c r="I2232" s="146"/>
      <c r="J2232" s="146"/>
      <c r="K2232" s="146"/>
      <c r="L2232" s="146"/>
      <c r="M2232" s="146"/>
      <c r="N2232" s="146"/>
      <c r="O2232" s="146"/>
      <c r="P2232" s="146"/>
      <c r="Q2232" s="146"/>
      <c r="R2232" s="146"/>
      <c r="S2232" s="146"/>
      <c r="T2232" s="146"/>
      <c r="U2232" s="146"/>
      <c r="V2232" s="146"/>
      <c r="W2232" s="146"/>
      <c r="X2232" s="146"/>
      <c r="Y2232" s="146"/>
      <c r="Z2232" s="146"/>
      <c r="AA2232" s="146"/>
      <c r="AB2232" s="146"/>
      <c r="AC2232" s="146"/>
      <c r="AD2232" s="146"/>
      <c r="AE2232" s="146"/>
      <c r="AF2232" s="146"/>
      <c r="AG2232" s="146"/>
      <c r="AH2232" s="146"/>
      <c r="AI2232" s="146"/>
      <c r="AJ2232" s="146"/>
      <c r="AK2232" s="147"/>
      <c r="AM2232"/>
    </row>
    <row r="2233" spans="1:39" ht="17" customHeight="1" x14ac:dyDescent="0.2">
      <c r="A2233" s="62"/>
      <c r="B2233" s="148"/>
      <c r="C2233" s="149"/>
      <c r="D2233" s="149"/>
      <c r="E2233" s="149"/>
      <c r="F2233" s="149"/>
      <c r="G2233" s="149"/>
      <c r="H2233" s="149"/>
      <c r="I2233" s="149"/>
      <c r="J2233" s="149"/>
      <c r="K2233" s="149"/>
      <c r="L2233" s="149"/>
      <c r="M2233" s="149"/>
      <c r="N2233" s="149"/>
      <c r="O2233" s="149"/>
      <c r="P2233" s="149"/>
      <c r="Q2233" s="149"/>
      <c r="R2233" s="149"/>
      <c r="S2233" s="149"/>
      <c r="T2233" s="149"/>
      <c r="U2233" s="149"/>
      <c r="V2233" s="149"/>
      <c r="W2233" s="149"/>
      <c r="X2233" s="149"/>
      <c r="Y2233" s="149"/>
      <c r="Z2233" s="149"/>
      <c r="AA2233" s="149"/>
      <c r="AB2233" s="149"/>
      <c r="AC2233" s="149"/>
      <c r="AD2233" s="149"/>
      <c r="AE2233" s="149"/>
      <c r="AF2233" s="149"/>
      <c r="AG2233" s="149"/>
      <c r="AH2233" s="149"/>
      <c r="AI2233" s="149"/>
      <c r="AJ2233" s="149"/>
      <c r="AK2233" s="150"/>
      <c r="AM2233"/>
    </row>
    <row r="2234" spans="1:39" ht="7" customHeight="1" x14ac:dyDescent="0.2">
      <c r="A2234" s="62"/>
      <c r="AM2234"/>
    </row>
    <row r="2235" spans="1:39" ht="12" customHeight="1" x14ac:dyDescent="0.2">
      <c r="A2235" s="62"/>
      <c r="B2235" s="169" t="s">
        <v>321</v>
      </c>
      <c r="C2235" s="170"/>
      <c r="D2235" s="170"/>
      <c r="E2235" s="170"/>
      <c r="F2235" s="25"/>
      <c r="G2235" s="25"/>
      <c r="H2235" s="25"/>
      <c r="I2235" s="25"/>
      <c r="J2235" s="25"/>
      <c r="K2235" s="25"/>
      <c r="L2235" s="25"/>
      <c r="M2235" s="25"/>
      <c r="N2235" s="25"/>
      <c r="O2235" s="25"/>
      <c r="P2235" s="25"/>
      <c r="Q2235" s="25"/>
      <c r="R2235" s="25"/>
      <c r="S2235" s="26"/>
      <c r="T2235" s="169" t="s">
        <v>322</v>
      </c>
      <c r="U2235" s="170"/>
      <c r="V2235" s="170"/>
      <c r="W2235" s="170"/>
      <c r="X2235" s="25"/>
      <c r="Y2235" s="25"/>
      <c r="Z2235" s="25"/>
      <c r="AA2235" s="25"/>
      <c r="AB2235" s="25"/>
      <c r="AC2235" s="25"/>
      <c r="AD2235" s="25"/>
      <c r="AE2235" s="25"/>
      <c r="AF2235" s="25"/>
      <c r="AG2235" s="25"/>
      <c r="AH2235" s="25"/>
      <c r="AI2235" s="25"/>
      <c r="AJ2235" s="25"/>
      <c r="AK2235" s="26"/>
      <c r="AM2235"/>
    </row>
    <row r="2236" spans="1:39" x14ac:dyDescent="0.2">
      <c r="A2236" s="62"/>
      <c r="B2236" s="36"/>
      <c r="C2236" s="37"/>
      <c r="D2236" s="38" t="s">
        <v>323</v>
      </c>
      <c r="F2236" s="32"/>
      <c r="G2236" s="32"/>
      <c r="H2236" s="32"/>
      <c r="I2236" s="32"/>
      <c r="J2236" s="32"/>
      <c r="K2236" s="32"/>
      <c r="L2236" s="32"/>
      <c r="M2236" s="32"/>
      <c r="N2236" s="32"/>
      <c r="O2236" s="32"/>
      <c r="P2236" s="32"/>
      <c r="S2236" s="35"/>
      <c r="T2236" s="36"/>
      <c r="U2236" s="37"/>
      <c r="V2236" s="38" t="s">
        <v>323</v>
      </c>
      <c r="X2236" s="32"/>
      <c r="Y2236" s="32"/>
      <c r="Z2236" s="32"/>
      <c r="AA2236" s="32"/>
      <c r="AB2236" s="32"/>
      <c r="AC2236" s="32"/>
      <c r="AD2236" s="32"/>
      <c r="AE2236" s="32"/>
      <c r="AF2236" s="32"/>
      <c r="AG2236" s="32"/>
      <c r="AH2236" s="32"/>
      <c r="AI2236" s="38"/>
      <c r="AJ2236" s="38"/>
      <c r="AK2236" s="35"/>
      <c r="AM2236"/>
    </row>
    <row r="2237" spans="1:39" ht="7" customHeight="1" x14ac:dyDescent="0.2">
      <c r="A2237" s="62"/>
      <c r="B2237" s="34"/>
      <c r="S2237" s="35"/>
      <c r="T2237" s="34"/>
      <c r="AK2237" s="35"/>
      <c r="AM2237"/>
    </row>
    <row r="2238" spans="1:39" ht="14.25" customHeight="1" x14ac:dyDescent="0.2">
      <c r="A2238" s="62"/>
      <c r="B2238" s="39"/>
      <c r="F2238" s="38" t="s">
        <v>324</v>
      </c>
      <c r="H2238" s="40"/>
      <c r="I2238" s="40"/>
      <c r="J2238" s="41" t="s">
        <v>325</v>
      </c>
      <c r="K2238" s="40"/>
      <c r="L2238" s="41" t="s">
        <v>326</v>
      </c>
      <c r="M2238" s="40"/>
      <c r="N2238" s="40"/>
      <c r="S2238" s="35"/>
      <c r="T2238" s="39"/>
      <c r="X2238" s="38" t="s">
        <v>324</v>
      </c>
      <c r="Z2238" s="40"/>
      <c r="AA2238" s="40"/>
      <c r="AB2238" s="41" t="s">
        <v>325</v>
      </c>
      <c r="AC2238" s="40"/>
      <c r="AD2238" s="41" t="s">
        <v>326</v>
      </c>
      <c r="AE2238" s="40"/>
      <c r="AF2238" s="40"/>
      <c r="AK2238" s="35"/>
      <c r="AM2238"/>
    </row>
    <row r="2239" spans="1:39" ht="5" customHeight="1" x14ac:dyDescent="0.2">
      <c r="A2239" s="62"/>
      <c r="B2239" s="31"/>
      <c r="C2239" s="32"/>
      <c r="D2239" s="32"/>
      <c r="E2239" s="32"/>
      <c r="F2239" s="32"/>
      <c r="G2239" s="32"/>
      <c r="H2239" s="32"/>
      <c r="I2239" s="32"/>
      <c r="J2239" s="32"/>
      <c r="K2239" s="32"/>
      <c r="L2239" s="32"/>
      <c r="M2239" s="32"/>
      <c r="N2239" s="32"/>
      <c r="O2239" s="32"/>
      <c r="P2239" s="32"/>
      <c r="Q2239" s="32"/>
      <c r="R2239" s="32"/>
      <c r="S2239" s="33"/>
      <c r="T2239" s="31"/>
      <c r="U2239" s="32"/>
      <c r="V2239" s="32"/>
      <c r="W2239" s="32"/>
      <c r="X2239" s="32"/>
      <c r="Y2239" s="32"/>
      <c r="Z2239" s="32"/>
      <c r="AA2239" s="32"/>
      <c r="AB2239" s="32"/>
      <c r="AC2239" s="32"/>
      <c r="AD2239" s="32"/>
      <c r="AE2239" s="32"/>
      <c r="AF2239" s="32"/>
      <c r="AG2239" s="32"/>
      <c r="AH2239" s="32"/>
      <c r="AI2239" s="32"/>
      <c r="AJ2239" s="32"/>
      <c r="AK2239" s="33"/>
      <c r="AM2239"/>
    </row>
    <row r="2240" spans="1:39" x14ac:dyDescent="0.2">
      <c r="A2240"/>
      <c r="AK2240" s="95" t="s">
        <v>327</v>
      </c>
      <c r="AM2240"/>
    </row>
    <row r="2241" spans="1:44" ht="5" customHeight="1" x14ac:dyDescent="0.2">
      <c r="B2241" s="16"/>
      <c r="C2241" s="17"/>
      <c r="D2241" s="18"/>
      <c r="E2241" s="18"/>
      <c r="F2241" s="18"/>
      <c r="G2241" s="18"/>
      <c r="H2241" s="18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  <c r="AA2241" s="16"/>
      <c r="AB2241" s="16"/>
      <c r="AC2241" s="16"/>
      <c r="AD2241" s="16"/>
      <c r="AE2241" s="16"/>
      <c r="AF2241" s="16"/>
      <c r="AG2241" s="16"/>
      <c r="AH2241" s="16"/>
      <c r="AI2241" s="16"/>
      <c r="AJ2241" s="16"/>
      <c r="AK2241" s="16"/>
    </row>
    <row r="2242" spans="1:44" ht="22" customHeight="1" x14ac:dyDescent="0.2">
      <c r="A2242" t="str">
        <f>IF($AN$2="","",IF(A2172&gt;=$AN$2,"",1+A2172))</f>
        <v/>
      </c>
      <c r="B2242" s="188"/>
      <c r="C2242" s="189"/>
      <c r="D2242" s="189"/>
      <c r="E2242" s="189"/>
      <c r="F2242" s="189"/>
      <c r="G2242" s="189"/>
      <c r="H2242" s="189"/>
      <c r="I2242" s="190"/>
      <c r="J2242" s="192" t="s">
        <v>277</v>
      </c>
      <c r="K2242" s="193"/>
      <c r="L2242" s="193"/>
      <c r="M2242" s="193"/>
      <c r="N2242" s="193"/>
      <c r="O2242" s="193"/>
      <c r="P2242" s="193"/>
      <c r="Q2242" s="193"/>
      <c r="R2242" s="193"/>
      <c r="S2242" s="193"/>
      <c r="T2242" s="193"/>
      <c r="U2242" s="193"/>
      <c r="V2242" s="193"/>
      <c r="W2242" s="193"/>
      <c r="X2242" s="196" t="str">
        <f>IF(A2242="","",_xlfn.XLOOKUP(A2242,Listagem[Item],Listagem[Número OS]))</f>
        <v/>
      </c>
      <c r="Y2242" s="196"/>
      <c r="Z2242" s="196"/>
      <c r="AA2242" s="196"/>
      <c r="AB2242" s="196"/>
      <c r="AC2242" s="197"/>
      <c r="AD2242" s="188"/>
      <c r="AE2242" s="189"/>
      <c r="AF2242" s="189"/>
      <c r="AG2242" s="189"/>
      <c r="AH2242" s="189"/>
      <c r="AI2242" s="189"/>
      <c r="AJ2242" s="189"/>
      <c r="AK2242" s="190"/>
      <c r="AL2242" s="13"/>
      <c r="AM2242"/>
    </row>
    <row r="2243" spans="1:44" ht="22" customHeight="1" x14ac:dyDescent="0.2">
      <c r="A2243" s="14"/>
      <c r="B2243" s="161"/>
      <c r="C2243" s="162"/>
      <c r="D2243" s="162"/>
      <c r="E2243" s="162"/>
      <c r="F2243" s="162"/>
      <c r="G2243" s="162"/>
      <c r="H2243" s="162"/>
      <c r="I2243" s="191"/>
      <c r="J2243" s="194"/>
      <c r="K2243" s="195"/>
      <c r="L2243" s="195"/>
      <c r="M2243" s="195"/>
      <c r="N2243" s="195"/>
      <c r="O2243" s="195"/>
      <c r="P2243" s="195"/>
      <c r="Q2243" s="195"/>
      <c r="R2243" s="195"/>
      <c r="S2243" s="195"/>
      <c r="T2243" s="195"/>
      <c r="U2243" s="195"/>
      <c r="V2243" s="195"/>
      <c r="W2243" s="195"/>
      <c r="X2243" s="198"/>
      <c r="Y2243" s="198"/>
      <c r="Z2243" s="198"/>
      <c r="AA2243" s="198"/>
      <c r="AB2243" s="198"/>
      <c r="AC2243" s="199"/>
      <c r="AD2243" s="161"/>
      <c r="AE2243" s="162"/>
      <c r="AF2243" s="162"/>
      <c r="AG2243" s="162"/>
      <c r="AH2243" s="162"/>
      <c r="AI2243" s="162"/>
      <c r="AJ2243" s="162"/>
      <c r="AK2243" s="191"/>
      <c r="AM2243"/>
    </row>
    <row r="2244" spans="1:44" ht="7" customHeight="1" x14ac:dyDescent="0.2">
      <c r="A2244"/>
      <c r="C2244" s="15"/>
      <c r="D2244" s="12"/>
      <c r="E2244" s="12"/>
      <c r="F2244" s="12"/>
      <c r="G2244" s="12"/>
      <c r="H2244" s="12"/>
      <c r="AM2244"/>
    </row>
    <row r="2245" spans="1:44" ht="18" customHeight="1" x14ac:dyDescent="0.2">
      <c r="A2245" s="62"/>
      <c r="B2245" s="200" t="s">
        <v>11</v>
      </c>
      <c r="C2245" s="201"/>
      <c r="D2245" s="201"/>
      <c r="E2245" s="201"/>
      <c r="F2245" s="201"/>
      <c r="G2245" s="201"/>
      <c r="H2245" s="201"/>
      <c r="I2245" s="97" t="str">
        <f>IF($X2242="","",_xlfn.XLOOKUP($X2242,Sisteplant[Número OS],Sisteplant[Denominação Tipo de Solicitação Serviço]))</f>
        <v/>
      </c>
      <c r="J2245" s="99"/>
      <c r="K2245" s="99"/>
      <c r="L2245" s="99"/>
      <c r="M2245" s="99"/>
      <c r="N2245" s="99"/>
      <c r="O2245" s="200" t="s">
        <v>13</v>
      </c>
      <c r="P2245" s="201"/>
      <c r="Q2245" s="201"/>
      <c r="R2245" s="98" t="str">
        <f>IF($X2242="","",_xlfn.XLOOKUP($X2242,Sisteplant[Número OS],Sisteplant[Denominação Oficina]))</f>
        <v/>
      </c>
      <c r="S2245" s="98"/>
      <c r="T2245" s="98"/>
      <c r="U2245" s="98"/>
      <c r="V2245" s="98"/>
      <c r="W2245" s="98"/>
      <c r="X2245" s="202" t="s">
        <v>15</v>
      </c>
      <c r="Y2245" s="203"/>
      <c r="Z2245" s="203"/>
      <c r="AA2245" s="203"/>
      <c r="AB2245" s="203"/>
      <c r="AC2245" s="204" t="str">
        <f>IF($X2242="","",_xlfn.XLOOKUP($X2242,Sisteplant[Número OS],Sisteplant[Data Prevista]))</f>
        <v/>
      </c>
      <c r="AD2245" s="204"/>
      <c r="AE2245" s="204"/>
      <c r="AF2245" s="204"/>
      <c r="AG2245" s="204"/>
      <c r="AH2245" s="204"/>
      <c r="AI2245" s="204"/>
      <c r="AJ2245" s="204"/>
      <c r="AK2245" s="234"/>
      <c r="AM2245"/>
      <c r="AN2245" s="111"/>
      <c r="AO2245" s="111"/>
      <c r="AP2245" s="111"/>
      <c r="AQ2245" s="111"/>
      <c r="AR2245" s="111"/>
    </row>
    <row r="2246" spans="1:44" ht="7" customHeight="1" x14ac:dyDescent="0.2">
      <c r="A2246" s="62"/>
      <c r="B2246" s="16"/>
      <c r="C2246" s="17"/>
      <c r="D2246" s="18"/>
      <c r="E2246" s="18"/>
      <c r="F2246" s="18"/>
      <c r="G2246" s="18"/>
      <c r="H2246" s="18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  <c r="AA2246" s="16"/>
      <c r="AB2246" s="16"/>
      <c r="AC2246" s="16"/>
      <c r="AD2246" s="16"/>
      <c r="AE2246" s="16"/>
      <c r="AF2246" s="16"/>
      <c r="AG2246" s="16"/>
      <c r="AH2246" s="16"/>
      <c r="AI2246" s="16"/>
      <c r="AJ2246" s="16"/>
      <c r="AK2246" s="16"/>
      <c r="AM2246"/>
      <c r="AN2246" s="111"/>
      <c r="AO2246" s="111"/>
      <c r="AP2246" s="111"/>
      <c r="AQ2246" s="111"/>
      <c r="AR2246" s="111"/>
    </row>
    <row r="2247" spans="1:44" ht="15" customHeight="1" x14ac:dyDescent="0.2">
      <c r="A2247" s="62"/>
      <c r="B2247" s="91" t="s">
        <v>278</v>
      </c>
      <c r="C2247" s="19"/>
      <c r="D2247" s="20"/>
      <c r="E2247" s="20"/>
      <c r="F2247" s="20"/>
      <c r="G2247" s="20"/>
      <c r="H2247" s="20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21"/>
      <c r="U2247" s="21"/>
      <c r="V2247" s="21"/>
      <c r="W2247" s="21"/>
      <c r="X2247" s="21"/>
      <c r="Y2247" s="21"/>
      <c r="Z2247" s="21"/>
      <c r="AA2247" s="21"/>
      <c r="AB2247" s="21"/>
      <c r="AC2247" s="21"/>
      <c r="AD2247" s="21"/>
      <c r="AE2247" s="21"/>
      <c r="AF2247" s="21"/>
      <c r="AG2247" s="21"/>
      <c r="AH2247" s="21"/>
      <c r="AI2247" s="21"/>
      <c r="AJ2247" s="21"/>
      <c r="AK2247" s="22"/>
      <c r="AM2247"/>
      <c r="AN2247" s="111"/>
      <c r="AO2247" s="111"/>
      <c r="AP2247" s="111"/>
      <c r="AQ2247" s="111"/>
      <c r="AR2247" s="111"/>
    </row>
    <row r="2248" spans="1:44" ht="16.75" customHeight="1" x14ac:dyDescent="0.2">
      <c r="A2248" s="64"/>
      <c r="B2248" s="208" t="str">
        <f>IF($X2242="","",_xlfn.XLOOKUP($X2242,Sisteplant[Número OS],Sisteplant[Descrição OS]))</f>
        <v/>
      </c>
      <c r="C2248" s="209"/>
      <c r="D2248" s="209"/>
      <c r="E2248" s="209"/>
      <c r="F2248" s="209"/>
      <c r="G2248" s="209"/>
      <c r="H2248" s="209"/>
      <c r="I2248" s="209"/>
      <c r="J2248" s="209"/>
      <c r="K2248" s="209"/>
      <c r="L2248" s="209"/>
      <c r="M2248" s="209"/>
      <c r="N2248" s="209"/>
      <c r="O2248" s="209"/>
      <c r="P2248" s="209"/>
      <c r="Q2248" s="209"/>
      <c r="R2248" s="209"/>
      <c r="S2248" s="209"/>
      <c r="T2248" s="209"/>
      <c r="U2248" s="209"/>
      <c r="V2248" s="209"/>
      <c r="W2248" s="209"/>
      <c r="X2248" s="209"/>
      <c r="Y2248" s="209"/>
      <c r="Z2248" s="209"/>
      <c r="AA2248" s="209"/>
      <c r="AB2248" s="209"/>
      <c r="AC2248" s="209"/>
      <c r="AD2248" s="209"/>
      <c r="AE2248" s="209"/>
      <c r="AF2248" s="209"/>
      <c r="AG2248" s="209"/>
      <c r="AH2248" s="209"/>
      <c r="AI2248" s="209"/>
      <c r="AJ2248" s="209"/>
      <c r="AK2248" s="210"/>
      <c r="AM2248"/>
    </row>
    <row r="2249" spans="1:44" ht="16.75" customHeight="1" x14ac:dyDescent="0.2">
      <c r="A2249" s="64"/>
      <c r="B2249" s="208"/>
      <c r="C2249" s="209"/>
      <c r="D2249" s="209"/>
      <c r="E2249" s="209"/>
      <c r="F2249" s="209"/>
      <c r="G2249" s="209"/>
      <c r="H2249" s="209"/>
      <c r="I2249" s="209"/>
      <c r="J2249" s="209"/>
      <c r="K2249" s="209"/>
      <c r="L2249" s="209"/>
      <c r="M2249" s="209"/>
      <c r="N2249" s="209"/>
      <c r="O2249" s="209"/>
      <c r="P2249" s="209"/>
      <c r="Q2249" s="209"/>
      <c r="R2249" s="209"/>
      <c r="S2249" s="209"/>
      <c r="T2249" s="209"/>
      <c r="U2249" s="209"/>
      <c r="V2249" s="209"/>
      <c r="W2249" s="209"/>
      <c r="X2249" s="209"/>
      <c r="Y2249" s="209"/>
      <c r="Z2249" s="209"/>
      <c r="AA2249" s="209"/>
      <c r="AB2249" s="209"/>
      <c r="AC2249" s="209"/>
      <c r="AD2249" s="209"/>
      <c r="AE2249" s="209"/>
      <c r="AF2249" s="209"/>
      <c r="AG2249" s="209"/>
      <c r="AH2249" s="209"/>
      <c r="AI2249" s="209"/>
      <c r="AJ2249" s="209"/>
      <c r="AK2249" s="210"/>
      <c r="AM2249"/>
    </row>
    <row r="2250" spans="1:44" ht="16.75" customHeight="1" x14ac:dyDescent="0.2">
      <c r="A2250" s="62"/>
      <c r="B2250" s="208"/>
      <c r="C2250" s="209"/>
      <c r="D2250" s="209"/>
      <c r="E2250" s="209"/>
      <c r="F2250" s="209"/>
      <c r="G2250" s="209"/>
      <c r="H2250" s="209"/>
      <c r="I2250" s="209"/>
      <c r="J2250" s="209"/>
      <c r="K2250" s="209"/>
      <c r="L2250" s="209"/>
      <c r="M2250" s="209"/>
      <c r="N2250" s="209"/>
      <c r="O2250" s="209"/>
      <c r="P2250" s="209"/>
      <c r="Q2250" s="209"/>
      <c r="R2250" s="209"/>
      <c r="S2250" s="209"/>
      <c r="T2250" s="209"/>
      <c r="U2250" s="209"/>
      <c r="V2250" s="209"/>
      <c r="W2250" s="209"/>
      <c r="X2250" s="209"/>
      <c r="Y2250" s="209"/>
      <c r="Z2250" s="209"/>
      <c r="AA2250" s="209"/>
      <c r="AB2250" s="209"/>
      <c r="AC2250" s="209"/>
      <c r="AD2250" s="209"/>
      <c r="AE2250" s="209"/>
      <c r="AF2250" s="209"/>
      <c r="AG2250" s="209"/>
      <c r="AH2250" s="209"/>
      <c r="AI2250" s="209"/>
      <c r="AJ2250" s="209"/>
      <c r="AK2250" s="210"/>
      <c r="AM2250"/>
    </row>
    <row r="2251" spans="1:44" ht="16.75" customHeight="1" x14ac:dyDescent="0.2">
      <c r="A2251" s="62"/>
      <c r="B2251" s="211"/>
      <c r="C2251" s="212"/>
      <c r="D2251" s="212"/>
      <c r="E2251" s="212"/>
      <c r="F2251" s="212"/>
      <c r="G2251" s="212"/>
      <c r="H2251" s="212"/>
      <c r="I2251" s="212"/>
      <c r="J2251" s="212"/>
      <c r="K2251" s="212"/>
      <c r="L2251" s="212"/>
      <c r="M2251" s="212"/>
      <c r="N2251" s="212"/>
      <c r="O2251" s="212"/>
      <c r="P2251" s="212"/>
      <c r="Q2251" s="212"/>
      <c r="R2251" s="212"/>
      <c r="S2251" s="212"/>
      <c r="T2251" s="212"/>
      <c r="U2251" s="212"/>
      <c r="V2251" s="212"/>
      <c r="W2251" s="212"/>
      <c r="X2251" s="212"/>
      <c r="Y2251" s="212"/>
      <c r="Z2251" s="212"/>
      <c r="AA2251" s="212"/>
      <c r="AB2251" s="212"/>
      <c r="AC2251" s="212"/>
      <c r="AD2251" s="212"/>
      <c r="AE2251" s="212"/>
      <c r="AF2251" s="212"/>
      <c r="AG2251" s="212"/>
      <c r="AH2251" s="212"/>
      <c r="AI2251" s="212"/>
      <c r="AJ2251" s="212"/>
      <c r="AK2251" s="213"/>
      <c r="AM2251"/>
    </row>
    <row r="2252" spans="1:44" ht="7" customHeight="1" x14ac:dyDescent="0.2">
      <c r="A2252" s="62"/>
      <c r="B2252" s="16"/>
      <c r="C2252" s="17"/>
      <c r="D2252" s="18"/>
      <c r="E2252" s="18"/>
      <c r="F2252" s="18"/>
      <c r="G2252" s="18"/>
      <c r="H2252" s="18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  <c r="AA2252" s="16"/>
      <c r="AB2252" s="16"/>
      <c r="AC2252" s="16"/>
      <c r="AD2252" s="16"/>
      <c r="AE2252" s="16"/>
      <c r="AF2252" s="16"/>
      <c r="AG2252" s="16"/>
      <c r="AH2252" s="16"/>
      <c r="AI2252" s="16"/>
      <c r="AJ2252" s="16"/>
      <c r="AK2252" s="16"/>
      <c r="AM2252"/>
    </row>
    <row r="2253" spans="1:44" ht="18" customHeight="1" x14ac:dyDescent="0.2">
      <c r="A2253" s="62"/>
      <c r="B2253" s="179" t="s">
        <v>279</v>
      </c>
      <c r="C2253" s="180"/>
      <c r="D2253" s="99" t="str">
        <f>IF($X2242="","",_xlfn.XLOOKUP($X2242,Sisteplant[Número OS],Sisteplant[Ativo]))</f>
        <v/>
      </c>
      <c r="E2253" s="99"/>
      <c r="F2253" s="99"/>
      <c r="G2253" s="99"/>
      <c r="H2253" s="99"/>
      <c r="I2253" s="99"/>
      <c r="J2253" s="99"/>
      <c r="K2253" s="99"/>
      <c r="L2253" s="179" t="s">
        <v>280</v>
      </c>
      <c r="M2253" s="180"/>
      <c r="N2253" s="180"/>
      <c r="O2253" s="180"/>
      <c r="P2253" s="99" t="str">
        <f>IF($X2242="","",_xlfn.XLOOKUP($X2242,Sisteplant[Número OS],Sisteplant[Denominação Ativo]))</f>
        <v/>
      </c>
      <c r="Q2253" s="99"/>
      <c r="R2253" s="99"/>
      <c r="S2253" s="99"/>
      <c r="T2253" s="99"/>
      <c r="U2253" s="99"/>
      <c r="V2253" s="99"/>
      <c r="W2253" s="99"/>
      <c r="X2253" s="99"/>
      <c r="Y2253" s="99"/>
      <c r="Z2253" s="99"/>
      <c r="AA2253" s="99"/>
      <c r="AB2253" s="99"/>
      <c r="AC2253" s="99"/>
      <c r="AD2253" s="99"/>
      <c r="AE2253" s="185" t="str">
        <f t="array" ref="AE2253">IFERROR(
IF(I2245="","",
_xlfn.SWITCH(I2245,
"PROJETO","PO",
"OBRAS","CC")),
"--")</f>
        <v/>
      </c>
      <c r="AF2253" s="186"/>
      <c r="AG2253" s="214" t="str">
        <f t="array" ref="AG2253">IFERROR(
_xlfn.SWITCH(I2245,
"","",
"PROJETO",VALUE(RIGHT(_xlfn.XLOOKUP(X2242,Sisteplant[Número OS],Sisteplant[Observações do Serviço]),LEN(_xlfn.XLOOKUP(X2242,Sisteplant[Número OS],Sisteplant[Observações do Serviço]))-3)),
"OBRAS",VALUE(LEFT(VLOOKUP($X2242,Sisteplant[],20,FALSE),FIND("-",VLOOKUP($X2242,Sisteplant[],20,FALSE))-1))),"--")</f>
        <v/>
      </c>
      <c r="AH2253" s="214"/>
      <c r="AI2253" s="214"/>
      <c r="AJ2253" s="214"/>
      <c r="AK2253" s="215"/>
      <c r="AM2253"/>
    </row>
    <row r="2254" spans="1:44" ht="7" customHeight="1" x14ac:dyDescent="0.2">
      <c r="A2254" s="62"/>
      <c r="B2254" s="18"/>
      <c r="C2254" s="24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R2254" s="18"/>
      <c r="S2254" s="18"/>
      <c r="T2254" s="18"/>
      <c r="U2254" s="18"/>
      <c r="V2254" s="18"/>
      <c r="W2254" s="18"/>
      <c r="X2254" s="18"/>
      <c r="Y2254" s="18"/>
      <c r="Z2254" s="18"/>
      <c r="AA2254" s="18"/>
      <c r="AB2254" s="18"/>
      <c r="AC2254" s="18"/>
      <c r="AD2254" s="18"/>
      <c r="AE2254" s="18"/>
      <c r="AF2254" s="18"/>
      <c r="AG2254" s="18"/>
      <c r="AH2254" s="18"/>
      <c r="AI2254" s="18"/>
      <c r="AJ2254" s="18"/>
      <c r="AK2254" s="18"/>
      <c r="AM2254"/>
    </row>
    <row r="2255" spans="1:44" ht="18" customHeight="1" x14ac:dyDescent="0.2">
      <c r="A2255" s="62"/>
      <c r="B2255" s="179" t="s">
        <v>9</v>
      </c>
      <c r="C2255" s="180"/>
      <c r="D2255" s="180"/>
      <c r="E2255" s="180"/>
      <c r="F2255" s="99" t="str">
        <f>IF($X2242="","",_xlfn.XLOOKUP($X2242,Sisteplant[Número OS],Sisteplant[Denominação do Solicitante]))</f>
        <v/>
      </c>
      <c r="G2255" s="99"/>
      <c r="H2255" s="99"/>
      <c r="I2255" s="99"/>
      <c r="J2255" s="99"/>
      <c r="K2255" s="99"/>
      <c r="L2255" s="99"/>
      <c r="M2255" s="99"/>
      <c r="N2255" s="99"/>
      <c r="O2255" s="99"/>
      <c r="P2255" s="99"/>
      <c r="Q2255" s="99"/>
      <c r="R2255" s="99"/>
      <c r="S2255" s="181" t="s">
        <v>281</v>
      </c>
      <c r="T2255" s="182"/>
      <c r="U2255" s="182"/>
      <c r="V2255" s="183" t="str">
        <f>IF($X2242="","",_xlfn.XLOOKUP($X2242,Sisteplant[Número OS],Sisteplant[Denominação Unidade Negócio]))</f>
        <v/>
      </c>
      <c r="W2255" s="183"/>
      <c r="X2255" s="183"/>
      <c r="Y2255" s="183"/>
      <c r="Z2255" s="183"/>
      <c r="AA2255" s="184"/>
      <c r="AB2255" s="185" t="s">
        <v>1</v>
      </c>
      <c r="AC2255" s="186"/>
      <c r="AD2255" s="186"/>
      <c r="AE2255" s="186"/>
      <c r="AF2255" s="99" t="str">
        <f>IF($X2242="","",_xlfn.XLOOKUP($X2242,Sisteplant[Número OS],Sisteplant[OS Cliente]))</f>
        <v/>
      </c>
      <c r="AG2255" s="99"/>
      <c r="AH2255" s="99"/>
      <c r="AI2255" s="99"/>
      <c r="AJ2255" s="99"/>
      <c r="AK2255" s="100"/>
      <c r="AM2255"/>
    </row>
    <row r="2256" spans="1:44" ht="7" customHeight="1" x14ac:dyDescent="0.2">
      <c r="A2256" s="62"/>
      <c r="B2256" s="16"/>
      <c r="C2256" s="17"/>
      <c r="D2256" s="18"/>
      <c r="E2256" s="18"/>
      <c r="F2256" s="18"/>
      <c r="G2256" s="18"/>
      <c r="H2256" s="18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  <c r="AA2256" s="16"/>
      <c r="AB2256" s="16"/>
      <c r="AC2256" s="16"/>
      <c r="AD2256" s="16"/>
      <c r="AE2256" s="16"/>
      <c r="AF2256" s="16"/>
      <c r="AG2256" s="16"/>
      <c r="AH2256" s="16"/>
      <c r="AI2256" s="16"/>
      <c r="AJ2256" s="16"/>
      <c r="AK2256" s="16"/>
      <c r="AM2256"/>
    </row>
    <row r="2257" spans="1:39" ht="15" customHeight="1" x14ac:dyDescent="0.2">
      <c r="A2257" s="62"/>
      <c r="B2257" s="232" t="s">
        <v>282</v>
      </c>
      <c r="C2257" s="152" t="s">
        <v>283</v>
      </c>
      <c r="D2257" s="153"/>
      <c r="E2257" s="153"/>
      <c r="F2257" s="153"/>
      <c r="G2257" s="153"/>
      <c r="H2257" s="153"/>
      <c r="I2257" s="153"/>
      <c r="J2257" s="153"/>
      <c r="K2257" s="153"/>
      <c r="L2257" s="153"/>
      <c r="M2257" s="153"/>
      <c r="N2257" s="153"/>
      <c r="O2257" s="153"/>
      <c r="P2257" s="153"/>
      <c r="Q2257" s="153"/>
      <c r="R2257" s="153"/>
      <c r="S2257" s="153"/>
      <c r="T2257" s="153"/>
      <c r="U2257" s="153"/>
      <c r="V2257" s="153"/>
      <c r="W2257" s="153"/>
      <c r="X2257" s="153"/>
      <c r="Y2257" s="153"/>
      <c r="Z2257" s="153"/>
      <c r="AA2257" s="153"/>
      <c r="AB2257" s="153"/>
      <c r="AC2257" s="153"/>
      <c r="AD2257" s="153"/>
      <c r="AE2257" s="154"/>
      <c r="AF2257" s="136" t="s">
        <v>284</v>
      </c>
      <c r="AG2257" s="137"/>
      <c r="AH2257" s="138"/>
      <c r="AI2257" s="136" t="s">
        <v>281</v>
      </c>
      <c r="AJ2257" s="137"/>
      <c r="AK2257" s="138"/>
      <c r="AM2257"/>
    </row>
    <row r="2258" spans="1:39" ht="16.75" customHeight="1" x14ac:dyDescent="0.2">
      <c r="A2258" s="62"/>
      <c r="B2258" s="233"/>
      <c r="C2258" s="155"/>
      <c r="D2258" s="156"/>
      <c r="E2258" s="156"/>
      <c r="F2258" s="156"/>
      <c r="G2258" s="156"/>
      <c r="H2258" s="156"/>
      <c r="I2258" s="156"/>
      <c r="J2258" s="156"/>
      <c r="K2258" s="156"/>
      <c r="L2258" s="156"/>
      <c r="M2258" s="156"/>
      <c r="N2258" s="156"/>
      <c r="O2258" s="156"/>
      <c r="P2258" s="156"/>
      <c r="Q2258" s="156"/>
      <c r="R2258" s="156"/>
      <c r="S2258" s="156"/>
      <c r="T2258" s="156"/>
      <c r="U2258" s="156"/>
      <c r="V2258" s="156"/>
      <c r="W2258" s="156"/>
      <c r="X2258" s="156"/>
      <c r="Y2258" s="156"/>
      <c r="Z2258" s="156"/>
      <c r="AA2258" s="156"/>
      <c r="AB2258" s="156"/>
      <c r="AC2258" s="156"/>
      <c r="AD2258" s="156"/>
      <c r="AE2258" s="157"/>
      <c r="AF2258" s="139"/>
      <c r="AG2258" s="140"/>
      <c r="AH2258" s="141"/>
      <c r="AI2258" s="139"/>
      <c r="AJ2258" s="140"/>
      <c r="AK2258" s="141"/>
      <c r="AM2258"/>
    </row>
    <row r="2259" spans="1:39" ht="16.75" customHeight="1" x14ac:dyDescent="0.2">
      <c r="A2259" s="62"/>
      <c r="B2259" s="92">
        <v>1</v>
      </c>
      <c r="C2259" s="142"/>
      <c r="D2259" s="143"/>
      <c r="E2259" s="143"/>
      <c r="F2259" s="143"/>
      <c r="G2259" s="143"/>
      <c r="H2259" s="143"/>
      <c r="I2259" s="143"/>
      <c r="J2259" s="143"/>
      <c r="K2259" s="143"/>
      <c r="L2259" s="143"/>
      <c r="M2259" s="143"/>
      <c r="N2259" s="143"/>
      <c r="O2259" s="143"/>
      <c r="P2259" s="143"/>
      <c r="Q2259" s="143"/>
      <c r="R2259" s="143"/>
      <c r="S2259" s="143"/>
      <c r="T2259" s="143"/>
      <c r="U2259" s="143"/>
      <c r="V2259" s="143"/>
      <c r="W2259" s="143"/>
      <c r="X2259" s="143"/>
      <c r="Y2259" s="143"/>
      <c r="Z2259" s="143"/>
      <c r="AA2259" s="143"/>
      <c r="AB2259" s="143"/>
      <c r="AC2259" s="143"/>
      <c r="AD2259" s="143"/>
      <c r="AE2259" s="144"/>
      <c r="AF2259" s="142"/>
      <c r="AG2259" s="143"/>
      <c r="AH2259" s="144"/>
      <c r="AI2259" s="142"/>
      <c r="AJ2259" s="143"/>
      <c r="AK2259" s="144"/>
      <c r="AM2259"/>
    </row>
    <row r="2260" spans="1:39" ht="16.75" customHeight="1" x14ac:dyDescent="0.2">
      <c r="A2260" s="62"/>
      <c r="B2260" s="93">
        <v>2</v>
      </c>
      <c r="C2260" s="145"/>
      <c r="D2260" s="146"/>
      <c r="E2260" s="146"/>
      <c r="F2260" s="146"/>
      <c r="G2260" s="146"/>
      <c r="H2260" s="146"/>
      <c r="I2260" s="146"/>
      <c r="J2260" s="146"/>
      <c r="K2260" s="146"/>
      <c r="L2260" s="146"/>
      <c r="M2260" s="146"/>
      <c r="N2260" s="146"/>
      <c r="O2260" s="146"/>
      <c r="P2260" s="146"/>
      <c r="Q2260" s="146"/>
      <c r="R2260" s="146"/>
      <c r="S2260" s="146"/>
      <c r="T2260" s="146"/>
      <c r="U2260" s="146"/>
      <c r="V2260" s="146"/>
      <c r="W2260" s="146"/>
      <c r="X2260" s="146"/>
      <c r="Y2260" s="146"/>
      <c r="Z2260" s="146"/>
      <c r="AA2260" s="146"/>
      <c r="AB2260" s="146"/>
      <c r="AC2260" s="146"/>
      <c r="AD2260" s="146"/>
      <c r="AE2260" s="147"/>
      <c r="AF2260" s="145"/>
      <c r="AG2260" s="146"/>
      <c r="AH2260" s="147"/>
      <c r="AI2260" s="145"/>
      <c r="AJ2260" s="146"/>
      <c r="AK2260" s="147"/>
      <c r="AM2260"/>
    </row>
    <row r="2261" spans="1:39" ht="16.75" customHeight="1" x14ac:dyDescent="0.2">
      <c r="A2261" s="62"/>
      <c r="B2261" s="93">
        <v>3</v>
      </c>
      <c r="C2261" s="145"/>
      <c r="D2261" s="146"/>
      <c r="E2261" s="146"/>
      <c r="F2261" s="146"/>
      <c r="G2261" s="146"/>
      <c r="H2261" s="146"/>
      <c r="I2261" s="146"/>
      <c r="J2261" s="146"/>
      <c r="K2261" s="146"/>
      <c r="L2261" s="146"/>
      <c r="M2261" s="146"/>
      <c r="N2261" s="146"/>
      <c r="O2261" s="146"/>
      <c r="P2261" s="146"/>
      <c r="Q2261" s="146"/>
      <c r="R2261" s="146"/>
      <c r="S2261" s="146"/>
      <c r="T2261" s="146"/>
      <c r="U2261" s="146"/>
      <c r="V2261" s="146"/>
      <c r="W2261" s="146"/>
      <c r="X2261" s="146"/>
      <c r="Y2261" s="146"/>
      <c r="Z2261" s="146"/>
      <c r="AA2261" s="146"/>
      <c r="AB2261" s="146"/>
      <c r="AC2261" s="146"/>
      <c r="AD2261" s="146"/>
      <c r="AE2261" s="147"/>
      <c r="AF2261" s="145"/>
      <c r="AG2261" s="146"/>
      <c r="AH2261" s="147"/>
      <c r="AI2261" s="145"/>
      <c r="AJ2261" s="146"/>
      <c r="AK2261" s="147"/>
      <c r="AM2261"/>
    </row>
    <row r="2262" spans="1:39" s="27" customFormat="1" ht="17" customHeight="1" x14ac:dyDescent="0.2">
      <c r="A2262" s="64"/>
      <c r="B2262" s="93">
        <v>4</v>
      </c>
      <c r="C2262" s="145"/>
      <c r="D2262" s="146"/>
      <c r="E2262" s="146"/>
      <c r="F2262" s="146"/>
      <c r="G2262" s="146"/>
      <c r="H2262" s="146"/>
      <c r="I2262" s="146"/>
      <c r="J2262" s="146"/>
      <c r="K2262" s="146"/>
      <c r="L2262" s="146"/>
      <c r="M2262" s="146"/>
      <c r="N2262" s="146"/>
      <c r="O2262" s="146"/>
      <c r="P2262" s="146"/>
      <c r="Q2262" s="146"/>
      <c r="R2262" s="146"/>
      <c r="S2262" s="146"/>
      <c r="T2262" s="146"/>
      <c r="U2262" s="146"/>
      <c r="V2262" s="146"/>
      <c r="W2262" s="146"/>
      <c r="X2262" s="146"/>
      <c r="Y2262" s="146"/>
      <c r="Z2262" s="146"/>
      <c r="AA2262" s="146"/>
      <c r="AB2262" s="146"/>
      <c r="AC2262" s="146"/>
      <c r="AD2262" s="146"/>
      <c r="AE2262" s="147"/>
      <c r="AF2262" s="145"/>
      <c r="AG2262" s="146"/>
      <c r="AH2262" s="147"/>
      <c r="AI2262" s="145"/>
      <c r="AJ2262" s="146"/>
      <c r="AK2262" s="147"/>
    </row>
    <row r="2263" spans="1:39" ht="17" customHeight="1" x14ac:dyDescent="0.2">
      <c r="A2263" s="62"/>
      <c r="B2263" s="93">
        <v>5</v>
      </c>
      <c r="C2263" s="145"/>
      <c r="D2263" s="146"/>
      <c r="E2263" s="146"/>
      <c r="F2263" s="146"/>
      <c r="G2263" s="146"/>
      <c r="H2263" s="146"/>
      <c r="I2263" s="146"/>
      <c r="J2263" s="146"/>
      <c r="K2263" s="146"/>
      <c r="L2263" s="146"/>
      <c r="M2263" s="146"/>
      <c r="N2263" s="146"/>
      <c r="O2263" s="146"/>
      <c r="P2263" s="146"/>
      <c r="Q2263" s="146"/>
      <c r="R2263" s="146"/>
      <c r="S2263" s="146"/>
      <c r="T2263" s="146"/>
      <c r="U2263" s="146"/>
      <c r="V2263" s="146"/>
      <c r="W2263" s="146"/>
      <c r="X2263" s="146"/>
      <c r="Y2263" s="146"/>
      <c r="Z2263" s="146"/>
      <c r="AA2263" s="146"/>
      <c r="AB2263" s="146"/>
      <c r="AC2263" s="146"/>
      <c r="AD2263" s="146"/>
      <c r="AE2263" s="147"/>
      <c r="AF2263" s="145"/>
      <c r="AG2263" s="146"/>
      <c r="AH2263" s="147"/>
      <c r="AI2263" s="145"/>
      <c r="AJ2263" s="146"/>
      <c r="AK2263" s="147"/>
      <c r="AM2263"/>
    </row>
    <row r="2264" spans="1:39" ht="17" customHeight="1" x14ac:dyDescent="0.2">
      <c r="A2264" s="62"/>
      <c r="B2264" s="93">
        <v>6</v>
      </c>
      <c r="C2264" s="145"/>
      <c r="D2264" s="146"/>
      <c r="E2264" s="146"/>
      <c r="F2264" s="146"/>
      <c r="G2264" s="146"/>
      <c r="H2264" s="146"/>
      <c r="I2264" s="146"/>
      <c r="J2264" s="146"/>
      <c r="K2264" s="146"/>
      <c r="L2264" s="146"/>
      <c r="M2264" s="146"/>
      <c r="N2264" s="146"/>
      <c r="O2264" s="146"/>
      <c r="P2264" s="146"/>
      <c r="Q2264" s="146"/>
      <c r="R2264" s="146"/>
      <c r="S2264" s="146"/>
      <c r="T2264" s="146"/>
      <c r="U2264" s="146"/>
      <c r="V2264" s="146"/>
      <c r="W2264" s="146"/>
      <c r="X2264" s="146"/>
      <c r="Y2264" s="146"/>
      <c r="Z2264" s="146"/>
      <c r="AA2264" s="146"/>
      <c r="AB2264" s="146"/>
      <c r="AC2264" s="146"/>
      <c r="AD2264" s="146"/>
      <c r="AE2264" s="147"/>
      <c r="AF2264" s="145"/>
      <c r="AG2264" s="146"/>
      <c r="AH2264" s="147"/>
      <c r="AI2264" s="145"/>
      <c r="AJ2264" s="146"/>
      <c r="AK2264" s="147"/>
      <c r="AM2264"/>
    </row>
    <row r="2265" spans="1:39" ht="17" customHeight="1" x14ac:dyDescent="0.2">
      <c r="A2265" s="62"/>
      <c r="B2265" s="94">
        <v>7</v>
      </c>
      <c r="C2265" s="148"/>
      <c r="D2265" s="149"/>
      <c r="E2265" s="149"/>
      <c r="F2265" s="149"/>
      <c r="G2265" s="149"/>
      <c r="H2265" s="149"/>
      <c r="I2265" s="149"/>
      <c r="J2265" s="149"/>
      <c r="K2265" s="149"/>
      <c r="L2265" s="149"/>
      <c r="M2265" s="149"/>
      <c r="N2265" s="149"/>
      <c r="O2265" s="149"/>
      <c r="P2265" s="149"/>
      <c r="Q2265" s="149"/>
      <c r="R2265" s="149"/>
      <c r="S2265" s="149"/>
      <c r="T2265" s="149"/>
      <c r="U2265" s="149"/>
      <c r="V2265" s="149"/>
      <c r="W2265" s="149"/>
      <c r="X2265" s="149"/>
      <c r="Y2265" s="149"/>
      <c r="Z2265" s="149"/>
      <c r="AA2265" s="149"/>
      <c r="AB2265" s="149"/>
      <c r="AC2265" s="149"/>
      <c r="AD2265" s="149"/>
      <c r="AE2265" s="150"/>
      <c r="AF2265" s="148"/>
      <c r="AG2265" s="149"/>
      <c r="AH2265" s="150"/>
      <c r="AI2265" s="148"/>
      <c r="AJ2265" s="149"/>
      <c r="AK2265" s="150"/>
      <c r="AM2265"/>
    </row>
    <row r="2266" spans="1:39" ht="7" customHeight="1" x14ac:dyDescent="0.2">
      <c r="A2266" s="62"/>
      <c r="B2266" s="16"/>
      <c r="C2266" s="17"/>
      <c r="D2266" s="18"/>
      <c r="E2266" s="18"/>
      <c r="F2266" s="18"/>
      <c r="G2266" s="18"/>
      <c r="H2266" s="18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  <c r="AA2266" s="16"/>
      <c r="AB2266" s="16"/>
      <c r="AC2266" s="16"/>
      <c r="AD2266" s="16"/>
      <c r="AE2266" s="16"/>
      <c r="AF2266" s="16"/>
      <c r="AG2266" s="16"/>
      <c r="AH2266" s="16"/>
      <c r="AI2266" s="16"/>
      <c r="AJ2266" s="16"/>
      <c r="AK2266" s="16"/>
      <c r="AM2266"/>
    </row>
    <row r="2267" spans="1:39" ht="17" customHeight="1" x14ac:dyDescent="0.2">
      <c r="A2267" s="62"/>
      <c r="B2267" s="163" t="s">
        <v>285</v>
      </c>
      <c r="C2267" s="164"/>
      <c r="D2267" s="165"/>
      <c r="E2267" s="163" t="s">
        <v>286</v>
      </c>
      <c r="F2267" s="164"/>
      <c r="G2267" s="164"/>
      <c r="H2267" s="164"/>
      <c r="I2267" s="164"/>
      <c r="J2267" s="164"/>
      <c r="K2267" s="164"/>
      <c r="L2267" s="164"/>
      <c r="M2267" s="164"/>
      <c r="N2267" s="164"/>
      <c r="O2267" s="164"/>
      <c r="P2267" s="164"/>
      <c r="Q2267" s="164"/>
      <c r="R2267" s="164"/>
      <c r="S2267" s="165"/>
      <c r="T2267" s="163" t="s">
        <v>287</v>
      </c>
      <c r="U2267" s="164"/>
      <c r="V2267" s="164"/>
      <c r="W2267" s="164"/>
      <c r="X2267" s="165"/>
      <c r="Y2267" s="163" t="s">
        <v>288</v>
      </c>
      <c r="Z2267" s="164"/>
      <c r="AA2267" s="164"/>
      <c r="AB2267" s="164"/>
      <c r="AC2267" s="165"/>
      <c r="AD2267" s="163" t="s">
        <v>289</v>
      </c>
      <c r="AE2267" s="164"/>
      <c r="AF2267" s="164"/>
      <c r="AG2267" s="164"/>
      <c r="AH2267" s="165"/>
      <c r="AI2267" s="163" t="s">
        <v>290</v>
      </c>
      <c r="AJ2267" s="164"/>
      <c r="AK2267" s="165"/>
      <c r="AM2267"/>
    </row>
    <row r="2268" spans="1:39" ht="17" customHeight="1" x14ac:dyDescent="0.2">
      <c r="A2268" s="62"/>
      <c r="B2268" s="142"/>
      <c r="C2268" s="143"/>
      <c r="D2268" s="144"/>
      <c r="E2268" s="142"/>
      <c r="F2268" s="143"/>
      <c r="G2268" s="143"/>
      <c r="H2268" s="143"/>
      <c r="I2268" s="143"/>
      <c r="J2268" s="143"/>
      <c r="K2268" s="143"/>
      <c r="L2268" s="143"/>
      <c r="M2268" s="143"/>
      <c r="N2268" s="143"/>
      <c r="O2268" s="143"/>
      <c r="P2268" s="143"/>
      <c r="Q2268" s="143"/>
      <c r="R2268" s="143"/>
      <c r="S2268" s="144"/>
      <c r="T2268" s="142" t="s">
        <v>291</v>
      </c>
      <c r="U2268" s="143"/>
      <c r="V2268" s="143"/>
      <c r="W2268" s="143"/>
      <c r="X2268" s="144"/>
      <c r="Y2268" s="142" t="s">
        <v>292</v>
      </c>
      <c r="Z2268" s="143"/>
      <c r="AA2268" s="143"/>
      <c r="AB2268" s="143"/>
      <c r="AC2268" s="144"/>
      <c r="AD2268" s="142" t="s">
        <v>292</v>
      </c>
      <c r="AE2268" s="143"/>
      <c r="AF2268" s="143"/>
      <c r="AG2268" s="143"/>
      <c r="AH2268" s="144"/>
      <c r="AI2268" s="142"/>
      <c r="AJ2268" s="143"/>
      <c r="AK2268" s="144"/>
      <c r="AM2268"/>
    </row>
    <row r="2269" spans="1:39" ht="17" customHeight="1" x14ac:dyDescent="0.2">
      <c r="A2269" s="62"/>
      <c r="B2269" s="145"/>
      <c r="C2269" s="146"/>
      <c r="D2269" s="147"/>
      <c r="E2269" s="145"/>
      <c r="F2269" s="146"/>
      <c r="G2269" s="146"/>
      <c r="H2269" s="146"/>
      <c r="I2269" s="146"/>
      <c r="J2269" s="146"/>
      <c r="K2269" s="146"/>
      <c r="L2269" s="146"/>
      <c r="M2269" s="146"/>
      <c r="N2269" s="146"/>
      <c r="O2269" s="146"/>
      <c r="P2269" s="146"/>
      <c r="Q2269" s="146"/>
      <c r="R2269" s="146"/>
      <c r="S2269" s="147"/>
      <c r="T2269" s="145" t="s">
        <v>291</v>
      </c>
      <c r="U2269" s="146"/>
      <c r="V2269" s="146"/>
      <c r="W2269" s="146"/>
      <c r="X2269" s="147"/>
      <c r="Y2269" s="145" t="s">
        <v>292</v>
      </c>
      <c r="Z2269" s="146"/>
      <c r="AA2269" s="146"/>
      <c r="AB2269" s="146"/>
      <c r="AC2269" s="147"/>
      <c r="AD2269" s="145" t="s">
        <v>292</v>
      </c>
      <c r="AE2269" s="146"/>
      <c r="AF2269" s="146"/>
      <c r="AG2269" s="146"/>
      <c r="AH2269" s="147"/>
      <c r="AI2269" s="145"/>
      <c r="AJ2269" s="146"/>
      <c r="AK2269" s="147"/>
      <c r="AM2269"/>
    </row>
    <row r="2270" spans="1:39" ht="17" customHeight="1" x14ac:dyDescent="0.2">
      <c r="A2270" s="62"/>
      <c r="B2270" s="145"/>
      <c r="C2270" s="146"/>
      <c r="D2270" s="147"/>
      <c r="E2270" s="145"/>
      <c r="F2270" s="146"/>
      <c r="G2270" s="146"/>
      <c r="H2270" s="146"/>
      <c r="I2270" s="146"/>
      <c r="J2270" s="146"/>
      <c r="K2270" s="146"/>
      <c r="L2270" s="146"/>
      <c r="M2270" s="146"/>
      <c r="N2270" s="146"/>
      <c r="O2270" s="146"/>
      <c r="P2270" s="146"/>
      <c r="Q2270" s="146"/>
      <c r="R2270" s="146"/>
      <c r="S2270" s="147"/>
      <c r="T2270" s="145" t="s">
        <v>291</v>
      </c>
      <c r="U2270" s="146"/>
      <c r="V2270" s="146"/>
      <c r="W2270" s="146"/>
      <c r="X2270" s="147"/>
      <c r="Y2270" s="145" t="s">
        <v>292</v>
      </c>
      <c r="Z2270" s="146"/>
      <c r="AA2270" s="146"/>
      <c r="AB2270" s="146"/>
      <c r="AC2270" s="147"/>
      <c r="AD2270" s="145" t="s">
        <v>292</v>
      </c>
      <c r="AE2270" s="146"/>
      <c r="AF2270" s="146"/>
      <c r="AG2270" s="146"/>
      <c r="AH2270" s="147"/>
      <c r="AI2270" s="145"/>
      <c r="AJ2270" s="146"/>
      <c r="AK2270" s="147"/>
      <c r="AM2270"/>
    </row>
    <row r="2271" spans="1:39" ht="17" customHeight="1" x14ac:dyDescent="0.2">
      <c r="A2271" s="62"/>
      <c r="B2271" s="145"/>
      <c r="C2271" s="146"/>
      <c r="D2271" s="147"/>
      <c r="E2271" s="145"/>
      <c r="F2271" s="146"/>
      <c r="G2271" s="146"/>
      <c r="H2271" s="146"/>
      <c r="I2271" s="146"/>
      <c r="J2271" s="146"/>
      <c r="K2271" s="146"/>
      <c r="L2271" s="146"/>
      <c r="M2271" s="146"/>
      <c r="N2271" s="146"/>
      <c r="O2271" s="146"/>
      <c r="P2271" s="146"/>
      <c r="Q2271" s="146"/>
      <c r="R2271" s="146"/>
      <c r="S2271" s="147"/>
      <c r="T2271" s="145" t="s">
        <v>291</v>
      </c>
      <c r="U2271" s="146"/>
      <c r="V2271" s="146"/>
      <c r="W2271" s="146"/>
      <c r="X2271" s="147"/>
      <c r="Y2271" s="145" t="s">
        <v>292</v>
      </c>
      <c r="Z2271" s="146"/>
      <c r="AA2271" s="146"/>
      <c r="AB2271" s="146"/>
      <c r="AC2271" s="147"/>
      <c r="AD2271" s="145" t="s">
        <v>292</v>
      </c>
      <c r="AE2271" s="146"/>
      <c r="AF2271" s="146"/>
      <c r="AG2271" s="146"/>
      <c r="AH2271" s="147"/>
      <c r="AI2271" s="145"/>
      <c r="AJ2271" s="146"/>
      <c r="AK2271" s="147"/>
      <c r="AM2271"/>
    </row>
    <row r="2272" spans="1:39" ht="17" customHeight="1" x14ac:dyDescent="0.2">
      <c r="A2272" s="62"/>
      <c r="B2272" s="145"/>
      <c r="C2272" s="146"/>
      <c r="D2272" s="147"/>
      <c r="E2272" s="145"/>
      <c r="F2272" s="146"/>
      <c r="G2272" s="146"/>
      <c r="H2272" s="146"/>
      <c r="I2272" s="146"/>
      <c r="J2272" s="146"/>
      <c r="K2272" s="146"/>
      <c r="L2272" s="146"/>
      <c r="M2272" s="146"/>
      <c r="N2272" s="146"/>
      <c r="O2272" s="146"/>
      <c r="P2272" s="146"/>
      <c r="Q2272" s="146"/>
      <c r="R2272" s="146"/>
      <c r="S2272" s="147"/>
      <c r="T2272" s="145" t="s">
        <v>291</v>
      </c>
      <c r="U2272" s="146"/>
      <c r="V2272" s="146"/>
      <c r="W2272" s="146"/>
      <c r="X2272" s="147"/>
      <c r="Y2272" s="145" t="s">
        <v>292</v>
      </c>
      <c r="Z2272" s="146"/>
      <c r="AA2272" s="146"/>
      <c r="AB2272" s="146"/>
      <c r="AC2272" s="147"/>
      <c r="AD2272" s="145" t="s">
        <v>292</v>
      </c>
      <c r="AE2272" s="146"/>
      <c r="AF2272" s="146"/>
      <c r="AG2272" s="146"/>
      <c r="AH2272" s="147"/>
      <c r="AI2272" s="145"/>
      <c r="AJ2272" s="146"/>
      <c r="AK2272" s="147"/>
      <c r="AM2272"/>
    </row>
    <row r="2273" spans="1:39" ht="17" customHeight="1" x14ac:dyDescent="0.2">
      <c r="A2273" s="62"/>
      <c r="B2273" s="145"/>
      <c r="C2273" s="146"/>
      <c r="D2273" s="147"/>
      <c r="E2273" s="145"/>
      <c r="F2273" s="146"/>
      <c r="G2273" s="146"/>
      <c r="H2273" s="146"/>
      <c r="I2273" s="146"/>
      <c r="J2273" s="146"/>
      <c r="K2273" s="146"/>
      <c r="L2273" s="146"/>
      <c r="M2273" s="146"/>
      <c r="N2273" s="146"/>
      <c r="O2273" s="146"/>
      <c r="P2273" s="146"/>
      <c r="Q2273" s="146"/>
      <c r="R2273" s="146"/>
      <c r="S2273" s="147"/>
      <c r="T2273" s="145" t="s">
        <v>291</v>
      </c>
      <c r="U2273" s="146"/>
      <c r="V2273" s="146"/>
      <c r="W2273" s="146"/>
      <c r="X2273" s="147"/>
      <c r="Y2273" s="145" t="s">
        <v>292</v>
      </c>
      <c r="Z2273" s="146"/>
      <c r="AA2273" s="146"/>
      <c r="AB2273" s="146"/>
      <c r="AC2273" s="147"/>
      <c r="AD2273" s="145" t="s">
        <v>292</v>
      </c>
      <c r="AE2273" s="146"/>
      <c r="AF2273" s="146"/>
      <c r="AG2273" s="146"/>
      <c r="AH2273" s="147"/>
      <c r="AI2273" s="145"/>
      <c r="AJ2273" s="146"/>
      <c r="AK2273" s="147"/>
      <c r="AM2273"/>
    </row>
    <row r="2274" spans="1:39" ht="17" customHeight="1" x14ac:dyDescent="0.2">
      <c r="A2274" s="62"/>
      <c r="B2274" s="145"/>
      <c r="C2274" s="146"/>
      <c r="D2274" s="147"/>
      <c r="E2274" s="145"/>
      <c r="F2274" s="146"/>
      <c r="G2274" s="146"/>
      <c r="H2274" s="146"/>
      <c r="I2274" s="146"/>
      <c r="J2274" s="146"/>
      <c r="K2274" s="146"/>
      <c r="L2274" s="146"/>
      <c r="M2274" s="146"/>
      <c r="N2274" s="146"/>
      <c r="O2274" s="146"/>
      <c r="P2274" s="146"/>
      <c r="Q2274" s="146"/>
      <c r="R2274" s="146"/>
      <c r="S2274" s="147"/>
      <c r="T2274" s="145" t="s">
        <v>291</v>
      </c>
      <c r="U2274" s="146"/>
      <c r="V2274" s="146"/>
      <c r="W2274" s="146"/>
      <c r="X2274" s="147"/>
      <c r="Y2274" s="145" t="s">
        <v>292</v>
      </c>
      <c r="Z2274" s="146"/>
      <c r="AA2274" s="146"/>
      <c r="AB2274" s="146"/>
      <c r="AC2274" s="147"/>
      <c r="AD2274" s="145" t="s">
        <v>292</v>
      </c>
      <c r="AE2274" s="146"/>
      <c r="AF2274" s="146"/>
      <c r="AG2274" s="146"/>
      <c r="AH2274" s="147"/>
      <c r="AI2274" s="145"/>
      <c r="AJ2274" s="146"/>
      <c r="AK2274" s="147"/>
      <c r="AM2274"/>
    </row>
    <row r="2275" spans="1:39" ht="17" customHeight="1" x14ac:dyDescent="0.2">
      <c r="A2275" s="62"/>
      <c r="B2275" s="145"/>
      <c r="C2275" s="146"/>
      <c r="D2275" s="147"/>
      <c r="E2275" s="145"/>
      <c r="F2275" s="146"/>
      <c r="G2275" s="146"/>
      <c r="H2275" s="146"/>
      <c r="I2275" s="146"/>
      <c r="J2275" s="146"/>
      <c r="K2275" s="146"/>
      <c r="L2275" s="146"/>
      <c r="M2275" s="146"/>
      <c r="N2275" s="146"/>
      <c r="O2275" s="146"/>
      <c r="P2275" s="146"/>
      <c r="Q2275" s="146"/>
      <c r="R2275" s="146"/>
      <c r="S2275" s="147"/>
      <c r="T2275" s="145" t="s">
        <v>291</v>
      </c>
      <c r="U2275" s="146"/>
      <c r="V2275" s="146"/>
      <c r="W2275" s="146"/>
      <c r="X2275" s="147"/>
      <c r="Y2275" s="145" t="s">
        <v>292</v>
      </c>
      <c r="Z2275" s="146"/>
      <c r="AA2275" s="146"/>
      <c r="AB2275" s="146"/>
      <c r="AC2275" s="147"/>
      <c r="AD2275" s="145" t="s">
        <v>292</v>
      </c>
      <c r="AE2275" s="146"/>
      <c r="AF2275" s="146"/>
      <c r="AG2275" s="146"/>
      <c r="AH2275" s="147"/>
      <c r="AI2275" s="145"/>
      <c r="AJ2275" s="146"/>
      <c r="AK2275" s="147"/>
      <c r="AM2275"/>
    </row>
    <row r="2276" spans="1:39" ht="17" customHeight="1" x14ac:dyDescent="0.2">
      <c r="A2276" s="62"/>
      <c r="B2276" s="145"/>
      <c r="C2276" s="146"/>
      <c r="D2276" s="147"/>
      <c r="E2276" s="145"/>
      <c r="F2276" s="146"/>
      <c r="G2276" s="146"/>
      <c r="H2276" s="146"/>
      <c r="I2276" s="146"/>
      <c r="J2276" s="146"/>
      <c r="K2276" s="146"/>
      <c r="L2276" s="146"/>
      <c r="M2276" s="146"/>
      <c r="N2276" s="146"/>
      <c r="O2276" s="146"/>
      <c r="P2276" s="146"/>
      <c r="Q2276" s="146"/>
      <c r="R2276" s="146"/>
      <c r="S2276" s="147"/>
      <c r="T2276" s="145" t="s">
        <v>291</v>
      </c>
      <c r="U2276" s="146"/>
      <c r="V2276" s="146"/>
      <c r="W2276" s="146"/>
      <c r="X2276" s="147"/>
      <c r="Y2276" s="145" t="s">
        <v>292</v>
      </c>
      <c r="Z2276" s="146"/>
      <c r="AA2276" s="146"/>
      <c r="AB2276" s="146"/>
      <c r="AC2276" s="147"/>
      <c r="AD2276" s="145" t="s">
        <v>292</v>
      </c>
      <c r="AE2276" s="146"/>
      <c r="AF2276" s="146"/>
      <c r="AG2276" s="146"/>
      <c r="AH2276" s="147"/>
      <c r="AI2276" s="145"/>
      <c r="AJ2276" s="146"/>
      <c r="AK2276" s="147"/>
      <c r="AM2276"/>
    </row>
    <row r="2277" spans="1:39" ht="17" customHeight="1" x14ac:dyDescent="0.2">
      <c r="A2277" s="62"/>
      <c r="B2277" s="145"/>
      <c r="C2277" s="146"/>
      <c r="D2277" s="147"/>
      <c r="E2277" s="145"/>
      <c r="F2277" s="146"/>
      <c r="G2277" s="146"/>
      <c r="H2277" s="146"/>
      <c r="I2277" s="146"/>
      <c r="J2277" s="146"/>
      <c r="K2277" s="146"/>
      <c r="L2277" s="146"/>
      <c r="M2277" s="146"/>
      <c r="N2277" s="146"/>
      <c r="O2277" s="146"/>
      <c r="P2277" s="146"/>
      <c r="Q2277" s="146"/>
      <c r="R2277" s="146"/>
      <c r="S2277" s="147"/>
      <c r="T2277" s="145" t="s">
        <v>291</v>
      </c>
      <c r="U2277" s="146"/>
      <c r="V2277" s="146"/>
      <c r="W2277" s="146"/>
      <c r="X2277" s="147"/>
      <c r="Y2277" s="145" t="s">
        <v>292</v>
      </c>
      <c r="Z2277" s="146"/>
      <c r="AA2277" s="146"/>
      <c r="AB2277" s="146"/>
      <c r="AC2277" s="147"/>
      <c r="AD2277" s="145" t="s">
        <v>292</v>
      </c>
      <c r="AE2277" s="146"/>
      <c r="AF2277" s="146"/>
      <c r="AG2277" s="146"/>
      <c r="AH2277" s="147"/>
      <c r="AI2277" s="145"/>
      <c r="AJ2277" s="146"/>
      <c r="AK2277" s="147"/>
      <c r="AM2277"/>
    </row>
    <row r="2278" spans="1:39" ht="17" customHeight="1" x14ac:dyDescent="0.2">
      <c r="A2278" s="62"/>
      <c r="B2278" s="148"/>
      <c r="C2278" s="149"/>
      <c r="D2278" s="150"/>
      <c r="E2278" s="148"/>
      <c r="F2278" s="149"/>
      <c r="G2278" s="149"/>
      <c r="H2278" s="149"/>
      <c r="I2278" s="149"/>
      <c r="J2278" s="149"/>
      <c r="K2278" s="149"/>
      <c r="L2278" s="149"/>
      <c r="M2278" s="149"/>
      <c r="N2278" s="149"/>
      <c r="O2278" s="149"/>
      <c r="P2278" s="149"/>
      <c r="Q2278" s="149"/>
      <c r="R2278" s="149"/>
      <c r="S2278" s="150"/>
      <c r="T2278" s="148" t="s">
        <v>291</v>
      </c>
      <c r="U2278" s="149"/>
      <c r="V2278" s="149"/>
      <c r="W2278" s="149"/>
      <c r="X2278" s="150"/>
      <c r="Y2278" s="148" t="s">
        <v>292</v>
      </c>
      <c r="Z2278" s="149"/>
      <c r="AA2278" s="149"/>
      <c r="AB2278" s="149"/>
      <c r="AC2278" s="150"/>
      <c r="AD2278" s="148" t="s">
        <v>292</v>
      </c>
      <c r="AE2278" s="149"/>
      <c r="AF2278" s="149"/>
      <c r="AG2278" s="149"/>
      <c r="AH2278" s="150"/>
      <c r="AI2278" s="148"/>
      <c r="AJ2278" s="149"/>
      <c r="AK2278" s="150"/>
      <c r="AM2278"/>
    </row>
    <row r="2279" spans="1:39" ht="7" customHeight="1" x14ac:dyDescent="0.2">
      <c r="A2279" s="62"/>
      <c r="AM2279"/>
    </row>
    <row r="2280" spans="1:39" ht="7" customHeight="1" x14ac:dyDescent="0.2">
      <c r="A2280" s="62"/>
      <c r="B2280" s="28"/>
      <c r="C2280" s="25"/>
      <c r="D2280" s="25"/>
      <c r="E2280" s="25"/>
      <c r="F2280" s="25"/>
      <c r="G2280" s="25"/>
      <c r="H2280" s="25"/>
      <c r="I2280" s="25"/>
      <c r="J2280" s="25"/>
      <c r="K2280" s="25"/>
      <c r="L2280" s="25"/>
      <c r="M2280" s="25"/>
      <c r="N2280" s="25"/>
      <c r="O2280" s="25"/>
      <c r="P2280" s="25"/>
      <c r="Q2280" s="25"/>
      <c r="R2280" s="25"/>
      <c r="S2280" s="25"/>
      <c r="T2280" s="25"/>
      <c r="U2280" s="25"/>
      <c r="V2280" s="25"/>
      <c r="W2280" s="25"/>
      <c r="X2280" s="25"/>
      <c r="Y2280" s="25"/>
      <c r="Z2280" s="25"/>
      <c r="AA2280" s="25"/>
      <c r="AB2280" s="25"/>
      <c r="AC2280" s="25"/>
      <c r="AD2280" s="25"/>
      <c r="AE2280" s="25"/>
      <c r="AF2280" s="25"/>
      <c r="AG2280" s="25"/>
      <c r="AH2280" s="25"/>
      <c r="AI2280" s="25"/>
      <c r="AJ2280" s="25"/>
      <c r="AK2280" s="26"/>
      <c r="AM2280"/>
    </row>
    <row r="2281" spans="1:39" s="30" customFormat="1" ht="15" customHeight="1" x14ac:dyDescent="0.15">
      <c r="A2281" s="62"/>
      <c r="B2281" s="166" t="s">
        <v>293</v>
      </c>
      <c r="C2281" s="167"/>
      <c r="D2281" s="167"/>
      <c r="E2281" s="167"/>
      <c r="F2281" s="167"/>
      <c r="G2281" s="23"/>
      <c r="H2281" s="69"/>
      <c r="I2281" s="23" t="s">
        <v>294</v>
      </c>
      <c r="J2281" s="23"/>
      <c r="K2281" s="23"/>
      <c r="L2281" s="23"/>
      <c r="M2281" s="69"/>
      <c r="N2281" s="23" t="s">
        <v>295</v>
      </c>
      <c r="O2281" s="23"/>
      <c r="P2281" s="23"/>
      <c r="Q2281" s="23"/>
      <c r="R2281" s="69"/>
      <c r="S2281" s="23" t="s">
        <v>296</v>
      </c>
      <c r="T2281" s="23"/>
      <c r="U2281" s="23"/>
      <c r="V2281" s="23"/>
      <c r="W2281" s="23"/>
      <c r="X2281" s="23"/>
      <c r="Y2281" s="70"/>
      <c r="Z2281" s="23" t="s">
        <v>297</v>
      </c>
      <c r="AA2281" s="23"/>
      <c r="AB2281" s="23"/>
      <c r="AC2281" s="23"/>
      <c r="AD2281" s="69"/>
      <c r="AE2281" s="23" t="s">
        <v>298</v>
      </c>
      <c r="AF2281" s="23"/>
      <c r="AG2281" s="23"/>
      <c r="AH2281" s="80"/>
      <c r="AI2281" s="80"/>
      <c r="AJ2281" s="80"/>
      <c r="AK2281" s="84"/>
    </row>
    <row r="2282" spans="1:39" s="30" customFormat="1" ht="10" customHeight="1" x14ac:dyDescent="0.15">
      <c r="A2282" s="62"/>
      <c r="B2282" s="166"/>
      <c r="C2282" s="167"/>
      <c r="D2282" s="167"/>
      <c r="E2282" s="167"/>
      <c r="F2282" s="167"/>
      <c r="G2282" s="23"/>
      <c r="H2282" s="23"/>
      <c r="I2282" s="23"/>
      <c r="J2282" s="23"/>
      <c r="K2282" s="23"/>
      <c r="L2282" s="23"/>
      <c r="M2282" s="23"/>
      <c r="N2282" s="23"/>
      <c r="O2282" s="23"/>
      <c r="P2282" s="23"/>
      <c r="Q2282" s="23"/>
      <c r="R2282" s="23"/>
      <c r="S2282" s="23"/>
      <c r="T2282" s="23"/>
      <c r="U2282" s="23"/>
      <c r="V2282" s="23"/>
      <c r="W2282" s="23"/>
      <c r="X2282" s="23"/>
      <c r="Y2282" s="23"/>
      <c r="Z2282" s="23"/>
      <c r="AA2282" s="23"/>
      <c r="AB2282" s="23"/>
      <c r="AC2282" s="23"/>
      <c r="AD2282" s="23"/>
      <c r="AE2282" s="23"/>
      <c r="AF2282" s="23"/>
      <c r="AG2282" s="23"/>
      <c r="AH2282" s="80"/>
      <c r="AI2282" s="80"/>
      <c r="AJ2282" s="80"/>
      <c r="AK2282" s="84"/>
    </row>
    <row r="2283" spans="1:39" s="30" customFormat="1" ht="15" customHeight="1" x14ac:dyDescent="0.15">
      <c r="A2283" s="62"/>
      <c r="B2283" s="166"/>
      <c r="C2283" s="167"/>
      <c r="D2283" s="167"/>
      <c r="E2283" s="167"/>
      <c r="F2283" s="167"/>
      <c r="G2283" s="23"/>
      <c r="H2283" s="69"/>
      <c r="I2283" s="23" t="s">
        <v>299</v>
      </c>
      <c r="J2283" s="23"/>
      <c r="K2283" s="23"/>
      <c r="L2283" s="23"/>
      <c r="M2283" s="69"/>
      <c r="N2283" s="23" t="s">
        <v>300</v>
      </c>
      <c r="O2283" s="72"/>
      <c r="P2283" s="23"/>
      <c r="Q2283" s="23"/>
      <c r="R2283" s="69"/>
      <c r="S2283" s="23" t="s">
        <v>301</v>
      </c>
      <c r="T2283" s="23"/>
      <c r="U2283" s="23"/>
      <c r="V2283" s="23"/>
      <c r="W2283" s="23"/>
      <c r="X2283" s="23"/>
      <c r="Y2283" s="69"/>
      <c r="Z2283" s="23" t="s">
        <v>302</v>
      </c>
      <c r="AA2283" s="23"/>
      <c r="AB2283" s="71"/>
      <c r="AC2283" s="71"/>
      <c r="AD2283" s="71"/>
      <c r="AE2283" s="71"/>
      <c r="AF2283" s="71"/>
      <c r="AG2283" s="71"/>
      <c r="AH2283" s="71"/>
      <c r="AI2283" s="71"/>
      <c r="AJ2283" s="71"/>
      <c r="AK2283" s="82"/>
    </row>
    <row r="2284" spans="1:39" s="30" customFormat="1" ht="10" customHeight="1" x14ac:dyDescent="0.15">
      <c r="A2284" s="62"/>
      <c r="B2284" s="83"/>
      <c r="C2284" s="29"/>
      <c r="D2284" s="29"/>
      <c r="E2284" s="29"/>
      <c r="F2284" s="29"/>
      <c r="G2284" s="23"/>
      <c r="H2284" s="23"/>
      <c r="I2284" s="23"/>
      <c r="J2284" s="23"/>
      <c r="K2284" s="23"/>
      <c r="L2284" s="23"/>
      <c r="M2284" s="23"/>
      <c r="N2284" s="23"/>
      <c r="O2284" s="23"/>
      <c r="P2284" s="23"/>
      <c r="Q2284" s="23"/>
      <c r="R2284" s="23"/>
      <c r="S2284" s="23"/>
      <c r="T2284" s="23"/>
      <c r="U2284" s="23"/>
      <c r="V2284" s="23"/>
      <c r="W2284" s="23"/>
      <c r="X2284" s="23"/>
      <c r="Y2284" s="23"/>
      <c r="Z2284" s="23"/>
      <c r="AA2284" s="23"/>
      <c r="AB2284" s="23"/>
      <c r="AC2284" s="23"/>
      <c r="AD2284" s="23"/>
      <c r="AE2284" s="23"/>
      <c r="AF2284" s="23"/>
      <c r="AG2284" s="23"/>
      <c r="AH2284" s="23"/>
      <c r="AI2284" s="23"/>
      <c r="AJ2284" s="23"/>
      <c r="AK2284" s="84"/>
    </row>
    <row r="2285" spans="1:39" s="30" customFormat="1" ht="15" customHeight="1" x14ac:dyDescent="0.15">
      <c r="A2285" s="62"/>
      <c r="B2285" s="171" t="s">
        <v>303</v>
      </c>
      <c r="C2285" s="172"/>
      <c r="D2285" s="172"/>
      <c r="E2285" s="172"/>
      <c r="F2285" s="172"/>
      <c r="G2285" s="23"/>
      <c r="H2285" s="69"/>
      <c r="I2285" s="23" t="s">
        <v>304</v>
      </c>
      <c r="J2285" s="23"/>
      <c r="K2285" s="23"/>
      <c r="L2285" s="23"/>
      <c r="M2285" s="23"/>
      <c r="N2285" s="23"/>
      <c r="O2285" s="72"/>
      <c r="P2285" s="23"/>
      <c r="Q2285" s="23"/>
      <c r="R2285" s="69"/>
      <c r="S2285" s="23" t="s">
        <v>305</v>
      </c>
      <c r="T2285" s="23"/>
      <c r="U2285" s="23"/>
      <c r="V2285" s="23"/>
      <c r="W2285" s="23"/>
      <c r="X2285" s="23"/>
      <c r="Y2285" s="69"/>
      <c r="Z2285" s="23" t="s">
        <v>306</v>
      </c>
      <c r="AA2285" s="23"/>
      <c r="AB2285" s="23"/>
      <c r="AC2285" s="23"/>
      <c r="AD2285" s="23"/>
      <c r="AE2285" s="23"/>
      <c r="AF2285" s="73"/>
      <c r="AG2285" s="23"/>
      <c r="AH2285" s="23"/>
      <c r="AI2285" s="23"/>
      <c r="AJ2285" s="23"/>
      <c r="AK2285" s="84"/>
    </row>
    <row r="2286" spans="1:39" s="30" customFormat="1" ht="5" customHeight="1" x14ac:dyDescent="0.15">
      <c r="A2286" s="62"/>
      <c r="B2286" s="171"/>
      <c r="C2286" s="172"/>
      <c r="D2286" s="172"/>
      <c r="E2286" s="172"/>
      <c r="F2286" s="172"/>
      <c r="G2286" s="23"/>
      <c r="H2286" s="23"/>
      <c r="I2286" s="23"/>
      <c r="J2286" s="23"/>
      <c r="K2286" s="23"/>
      <c r="L2286" s="23"/>
      <c r="M2286" s="23"/>
      <c r="N2286" s="23"/>
      <c r="O2286" s="72"/>
      <c r="P2286" s="23"/>
      <c r="Q2286" s="23"/>
      <c r="R2286" s="23"/>
      <c r="S2286" s="23"/>
      <c r="T2286" s="23"/>
      <c r="U2286" s="23"/>
      <c r="V2286" s="23"/>
      <c r="W2286" s="23"/>
      <c r="X2286" s="23"/>
      <c r="Y2286" s="23"/>
      <c r="Z2286" s="23"/>
      <c r="AA2286" s="23"/>
      <c r="AB2286" s="23"/>
      <c r="AC2286" s="23"/>
      <c r="AD2286" s="23"/>
      <c r="AE2286" s="23"/>
      <c r="AF2286" s="73"/>
      <c r="AG2286" s="23"/>
      <c r="AH2286" s="23"/>
      <c r="AI2286" s="23"/>
      <c r="AJ2286" s="23"/>
      <c r="AK2286" s="84"/>
    </row>
    <row r="2287" spans="1:39" s="30" customFormat="1" ht="15" customHeight="1" x14ac:dyDescent="0.2">
      <c r="A2287" s="63"/>
      <c r="B2287" s="171"/>
      <c r="C2287" s="172"/>
      <c r="D2287" s="172"/>
      <c r="E2287" s="172"/>
      <c r="F2287" s="172"/>
      <c r="G2287" s="23"/>
      <c r="H2287" s="23"/>
      <c r="I2287" s="23"/>
      <c r="J2287" s="23"/>
      <c r="K2287" s="23"/>
      <c r="L2287" s="23"/>
      <c r="M2287" s="23"/>
      <c r="N2287" s="23"/>
      <c r="O2287" s="74"/>
      <c r="P2287" s="23"/>
      <c r="Q2287" s="23"/>
      <c r="R2287" s="23"/>
      <c r="S2287" s="23"/>
      <c r="T2287" s="23"/>
      <c r="U2287" s="23"/>
      <c r="V2287" s="23"/>
      <c r="W2287" s="23"/>
      <c r="X2287" s="23"/>
      <c r="Y2287" s="23"/>
      <c r="Z2287" s="23"/>
      <c r="AA2287" s="23"/>
      <c r="AB2287" s="23"/>
      <c r="AC2287" s="23"/>
      <c r="AD2287" s="23"/>
      <c r="AE2287" s="23"/>
      <c r="AF2287" s="23"/>
      <c r="AG2287" s="23"/>
      <c r="AH2287" s="23"/>
      <c r="AI2287" s="23"/>
      <c r="AJ2287" s="23"/>
      <c r="AK2287" s="84"/>
    </row>
    <row r="2288" spans="1:39" s="30" customFormat="1" ht="10" customHeight="1" x14ac:dyDescent="0.2">
      <c r="A2288" s="62"/>
      <c r="B2288" s="83"/>
      <c r="C2288" s="29"/>
      <c r="D2288" s="29"/>
      <c r="E2288" s="29"/>
      <c r="F2288" s="29"/>
      <c r="G2288" s="23"/>
      <c r="H2288" s="23"/>
      <c r="I2288" s="23"/>
      <c r="J2288" s="23"/>
      <c r="K2288" s="23"/>
      <c r="L2288" s="23"/>
      <c r="M2288" s="23"/>
      <c r="N2288" s="23"/>
      <c r="O2288" s="75"/>
      <c r="P2288" s="23"/>
      <c r="Q2288" s="23"/>
      <c r="R2288" s="23"/>
      <c r="S2288" s="23"/>
      <c r="T2288" s="23"/>
      <c r="U2288" s="23"/>
      <c r="V2288" s="23"/>
      <c r="W2288" s="23"/>
      <c r="X2288" s="23"/>
      <c r="Y2288" s="23"/>
      <c r="Z2288" s="23"/>
      <c r="AA2288" s="23"/>
      <c r="AB2288" s="23"/>
      <c r="AC2288" s="23"/>
      <c r="AD2288" s="23"/>
      <c r="AE2288" s="23"/>
      <c r="AF2288" s="23"/>
      <c r="AG2288" s="23"/>
      <c r="AH2288" s="23"/>
      <c r="AI2288" s="23"/>
      <c r="AJ2288" s="23"/>
      <c r="AK2288" s="84"/>
    </row>
    <row r="2289" spans="1:39" s="30" customFormat="1" ht="17" customHeight="1" x14ac:dyDescent="0.15">
      <c r="A2289" s="62"/>
      <c r="B2289" s="173" t="s">
        <v>307</v>
      </c>
      <c r="C2289" s="174"/>
      <c r="D2289" s="174"/>
      <c r="E2289" s="174"/>
      <c r="F2289" s="174"/>
      <c r="G2289" s="23"/>
      <c r="H2289" s="69"/>
      <c r="I2289" s="76" t="s">
        <v>308</v>
      </c>
      <c r="J2289" s="23"/>
      <c r="K2289" s="23"/>
      <c r="L2289" s="23"/>
      <c r="M2289" s="69"/>
      <c r="N2289" s="23" t="s">
        <v>309</v>
      </c>
      <c r="O2289" s="72"/>
      <c r="P2289" s="23"/>
      <c r="Q2289" s="23"/>
      <c r="R2289" s="69"/>
      <c r="S2289" s="23" t="s">
        <v>310</v>
      </c>
      <c r="T2289" s="23"/>
      <c r="U2289" s="23"/>
      <c r="V2289" s="23"/>
      <c r="W2289" s="23"/>
      <c r="X2289" s="23"/>
      <c r="Y2289" s="69"/>
      <c r="Z2289" s="23" t="s">
        <v>311</v>
      </c>
      <c r="AA2289" s="23"/>
      <c r="AB2289" s="23"/>
      <c r="AC2289" s="69"/>
      <c r="AD2289" s="76" t="s">
        <v>312</v>
      </c>
      <c r="AF2289" s="23"/>
      <c r="AG2289" s="23"/>
      <c r="AH2289" s="23"/>
      <c r="AI2289" s="23"/>
      <c r="AJ2289" s="23"/>
      <c r="AK2289" s="84"/>
    </row>
    <row r="2290" spans="1:39" s="30" customFormat="1" ht="7" customHeight="1" x14ac:dyDescent="0.15">
      <c r="A2290" s="62"/>
      <c r="B2290" s="173"/>
      <c r="C2290" s="174"/>
      <c r="D2290" s="174"/>
      <c r="E2290" s="174"/>
      <c r="F2290" s="174"/>
      <c r="G2290" s="23"/>
      <c r="H2290" s="77"/>
      <c r="I2290" s="23"/>
      <c r="J2290" s="23"/>
      <c r="K2290" s="23"/>
      <c r="L2290" s="23"/>
      <c r="M2290" s="23"/>
      <c r="N2290" s="23"/>
      <c r="O2290" s="72"/>
      <c r="P2290" s="23"/>
      <c r="Q2290" s="23"/>
      <c r="R2290" s="23"/>
      <c r="S2290" s="23"/>
      <c r="T2290" s="23"/>
      <c r="U2290" s="23"/>
      <c r="V2290" s="23"/>
      <c r="W2290" s="23"/>
      <c r="X2290" s="23"/>
      <c r="Y2290" s="23"/>
      <c r="Z2290" s="23"/>
      <c r="AA2290" s="23"/>
      <c r="AB2290" s="23"/>
      <c r="AC2290" s="23"/>
      <c r="AD2290" s="23"/>
      <c r="AE2290" s="23"/>
      <c r="AF2290" s="23"/>
      <c r="AG2290" s="23"/>
      <c r="AH2290" s="23"/>
      <c r="AI2290" s="23"/>
      <c r="AJ2290" s="23"/>
      <c r="AK2290" s="84"/>
    </row>
    <row r="2291" spans="1:39" ht="17" customHeight="1" x14ac:dyDescent="0.2">
      <c r="A2291" s="62"/>
      <c r="B2291" s="173"/>
      <c r="C2291" s="174"/>
      <c r="D2291" s="174"/>
      <c r="E2291" s="174"/>
      <c r="F2291" s="174"/>
      <c r="G2291" s="75"/>
      <c r="H2291" s="78"/>
      <c r="I2291" s="75" t="s">
        <v>313</v>
      </c>
      <c r="J2291" s="75"/>
      <c r="K2291" s="75"/>
      <c r="L2291" s="75"/>
      <c r="M2291" s="75"/>
      <c r="N2291" s="75"/>
      <c r="O2291" s="75"/>
      <c r="P2291" s="75"/>
      <c r="Q2291" s="75"/>
      <c r="R2291" s="78"/>
      <c r="S2291" s="75" t="s">
        <v>314</v>
      </c>
      <c r="T2291" s="75"/>
      <c r="U2291" s="75"/>
      <c r="V2291" s="75"/>
      <c r="W2291" s="75"/>
      <c r="X2291" s="75"/>
      <c r="Y2291" s="78"/>
      <c r="Z2291" s="75" t="s">
        <v>315</v>
      </c>
      <c r="AA2291" s="75"/>
      <c r="AB2291" s="79"/>
      <c r="AC2291" s="79"/>
      <c r="AD2291" s="79"/>
      <c r="AE2291" s="79"/>
      <c r="AF2291" s="79"/>
      <c r="AG2291" s="79"/>
      <c r="AH2291" s="79"/>
      <c r="AI2291" s="79"/>
      <c r="AJ2291" s="79"/>
      <c r="AK2291" s="85"/>
      <c r="AM2291"/>
    </row>
    <row r="2292" spans="1:39" ht="10" customHeight="1" x14ac:dyDescent="0.2">
      <c r="A2292" s="62"/>
      <c r="B2292" s="86"/>
      <c r="C2292" s="87"/>
      <c r="D2292" s="87"/>
      <c r="E2292" s="87"/>
      <c r="F2292" s="87"/>
      <c r="G2292" s="75"/>
      <c r="H2292" s="75"/>
      <c r="I2292" s="75"/>
      <c r="J2292" s="75"/>
      <c r="K2292" s="75"/>
      <c r="L2292" s="75"/>
      <c r="M2292" s="75"/>
      <c r="N2292" s="75"/>
      <c r="O2292" s="75"/>
      <c r="P2292" s="75"/>
      <c r="Q2292" s="75"/>
      <c r="R2292" s="75"/>
      <c r="S2292" s="75"/>
      <c r="T2292" s="75"/>
      <c r="U2292" s="75"/>
      <c r="V2292" s="75"/>
      <c r="W2292" s="75"/>
      <c r="X2292" s="75"/>
      <c r="Y2292" s="75"/>
      <c r="Z2292" s="75"/>
      <c r="AA2292" s="75"/>
      <c r="AB2292" s="75"/>
      <c r="AC2292" s="75"/>
      <c r="AD2292" s="75"/>
      <c r="AE2292" s="75"/>
      <c r="AF2292" s="75"/>
      <c r="AG2292" s="75"/>
      <c r="AH2292" s="75"/>
      <c r="AI2292" s="75"/>
      <c r="AJ2292" s="75"/>
      <c r="AK2292" s="88"/>
      <c r="AM2292"/>
    </row>
    <row r="2293" spans="1:39" s="23" customFormat="1" ht="15" customHeight="1" x14ac:dyDescent="0.15">
      <c r="A2293" s="64"/>
      <c r="B2293" s="173" t="s">
        <v>316</v>
      </c>
      <c r="C2293" s="174"/>
      <c r="D2293" s="174"/>
      <c r="E2293" s="174"/>
      <c r="F2293" s="174"/>
      <c r="G2293" s="29"/>
      <c r="H2293" s="70"/>
      <c r="I2293" s="80" t="s">
        <v>35</v>
      </c>
      <c r="J2293" s="80"/>
      <c r="K2293" s="80"/>
      <c r="L2293" s="80"/>
      <c r="M2293" s="70"/>
      <c r="N2293" s="80" t="s">
        <v>54</v>
      </c>
      <c r="Q2293" s="80"/>
      <c r="R2293" s="70"/>
      <c r="S2293" s="80" t="s">
        <v>317</v>
      </c>
      <c r="V2293" s="80"/>
      <c r="W2293" s="80"/>
      <c r="Y2293" s="70"/>
      <c r="Z2293" s="80" t="s">
        <v>318</v>
      </c>
      <c r="AA2293" s="80"/>
      <c r="AD2293" s="80"/>
      <c r="AE2293" s="80"/>
      <c r="AF2293" s="80"/>
      <c r="AG2293" s="80"/>
      <c r="AH2293" s="80"/>
      <c r="AI2293" s="80"/>
      <c r="AJ2293" s="80"/>
      <c r="AK2293" s="84"/>
    </row>
    <row r="2294" spans="1:39" ht="17" customHeight="1" x14ac:dyDescent="0.2">
      <c r="A2294" s="62"/>
      <c r="B2294" s="173"/>
      <c r="C2294" s="174"/>
      <c r="D2294" s="174"/>
      <c r="E2294" s="174"/>
      <c r="F2294" s="174"/>
      <c r="G2294" s="75"/>
      <c r="H2294" s="75" t="s">
        <v>319</v>
      </c>
      <c r="I2294" s="75"/>
      <c r="J2294" s="79"/>
      <c r="K2294" s="79"/>
      <c r="L2294" s="79"/>
      <c r="M2294" s="79"/>
      <c r="N2294" s="79"/>
      <c r="O2294" s="79"/>
      <c r="P2294" s="79"/>
      <c r="Q2294" s="79"/>
      <c r="R2294" s="79"/>
      <c r="S2294" s="79"/>
      <c r="T2294" s="79"/>
      <c r="U2294" s="79"/>
      <c r="V2294" s="79"/>
      <c r="W2294" s="79"/>
      <c r="X2294" s="79"/>
      <c r="Y2294" s="79"/>
      <c r="Z2294" s="79"/>
      <c r="AA2294" s="79"/>
      <c r="AB2294" s="79"/>
      <c r="AC2294" s="79"/>
      <c r="AD2294" s="79"/>
      <c r="AE2294" s="79"/>
      <c r="AF2294" s="79"/>
      <c r="AG2294" s="79"/>
      <c r="AH2294" s="79"/>
      <c r="AI2294" s="79"/>
      <c r="AJ2294" s="79"/>
      <c r="AK2294" s="82"/>
      <c r="AM2294"/>
    </row>
    <row r="2295" spans="1:39" ht="5" customHeight="1" x14ac:dyDescent="0.2">
      <c r="A2295" s="62"/>
      <c r="B2295" s="89"/>
      <c r="C2295" s="81"/>
      <c r="D2295" s="81"/>
      <c r="E2295" s="81"/>
      <c r="F2295" s="81"/>
      <c r="G2295" s="81"/>
      <c r="H2295" s="81"/>
      <c r="I2295" s="81"/>
      <c r="J2295" s="81"/>
      <c r="K2295" s="81"/>
      <c r="L2295" s="81"/>
      <c r="M2295" s="81"/>
      <c r="N2295" s="81"/>
      <c r="O2295" s="81"/>
      <c r="P2295" s="81"/>
      <c r="Q2295" s="81"/>
      <c r="R2295" s="81"/>
      <c r="S2295" s="81"/>
      <c r="T2295" s="81"/>
      <c r="U2295" s="81"/>
      <c r="V2295" s="81"/>
      <c r="W2295" s="81"/>
      <c r="X2295" s="81"/>
      <c r="Y2295" s="81"/>
      <c r="Z2295" s="81"/>
      <c r="AA2295" s="81"/>
      <c r="AB2295" s="81"/>
      <c r="AC2295" s="81"/>
      <c r="AD2295" s="81"/>
      <c r="AE2295" s="81"/>
      <c r="AF2295" s="81"/>
      <c r="AG2295" s="81"/>
      <c r="AH2295" s="81"/>
      <c r="AI2295" s="81"/>
      <c r="AJ2295" s="81"/>
      <c r="AK2295" s="90"/>
      <c r="AM2295"/>
    </row>
    <row r="2296" spans="1:39" ht="7" customHeight="1" x14ac:dyDescent="0.2">
      <c r="A2296" s="62"/>
      <c r="B2296" s="175"/>
      <c r="C2296" s="175"/>
      <c r="D2296" s="175"/>
      <c r="E2296" s="175"/>
      <c r="F2296" s="176"/>
      <c r="G2296" s="176"/>
      <c r="H2296" s="176"/>
      <c r="I2296" s="176"/>
      <c r="J2296" s="176"/>
      <c r="K2296" s="176"/>
      <c r="L2296" s="176"/>
      <c r="M2296" s="176"/>
      <c r="N2296" s="176"/>
      <c r="O2296" s="176"/>
      <c r="P2296" s="176"/>
      <c r="Q2296" s="176"/>
      <c r="R2296" s="176"/>
      <c r="S2296" s="176"/>
      <c r="T2296" s="176"/>
      <c r="U2296" s="176"/>
      <c r="V2296" s="176"/>
      <c r="W2296" s="176"/>
      <c r="X2296" s="176"/>
      <c r="Y2296" s="176"/>
      <c r="Z2296" s="176"/>
      <c r="AA2296" s="176"/>
      <c r="AB2296" s="176"/>
      <c r="AC2296" s="176"/>
      <c r="AD2296" s="176"/>
      <c r="AE2296" s="176"/>
      <c r="AF2296" s="176"/>
      <c r="AG2296" s="176"/>
      <c r="AH2296" s="176"/>
      <c r="AI2296" s="176"/>
      <c r="AJ2296" s="176"/>
      <c r="AK2296" s="176"/>
      <c r="AM2296"/>
    </row>
    <row r="2297" spans="1:39" ht="16" customHeight="1" x14ac:dyDescent="0.2">
      <c r="A2297" s="62"/>
      <c r="B2297" s="177" t="s">
        <v>320</v>
      </c>
      <c r="C2297" s="178"/>
      <c r="D2297" s="178"/>
      <c r="E2297" s="178"/>
      <c r="F2297" s="143"/>
      <c r="G2297" s="143"/>
      <c r="H2297" s="143"/>
      <c r="I2297" s="143"/>
      <c r="J2297" s="143"/>
      <c r="K2297" s="143"/>
      <c r="L2297" s="143"/>
      <c r="M2297" s="143"/>
      <c r="N2297" s="143"/>
      <c r="O2297" s="143"/>
      <c r="P2297" s="143"/>
      <c r="Q2297" s="143"/>
      <c r="R2297" s="143"/>
      <c r="S2297" s="143"/>
      <c r="T2297" s="143"/>
      <c r="U2297" s="143"/>
      <c r="V2297" s="143"/>
      <c r="W2297" s="143"/>
      <c r="X2297" s="143"/>
      <c r="Y2297" s="143"/>
      <c r="Z2297" s="143"/>
      <c r="AA2297" s="143"/>
      <c r="AB2297" s="143"/>
      <c r="AC2297" s="143"/>
      <c r="AD2297" s="143"/>
      <c r="AE2297" s="143"/>
      <c r="AF2297" s="143"/>
      <c r="AG2297" s="143"/>
      <c r="AH2297" s="143"/>
      <c r="AI2297" s="143"/>
      <c r="AJ2297" s="143"/>
      <c r="AK2297" s="144"/>
      <c r="AM2297"/>
    </row>
    <row r="2298" spans="1:39" ht="16" customHeight="1" x14ac:dyDescent="0.2">
      <c r="A2298" s="62"/>
      <c r="B2298" s="145"/>
      <c r="C2298" s="146"/>
      <c r="D2298" s="146"/>
      <c r="E2298" s="146"/>
      <c r="F2298" s="146"/>
      <c r="G2298" s="146"/>
      <c r="H2298" s="146"/>
      <c r="I2298" s="146"/>
      <c r="J2298" s="146"/>
      <c r="K2298" s="146"/>
      <c r="L2298" s="146"/>
      <c r="M2298" s="146"/>
      <c r="N2298" s="146"/>
      <c r="O2298" s="146"/>
      <c r="P2298" s="146"/>
      <c r="Q2298" s="146"/>
      <c r="R2298" s="146"/>
      <c r="S2298" s="146"/>
      <c r="T2298" s="146"/>
      <c r="U2298" s="146"/>
      <c r="V2298" s="146"/>
      <c r="W2298" s="146"/>
      <c r="X2298" s="146"/>
      <c r="Y2298" s="146"/>
      <c r="Z2298" s="146"/>
      <c r="AA2298" s="146"/>
      <c r="AB2298" s="146"/>
      <c r="AC2298" s="146"/>
      <c r="AD2298" s="146"/>
      <c r="AE2298" s="146"/>
      <c r="AF2298" s="146"/>
      <c r="AG2298" s="146"/>
      <c r="AH2298" s="146"/>
      <c r="AI2298" s="146"/>
      <c r="AJ2298" s="146"/>
      <c r="AK2298" s="147"/>
      <c r="AM2298"/>
    </row>
    <row r="2299" spans="1:39" ht="16" customHeight="1" x14ac:dyDescent="0.2">
      <c r="A2299" s="62"/>
      <c r="B2299" s="145"/>
      <c r="C2299" s="146"/>
      <c r="D2299" s="146"/>
      <c r="E2299" s="146"/>
      <c r="F2299" s="146"/>
      <c r="G2299" s="146"/>
      <c r="H2299" s="146"/>
      <c r="I2299" s="146"/>
      <c r="J2299" s="146"/>
      <c r="K2299" s="146"/>
      <c r="L2299" s="146"/>
      <c r="M2299" s="146"/>
      <c r="N2299" s="146"/>
      <c r="O2299" s="146"/>
      <c r="P2299" s="146"/>
      <c r="Q2299" s="146"/>
      <c r="R2299" s="146"/>
      <c r="S2299" s="146"/>
      <c r="T2299" s="146"/>
      <c r="U2299" s="146"/>
      <c r="V2299" s="146"/>
      <c r="W2299" s="146"/>
      <c r="X2299" s="146"/>
      <c r="Y2299" s="146"/>
      <c r="Z2299" s="146"/>
      <c r="AA2299" s="146"/>
      <c r="AB2299" s="146"/>
      <c r="AC2299" s="146"/>
      <c r="AD2299" s="146"/>
      <c r="AE2299" s="146"/>
      <c r="AF2299" s="146"/>
      <c r="AG2299" s="146"/>
      <c r="AH2299" s="146"/>
      <c r="AI2299" s="146"/>
      <c r="AJ2299" s="146"/>
      <c r="AK2299" s="147"/>
      <c r="AM2299"/>
    </row>
    <row r="2300" spans="1:39" ht="16" customHeight="1" x14ac:dyDescent="0.2">
      <c r="A2300" s="62"/>
      <c r="B2300" s="145"/>
      <c r="C2300" s="146"/>
      <c r="D2300" s="146"/>
      <c r="E2300" s="146"/>
      <c r="F2300" s="146"/>
      <c r="G2300" s="146"/>
      <c r="H2300" s="146"/>
      <c r="I2300" s="146"/>
      <c r="J2300" s="146"/>
      <c r="K2300" s="146"/>
      <c r="L2300" s="146"/>
      <c r="M2300" s="146"/>
      <c r="N2300" s="146"/>
      <c r="O2300" s="146"/>
      <c r="P2300" s="146"/>
      <c r="Q2300" s="146"/>
      <c r="R2300" s="146"/>
      <c r="S2300" s="146"/>
      <c r="T2300" s="146"/>
      <c r="U2300" s="146"/>
      <c r="V2300" s="146"/>
      <c r="W2300" s="146"/>
      <c r="X2300" s="146"/>
      <c r="Y2300" s="146"/>
      <c r="Z2300" s="146"/>
      <c r="AA2300" s="146"/>
      <c r="AB2300" s="146"/>
      <c r="AC2300" s="146"/>
      <c r="AD2300" s="146"/>
      <c r="AE2300" s="146"/>
      <c r="AF2300" s="146"/>
      <c r="AG2300" s="146"/>
      <c r="AH2300" s="146"/>
      <c r="AI2300" s="146"/>
      <c r="AJ2300" s="146"/>
      <c r="AK2300" s="147"/>
      <c r="AM2300"/>
    </row>
    <row r="2301" spans="1:39" ht="17" customHeight="1" x14ac:dyDescent="0.2">
      <c r="A2301" s="62"/>
      <c r="B2301" s="145"/>
      <c r="C2301" s="146"/>
      <c r="D2301" s="146"/>
      <c r="E2301" s="146"/>
      <c r="F2301" s="146"/>
      <c r="G2301" s="146"/>
      <c r="H2301" s="146"/>
      <c r="I2301" s="146"/>
      <c r="J2301" s="146"/>
      <c r="K2301" s="146"/>
      <c r="L2301" s="146"/>
      <c r="M2301" s="146"/>
      <c r="N2301" s="146"/>
      <c r="O2301" s="146"/>
      <c r="P2301" s="146"/>
      <c r="Q2301" s="146"/>
      <c r="R2301" s="146"/>
      <c r="S2301" s="146"/>
      <c r="T2301" s="146"/>
      <c r="U2301" s="146"/>
      <c r="V2301" s="146"/>
      <c r="W2301" s="146"/>
      <c r="X2301" s="146"/>
      <c r="Y2301" s="146"/>
      <c r="Z2301" s="146"/>
      <c r="AA2301" s="146"/>
      <c r="AB2301" s="146"/>
      <c r="AC2301" s="146"/>
      <c r="AD2301" s="146"/>
      <c r="AE2301" s="146"/>
      <c r="AF2301" s="146"/>
      <c r="AG2301" s="146"/>
      <c r="AH2301" s="146"/>
      <c r="AI2301" s="146"/>
      <c r="AJ2301" s="146"/>
      <c r="AK2301" s="147"/>
      <c r="AM2301"/>
    </row>
    <row r="2302" spans="1:39" ht="17" customHeight="1" x14ac:dyDescent="0.2">
      <c r="A2302" s="62"/>
      <c r="B2302" s="145"/>
      <c r="C2302" s="146"/>
      <c r="D2302" s="146"/>
      <c r="E2302" s="146"/>
      <c r="F2302" s="146"/>
      <c r="G2302" s="146"/>
      <c r="H2302" s="146"/>
      <c r="I2302" s="146"/>
      <c r="J2302" s="146"/>
      <c r="K2302" s="146"/>
      <c r="L2302" s="146"/>
      <c r="M2302" s="146"/>
      <c r="N2302" s="146"/>
      <c r="O2302" s="146"/>
      <c r="P2302" s="146"/>
      <c r="Q2302" s="146"/>
      <c r="R2302" s="146"/>
      <c r="S2302" s="146"/>
      <c r="T2302" s="146"/>
      <c r="U2302" s="146"/>
      <c r="V2302" s="146"/>
      <c r="W2302" s="146"/>
      <c r="X2302" s="146"/>
      <c r="Y2302" s="146"/>
      <c r="Z2302" s="146"/>
      <c r="AA2302" s="146"/>
      <c r="AB2302" s="146"/>
      <c r="AC2302" s="146"/>
      <c r="AD2302" s="146"/>
      <c r="AE2302" s="146"/>
      <c r="AF2302" s="146"/>
      <c r="AG2302" s="146"/>
      <c r="AH2302" s="146"/>
      <c r="AI2302" s="146"/>
      <c r="AJ2302" s="146"/>
      <c r="AK2302" s="147"/>
      <c r="AM2302"/>
    </row>
    <row r="2303" spans="1:39" ht="17" customHeight="1" x14ac:dyDescent="0.2">
      <c r="A2303" s="62"/>
      <c r="B2303" s="148"/>
      <c r="C2303" s="149"/>
      <c r="D2303" s="149"/>
      <c r="E2303" s="149"/>
      <c r="F2303" s="149"/>
      <c r="G2303" s="149"/>
      <c r="H2303" s="149"/>
      <c r="I2303" s="149"/>
      <c r="J2303" s="149"/>
      <c r="K2303" s="149"/>
      <c r="L2303" s="149"/>
      <c r="M2303" s="149"/>
      <c r="N2303" s="149"/>
      <c r="O2303" s="149"/>
      <c r="P2303" s="149"/>
      <c r="Q2303" s="149"/>
      <c r="R2303" s="149"/>
      <c r="S2303" s="149"/>
      <c r="T2303" s="149"/>
      <c r="U2303" s="149"/>
      <c r="V2303" s="149"/>
      <c r="W2303" s="149"/>
      <c r="X2303" s="149"/>
      <c r="Y2303" s="149"/>
      <c r="Z2303" s="149"/>
      <c r="AA2303" s="149"/>
      <c r="AB2303" s="149"/>
      <c r="AC2303" s="149"/>
      <c r="AD2303" s="149"/>
      <c r="AE2303" s="149"/>
      <c r="AF2303" s="149"/>
      <c r="AG2303" s="149"/>
      <c r="AH2303" s="149"/>
      <c r="AI2303" s="149"/>
      <c r="AJ2303" s="149"/>
      <c r="AK2303" s="150"/>
      <c r="AM2303"/>
    </row>
    <row r="2304" spans="1:39" ht="7" customHeight="1" x14ac:dyDescent="0.2">
      <c r="A2304" s="62"/>
      <c r="AM2304"/>
    </row>
    <row r="2305" spans="1:44" ht="12" customHeight="1" x14ac:dyDescent="0.2">
      <c r="A2305" s="62"/>
      <c r="B2305" s="169" t="s">
        <v>321</v>
      </c>
      <c r="C2305" s="170"/>
      <c r="D2305" s="170"/>
      <c r="E2305" s="170"/>
      <c r="F2305" s="25"/>
      <c r="G2305" s="25"/>
      <c r="H2305" s="25"/>
      <c r="I2305" s="25"/>
      <c r="J2305" s="25"/>
      <c r="K2305" s="25"/>
      <c r="L2305" s="25"/>
      <c r="M2305" s="25"/>
      <c r="N2305" s="25"/>
      <c r="O2305" s="25"/>
      <c r="P2305" s="25"/>
      <c r="Q2305" s="25"/>
      <c r="R2305" s="25"/>
      <c r="S2305" s="26"/>
      <c r="T2305" s="169" t="s">
        <v>322</v>
      </c>
      <c r="U2305" s="170"/>
      <c r="V2305" s="170"/>
      <c r="W2305" s="170"/>
      <c r="X2305" s="25"/>
      <c r="Y2305" s="25"/>
      <c r="Z2305" s="25"/>
      <c r="AA2305" s="25"/>
      <c r="AB2305" s="25"/>
      <c r="AC2305" s="25"/>
      <c r="AD2305" s="25"/>
      <c r="AE2305" s="25"/>
      <c r="AF2305" s="25"/>
      <c r="AG2305" s="25"/>
      <c r="AH2305" s="25"/>
      <c r="AI2305" s="25"/>
      <c r="AJ2305" s="25"/>
      <c r="AK2305" s="26"/>
      <c r="AM2305"/>
    </row>
    <row r="2306" spans="1:44" x14ac:dyDescent="0.2">
      <c r="A2306" s="62"/>
      <c r="B2306" s="36"/>
      <c r="C2306" s="37"/>
      <c r="D2306" s="38" t="s">
        <v>323</v>
      </c>
      <c r="F2306" s="32"/>
      <c r="G2306" s="32"/>
      <c r="H2306" s="32"/>
      <c r="I2306" s="32"/>
      <c r="J2306" s="32"/>
      <c r="K2306" s="32"/>
      <c r="L2306" s="32"/>
      <c r="M2306" s="32"/>
      <c r="N2306" s="32"/>
      <c r="O2306" s="32"/>
      <c r="P2306" s="32"/>
      <c r="S2306" s="35"/>
      <c r="T2306" s="36"/>
      <c r="U2306" s="37"/>
      <c r="V2306" s="38" t="s">
        <v>323</v>
      </c>
      <c r="X2306" s="32"/>
      <c r="Y2306" s="32"/>
      <c r="Z2306" s="32"/>
      <c r="AA2306" s="32"/>
      <c r="AB2306" s="32"/>
      <c r="AC2306" s="32"/>
      <c r="AD2306" s="32"/>
      <c r="AE2306" s="32"/>
      <c r="AF2306" s="32"/>
      <c r="AG2306" s="32"/>
      <c r="AH2306" s="32"/>
      <c r="AI2306" s="38"/>
      <c r="AJ2306" s="38"/>
      <c r="AK2306" s="35"/>
      <c r="AM2306"/>
    </row>
    <row r="2307" spans="1:44" ht="7" customHeight="1" x14ac:dyDescent="0.2">
      <c r="A2307" s="62"/>
      <c r="B2307" s="34"/>
      <c r="S2307" s="35"/>
      <c r="T2307" s="34"/>
      <c r="AK2307" s="35"/>
      <c r="AM2307"/>
    </row>
    <row r="2308" spans="1:44" ht="14.25" customHeight="1" x14ac:dyDescent="0.2">
      <c r="A2308" s="62"/>
      <c r="B2308" s="39"/>
      <c r="F2308" s="38" t="s">
        <v>324</v>
      </c>
      <c r="H2308" s="40"/>
      <c r="I2308" s="40"/>
      <c r="J2308" s="41" t="s">
        <v>325</v>
      </c>
      <c r="K2308" s="40"/>
      <c r="L2308" s="41" t="s">
        <v>326</v>
      </c>
      <c r="M2308" s="40"/>
      <c r="N2308" s="40"/>
      <c r="S2308" s="35"/>
      <c r="T2308" s="39"/>
      <c r="X2308" s="38" t="s">
        <v>324</v>
      </c>
      <c r="Z2308" s="40"/>
      <c r="AA2308" s="40"/>
      <c r="AB2308" s="41" t="s">
        <v>325</v>
      </c>
      <c r="AC2308" s="40"/>
      <c r="AD2308" s="41" t="s">
        <v>326</v>
      </c>
      <c r="AE2308" s="40"/>
      <c r="AF2308" s="40"/>
      <c r="AK2308" s="35"/>
      <c r="AM2308"/>
    </row>
    <row r="2309" spans="1:44" ht="5" customHeight="1" x14ac:dyDescent="0.2">
      <c r="A2309" s="62"/>
      <c r="B2309" s="31"/>
      <c r="C2309" s="32"/>
      <c r="D2309" s="32"/>
      <c r="E2309" s="32"/>
      <c r="F2309" s="32"/>
      <c r="G2309" s="32"/>
      <c r="H2309" s="32"/>
      <c r="I2309" s="32"/>
      <c r="J2309" s="32"/>
      <c r="K2309" s="32"/>
      <c r="L2309" s="32"/>
      <c r="M2309" s="32"/>
      <c r="N2309" s="32"/>
      <c r="O2309" s="32"/>
      <c r="P2309" s="32"/>
      <c r="Q2309" s="32"/>
      <c r="R2309" s="32"/>
      <c r="S2309" s="33"/>
      <c r="T2309" s="31"/>
      <c r="U2309" s="32"/>
      <c r="V2309" s="32"/>
      <c r="W2309" s="32"/>
      <c r="X2309" s="32"/>
      <c r="Y2309" s="32"/>
      <c r="Z2309" s="32"/>
      <c r="AA2309" s="32"/>
      <c r="AB2309" s="32"/>
      <c r="AC2309" s="32"/>
      <c r="AD2309" s="32"/>
      <c r="AE2309" s="32"/>
      <c r="AF2309" s="32"/>
      <c r="AG2309" s="32"/>
      <c r="AH2309" s="32"/>
      <c r="AI2309" s="32"/>
      <c r="AJ2309" s="32"/>
      <c r="AK2309" s="33"/>
      <c r="AM2309"/>
    </row>
    <row r="2310" spans="1:44" x14ac:dyDescent="0.2">
      <c r="A2310"/>
      <c r="AK2310" s="95" t="s">
        <v>327</v>
      </c>
      <c r="AM2310"/>
    </row>
    <row r="2311" spans="1:44" ht="5" customHeight="1" x14ac:dyDescent="0.2">
      <c r="B2311" s="16"/>
      <c r="C2311" s="17"/>
      <c r="D2311" s="18"/>
      <c r="E2311" s="18"/>
      <c r="F2311" s="18"/>
      <c r="G2311" s="18"/>
      <c r="H2311" s="18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  <c r="AA2311" s="16"/>
      <c r="AB2311" s="16"/>
      <c r="AC2311" s="16"/>
      <c r="AD2311" s="16"/>
      <c r="AE2311" s="16"/>
      <c r="AF2311" s="16"/>
      <c r="AG2311" s="16"/>
      <c r="AH2311" s="16"/>
      <c r="AI2311" s="16"/>
      <c r="AJ2311" s="16"/>
      <c r="AK2311" s="16"/>
    </row>
    <row r="2312" spans="1:44" ht="22" customHeight="1" x14ac:dyDescent="0.2">
      <c r="A2312" t="str">
        <f>IF($AN$2="","",IF(A2242&gt;=$AN$2,"",1+A2242))</f>
        <v/>
      </c>
      <c r="B2312" s="188"/>
      <c r="C2312" s="189"/>
      <c r="D2312" s="189"/>
      <c r="E2312" s="189"/>
      <c r="F2312" s="189"/>
      <c r="G2312" s="189"/>
      <c r="H2312" s="189"/>
      <c r="I2312" s="190"/>
      <c r="J2312" s="192" t="s">
        <v>277</v>
      </c>
      <c r="K2312" s="193"/>
      <c r="L2312" s="193"/>
      <c r="M2312" s="193"/>
      <c r="N2312" s="193"/>
      <c r="O2312" s="193"/>
      <c r="P2312" s="193"/>
      <c r="Q2312" s="193"/>
      <c r="R2312" s="193"/>
      <c r="S2312" s="193"/>
      <c r="T2312" s="193"/>
      <c r="U2312" s="193"/>
      <c r="V2312" s="193"/>
      <c r="W2312" s="193"/>
      <c r="X2312" s="196" t="str">
        <f>IF(A2312="","",_xlfn.XLOOKUP(A2312,Listagem[Item],Listagem[Número OS]))</f>
        <v/>
      </c>
      <c r="Y2312" s="196"/>
      <c r="Z2312" s="196"/>
      <c r="AA2312" s="196"/>
      <c r="AB2312" s="196"/>
      <c r="AC2312" s="197"/>
      <c r="AD2312" s="188"/>
      <c r="AE2312" s="189"/>
      <c r="AF2312" s="189"/>
      <c r="AG2312" s="189"/>
      <c r="AH2312" s="189"/>
      <c r="AI2312" s="189"/>
      <c r="AJ2312" s="189"/>
      <c r="AK2312" s="190"/>
      <c r="AL2312" s="13"/>
      <c r="AM2312"/>
    </row>
    <row r="2313" spans="1:44" ht="22" customHeight="1" x14ac:dyDescent="0.2">
      <c r="A2313" s="14"/>
      <c r="B2313" s="161"/>
      <c r="C2313" s="162"/>
      <c r="D2313" s="162"/>
      <c r="E2313" s="162"/>
      <c r="F2313" s="162"/>
      <c r="G2313" s="162"/>
      <c r="H2313" s="162"/>
      <c r="I2313" s="191"/>
      <c r="J2313" s="194"/>
      <c r="K2313" s="195"/>
      <c r="L2313" s="195"/>
      <c r="M2313" s="195"/>
      <c r="N2313" s="195"/>
      <c r="O2313" s="195"/>
      <c r="P2313" s="195"/>
      <c r="Q2313" s="195"/>
      <c r="R2313" s="195"/>
      <c r="S2313" s="195"/>
      <c r="T2313" s="195"/>
      <c r="U2313" s="195"/>
      <c r="V2313" s="195"/>
      <c r="W2313" s="195"/>
      <c r="X2313" s="198"/>
      <c r="Y2313" s="198"/>
      <c r="Z2313" s="198"/>
      <c r="AA2313" s="198"/>
      <c r="AB2313" s="198"/>
      <c r="AC2313" s="199"/>
      <c r="AD2313" s="161"/>
      <c r="AE2313" s="162"/>
      <c r="AF2313" s="162"/>
      <c r="AG2313" s="162"/>
      <c r="AH2313" s="162"/>
      <c r="AI2313" s="162"/>
      <c r="AJ2313" s="162"/>
      <c r="AK2313" s="191"/>
      <c r="AM2313"/>
    </row>
    <row r="2314" spans="1:44" ht="7" customHeight="1" x14ac:dyDescent="0.2">
      <c r="A2314"/>
      <c r="C2314" s="15"/>
      <c r="D2314" s="12"/>
      <c r="E2314" s="12"/>
      <c r="F2314" s="12"/>
      <c r="G2314" s="12"/>
      <c r="H2314" s="12"/>
      <c r="AM2314"/>
    </row>
    <row r="2315" spans="1:44" ht="18" customHeight="1" x14ac:dyDescent="0.2">
      <c r="A2315" s="62"/>
      <c r="B2315" s="200" t="s">
        <v>11</v>
      </c>
      <c r="C2315" s="201"/>
      <c r="D2315" s="201"/>
      <c r="E2315" s="201"/>
      <c r="F2315" s="201"/>
      <c r="G2315" s="201"/>
      <c r="H2315" s="201"/>
      <c r="I2315" s="97" t="str">
        <f>IF($X2312="","",_xlfn.XLOOKUP($X2312,Sisteplant[Número OS],Sisteplant[Denominação Tipo de Solicitação Serviço]))</f>
        <v/>
      </c>
      <c r="J2315" s="99"/>
      <c r="K2315" s="99"/>
      <c r="L2315" s="99"/>
      <c r="M2315" s="99"/>
      <c r="N2315" s="99"/>
      <c r="O2315" s="200" t="s">
        <v>13</v>
      </c>
      <c r="P2315" s="201"/>
      <c r="Q2315" s="201"/>
      <c r="R2315" s="98" t="str">
        <f>IF($X2312="","",_xlfn.XLOOKUP($X2312,Sisteplant[Número OS],Sisteplant[Denominação Oficina]))</f>
        <v/>
      </c>
      <c r="S2315" s="98"/>
      <c r="T2315" s="98"/>
      <c r="U2315" s="98"/>
      <c r="V2315" s="98"/>
      <c r="W2315" s="98"/>
      <c r="X2315" s="202" t="s">
        <v>15</v>
      </c>
      <c r="Y2315" s="203"/>
      <c r="Z2315" s="203"/>
      <c r="AA2315" s="203"/>
      <c r="AB2315" s="203"/>
      <c r="AC2315" s="204" t="str">
        <f>IF($X2312="","",_xlfn.XLOOKUP($X2312,Sisteplant[Número OS],Sisteplant[Data Prevista]))</f>
        <v/>
      </c>
      <c r="AD2315" s="204"/>
      <c r="AE2315" s="204"/>
      <c r="AF2315" s="204"/>
      <c r="AG2315" s="204"/>
      <c r="AH2315" s="204"/>
      <c r="AI2315" s="204"/>
      <c r="AJ2315" s="204"/>
      <c r="AK2315" s="234"/>
      <c r="AM2315"/>
      <c r="AN2315" s="111"/>
      <c r="AO2315" s="111"/>
      <c r="AP2315" s="111"/>
      <c r="AQ2315" s="111"/>
      <c r="AR2315" s="111"/>
    </row>
    <row r="2316" spans="1:44" ht="7" customHeight="1" x14ac:dyDescent="0.2">
      <c r="A2316" s="62"/>
      <c r="B2316" s="16"/>
      <c r="C2316" s="17"/>
      <c r="D2316" s="18"/>
      <c r="E2316" s="18"/>
      <c r="F2316" s="18"/>
      <c r="G2316" s="18"/>
      <c r="H2316" s="18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  <c r="AA2316" s="16"/>
      <c r="AB2316" s="16"/>
      <c r="AC2316" s="16"/>
      <c r="AD2316" s="16"/>
      <c r="AE2316" s="16"/>
      <c r="AF2316" s="16"/>
      <c r="AG2316" s="16"/>
      <c r="AH2316" s="16"/>
      <c r="AI2316" s="16"/>
      <c r="AJ2316" s="16"/>
      <c r="AK2316" s="16"/>
      <c r="AM2316"/>
      <c r="AN2316" s="111"/>
      <c r="AO2316" s="111"/>
      <c r="AP2316" s="111"/>
      <c r="AQ2316" s="111"/>
      <c r="AR2316" s="111"/>
    </row>
    <row r="2317" spans="1:44" ht="15" customHeight="1" x14ac:dyDescent="0.2">
      <c r="A2317" s="62"/>
      <c r="B2317" s="91" t="s">
        <v>278</v>
      </c>
      <c r="C2317" s="19"/>
      <c r="D2317" s="20"/>
      <c r="E2317" s="20"/>
      <c r="F2317" s="20"/>
      <c r="G2317" s="20"/>
      <c r="H2317" s="20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21"/>
      <c r="U2317" s="21"/>
      <c r="V2317" s="21"/>
      <c r="W2317" s="21"/>
      <c r="X2317" s="21"/>
      <c r="Y2317" s="21"/>
      <c r="Z2317" s="21"/>
      <c r="AA2317" s="21"/>
      <c r="AB2317" s="21"/>
      <c r="AC2317" s="21"/>
      <c r="AD2317" s="21"/>
      <c r="AE2317" s="21"/>
      <c r="AF2317" s="21"/>
      <c r="AG2317" s="21"/>
      <c r="AH2317" s="21"/>
      <c r="AI2317" s="21"/>
      <c r="AJ2317" s="21"/>
      <c r="AK2317" s="22"/>
      <c r="AM2317"/>
      <c r="AN2317" s="111"/>
      <c r="AO2317" s="111"/>
      <c r="AP2317" s="111"/>
      <c r="AQ2317" s="111"/>
      <c r="AR2317" s="111"/>
    </row>
    <row r="2318" spans="1:44" ht="16.75" customHeight="1" x14ac:dyDescent="0.2">
      <c r="A2318" s="64"/>
      <c r="B2318" s="208" t="str">
        <f>IF($X2312="","",_xlfn.XLOOKUP($X2312,Sisteplant[Número OS],Sisteplant[Descrição OS]))</f>
        <v/>
      </c>
      <c r="C2318" s="209"/>
      <c r="D2318" s="209"/>
      <c r="E2318" s="209"/>
      <c r="F2318" s="209"/>
      <c r="G2318" s="209"/>
      <c r="H2318" s="209"/>
      <c r="I2318" s="209"/>
      <c r="J2318" s="209"/>
      <c r="K2318" s="209"/>
      <c r="L2318" s="209"/>
      <c r="M2318" s="209"/>
      <c r="N2318" s="209"/>
      <c r="O2318" s="209"/>
      <c r="P2318" s="209"/>
      <c r="Q2318" s="209"/>
      <c r="R2318" s="209"/>
      <c r="S2318" s="209"/>
      <c r="T2318" s="209"/>
      <c r="U2318" s="209"/>
      <c r="V2318" s="209"/>
      <c r="W2318" s="209"/>
      <c r="X2318" s="209"/>
      <c r="Y2318" s="209"/>
      <c r="Z2318" s="209"/>
      <c r="AA2318" s="209"/>
      <c r="AB2318" s="209"/>
      <c r="AC2318" s="209"/>
      <c r="AD2318" s="209"/>
      <c r="AE2318" s="209"/>
      <c r="AF2318" s="209"/>
      <c r="AG2318" s="209"/>
      <c r="AH2318" s="209"/>
      <c r="AI2318" s="209"/>
      <c r="AJ2318" s="209"/>
      <c r="AK2318" s="210"/>
      <c r="AM2318"/>
    </row>
    <row r="2319" spans="1:44" ht="16.75" customHeight="1" x14ac:dyDescent="0.2">
      <c r="A2319" s="64"/>
      <c r="B2319" s="208"/>
      <c r="C2319" s="209"/>
      <c r="D2319" s="209"/>
      <c r="E2319" s="209"/>
      <c r="F2319" s="209"/>
      <c r="G2319" s="209"/>
      <c r="H2319" s="209"/>
      <c r="I2319" s="209"/>
      <c r="J2319" s="209"/>
      <c r="K2319" s="209"/>
      <c r="L2319" s="209"/>
      <c r="M2319" s="209"/>
      <c r="N2319" s="209"/>
      <c r="O2319" s="209"/>
      <c r="P2319" s="209"/>
      <c r="Q2319" s="209"/>
      <c r="R2319" s="209"/>
      <c r="S2319" s="209"/>
      <c r="T2319" s="209"/>
      <c r="U2319" s="209"/>
      <c r="V2319" s="209"/>
      <c r="W2319" s="209"/>
      <c r="X2319" s="209"/>
      <c r="Y2319" s="209"/>
      <c r="Z2319" s="209"/>
      <c r="AA2319" s="209"/>
      <c r="AB2319" s="209"/>
      <c r="AC2319" s="209"/>
      <c r="AD2319" s="209"/>
      <c r="AE2319" s="209"/>
      <c r="AF2319" s="209"/>
      <c r="AG2319" s="209"/>
      <c r="AH2319" s="209"/>
      <c r="AI2319" s="209"/>
      <c r="AJ2319" s="209"/>
      <c r="AK2319" s="210"/>
      <c r="AM2319"/>
    </row>
    <row r="2320" spans="1:44" ht="16.75" customHeight="1" x14ac:dyDescent="0.2">
      <c r="A2320" s="62"/>
      <c r="B2320" s="208"/>
      <c r="C2320" s="209"/>
      <c r="D2320" s="209"/>
      <c r="E2320" s="209"/>
      <c r="F2320" s="209"/>
      <c r="G2320" s="209"/>
      <c r="H2320" s="209"/>
      <c r="I2320" s="209"/>
      <c r="J2320" s="209"/>
      <c r="K2320" s="209"/>
      <c r="L2320" s="209"/>
      <c r="M2320" s="209"/>
      <c r="N2320" s="209"/>
      <c r="O2320" s="209"/>
      <c r="P2320" s="209"/>
      <c r="Q2320" s="209"/>
      <c r="R2320" s="209"/>
      <c r="S2320" s="209"/>
      <c r="T2320" s="209"/>
      <c r="U2320" s="209"/>
      <c r="V2320" s="209"/>
      <c r="W2320" s="209"/>
      <c r="X2320" s="209"/>
      <c r="Y2320" s="209"/>
      <c r="Z2320" s="209"/>
      <c r="AA2320" s="209"/>
      <c r="AB2320" s="209"/>
      <c r="AC2320" s="209"/>
      <c r="AD2320" s="209"/>
      <c r="AE2320" s="209"/>
      <c r="AF2320" s="209"/>
      <c r="AG2320" s="209"/>
      <c r="AH2320" s="209"/>
      <c r="AI2320" s="209"/>
      <c r="AJ2320" s="209"/>
      <c r="AK2320" s="210"/>
      <c r="AM2320"/>
    </row>
    <row r="2321" spans="1:39" ht="16.75" customHeight="1" x14ac:dyDescent="0.2">
      <c r="A2321" s="62"/>
      <c r="B2321" s="211"/>
      <c r="C2321" s="212"/>
      <c r="D2321" s="212"/>
      <c r="E2321" s="212"/>
      <c r="F2321" s="212"/>
      <c r="G2321" s="212"/>
      <c r="H2321" s="212"/>
      <c r="I2321" s="212"/>
      <c r="J2321" s="212"/>
      <c r="K2321" s="212"/>
      <c r="L2321" s="212"/>
      <c r="M2321" s="212"/>
      <c r="N2321" s="212"/>
      <c r="O2321" s="212"/>
      <c r="P2321" s="212"/>
      <c r="Q2321" s="212"/>
      <c r="R2321" s="212"/>
      <c r="S2321" s="212"/>
      <c r="T2321" s="212"/>
      <c r="U2321" s="212"/>
      <c r="V2321" s="212"/>
      <c r="W2321" s="212"/>
      <c r="X2321" s="212"/>
      <c r="Y2321" s="212"/>
      <c r="Z2321" s="212"/>
      <c r="AA2321" s="212"/>
      <c r="AB2321" s="212"/>
      <c r="AC2321" s="212"/>
      <c r="AD2321" s="212"/>
      <c r="AE2321" s="212"/>
      <c r="AF2321" s="212"/>
      <c r="AG2321" s="212"/>
      <c r="AH2321" s="212"/>
      <c r="AI2321" s="212"/>
      <c r="AJ2321" s="212"/>
      <c r="AK2321" s="213"/>
      <c r="AM2321"/>
    </row>
    <row r="2322" spans="1:39" ht="7" customHeight="1" x14ac:dyDescent="0.2">
      <c r="A2322" s="62"/>
      <c r="B2322" s="16"/>
      <c r="C2322" s="17"/>
      <c r="D2322" s="18"/>
      <c r="E2322" s="18"/>
      <c r="F2322" s="18"/>
      <c r="G2322" s="18"/>
      <c r="H2322" s="18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  <c r="AA2322" s="16"/>
      <c r="AB2322" s="16"/>
      <c r="AC2322" s="16"/>
      <c r="AD2322" s="16"/>
      <c r="AE2322" s="16"/>
      <c r="AF2322" s="16"/>
      <c r="AG2322" s="16"/>
      <c r="AH2322" s="16"/>
      <c r="AI2322" s="16"/>
      <c r="AJ2322" s="16"/>
      <c r="AK2322" s="16"/>
      <c r="AM2322"/>
    </row>
    <row r="2323" spans="1:39" ht="18" customHeight="1" x14ac:dyDescent="0.2">
      <c r="A2323" s="62"/>
      <c r="B2323" s="179" t="s">
        <v>279</v>
      </c>
      <c r="C2323" s="180"/>
      <c r="D2323" s="99" t="str">
        <f>IF($X2312="","",_xlfn.XLOOKUP($X2312,Sisteplant[Número OS],Sisteplant[Ativo]))</f>
        <v/>
      </c>
      <c r="E2323" s="99"/>
      <c r="F2323" s="99"/>
      <c r="G2323" s="99"/>
      <c r="H2323" s="99"/>
      <c r="I2323" s="99"/>
      <c r="J2323" s="99"/>
      <c r="K2323" s="99"/>
      <c r="L2323" s="179" t="s">
        <v>280</v>
      </c>
      <c r="M2323" s="180"/>
      <c r="N2323" s="180"/>
      <c r="O2323" s="180"/>
      <c r="P2323" s="99" t="str">
        <f>IF($X2312="","",_xlfn.XLOOKUP($X2312,Sisteplant[Número OS],Sisteplant[Denominação Ativo]))</f>
        <v/>
      </c>
      <c r="Q2323" s="99"/>
      <c r="R2323" s="99"/>
      <c r="S2323" s="99"/>
      <c r="T2323" s="99"/>
      <c r="U2323" s="99"/>
      <c r="V2323" s="99"/>
      <c r="W2323" s="99"/>
      <c r="X2323" s="99"/>
      <c r="Y2323" s="99"/>
      <c r="Z2323" s="99"/>
      <c r="AA2323" s="99"/>
      <c r="AB2323" s="99"/>
      <c r="AC2323" s="99"/>
      <c r="AD2323" s="99"/>
      <c r="AE2323" s="185" t="str">
        <f t="array" ref="AE2323">IFERROR(
IF(I2315="","",
_xlfn.SWITCH(I2315,
"PROJETO","PO",
"OBRAS","CC")),
"--")</f>
        <v/>
      </c>
      <c r="AF2323" s="186"/>
      <c r="AG2323" s="214" t="str">
        <f t="array" ref="AG2323">IFERROR(
_xlfn.SWITCH(I2315,
"","",
"PROJETO",VALUE(RIGHT(_xlfn.XLOOKUP(X2312,Sisteplant[Número OS],Sisteplant[Observações do Serviço]),LEN(_xlfn.XLOOKUP(X2312,Sisteplant[Número OS],Sisteplant[Observações do Serviço]))-3)),
"OBRAS",VALUE(LEFT(VLOOKUP($X2312,Sisteplant[],20,FALSE),FIND("-",VLOOKUP($X2312,Sisteplant[],20,FALSE))-1))),"--")</f>
        <v/>
      </c>
      <c r="AH2323" s="214"/>
      <c r="AI2323" s="214"/>
      <c r="AJ2323" s="214"/>
      <c r="AK2323" s="215"/>
      <c r="AM2323"/>
    </row>
    <row r="2324" spans="1:39" ht="7" customHeight="1" x14ac:dyDescent="0.2">
      <c r="A2324" s="62"/>
      <c r="B2324" s="18"/>
      <c r="C2324" s="24"/>
      <c r="D2324" s="18"/>
      <c r="E2324" s="18"/>
      <c r="F2324" s="18"/>
      <c r="G2324" s="18"/>
      <c r="H2324" s="18"/>
      <c r="I2324" s="18"/>
      <c r="J2324" s="18"/>
      <c r="K2324" s="18"/>
      <c r="L2324" s="18"/>
      <c r="M2324" s="18"/>
      <c r="N2324" s="18"/>
      <c r="O2324" s="18"/>
      <c r="P2324" s="18"/>
      <c r="Q2324" s="18"/>
      <c r="R2324" s="18"/>
      <c r="S2324" s="18"/>
      <c r="T2324" s="18"/>
      <c r="U2324" s="18"/>
      <c r="V2324" s="18"/>
      <c r="W2324" s="18"/>
      <c r="X2324" s="18"/>
      <c r="Y2324" s="18"/>
      <c r="Z2324" s="18"/>
      <c r="AA2324" s="18"/>
      <c r="AB2324" s="18"/>
      <c r="AC2324" s="18"/>
      <c r="AD2324" s="18"/>
      <c r="AE2324" s="18"/>
      <c r="AF2324" s="18"/>
      <c r="AG2324" s="18"/>
      <c r="AH2324" s="18"/>
      <c r="AI2324" s="18"/>
      <c r="AJ2324" s="18"/>
      <c r="AK2324" s="18"/>
      <c r="AM2324"/>
    </row>
    <row r="2325" spans="1:39" ht="18" customHeight="1" x14ac:dyDescent="0.2">
      <c r="A2325" s="62"/>
      <c r="B2325" s="179" t="s">
        <v>9</v>
      </c>
      <c r="C2325" s="180"/>
      <c r="D2325" s="180"/>
      <c r="E2325" s="180"/>
      <c r="F2325" s="99" t="str">
        <f>IF($X2312="","",_xlfn.XLOOKUP($X2312,Sisteplant[Número OS],Sisteplant[Denominação do Solicitante]))</f>
        <v/>
      </c>
      <c r="G2325" s="99"/>
      <c r="H2325" s="99"/>
      <c r="I2325" s="99"/>
      <c r="J2325" s="99"/>
      <c r="K2325" s="99"/>
      <c r="L2325" s="99"/>
      <c r="M2325" s="99"/>
      <c r="N2325" s="99"/>
      <c r="O2325" s="99"/>
      <c r="P2325" s="99"/>
      <c r="Q2325" s="99"/>
      <c r="R2325" s="99"/>
      <c r="S2325" s="181" t="s">
        <v>281</v>
      </c>
      <c r="T2325" s="182"/>
      <c r="U2325" s="182"/>
      <c r="V2325" s="183" t="str">
        <f>IF($X2312="","",_xlfn.XLOOKUP($X2312,Sisteplant[Número OS],Sisteplant[Denominação Unidade Negócio]))</f>
        <v/>
      </c>
      <c r="W2325" s="183"/>
      <c r="X2325" s="183"/>
      <c r="Y2325" s="183"/>
      <c r="Z2325" s="183"/>
      <c r="AA2325" s="184"/>
      <c r="AB2325" s="185" t="s">
        <v>1</v>
      </c>
      <c r="AC2325" s="186"/>
      <c r="AD2325" s="186"/>
      <c r="AE2325" s="186"/>
      <c r="AF2325" s="99" t="str">
        <f>IF($X2312="","",_xlfn.XLOOKUP($X2312,Sisteplant[Número OS],Sisteplant[OS Cliente]))</f>
        <v/>
      </c>
      <c r="AG2325" s="99"/>
      <c r="AH2325" s="99"/>
      <c r="AI2325" s="99"/>
      <c r="AJ2325" s="99"/>
      <c r="AK2325" s="100"/>
      <c r="AM2325"/>
    </row>
    <row r="2326" spans="1:39" ht="7" customHeight="1" x14ac:dyDescent="0.2">
      <c r="A2326" s="62"/>
      <c r="B2326" s="16"/>
      <c r="C2326" s="17"/>
      <c r="D2326" s="18"/>
      <c r="E2326" s="18"/>
      <c r="F2326" s="18"/>
      <c r="G2326" s="18"/>
      <c r="H2326" s="18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  <c r="AA2326" s="16"/>
      <c r="AB2326" s="16"/>
      <c r="AC2326" s="16"/>
      <c r="AD2326" s="16"/>
      <c r="AE2326" s="16"/>
      <c r="AF2326" s="16"/>
      <c r="AG2326" s="16"/>
      <c r="AH2326" s="16"/>
      <c r="AI2326" s="16"/>
      <c r="AJ2326" s="16"/>
      <c r="AK2326" s="16"/>
      <c r="AM2326"/>
    </row>
    <row r="2327" spans="1:39" ht="15" customHeight="1" x14ac:dyDescent="0.2">
      <c r="A2327" s="62"/>
      <c r="B2327" s="232" t="s">
        <v>282</v>
      </c>
      <c r="C2327" s="152" t="s">
        <v>283</v>
      </c>
      <c r="D2327" s="153"/>
      <c r="E2327" s="153"/>
      <c r="F2327" s="153"/>
      <c r="G2327" s="153"/>
      <c r="H2327" s="153"/>
      <c r="I2327" s="153"/>
      <c r="J2327" s="153"/>
      <c r="K2327" s="153"/>
      <c r="L2327" s="153"/>
      <c r="M2327" s="153"/>
      <c r="N2327" s="153"/>
      <c r="O2327" s="153"/>
      <c r="P2327" s="153"/>
      <c r="Q2327" s="153"/>
      <c r="R2327" s="153"/>
      <c r="S2327" s="153"/>
      <c r="T2327" s="153"/>
      <c r="U2327" s="153"/>
      <c r="V2327" s="153"/>
      <c r="W2327" s="153"/>
      <c r="X2327" s="153"/>
      <c r="Y2327" s="153"/>
      <c r="Z2327" s="153"/>
      <c r="AA2327" s="153"/>
      <c r="AB2327" s="153"/>
      <c r="AC2327" s="153"/>
      <c r="AD2327" s="153"/>
      <c r="AE2327" s="154"/>
      <c r="AF2327" s="136" t="s">
        <v>284</v>
      </c>
      <c r="AG2327" s="137"/>
      <c r="AH2327" s="138"/>
      <c r="AI2327" s="136" t="s">
        <v>281</v>
      </c>
      <c r="AJ2327" s="137"/>
      <c r="AK2327" s="138"/>
      <c r="AM2327"/>
    </row>
    <row r="2328" spans="1:39" ht="16.75" customHeight="1" x14ac:dyDescent="0.2">
      <c r="A2328" s="62"/>
      <c r="B2328" s="233"/>
      <c r="C2328" s="155"/>
      <c r="D2328" s="156"/>
      <c r="E2328" s="156"/>
      <c r="F2328" s="156"/>
      <c r="G2328" s="156"/>
      <c r="H2328" s="156"/>
      <c r="I2328" s="156"/>
      <c r="J2328" s="156"/>
      <c r="K2328" s="156"/>
      <c r="L2328" s="156"/>
      <c r="M2328" s="156"/>
      <c r="N2328" s="156"/>
      <c r="O2328" s="156"/>
      <c r="P2328" s="156"/>
      <c r="Q2328" s="156"/>
      <c r="R2328" s="156"/>
      <c r="S2328" s="156"/>
      <c r="T2328" s="156"/>
      <c r="U2328" s="156"/>
      <c r="V2328" s="156"/>
      <c r="W2328" s="156"/>
      <c r="X2328" s="156"/>
      <c r="Y2328" s="156"/>
      <c r="Z2328" s="156"/>
      <c r="AA2328" s="156"/>
      <c r="AB2328" s="156"/>
      <c r="AC2328" s="156"/>
      <c r="AD2328" s="156"/>
      <c r="AE2328" s="157"/>
      <c r="AF2328" s="139"/>
      <c r="AG2328" s="140"/>
      <c r="AH2328" s="141"/>
      <c r="AI2328" s="139"/>
      <c r="AJ2328" s="140"/>
      <c r="AK2328" s="141"/>
      <c r="AM2328"/>
    </row>
    <row r="2329" spans="1:39" ht="16.75" customHeight="1" x14ac:dyDescent="0.2">
      <c r="A2329" s="62"/>
      <c r="B2329" s="92">
        <v>1</v>
      </c>
      <c r="C2329" s="142"/>
      <c r="D2329" s="143"/>
      <c r="E2329" s="143"/>
      <c r="F2329" s="143"/>
      <c r="G2329" s="143"/>
      <c r="H2329" s="143"/>
      <c r="I2329" s="143"/>
      <c r="J2329" s="143"/>
      <c r="K2329" s="143"/>
      <c r="L2329" s="143"/>
      <c r="M2329" s="143"/>
      <c r="N2329" s="143"/>
      <c r="O2329" s="143"/>
      <c r="P2329" s="143"/>
      <c r="Q2329" s="143"/>
      <c r="R2329" s="143"/>
      <c r="S2329" s="143"/>
      <c r="T2329" s="143"/>
      <c r="U2329" s="143"/>
      <c r="V2329" s="143"/>
      <c r="W2329" s="143"/>
      <c r="X2329" s="143"/>
      <c r="Y2329" s="143"/>
      <c r="Z2329" s="143"/>
      <c r="AA2329" s="143"/>
      <c r="AB2329" s="143"/>
      <c r="AC2329" s="143"/>
      <c r="AD2329" s="143"/>
      <c r="AE2329" s="144"/>
      <c r="AF2329" s="142"/>
      <c r="AG2329" s="143"/>
      <c r="AH2329" s="144"/>
      <c r="AI2329" s="142"/>
      <c r="AJ2329" s="143"/>
      <c r="AK2329" s="144"/>
      <c r="AM2329"/>
    </row>
    <row r="2330" spans="1:39" ht="16.75" customHeight="1" x14ac:dyDescent="0.2">
      <c r="A2330" s="62"/>
      <c r="B2330" s="93">
        <v>2</v>
      </c>
      <c r="C2330" s="145"/>
      <c r="D2330" s="146"/>
      <c r="E2330" s="146"/>
      <c r="F2330" s="146"/>
      <c r="G2330" s="146"/>
      <c r="H2330" s="146"/>
      <c r="I2330" s="146"/>
      <c r="J2330" s="146"/>
      <c r="K2330" s="146"/>
      <c r="L2330" s="146"/>
      <c r="M2330" s="146"/>
      <c r="N2330" s="146"/>
      <c r="O2330" s="146"/>
      <c r="P2330" s="146"/>
      <c r="Q2330" s="146"/>
      <c r="R2330" s="146"/>
      <c r="S2330" s="146"/>
      <c r="T2330" s="146"/>
      <c r="U2330" s="146"/>
      <c r="V2330" s="146"/>
      <c r="W2330" s="146"/>
      <c r="X2330" s="146"/>
      <c r="Y2330" s="146"/>
      <c r="Z2330" s="146"/>
      <c r="AA2330" s="146"/>
      <c r="AB2330" s="146"/>
      <c r="AC2330" s="146"/>
      <c r="AD2330" s="146"/>
      <c r="AE2330" s="147"/>
      <c r="AF2330" s="145"/>
      <c r="AG2330" s="146"/>
      <c r="AH2330" s="147"/>
      <c r="AI2330" s="145"/>
      <c r="AJ2330" s="146"/>
      <c r="AK2330" s="147"/>
      <c r="AM2330"/>
    </row>
    <row r="2331" spans="1:39" ht="16.75" customHeight="1" x14ac:dyDescent="0.2">
      <c r="A2331" s="62"/>
      <c r="B2331" s="93">
        <v>3</v>
      </c>
      <c r="C2331" s="145"/>
      <c r="D2331" s="146"/>
      <c r="E2331" s="146"/>
      <c r="F2331" s="146"/>
      <c r="G2331" s="146"/>
      <c r="H2331" s="146"/>
      <c r="I2331" s="146"/>
      <c r="J2331" s="146"/>
      <c r="K2331" s="146"/>
      <c r="L2331" s="146"/>
      <c r="M2331" s="146"/>
      <c r="N2331" s="146"/>
      <c r="O2331" s="146"/>
      <c r="P2331" s="146"/>
      <c r="Q2331" s="146"/>
      <c r="R2331" s="146"/>
      <c r="S2331" s="146"/>
      <c r="T2331" s="146"/>
      <c r="U2331" s="146"/>
      <c r="V2331" s="146"/>
      <c r="W2331" s="146"/>
      <c r="X2331" s="146"/>
      <c r="Y2331" s="146"/>
      <c r="Z2331" s="146"/>
      <c r="AA2331" s="146"/>
      <c r="AB2331" s="146"/>
      <c r="AC2331" s="146"/>
      <c r="AD2331" s="146"/>
      <c r="AE2331" s="147"/>
      <c r="AF2331" s="145"/>
      <c r="AG2331" s="146"/>
      <c r="AH2331" s="147"/>
      <c r="AI2331" s="145"/>
      <c r="AJ2331" s="146"/>
      <c r="AK2331" s="147"/>
      <c r="AM2331"/>
    </row>
    <row r="2332" spans="1:39" s="27" customFormat="1" ht="17" customHeight="1" x14ac:dyDescent="0.2">
      <c r="A2332" s="64"/>
      <c r="B2332" s="93">
        <v>4</v>
      </c>
      <c r="C2332" s="145"/>
      <c r="D2332" s="146"/>
      <c r="E2332" s="146"/>
      <c r="F2332" s="146"/>
      <c r="G2332" s="146"/>
      <c r="H2332" s="146"/>
      <c r="I2332" s="146"/>
      <c r="J2332" s="146"/>
      <c r="K2332" s="146"/>
      <c r="L2332" s="146"/>
      <c r="M2332" s="146"/>
      <c r="N2332" s="146"/>
      <c r="O2332" s="146"/>
      <c r="P2332" s="146"/>
      <c r="Q2332" s="146"/>
      <c r="R2332" s="146"/>
      <c r="S2332" s="146"/>
      <c r="T2332" s="146"/>
      <c r="U2332" s="146"/>
      <c r="V2332" s="146"/>
      <c r="W2332" s="146"/>
      <c r="X2332" s="146"/>
      <c r="Y2332" s="146"/>
      <c r="Z2332" s="146"/>
      <c r="AA2332" s="146"/>
      <c r="AB2332" s="146"/>
      <c r="AC2332" s="146"/>
      <c r="AD2332" s="146"/>
      <c r="AE2332" s="147"/>
      <c r="AF2332" s="145"/>
      <c r="AG2332" s="146"/>
      <c r="AH2332" s="147"/>
      <c r="AI2332" s="145"/>
      <c r="AJ2332" s="146"/>
      <c r="AK2332" s="147"/>
    </row>
    <row r="2333" spans="1:39" ht="17" customHeight="1" x14ac:dyDescent="0.2">
      <c r="A2333" s="62"/>
      <c r="B2333" s="93">
        <v>5</v>
      </c>
      <c r="C2333" s="145"/>
      <c r="D2333" s="146"/>
      <c r="E2333" s="146"/>
      <c r="F2333" s="146"/>
      <c r="G2333" s="146"/>
      <c r="H2333" s="146"/>
      <c r="I2333" s="146"/>
      <c r="J2333" s="146"/>
      <c r="K2333" s="146"/>
      <c r="L2333" s="146"/>
      <c r="M2333" s="146"/>
      <c r="N2333" s="146"/>
      <c r="O2333" s="146"/>
      <c r="P2333" s="146"/>
      <c r="Q2333" s="146"/>
      <c r="R2333" s="146"/>
      <c r="S2333" s="146"/>
      <c r="T2333" s="146"/>
      <c r="U2333" s="146"/>
      <c r="V2333" s="146"/>
      <c r="W2333" s="146"/>
      <c r="X2333" s="146"/>
      <c r="Y2333" s="146"/>
      <c r="Z2333" s="146"/>
      <c r="AA2333" s="146"/>
      <c r="AB2333" s="146"/>
      <c r="AC2333" s="146"/>
      <c r="AD2333" s="146"/>
      <c r="AE2333" s="147"/>
      <c r="AF2333" s="145"/>
      <c r="AG2333" s="146"/>
      <c r="AH2333" s="147"/>
      <c r="AI2333" s="145"/>
      <c r="AJ2333" s="146"/>
      <c r="AK2333" s="147"/>
      <c r="AM2333"/>
    </row>
    <row r="2334" spans="1:39" ht="17" customHeight="1" x14ac:dyDescent="0.2">
      <c r="A2334" s="62"/>
      <c r="B2334" s="93">
        <v>6</v>
      </c>
      <c r="C2334" s="145"/>
      <c r="D2334" s="146"/>
      <c r="E2334" s="146"/>
      <c r="F2334" s="146"/>
      <c r="G2334" s="146"/>
      <c r="H2334" s="146"/>
      <c r="I2334" s="146"/>
      <c r="J2334" s="146"/>
      <c r="K2334" s="146"/>
      <c r="L2334" s="146"/>
      <c r="M2334" s="146"/>
      <c r="N2334" s="146"/>
      <c r="O2334" s="146"/>
      <c r="P2334" s="146"/>
      <c r="Q2334" s="146"/>
      <c r="R2334" s="146"/>
      <c r="S2334" s="146"/>
      <c r="T2334" s="146"/>
      <c r="U2334" s="146"/>
      <c r="V2334" s="146"/>
      <c r="W2334" s="146"/>
      <c r="X2334" s="146"/>
      <c r="Y2334" s="146"/>
      <c r="Z2334" s="146"/>
      <c r="AA2334" s="146"/>
      <c r="AB2334" s="146"/>
      <c r="AC2334" s="146"/>
      <c r="AD2334" s="146"/>
      <c r="AE2334" s="147"/>
      <c r="AF2334" s="145"/>
      <c r="AG2334" s="146"/>
      <c r="AH2334" s="147"/>
      <c r="AI2334" s="145"/>
      <c r="AJ2334" s="146"/>
      <c r="AK2334" s="147"/>
      <c r="AM2334"/>
    </row>
    <row r="2335" spans="1:39" ht="17" customHeight="1" x14ac:dyDescent="0.2">
      <c r="A2335" s="62"/>
      <c r="B2335" s="94">
        <v>7</v>
      </c>
      <c r="C2335" s="148"/>
      <c r="D2335" s="149"/>
      <c r="E2335" s="149"/>
      <c r="F2335" s="149"/>
      <c r="G2335" s="149"/>
      <c r="H2335" s="149"/>
      <c r="I2335" s="149"/>
      <c r="J2335" s="149"/>
      <c r="K2335" s="149"/>
      <c r="L2335" s="149"/>
      <c r="M2335" s="149"/>
      <c r="N2335" s="149"/>
      <c r="O2335" s="149"/>
      <c r="P2335" s="149"/>
      <c r="Q2335" s="149"/>
      <c r="R2335" s="149"/>
      <c r="S2335" s="149"/>
      <c r="T2335" s="149"/>
      <c r="U2335" s="149"/>
      <c r="V2335" s="149"/>
      <c r="W2335" s="149"/>
      <c r="X2335" s="149"/>
      <c r="Y2335" s="149"/>
      <c r="Z2335" s="149"/>
      <c r="AA2335" s="149"/>
      <c r="AB2335" s="149"/>
      <c r="AC2335" s="149"/>
      <c r="AD2335" s="149"/>
      <c r="AE2335" s="150"/>
      <c r="AF2335" s="148"/>
      <c r="AG2335" s="149"/>
      <c r="AH2335" s="150"/>
      <c r="AI2335" s="148"/>
      <c r="AJ2335" s="149"/>
      <c r="AK2335" s="150"/>
      <c r="AM2335"/>
    </row>
    <row r="2336" spans="1:39" ht="7" customHeight="1" x14ac:dyDescent="0.2">
      <c r="A2336" s="62"/>
      <c r="B2336" s="16"/>
      <c r="C2336" s="17"/>
      <c r="D2336" s="18"/>
      <c r="E2336" s="18"/>
      <c r="F2336" s="18"/>
      <c r="G2336" s="18"/>
      <c r="H2336" s="18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  <c r="AA2336" s="16"/>
      <c r="AB2336" s="16"/>
      <c r="AC2336" s="16"/>
      <c r="AD2336" s="16"/>
      <c r="AE2336" s="16"/>
      <c r="AF2336" s="16"/>
      <c r="AG2336" s="16"/>
      <c r="AH2336" s="16"/>
      <c r="AI2336" s="16"/>
      <c r="AJ2336" s="16"/>
      <c r="AK2336" s="16"/>
      <c r="AM2336"/>
    </row>
    <row r="2337" spans="1:39" ht="17" customHeight="1" x14ac:dyDescent="0.2">
      <c r="A2337" s="62"/>
      <c r="B2337" s="163" t="s">
        <v>285</v>
      </c>
      <c r="C2337" s="164"/>
      <c r="D2337" s="165"/>
      <c r="E2337" s="163" t="s">
        <v>286</v>
      </c>
      <c r="F2337" s="164"/>
      <c r="G2337" s="164"/>
      <c r="H2337" s="164"/>
      <c r="I2337" s="164"/>
      <c r="J2337" s="164"/>
      <c r="K2337" s="164"/>
      <c r="L2337" s="164"/>
      <c r="M2337" s="164"/>
      <c r="N2337" s="164"/>
      <c r="O2337" s="164"/>
      <c r="P2337" s="164"/>
      <c r="Q2337" s="164"/>
      <c r="R2337" s="164"/>
      <c r="S2337" s="165"/>
      <c r="T2337" s="163" t="s">
        <v>287</v>
      </c>
      <c r="U2337" s="164"/>
      <c r="V2337" s="164"/>
      <c r="W2337" s="164"/>
      <c r="X2337" s="165"/>
      <c r="Y2337" s="163" t="s">
        <v>288</v>
      </c>
      <c r="Z2337" s="164"/>
      <c r="AA2337" s="164"/>
      <c r="AB2337" s="164"/>
      <c r="AC2337" s="165"/>
      <c r="AD2337" s="163" t="s">
        <v>289</v>
      </c>
      <c r="AE2337" s="164"/>
      <c r="AF2337" s="164"/>
      <c r="AG2337" s="164"/>
      <c r="AH2337" s="165"/>
      <c r="AI2337" s="163" t="s">
        <v>290</v>
      </c>
      <c r="AJ2337" s="164"/>
      <c r="AK2337" s="165"/>
      <c r="AM2337"/>
    </row>
    <row r="2338" spans="1:39" ht="17" customHeight="1" x14ac:dyDescent="0.2">
      <c r="A2338" s="62"/>
      <c r="B2338" s="142"/>
      <c r="C2338" s="143"/>
      <c r="D2338" s="144"/>
      <c r="E2338" s="142"/>
      <c r="F2338" s="143"/>
      <c r="G2338" s="143"/>
      <c r="H2338" s="143"/>
      <c r="I2338" s="143"/>
      <c r="J2338" s="143"/>
      <c r="K2338" s="143"/>
      <c r="L2338" s="143"/>
      <c r="M2338" s="143"/>
      <c r="N2338" s="143"/>
      <c r="O2338" s="143"/>
      <c r="P2338" s="143"/>
      <c r="Q2338" s="143"/>
      <c r="R2338" s="143"/>
      <c r="S2338" s="144"/>
      <c r="T2338" s="142" t="s">
        <v>291</v>
      </c>
      <c r="U2338" s="143"/>
      <c r="V2338" s="143"/>
      <c r="W2338" s="143"/>
      <c r="X2338" s="144"/>
      <c r="Y2338" s="142" t="s">
        <v>292</v>
      </c>
      <c r="Z2338" s="143"/>
      <c r="AA2338" s="143"/>
      <c r="AB2338" s="143"/>
      <c r="AC2338" s="144"/>
      <c r="AD2338" s="142" t="s">
        <v>292</v>
      </c>
      <c r="AE2338" s="143"/>
      <c r="AF2338" s="143"/>
      <c r="AG2338" s="143"/>
      <c r="AH2338" s="144"/>
      <c r="AI2338" s="142"/>
      <c r="AJ2338" s="143"/>
      <c r="AK2338" s="144"/>
      <c r="AM2338"/>
    </row>
    <row r="2339" spans="1:39" ht="17" customHeight="1" x14ac:dyDescent="0.2">
      <c r="A2339" s="62"/>
      <c r="B2339" s="145"/>
      <c r="C2339" s="146"/>
      <c r="D2339" s="147"/>
      <c r="E2339" s="145"/>
      <c r="F2339" s="146"/>
      <c r="G2339" s="146"/>
      <c r="H2339" s="146"/>
      <c r="I2339" s="146"/>
      <c r="J2339" s="146"/>
      <c r="K2339" s="146"/>
      <c r="L2339" s="146"/>
      <c r="M2339" s="146"/>
      <c r="N2339" s="146"/>
      <c r="O2339" s="146"/>
      <c r="P2339" s="146"/>
      <c r="Q2339" s="146"/>
      <c r="R2339" s="146"/>
      <c r="S2339" s="147"/>
      <c r="T2339" s="145" t="s">
        <v>291</v>
      </c>
      <c r="U2339" s="146"/>
      <c r="V2339" s="146"/>
      <c r="W2339" s="146"/>
      <c r="X2339" s="147"/>
      <c r="Y2339" s="145" t="s">
        <v>292</v>
      </c>
      <c r="Z2339" s="146"/>
      <c r="AA2339" s="146"/>
      <c r="AB2339" s="146"/>
      <c r="AC2339" s="147"/>
      <c r="AD2339" s="145" t="s">
        <v>292</v>
      </c>
      <c r="AE2339" s="146"/>
      <c r="AF2339" s="146"/>
      <c r="AG2339" s="146"/>
      <c r="AH2339" s="147"/>
      <c r="AI2339" s="145"/>
      <c r="AJ2339" s="146"/>
      <c r="AK2339" s="147"/>
      <c r="AM2339"/>
    </row>
    <row r="2340" spans="1:39" ht="17" customHeight="1" x14ac:dyDescent="0.2">
      <c r="A2340" s="62"/>
      <c r="B2340" s="145"/>
      <c r="C2340" s="146"/>
      <c r="D2340" s="147"/>
      <c r="E2340" s="145"/>
      <c r="F2340" s="146"/>
      <c r="G2340" s="146"/>
      <c r="H2340" s="146"/>
      <c r="I2340" s="146"/>
      <c r="J2340" s="146"/>
      <c r="K2340" s="146"/>
      <c r="L2340" s="146"/>
      <c r="M2340" s="146"/>
      <c r="N2340" s="146"/>
      <c r="O2340" s="146"/>
      <c r="P2340" s="146"/>
      <c r="Q2340" s="146"/>
      <c r="R2340" s="146"/>
      <c r="S2340" s="147"/>
      <c r="T2340" s="145" t="s">
        <v>291</v>
      </c>
      <c r="U2340" s="146"/>
      <c r="V2340" s="146"/>
      <c r="W2340" s="146"/>
      <c r="X2340" s="147"/>
      <c r="Y2340" s="145" t="s">
        <v>292</v>
      </c>
      <c r="Z2340" s="146"/>
      <c r="AA2340" s="146"/>
      <c r="AB2340" s="146"/>
      <c r="AC2340" s="147"/>
      <c r="AD2340" s="145" t="s">
        <v>292</v>
      </c>
      <c r="AE2340" s="146"/>
      <c r="AF2340" s="146"/>
      <c r="AG2340" s="146"/>
      <c r="AH2340" s="147"/>
      <c r="AI2340" s="145"/>
      <c r="AJ2340" s="146"/>
      <c r="AK2340" s="147"/>
      <c r="AM2340"/>
    </row>
    <row r="2341" spans="1:39" ht="17" customHeight="1" x14ac:dyDescent="0.2">
      <c r="A2341" s="62"/>
      <c r="B2341" s="145"/>
      <c r="C2341" s="146"/>
      <c r="D2341" s="147"/>
      <c r="E2341" s="145"/>
      <c r="F2341" s="146"/>
      <c r="G2341" s="146"/>
      <c r="H2341" s="146"/>
      <c r="I2341" s="146"/>
      <c r="J2341" s="146"/>
      <c r="K2341" s="146"/>
      <c r="L2341" s="146"/>
      <c r="M2341" s="146"/>
      <c r="N2341" s="146"/>
      <c r="O2341" s="146"/>
      <c r="P2341" s="146"/>
      <c r="Q2341" s="146"/>
      <c r="R2341" s="146"/>
      <c r="S2341" s="147"/>
      <c r="T2341" s="145" t="s">
        <v>291</v>
      </c>
      <c r="U2341" s="146"/>
      <c r="V2341" s="146"/>
      <c r="W2341" s="146"/>
      <c r="X2341" s="147"/>
      <c r="Y2341" s="145" t="s">
        <v>292</v>
      </c>
      <c r="Z2341" s="146"/>
      <c r="AA2341" s="146"/>
      <c r="AB2341" s="146"/>
      <c r="AC2341" s="147"/>
      <c r="AD2341" s="145" t="s">
        <v>292</v>
      </c>
      <c r="AE2341" s="146"/>
      <c r="AF2341" s="146"/>
      <c r="AG2341" s="146"/>
      <c r="AH2341" s="147"/>
      <c r="AI2341" s="145"/>
      <c r="AJ2341" s="146"/>
      <c r="AK2341" s="147"/>
      <c r="AM2341"/>
    </row>
    <row r="2342" spans="1:39" ht="17" customHeight="1" x14ac:dyDescent="0.2">
      <c r="A2342" s="62"/>
      <c r="B2342" s="145"/>
      <c r="C2342" s="146"/>
      <c r="D2342" s="147"/>
      <c r="E2342" s="145"/>
      <c r="F2342" s="146"/>
      <c r="G2342" s="146"/>
      <c r="H2342" s="146"/>
      <c r="I2342" s="146"/>
      <c r="J2342" s="146"/>
      <c r="K2342" s="146"/>
      <c r="L2342" s="146"/>
      <c r="M2342" s="146"/>
      <c r="N2342" s="146"/>
      <c r="O2342" s="146"/>
      <c r="P2342" s="146"/>
      <c r="Q2342" s="146"/>
      <c r="R2342" s="146"/>
      <c r="S2342" s="147"/>
      <c r="T2342" s="145" t="s">
        <v>291</v>
      </c>
      <c r="U2342" s="146"/>
      <c r="V2342" s="146"/>
      <c r="W2342" s="146"/>
      <c r="X2342" s="147"/>
      <c r="Y2342" s="145" t="s">
        <v>292</v>
      </c>
      <c r="Z2342" s="146"/>
      <c r="AA2342" s="146"/>
      <c r="AB2342" s="146"/>
      <c r="AC2342" s="147"/>
      <c r="AD2342" s="145" t="s">
        <v>292</v>
      </c>
      <c r="AE2342" s="146"/>
      <c r="AF2342" s="146"/>
      <c r="AG2342" s="146"/>
      <c r="AH2342" s="147"/>
      <c r="AI2342" s="145"/>
      <c r="AJ2342" s="146"/>
      <c r="AK2342" s="147"/>
      <c r="AM2342"/>
    </row>
    <row r="2343" spans="1:39" ht="17" customHeight="1" x14ac:dyDescent="0.2">
      <c r="A2343" s="62"/>
      <c r="B2343" s="145"/>
      <c r="C2343" s="146"/>
      <c r="D2343" s="147"/>
      <c r="E2343" s="145"/>
      <c r="F2343" s="146"/>
      <c r="G2343" s="146"/>
      <c r="H2343" s="146"/>
      <c r="I2343" s="146"/>
      <c r="J2343" s="146"/>
      <c r="K2343" s="146"/>
      <c r="L2343" s="146"/>
      <c r="M2343" s="146"/>
      <c r="N2343" s="146"/>
      <c r="O2343" s="146"/>
      <c r="P2343" s="146"/>
      <c r="Q2343" s="146"/>
      <c r="R2343" s="146"/>
      <c r="S2343" s="147"/>
      <c r="T2343" s="145" t="s">
        <v>291</v>
      </c>
      <c r="U2343" s="146"/>
      <c r="V2343" s="146"/>
      <c r="W2343" s="146"/>
      <c r="X2343" s="147"/>
      <c r="Y2343" s="145" t="s">
        <v>292</v>
      </c>
      <c r="Z2343" s="146"/>
      <c r="AA2343" s="146"/>
      <c r="AB2343" s="146"/>
      <c r="AC2343" s="147"/>
      <c r="AD2343" s="145" t="s">
        <v>292</v>
      </c>
      <c r="AE2343" s="146"/>
      <c r="AF2343" s="146"/>
      <c r="AG2343" s="146"/>
      <c r="AH2343" s="147"/>
      <c r="AI2343" s="145"/>
      <c r="AJ2343" s="146"/>
      <c r="AK2343" s="147"/>
      <c r="AM2343"/>
    </row>
    <row r="2344" spans="1:39" ht="17" customHeight="1" x14ac:dyDescent="0.2">
      <c r="A2344" s="62"/>
      <c r="B2344" s="145"/>
      <c r="C2344" s="146"/>
      <c r="D2344" s="147"/>
      <c r="E2344" s="145"/>
      <c r="F2344" s="146"/>
      <c r="G2344" s="146"/>
      <c r="H2344" s="146"/>
      <c r="I2344" s="146"/>
      <c r="J2344" s="146"/>
      <c r="K2344" s="146"/>
      <c r="L2344" s="146"/>
      <c r="M2344" s="146"/>
      <c r="N2344" s="146"/>
      <c r="O2344" s="146"/>
      <c r="P2344" s="146"/>
      <c r="Q2344" s="146"/>
      <c r="R2344" s="146"/>
      <c r="S2344" s="147"/>
      <c r="T2344" s="145" t="s">
        <v>291</v>
      </c>
      <c r="U2344" s="146"/>
      <c r="V2344" s="146"/>
      <c r="W2344" s="146"/>
      <c r="X2344" s="147"/>
      <c r="Y2344" s="145" t="s">
        <v>292</v>
      </c>
      <c r="Z2344" s="146"/>
      <c r="AA2344" s="146"/>
      <c r="AB2344" s="146"/>
      <c r="AC2344" s="147"/>
      <c r="AD2344" s="145" t="s">
        <v>292</v>
      </c>
      <c r="AE2344" s="146"/>
      <c r="AF2344" s="146"/>
      <c r="AG2344" s="146"/>
      <c r="AH2344" s="147"/>
      <c r="AI2344" s="145"/>
      <c r="AJ2344" s="146"/>
      <c r="AK2344" s="147"/>
      <c r="AM2344"/>
    </row>
    <row r="2345" spans="1:39" ht="17" customHeight="1" x14ac:dyDescent="0.2">
      <c r="A2345" s="62"/>
      <c r="B2345" s="145"/>
      <c r="C2345" s="146"/>
      <c r="D2345" s="147"/>
      <c r="E2345" s="145"/>
      <c r="F2345" s="146"/>
      <c r="G2345" s="146"/>
      <c r="H2345" s="146"/>
      <c r="I2345" s="146"/>
      <c r="J2345" s="146"/>
      <c r="K2345" s="146"/>
      <c r="L2345" s="146"/>
      <c r="M2345" s="146"/>
      <c r="N2345" s="146"/>
      <c r="O2345" s="146"/>
      <c r="P2345" s="146"/>
      <c r="Q2345" s="146"/>
      <c r="R2345" s="146"/>
      <c r="S2345" s="147"/>
      <c r="T2345" s="145" t="s">
        <v>291</v>
      </c>
      <c r="U2345" s="146"/>
      <c r="V2345" s="146"/>
      <c r="W2345" s="146"/>
      <c r="X2345" s="147"/>
      <c r="Y2345" s="145" t="s">
        <v>292</v>
      </c>
      <c r="Z2345" s="146"/>
      <c r="AA2345" s="146"/>
      <c r="AB2345" s="146"/>
      <c r="AC2345" s="147"/>
      <c r="AD2345" s="145" t="s">
        <v>292</v>
      </c>
      <c r="AE2345" s="146"/>
      <c r="AF2345" s="146"/>
      <c r="AG2345" s="146"/>
      <c r="AH2345" s="147"/>
      <c r="AI2345" s="145"/>
      <c r="AJ2345" s="146"/>
      <c r="AK2345" s="147"/>
      <c r="AM2345"/>
    </row>
    <row r="2346" spans="1:39" ht="17" customHeight="1" x14ac:dyDescent="0.2">
      <c r="A2346" s="62"/>
      <c r="B2346" s="145"/>
      <c r="C2346" s="146"/>
      <c r="D2346" s="147"/>
      <c r="E2346" s="145"/>
      <c r="F2346" s="146"/>
      <c r="G2346" s="146"/>
      <c r="H2346" s="146"/>
      <c r="I2346" s="146"/>
      <c r="J2346" s="146"/>
      <c r="K2346" s="146"/>
      <c r="L2346" s="146"/>
      <c r="M2346" s="146"/>
      <c r="N2346" s="146"/>
      <c r="O2346" s="146"/>
      <c r="P2346" s="146"/>
      <c r="Q2346" s="146"/>
      <c r="R2346" s="146"/>
      <c r="S2346" s="147"/>
      <c r="T2346" s="145" t="s">
        <v>291</v>
      </c>
      <c r="U2346" s="146"/>
      <c r="V2346" s="146"/>
      <c r="W2346" s="146"/>
      <c r="X2346" s="147"/>
      <c r="Y2346" s="145" t="s">
        <v>292</v>
      </c>
      <c r="Z2346" s="146"/>
      <c r="AA2346" s="146"/>
      <c r="AB2346" s="146"/>
      <c r="AC2346" s="147"/>
      <c r="AD2346" s="145" t="s">
        <v>292</v>
      </c>
      <c r="AE2346" s="146"/>
      <c r="AF2346" s="146"/>
      <c r="AG2346" s="146"/>
      <c r="AH2346" s="147"/>
      <c r="AI2346" s="145"/>
      <c r="AJ2346" s="146"/>
      <c r="AK2346" s="147"/>
      <c r="AM2346"/>
    </row>
    <row r="2347" spans="1:39" ht="17" customHeight="1" x14ac:dyDescent="0.2">
      <c r="A2347" s="62"/>
      <c r="B2347" s="145"/>
      <c r="C2347" s="146"/>
      <c r="D2347" s="147"/>
      <c r="E2347" s="145"/>
      <c r="F2347" s="146"/>
      <c r="G2347" s="146"/>
      <c r="H2347" s="146"/>
      <c r="I2347" s="146"/>
      <c r="J2347" s="146"/>
      <c r="K2347" s="146"/>
      <c r="L2347" s="146"/>
      <c r="M2347" s="146"/>
      <c r="N2347" s="146"/>
      <c r="O2347" s="146"/>
      <c r="P2347" s="146"/>
      <c r="Q2347" s="146"/>
      <c r="R2347" s="146"/>
      <c r="S2347" s="147"/>
      <c r="T2347" s="145" t="s">
        <v>291</v>
      </c>
      <c r="U2347" s="146"/>
      <c r="V2347" s="146"/>
      <c r="W2347" s="146"/>
      <c r="X2347" s="147"/>
      <c r="Y2347" s="145" t="s">
        <v>292</v>
      </c>
      <c r="Z2347" s="146"/>
      <c r="AA2347" s="146"/>
      <c r="AB2347" s="146"/>
      <c r="AC2347" s="147"/>
      <c r="AD2347" s="145" t="s">
        <v>292</v>
      </c>
      <c r="AE2347" s="146"/>
      <c r="AF2347" s="146"/>
      <c r="AG2347" s="146"/>
      <c r="AH2347" s="147"/>
      <c r="AI2347" s="145"/>
      <c r="AJ2347" s="146"/>
      <c r="AK2347" s="147"/>
      <c r="AM2347"/>
    </row>
    <row r="2348" spans="1:39" ht="17" customHeight="1" x14ac:dyDescent="0.2">
      <c r="A2348" s="62"/>
      <c r="B2348" s="148"/>
      <c r="C2348" s="149"/>
      <c r="D2348" s="150"/>
      <c r="E2348" s="148"/>
      <c r="F2348" s="149"/>
      <c r="G2348" s="149"/>
      <c r="H2348" s="149"/>
      <c r="I2348" s="149"/>
      <c r="J2348" s="149"/>
      <c r="K2348" s="149"/>
      <c r="L2348" s="149"/>
      <c r="M2348" s="149"/>
      <c r="N2348" s="149"/>
      <c r="O2348" s="149"/>
      <c r="P2348" s="149"/>
      <c r="Q2348" s="149"/>
      <c r="R2348" s="149"/>
      <c r="S2348" s="150"/>
      <c r="T2348" s="148" t="s">
        <v>291</v>
      </c>
      <c r="U2348" s="149"/>
      <c r="V2348" s="149"/>
      <c r="W2348" s="149"/>
      <c r="X2348" s="150"/>
      <c r="Y2348" s="148" t="s">
        <v>292</v>
      </c>
      <c r="Z2348" s="149"/>
      <c r="AA2348" s="149"/>
      <c r="AB2348" s="149"/>
      <c r="AC2348" s="150"/>
      <c r="AD2348" s="148" t="s">
        <v>292</v>
      </c>
      <c r="AE2348" s="149"/>
      <c r="AF2348" s="149"/>
      <c r="AG2348" s="149"/>
      <c r="AH2348" s="150"/>
      <c r="AI2348" s="148"/>
      <c r="AJ2348" s="149"/>
      <c r="AK2348" s="150"/>
      <c r="AM2348"/>
    </row>
    <row r="2349" spans="1:39" ht="7" customHeight="1" x14ac:dyDescent="0.2">
      <c r="A2349" s="62"/>
      <c r="AM2349"/>
    </row>
    <row r="2350" spans="1:39" ht="7" customHeight="1" x14ac:dyDescent="0.2">
      <c r="A2350" s="62"/>
      <c r="B2350" s="28"/>
      <c r="C2350" s="25"/>
      <c r="D2350" s="25"/>
      <c r="E2350" s="25"/>
      <c r="F2350" s="25"/>
      <c r="G2350" s="25"/>
      <c r="H2350" s="25"/>
      <c r="I2350" s="25"/>
      <c r="J2350" s="25"/>
      <c r="K2350" s="25"/>
      <c r="L2350" s="25"/>
      <c r="M2350" s="25"/>
      <c r="N2350" s="25"/>
      <c r="O2350" s="25"/>
      <c r="P2350" s="25"/>
      <c r="Q2350" s="25"/>
      <c r="R2350" s="25"/>
      <c r="S2350" s="25"/>
      <c r="T2350" s="25"/>
      <c r="U2350" s="25"/>
      <c r="V2350" s="25"/>
      <c r="W2350" s="25"/>
      <c r="X2350" s="25"/>
      <c r="Y2350" s="25"/>
      <c r="Z2350" s="25"/>
      <c r="AA2350" s="25"/>
      <c r="AB2350" s="25"/>
      <c r="AC2350" s="25"/>
      <c r="AD2350" s="25"/>
      <c r="AE2350" s="25"/>
      <c r="AF2350" s="25"/>
      <c r="AG2350" s="25"/>
      <c r="AH2350" s="25"/>
      <c r="AI2350" s="25"/>
      <c r="AJ2350" s="25"/>
      <c r="AK2350" s="26"/>
      <c r="AM2350"/>
    </row>
    <row r="2351" spans="1:39" s="30" customFormat="1" ht="15" customHeight="1" x14ac:dyDescent="0.15">
      <c r="A2351" s="62"/>
      <c r="B2351" s="166" t="s">
        <v>293</v>
      </c>
      <c r="C2351" s="167"/>
      <c r="D2351" s="167"/>
      <c r="E2351" s="167"/>
      <c r="F2351" s="167"/>
      <c r="G2351" s="23"/>
      <c r="H2351" s="69"/>
      <c r="I2351" s="23" t="s">
        <v>294</v>
      </c>
      <c r="J2351" s="23"/>
      <c r="K2351" s="23"/>
      <c r="L2351" s="23"/>
      <c r="M2351" s="69"/>
      <c r="N2351" s="23" t="s">
        <v>295</v>
      </c>
      <c r="O2351" s="23"/>
      <c r="P2351" s="23"/>
      <c r="Q2351" s="23"/>
      <c r="R2351" s="69"/>
      <c r="S2351" s="23" t="s">
        <v>296</v>
      </c>
      <c r="T2351" s="23"/>
      <c r="U2351" s="23"/>
      <c r="V2351" s="23"/>
      <c r="W2351" s="23"/>
      <c r="X2351" s="23"/>
      <c r="Y2351" s="70"/>
      <c r="Z2351" s="23" t="s">
        <v>297</v>
      </c>
      <c r="AA2351" s="23"/>
      <c r="AB2351" s="23"/>
      <c r="AC2351" s="23"/>
      <c r="AD2351" s="69"/>
      <c r="AE2351" s="23" t="s">
        <v>298</v>
      </c>
      <c r="AF2351" s="23"/>
      <c r="AG2351" s="23"/>
      <c r="AH2351" s="80"/>
      <c r="AI2351" s="80"/>
      <c r="AJ2351" s="80"/>
      <c r="AK2351" s="84"/>
    </row>
    <row r="2352" spans="1:39" s="30" customFormat="1" ht="10" customHeight="1" x14ac:dyDescent="0.15">
      <c r="A2352" s="62"/>
      <c r="B2352" s="166"/>
      <c r="C2352" s="167"/>
      <c r="D2352" s="167"/>
      <c r="E2352" s="167"/>
      <c r="F2352" s="167"/>
      <c r="G2352" s="23"/>
      <c r="H2352" s="23"/>
      <c r="I2352" s="23"/>
      <c r="J2352" s="23"/>
      <c r="K2352" s="23"/>
      <c r="L2352" s="23"/>
      <c r="M2352" s="23"/>
      <c r="N2352" s="23"/>
      <c r="O2352" s="23"/>
      <c r="P2352" s="23"/>
      <c r="Q2352" s="23"/>
      <c r="R2352" s="23"/>
      <c r="S2352" s="23"/>
      <c r="T2352" s="23"/>
      <c r="U2352" s="23"/>
      <c r="V2352" s="23"/>
      <c r="W2352" s="23"/>
      <c r="X2352" s="23"/>
      <c r="Y2352" s="23"/>
      <c r="Z2352" s="23"/>
      <c r="AA2352" s="23"/>
      <c r="AB2352" s="23"/>
      <c r="AC2352" s="23"/>
      <c r="AD2352" s="23"/>
      <c r="AE2352" s="23"/>
      <c r="AF2352" s="23"/>
      <c r="AG2352" s="23"/>
      <c r="AH2352" s="80"/>
      <c r="AI2352" s="80"/>
      <c r="AJ2352" s="80"/>
      <c r="AK2352" s="84"/>
    </row>
    <row r="2353" spans="1:39" s="30" customFormat="1" ht="15" customHeight="1" x14ac:dyDescent="0.15">
      <c r="A2353" s="62"/>
      <c r="B2353" s="166"/>
      <c r="C2353" s="167"/>
      <c r="D2353" s="167"/>
      <c r="E2353" s="167"/>
      <c r="F2353" s="167"/>
      <c r="G2353" s="23"/>
      <c r="H2353" s="69"/>
      <c r="I2353" s="23" t="s">
        <v>299</v>
      </c>
      <c r="J2353" s="23"/>
      <c r="K2353" s="23"/>
      <c r="L2353" s="23"/>
      <c r="M2353" s="69"/>
      <c r="N2353" s="23" t="s">
        <v>300</v>
      </c>
      <c r="O2353" s="72"/>
      <c r="P2353" s="23"/>
      <c r="Q2353" s="23"/>
      <c r="R2353" s="69"/>
      <c r="S2353" s="23" t="s">
        <v>301</v>
      </c>
      <c r="T2353" s="23"/>
      <c r="U2353" s="23"/>
      <c r="V2353" s="23"/>
      <c r="W2353" s="23"/>
      <c r="X2353" s="23"/>
      <c r="Y2353" s="69"/>
      <c r="Z2353" s="23" t="s">
        <v>302</v>
      </c>
      <c r="AA2353" s="23"/>
      <c r="AB2353" s="71"/>
      <c r="AC2353" s="71"/>
      <c r="AD2353" s="71"/>
      <c r="AE2353" s="71"/>
      <c r="AF2353" s="71"/>
      <c r="AG2353" s="71"/>
      <c r="AH2353" s="71"/>
      <c r="AI2353" s="71"/>
      <c r="AJ2353" s="71"/>
      <c r="AK2353" s="82"/>
    </row>
    <row r="2354" spans="1:39" s="30" customFormat="1" ht="10" customHeight="1" x14ac:dyDescent="0.15">
      <c r="A2354" s="62"/>
      <c r="B2354" s="83"/>
      <c r="C2354" s="29"/>
      <c r="D2354" s="29"/>
      <c r="E2354" s="29"/>
      <c r="F2354" s="29"/>
      <c r="G2354" s="23"/>
      <c r="H2354" s="23"/>
      <c r="I2354" s="23"/>
      <c r="J2354" s="23"/>
      <c r="K2354" s="23"/>
      <c r="L2354" s="23"/>
      <c r="M2354" s="23"/>
      <c r="N2354" s="23"/>
      <c r="O2354" s="23"/>
      <c r="P2354" s="23"/>
      <c r="Q2354" s="23"/>
      <c r="R2354" s="23"/>
      <c r="S2354" s="23"/>
      <c r="T2354" s="23"/>
      <c r="U2354" s="23"/>
      <c r="V2354" s="23"/>
      <c r="W2354" s="23"/>
      <c r="X2354" s="23"/>
      <c r="Y2354" s="23"/>
      <c r="Z2354" s="23"/>
      <c r="AA2354" s="23"/>
      <c r="AB2354" s="23"/>
      <c r="AC2354" s="23"/>
      <c r="AD2354" s="23"/>
      <c r="AE2354" s="23"/>
      <c r="AF2354" s="23"/>
      <c r="AG2354" s="23"/>
      <c r="AH2354" s="23"/>
      <c r="AI2354" s="23"/>
      <c r="AJ2354" s="23"/>
      <c r="AK2354" s="84"/>
    </row>
    <row r="2355" spans="1:39" s="30" customFormat="1" ht="15" customHeight="1" x14ac:dyDescent="0.15">
      <c r="A2355" s="62"/>
      <c r="B2355" s="171" t="s">
        <v>303</v>
      </c>
      <c r="C2355" s="172"/>
      <c r="D2355" s="172"/>
      <c r="E2355" s="172"/>
      <c r="F2355" s="172"/>
      <c r="G2355" s="23"/>
      <c r="H2355" s="69"/>
      <c r="I2355" s="23" t="s">
        <v>304</v>
      </c>
      <c r="J2355" s="23"/>
      <c r="K2355" s="23"/>
      <c r="L2355" s="23"/>
      <c r="M2355" s="23"/>
      <c r="N2355" s="23"/>
      <c r="O2355" s="72"/>
      <c r="P2355" s="23"/>
      <c r="Q2355" s="23"/>
      <c r="R2355" s="69"/>
      <c r="S2355" s="23" t="s">
        <v>305</v>
      </c>
      <c r="T2355" s="23"/>
      <c r="U2355" s="23"/>
      <c r="V2355" s="23"/>
      <c r="W2355" s="23"/>
      <c r="X2355" s="23"/>
      <c r="Y2355" s="69"/>
      <c r="Z2355" s="23" t="s">
        <v>306</v>
      </c>
      <c r="AA2355" s="23"/>
      <c r="AB2355" s="23"/>
      <c r="AC2355" s="23"/>
      <c r="AD2355" s="23"/>
      <c r="AE2355" s="23"/>
      <c r="AF2355" s="73"/>
      <c r="AG2355" s="23"/>
      <c r="AH2355" s="23"/>
      <c r="AI2355" s="23"/>
      <c r="AJ2355" s="23"/>
      <c r="AK2355" s="84"/>
    </row>
    <row r="2356" spans="1:39" s="30" customFormat="1" ht="5" customHeight="1" x14ac:dyDescent="0.15">
      <c r="A2356" s="62"/>
      <c r="B2356" s="171"/>
      <c r="C2356" s="172"/>
      <c r="D2356" s="172"/>
      <c r="E2356" s="172"/>
      <c r="F2356" s="172"/>
      <c r="G2356" s="23"/>
      <c r="H2356" s="23"/>
      <c r="I2356" s="23"/>
      <c r="J2356" s="23"/>
      <c r="K2356" s="23"/>
      <c r="L2356" s="23"/>
      <c r="M2356" s="23"/>
      <c r="N2356" s="23"/>
      <c r="O2356" s="72"/>
      <c r="P2356" s="23"/>
      <c r="Q2356" s="23"/>
      <c r="R2356" s="23"/>
      <c r="S2356" s="23"/>
      <c r="T2356" s="23"/>
      <c r="U2356" s="23"/>
      <c r="V2356" s="23"/>
      <c r="W2356" s="23"/>
      <c r="X2356" s="23"/>
      <c r="Y2356" s="23"/>
      <c r="Z2356" s="23"/>
      <c r="AA2356" s="23"/>
      <c r="AB2356" s="23"/>
      <c r="AC2356" s="23"/>
      <c r="AD2356" s="23"/>
      <c r="AE2356" s="23"/>
      <c r="AF2356" s="73"/>
      <c r="AG2356" s="23"/>
      <c r="AH2356" s="23"/>
      <c r="AI2356" s="23"/>
      <c r="AJ2356" s="23"/>
      <c r="AK2356" s="84"/>
    </row>
    <row r="2357" spans="1:39" s="30" customFormat="1" ht="15" customHeight="1" x14ac:dyDescent="0.2">
      <c r="A2357" s="63"/>
      <c r="B2357" s="171"/>
      <c r="C2357" s="172"/>
      <c r="D2357" s="172"/>
      <c r="E2357" s="172"/>
      <c r="F2357" s="172"/>
      <c r="G2357" s="23"/>
      <c r="H2357" s="23"/>
      <c r="I2357" s="23"/>
      <c r="J2357" s="23"/>
      <c r="K2357" s="23"/>
      <c r="L2357" s="23"/>
      <c r="M2357" s="23"/>
      <c r="N2357" s="23"/>
      <c r="O2357" s="74"/>
      <c r="P2357" s="23"/>
      <c r="Q2357" s="23"/>
      <c r="R2357" s="23"/>
      <c r="S2357" s="23"/>
      <c r="T2357" s="23"/>
      <c r="U2357" s="23"/>
      <c r="V2357" s="23"/>
      <c r="W2357" s="23"/>
      <c r="X2357" s="23"/>
      <c r="Y2357" s="23"/>
      <c r="Z2357" s="23"/>
      <c r="AA2357" s="23"/>
      <c r="AB2357" s="23"/>
      <c r="AC2357" s="23"/>
      <c r="AD2357" s="23"/>
      <c r="AE2357" s="23"/>
      <c r="AF2357" s="23"/>
      <c r="AG2357" s="23"/>
      <c r="AH2357" s="23"/>
      <c r="AI2357" s="23"/>
      <c r="AJ2357" s="23"/>
      <c r="AK2357" s="84"/>
    </row>
    <row r="2358" spans="1:39" s="30" customFormat="1" ht="10" customHeight="1" x14ac:dyDescent="0.2">
      <c r="A2358" s="62"/>
      <c r="B2358" s="83"/>
      <c r="C2358" s="29"/>
      <c r="D2358" s="29"/>
      <c r="E2358" s="29"/>
      <c r="F2358" s="29"/>
      <c r="G2358" s="23"/>
      <c r="H2358" s="23"/>
      <c r="I2358" s="23"/>
      <c r="J2358" s="23"/>
      <c r="K2358" s="23"/>
      <c r="L2358" s="23"/>
      <c r="M2358" s="23"/>
      <c r="N2358" s="23"/>
      <c r="O2358" s="75"/>
      <c r="P2358" s="23"/>
      <c r="Q2358" s="23"/>
      <c r="R2358" s="23"/>
      <c r="S2358" s="23"/>
      <c r="T2358" s="23"/>
      <c r="U2358" s="23"/>
      <c r="V2358" s="23"/>
      <c r="W2358" s="23"/>
      <c r="X2358" s="23"/>
      <c r="Y2358" s="23"/>
      <c r="Z2358" s="23"/>
      <c r="AA2358" s="23"/>
      <c r="AB2358" s="23"/>
      <c r="AC2358" s="23"/>
      <c r="AD2358" s="23"/>
      <c r="AE2358" s="23"/>
      <c r="AF2358" s="23"/>
      <c r="AG2358" s="23"/>
      <c r="AH2358" s="23"/>
      <c r="AI2358" s="23"/>
      <c r="AJ2358" s="23"/>
      <c r="AK2358" s="84"/>
    </row>
    <row r="2359" spans="1:39" s="30" customFormat="1" ht="17" customHeight="1" x14ac:dyDescent="0.15">
      <c r="A2359" s="62"/>
      <c r="B2359" s="173" t="s">
        <v>307</v>
      </c>
      <c r="C2359" s="174"/>
      <c r="D2359" s="174"/>
      <c r="E2359" s="174"/>
      <c r="F2359" s="174"/>
      <c r="G2359" s="23"/>
      <c r="H2359" s="69"/>
      <c r="I2359" s="76" t="s">
        <v>308</v>
      </c>
      <c r="J2359" s="23"/>
      <c r="K2359" s="23"/>
      <c r="L2359" s="23"/>
      <c r="M2359" s="69"/>
      <c r="N2359" s="23" t="s">
        <v>309</v>
      </c>
      <c r="O2359" s="72"/>
      <c r="P2359" s="23"/>
      <c r="Q2359" s="23"/>
      <c r="R2359" s="69"/>
      <c r="S2359" s="23" t="s">
        <v>310</v>
      </c>
      <c r="T2359" s="23"/>
      <c r="U2359" s="23"/>
      <c r="V2359" s="23"/>
      <c r="W2359" s="23"/>
      <c r="X2359" s="23"/>
      <c r="Y2359" s="69"/>
      <c r="Z2359" s="23" t="s">
        <v>311</v>
      </c>
      <c r="AA2359" s="23"/>
      <c r="AB2359" s="23"/>
      <c r="AC2359" s="69"/>
      <c r="AD2359" s="76" t="s">
        <v>312</v>
      </c>
      <c r="AF2359" s="23"/>
      <c r="AG2359" s="23"/>
      <c r="AH2359" s="23"/>
      <c r="AI2359" s="23"/>
      <c r="AJ2359" s="23"/>
      <c r="AK2359" s="84"/>
    </row>
    <row r="2360" spans="1:39" s="30" customFormat="1" ht="7" customHeight="1" x14ac:dyDescent="0.15">
      <c r="A2360" s="62"/>
      <c r="B2360" s="173"/>
      <c r="C2360" s="174"/>
      <c r="D2360" s="174"/>
      <c r="E2360" s="174"/>
      <c r="F2360" s="174"/>
      <c r="G2360" s="23"/>
      <c r="H2360" s="77"/>
      <c r="I2360" s="23"/>
      <c r="J2360" s="23"/>
      <c r="K2360" s="23"/>
      <c r="L2360" s="23"/>
      <c r="M2360" s="23"/>
      <c r="N2360" s="23"/>
      <c r="O2360" s="72"/>
      <c r="P2360" s="23"/>
      <c r="Q2360" s="23"/>
      <c r="R2360" s="23"/>
      <c r="S2360" s="23"/>
      <c r="T2360" s="23"/>
      <c r="U2360" s="23"/>
      <c r="V2360" s="23"/>
      <c r="W2360" s="23"/>
      <c r="X2360" s="23"/>
      <c r="Y2360" s="23"/>
      <c r="Z2360" s="23"/>
      <c r="AA2360" s="23"/>
      <c r="AB2360" s="23"/>
      <c r="AC2360" s="23"/>
      <c r="AD2360" s="23"/>
      <c r="AE2360" s="23"/>
      <c r="AF2360" s="23"/>
      <c r="AG2360" s="23"/>
      <c r="AH2360" s="23"/>
      <c r="AI2360" s="23"/>
      <c r="AJ2360" s="23"/>
      <c r="AK2360" s="84"/>
    </row>
    <row r="2361" spans="1:39" ht="17" customHeight="1" x14ac:dyDescent="0.2">
      <c r="A2361" s="62"/>
      <c r="B2361" s="173"/>
      <c r="C2361" s="174"/>
      <c r="D2361" s="174"/>
      <c r="E2361" s="174"/>
      <c r="F2361" s="174"/>
      <c r="G2361" s="75"/>
      <c r="H2361" s="78"/>
      <c r="I2361" s="75" t="s">
        <v>313</v>
      </c>
      <c r="J2361" s="75"/>
      <c r="K2361" s="75"/>
      <c r="L2361" s="75"/>
      <c r="M2361" s="75"/>
      <c r="N2361" s="75"/>
      <c r="O2361" s="75"/>
      <c r="P2361" s="75"/>
      <c r="Q2361" s="75"/>
      <c r="R2361" s="78"/>
      <c r="S2361" s="75" t="s">
        <v>314</v>
      </c>
      <c r="T2361" s="75"/>
      <c r="U2361" s="75"/>
      <c r="V2361" s="75"/>
      <c r="W2361" s="75"/>
      <c r="X2361" s="75"/>
      <c r="Y2361" s="78"/>
      <c r="Z2361" s="75" t="s">
        <v>315</v>
      </c>
      <c r="AA2361" s="75"/>
      <c r="AB2361" s="79"/>
      <c r="AC2361" s="79"/>
      <c r="AD2361" s="79"/>
      <c r="AE2361" s="79"/>
      <c r="AF2361" s="79"/>
      <c r="AG2361" s="79"/>
      <c r="AH2361" s="79"/>
      <c r="AI2361" s="79"/>
      <c r="AJ2361" s="79"/>
      <c r="AK2361" s="85"/>
      <c r="AM2361"/>
    </row>
    <row r="2362" spans="1:39" ht="10" customHeight="1" x14ac:dyDescent="0.2">
      <c r="A2362" s="62"/>
      <c r="B2362" s="86"/>
      <c r="C2362" s="87"/>
      <c r="D2362" s="87"/>
      <c r="E2362" s="87"/>
      <c r="F2362" s="87"/>
      <c r="G2362" s="75"/>
      <c r="H2362" s="75"/>
      <c r="I2362" s="75"/>
      <c r="J2362" s="75"/>
      <c r="K2362" s="75"/>
      <c r="L2362" s="75"/>
      <c r="M2362" s="75"/>
      <c r="N2362" s="75"/>
      <c r="O2362" s="75"/>
      <c r="P2362" s="75"/>
      <c r="Q2362" s="75"/>
      <c r="R2362" s="75"/>
      <c r="S2362" s="75"/>
      <c r="T2362" s="75"/>
      <c r="U2362" s="75"/>
      <c r="V2362" s="75"/>
      <c r="W2362" s="75"/>
      <c r="X2362" s="75"/>
      <c r="Y2362" s="75"/>
      <c r="Z2362" s="75"/>
      <c r="AA2362" s="75"/>
      <c r="AB2362" s="75"/>
      <c r="AC2362" s="75"/>
      <c r="AD2362" s="75"/>
      <c r="AE2362" s="75"/>
      <c r="AF2362" s="75"/>
      <c r="AG2362" s="75"/>
      <c r="AH2362" s="75"/>
      <c r="AI2362" s="75"/>
      <c r="AJ2362" s="75"/>
      <c r="AK2362" s="88"/>
      <c r="AM2362"/>
    </row>
    <row r="2363" spans="1:39" s="23" customFormat="1" ht="15" customHeight="1" x14ac:dyDescent="0.15">
      <c r="A2363" s="64"/>
      <c r="B2363" s="173" t="s">
        <v>316</v>
      </c>
      <c r="C2363" s="174"/>
      <c r="D2363" s="174"/>
      <c r="E2363" s="174"/>
      <c r="F2363" s="174"/>
      <c r="G2363" s="29"/>
      <c r="H2363" s="70"/>
      <c r="I2363" s="80" t="s">
        <v>35</v>
      </c>
      <c r="J2363" s="80"/>
      <c r="K2363" s="80"/>
      <c r="L2363" s="80"/>
      <c r="M2363" s="70"/>
      <c r="N2363" s="80" t="s">
        <v>54</v>
      </c>
      <c r="Q2363" s="80"/>
      <c r="R2363" s="70"/>
      <c r="S2363" s="80" t="s">
        <v>317</v>
      </c>
      <c r="V2363" s="80"/>
      <c r="W2363" s="80"/>
      <c r="Y2363" s="70"/>
      <c r="Z2363" s="80" t="s">
        <v>318</v>
      </c>
      <c r="AA2363" s="80"/>
      <c r="AD2363" s="80"/>
      <c r="AE2363" s="80"/>
      <c r="AF2363" s="80"/>
      <c r="AG2363" s="80"/>
      <c r="AH2363" s="80"/>
      <c r="AI2363" s="80"/>
      <c r="AJ2363" s="80"/>
      <c r="AK2363" s="84"/>
    </row>
    <row r="2364" spans="1:39" ht="17" customHeight="1" x14ac:dyDescent="0.2">
      <c r="A2364" s="62"/>
      <c r="B2364" s="173"/>
      <c r="C2364" s="174"/>
      <c r="D2364" s="174"/>
      <c r="E2364" s="174"/>
      <c r="F2364" s="174"/>
      <c r="G2364" s="75"/>
      <c r="H2364" s="75" t="s">
        <v>319</v>
      </c>
      <c r="I2364" s="75"/>
      <c r="J2364" s="79"/>
      <c r="K2364" s="79"/>
      <c r="L2364" s="79"/>
      <c r="M2364" s="79"/>
      <c r="N2364" s="79"/>
      <c r="O2364" s="79"/>
      <c r="P2364" s="79"/>
      <c r="Q2364" s="79"/>
      <c r="R2364" s="79"/>
      <c r="S2364" s="79"/>
      <c r="T2364" s="79"/>
      <c r="U2364" s="79"/>
      <c r="V2364" s="79"/>
      <c r="W2364" s="79"/>
      <c r="X2364" s="79"/>
      <c r="Y2364" s="79"/>
      <c r="Z2364" s="79"/>
      <c r="AA2364" s="79"/>
      <c r="AB2364" s="79"/>
      <c r="AC2364" s="79"/>
      <c r="AD2364" s="79"/>
      <c r="AE2364" s="79"/>
      <c r="AF2364" s="79"/>
      <c r="AG2364" s="79"/>
      <c r="AH2364" s="79"/>
      <c r="AI2364" s="79"/>
      <c r="AJ2364" s="79"/>
      <c r="AK2364" s="82"/>
      <c r="AM2364"/>
    </row>
    <row r="2365" spans="1:39" ht="5" customHeight="1" x14ac:dyDescent="0.2">
      <c r="A2365" s="62"/>
      <c r="B2365" s="89"/>
      <c r="C2365" s="81"/>
      <c r="D2365" s="81"/>
      <c r="E2365" s="81"/>
      <c r="F2365" s="81"/>
      <c r="G2365" s="81"/>
      <c r="H2365" s="81"/>
      <c r="I2365" s="81"/>
      <c r="J2365" s="81"/>
      <c r="K2365" s="81"/>
      <c r="L2365" s="81"/>
      <c r="M2365" s="81"/>
      <c r="N2365" s="81"/>
      <c r="O2365" s="81"/>
      <c r="P2365" s="81"/>
      <c r="Q2365" s="81"/>
      <c r="R2365" s="81"/>
      <c r="S2365" s="81"/>
      <c r="T2365" s="81"/>
      <c r="U2365" s="81"/>
      <c r="V2365" s="81"/>
      <c r="W2365" s="81"/>
      <c r="X2365" s="81"/>
      <c r="Y2365" s="81"/>
      <c r="Z2365" s="81"/>
      <c r="AA2365" s="81"/>
      <c r="AB2365" s="81"/>
      <c r="AC2365" s="81"/>
      <c r="AD2365" s="81"/>
      <c r="AE2365" s="81"/>
      <c r="AF2365" s="81"/>
      <c r="AG2365" s="81"/>
      <c r="AH2365" s="81"/>
      <c r="AI2365" s="81"/>
      <c r="AJ2365" s="81"/>
      <c r="AK2365" s="90"/>
      <c r="AM2365"/>
    </row>
    <row r="2366" spans="1:39" ht="7" customHeight="1" x14ac:dyDescent="0.2">
      <c r="A2366" s="62"/>
      <c r="B2366" s="175"/>
      <c r="C2366" s="175"/>
      <c r="D2366" s="175"/>
      <c r="E2366" s="175"/>
      <c r="F2366" s="176"/>
      <c r="G2366" s="176"/>
      <c r="H2366" s="176"/>
      <c r="I2366" s="176"/>
      <c r="J2366" s="176"/>
      <c r="K2366" s="176"/>
      <c r="L2366" s="176"/>
      <c r="M2366" s="176"/>
      <c r="N2366" s="176"/>
      <c r="O2366" s="176"/>
      <c r="P2366" s="176"/>
      <c r="Q2366" s="176"/>
      <c r="R2366" s="176"/>
      <c r="S2366" s="176"/>
      <c r="T2366" s="176"/>
      <c r="U2366" s="176"/>
      <c r="V2366" s="176"/>
      <c r="W2366" s="176"/>
      <c r="X2366" s="176"/>
      <c r="Y2366" s="176"/>
      <c r="Z2366" s="176"/>
      <c r="AA2366" s="176"/>
      <c r="AB2366" s="176"/>
      <c r="AC2366" s="176"/>
      <c r="AD2366" s="176"/>
      <c r="AE2366" s="176"/>
      <c r="AF2366" s="176"/>
      <c r="AG2366" s="176"/>
      <c r="AH2366" s="176"/>
      <c r="AI2366" s="176"/>
      <c r="AJ2366" s="176"/>
      <c r="AK2366" s="176"/>
      <c r="AM2366"/>
    </row>
    <row r="2367" spans="1:39" ht="16" customHeight="1" x14ac:dyDescent="0.2">
      <c r="A2367" s="62"/>
      <c r="B2367" s="177" t="s">
        <v>320</v>
      </c>
      <c r="C2367" s="178"/>
      <c r="D2367" s="178"/>
      <c r="E2367" s="178"/>
      <c r="F2367" s="143"/>
      <c r="G2367" s="143"/>
      <c r="H2367" s="143"/>
      <c r="I2367" s="143"/>
      <c r="J2367" s="143"/>
      <c r="K2367" s="143"/>
      <c r="L2367" s="143"/>
      <c r="M2367" s="143"/>
      <c r="N2367" s="143"/>
      <c r="O2367" s="143"/>
      <c r="P2367" s="143"/>
      <c r="Q2367" s="143"/>
      <c r="R2367" s="143"/>
      <c r="S2367" s="143"/>
      <c r="T2367" s="143"/>
      <c r="U2367" s="143"/>
      <c r="V2367" s="143"/>
      <c r="W2367" s="143"/>
      <c r="X2367" s="143"/>
      <c r="Y2367" s="143"/>
      <c r="Z2367" s="143"/>
      <c r="AA2367" s="143"/>
      <c r="AB2367" s="143"/>
      <c r="AC2367" s="143"/>
      <c r="AD2367" s="143"/>
      <c r="AE2367" s="143"/>
      <c r="AF2367" s="143"/>
      <c r="AG2367" s="143"/>
      <c r="AH2367" s="143"/>
      <c r="AI2367" s="143"/>
      <c r="AJ2367" s="143"/>
      <c r="AK2367" s="144"/>
      <c r="AM2367"/>
    </row>
    <row r="2368" spans="1:39" ht="16" customHeight="1" x14ac:dyDescent="0.2">
      <c r="A2368" s="62"/>
      <c r="B2368" s="145"/>
      <c r="C2368" s="146"/>
      <c r="D2368" s="146"/>
      <c r="E2368" s="146"/>
      <c r="F2368" s="146"/>
      <c r="G2368" s="146"/>
      <c r="H2368" s="146"/>
      <c r="I2368" s="146"/>
      <c r="J2368" s="146"/>
      <c r="K2368" s="146"/>
      <c r="L2368" s="146"/>
      <c r="M2368" s="146"/>
      <c r="N2368" s="146"/>
      <c r="O2368" s="146"/>
      <c r="P2368" s="146"/>
      <c r="Q2368" s="146"/>
      <c r="R2368" s="146"/>
      <c r="S2368" s="146"/>
      <c r="T2368" s="146"/>
      <c r="U2368" s="146"/>
      <c r="V2368" s="146"/>
      <c r="W2368" s="146"/>
      <c r="X2368" s="146"/>
      <c r="Y2368" s="146"/>
      <c r="Z2368" s="146"/>
      <c r="AA2368" s="146"/>
      <c r="AB2368" s="146"/>
      <c r="AC2368" s="146"/>
      <c r="AD2368" s="146"/>
      <c r="AE2368" s="146"/>
      <c r="AF2368" s="146"/>
      <c r="AG2368" s="146"/>
      <c r="AH2368" s="146"/>
      <c r="AI2368" s="146"/>
      <c r="AJ2368" s="146"/>
      <c r="AK2368" s="147"/>
      <c r="AM2368"/>
    </row>
    <row r="2369" spans="1:39" ht="16" customHeight="1" x14ac:dyDescent="0.2">
      <c r="A2369" s="62"/>
      <c r="B2369" s="145"/>
      <c r="C2369" s="146"/>
      <c r="D2369" s="146"/>
      <c r="E2369" s="146"/>
      <c r="F2369" s="146"/>
      <c r="G2369" s="146"/>
      <c r="H2369" s="146"/>
      <c r="I2369" s="146"/>
      <c r="J2369" s="146"/>
      <c r="K2369" s="146"/>
      <c r="L2369" s="146"/>
      <c r="M2369" s="146"/>
      <c r="N2369" s="146"/>
      <c r="O2369" s="146"/>
      <c r="P2369" s="146"/>
      <c r="Q2369" s="146"/>
      <c r="R2369" s="146"/>
      <c r="S2369" s="146"/>
      <c r="T2369" s="146"/>
      <c r="U2369" s="146"/>
      <c r="V2369" s="146"/>
      <c r="W2369" s="146"/>
      <c r="X2369" s="146"/>
      <c r="Y2369" s="146"/>
      <c r="Z2369" s="146"/>
      <c r="AA2369" s="146"/>
      <c r="AB2369" s="146"/>
      <c r="AC2369" s="146"/>
      <c r="AD2369" s="146"/>
      <c r="AE2369" s="146"/>
      <c r="AF2369" s="146"/>
      <c r="AG2369" s="146"/>
      <c r="AH2369" s="146"/>
      <c r="AI2369" s="146"/>
      <c r="AJ2369" s="146"/>
      <c r="AK2369" s="147"/>
      <c r="AM2369"/>
    </row>
    <row r="2370" spans="1:39" ht="16" customHeight="1" x14ac:dyDescent="0.2">
      <c r="A2370" s="62"/>
      <c r="B2370" s="145"/>
      <c r="C2370" s="146"/>
      <c r="D2370" s="146"/>
      <c r="E2370" s="146"/>
      <c r="F2370" s="146"/>
      <c r="G2370" s="146"/>
      <c r="H2370" s="146"/>
      <c r="I2370" s="146"/>
      <c r="J2370" s="146"/>
      <c r="K2370" s="146"/>
      <c r="L2370" s="146"/>
      <c r="M2370" s="146"/>
      <c r="N2370" s="146"/>
      <c r="O2370" s="146"/>
      <c r="P2370" s="146"/>
      <c r="Q2370" s="146"/>
      <c r="R2370" s="146"/>
      <c r="S2370" s="146"/>
      <c r="T2370" s="146"/>
      <c r="U2370" s="146"/>
      <c r="V2370" s="146"/>
      <c r="W2370" s="146"/>
      <c r="X2370" s="146"/>
      <c r="Y2370" s="146"/>
      <c r="Z2370" s="146"/>
      <c r="AA2370" s="146"/>
      <c r="AB2370" s="146"/>
      <c r="AC2370" s="146"/>
      <c r="AD2370" s="146"/>
      <c r="AE2370" s="146"/>
      <c r="AF2370" s="146"/>
      <c r="AG2370" s="146"/>
      <c r="AH2370" s="146"/>
      <c r="AI2370" s="146"/>
      <c r="AJ2370" s="146"/>
      <c r="AK2370" s="147"/>
      <c r="AM2370"/>
    </row>
    <row r="2371" spans="1:39" ht="17" customHeight="1" x14ac:dyDescent="0.2">
      <c r="A2371" s="62"/>
      <c r="B2371" s="145"/>
      <c r="C2371" s="146"/>
      <c r="D2371" s="146"/>
      <c r="E2371" s="146"/>
      <c r="F2371" s="146"/>
      <c r="G2371" s="146"/>
      <c r="H2371" s="146"/>
      <c r="I2371" s="146"/>
      <c r="J2371" s="146"/>
      <c r="K2371" s="146"/>
      <c r="L2371" s="146"/>
      <c r="M2371" s="146"/>
      <c r="N2371" s="146"/>
      <c r="O2371" s="146"/>
      <c r="P2371" s="146"/>
      <c r="Q2371" s="146"/>
      <c r="R2371" s="146"/>
      <c r="S2371" s="146"/>
      <c r="T2371" s="146"/>
      <c r="U2371" s="146"/>
      <c r="V2371" s="146"/>
      <c r="W2371" s="146"/>
      <c r="X2371" s="146"/>
      <c r="Y2371" s="146"/>
      <c r="Z2371" s="146"/>
      <c r="AA2371" s="146"/>
      <c r="AB2371" s="146"/>
      <c r="AC2371" s="146"/>
      <c r="AD2371" s="146"/>
      <c r="AE2371" s="146"/>
      <c r="AF2371" s="146"/>
      <c r="AG2371" s="146"/>
      <c r="AH2371" s="146"/>
      <c r="AI2371" s="146"/>
      <c r="AJ2371" s="146"/>
      <c r="AK2371" s="147"/>
      <c r="AM2371"/>
    </row>
    <row r="2372" spans="1:39" ht="17" customHeight="1" x14ac:dyDescent="0.2">
      <c r="A2372" s="62"/>
      <c r="B2372" s="145"/>
      <c r="C2372" s="146"/>
      <c r="D2372" s="146"/>
      <c r="E2372" s="146"/>
      <c r="F2372" s="146"/>
      <c r="G2372" s="146"/>
      <c r="H2372" s="146"/>
      <c r="I2372" s="146"/>
      <c r="J2372" s="146"/>
      <c r="K2372" s="146"/>
      <c r="L2372" s="146"/>
      <c r="M2372" s="146"/>
      <c r="N2372" s="146"/>
      <c r="O2372" s="146"/>
      <c r="P2372" s="146"/>
      <c r="Q2372" s="146"/>
      <c r="R2372" s="146"/>
      <c r="S2372" s="146"/>
      <c r="T2372" s="146"/>
      <c r="U2372" s="146"/>
      <c r="V2372" s="146"/>
      <c r="W2372" s="146"/>
      <c r="X2372" s="146"/>
      <c r="Y2372" s="146"/>
      <c r="Z2372" s="146"/>
      <c r="AA2372" s="146"/>
      <c r="AB2372" s="146"/>
      <c r="AC2372" s="146"/>
      <c r="AD2372" s="146"/>
      <c r="AE2372" s="146"/>
      <c r="AF2372" s="146"/>
      <c r="AG2372" s="146"/>
      <c r="AH2372" s="146"/>
      <c r="AI2372" s="146"/>
      <c r="AJ2372" s="146"/>
      <c r="AK2372" s="147"/>
      <c r="AM2372"/>
    </row>
    <row r="2373" spans="1:39" ht="17" customHeight="1" x14ac:dyDescent="0.2">
      <c r="A2373" s="62"/>
      <c r="B2373" s="148"/>
      <c r="C2373" s="149"/>
      <c r="D2373" s="149"/>
      <c r="E2373" s="149"/>
      <c r="F2373" s="149"/>
      <c r="G2373" s="149"/>
      <c r="H2373" s="149"/>
      <c r="I2373" s="149"/>
      <c r="J2373" s="149"/>
      <c r="K2373" s="149"/>
      <c r="L2373" s="149"/>
      <c r="M2373" s="149"/>
      <c r="N2373" s="149"/>
      <c r="O2373" s="149"/>
      <c r="P2373" s="149"/>
      <c r="Q2373" s="149"/>
      <c r="R2373" s="149"/>
      <c r="S2373" s="149"/>
      <c r="T2373" s="149"/>
      <c r="U2373" s="149"/>
      <c r="V2373" s="149"/>
      <c r="W2373" s="149"/>
      <c r="X2373" s="149"/>
      <c r="Y2373" s="149"/>
      <c r="Z2373" s="149"/>
      <c r="AA2373" s="149"/>
      <c r="AB2373" s="149"/>
      <c r="AC2373" s="149"/>
      <c r="AD2373" s="149"/>
      <c r="AE2373" s="149"/>
      <c r="AF2373" s="149"/>
      <c r="AG2373" s="149"/>
      <c r="AH2373" s="149"/>
      <c r="AI2373" s="149"/>
      <c r="AJ2373" s="149"/>
      <c r="AK2373" s="150"/>
      <c r="AM2373"/>
    </row>
    <row r="2374" spans="1:39" ht="7" customHeight="1" x14ac:dyDescent="0.2">
      <c r="A2374" s="62"/>
      <c r="AM2374"/>
    </row>
    <row r="2375" spans="1:39" ht="12" customHeight="1" x14ac:dyDescent="0.2">
      <c r="A2375" s="62"/>
      <c r="B2375" s="169" t="s">
        <v>321</v>
      </c>
      <c r="C2375" s="170"/>
      <c r="D2375" s="170"/>
      <c r="E2375" s="170"/>
      <c r="F2375" s="25"/>
      <c r="G2375" s="25"/>
      <c r="H2375" s="25"/>
      <c r="I2375" s="25"/>
      <c r="J2375" s="25"/>
      <c r="K2375" s="25"/>
      <c r="L2375" s="25"/>
      <c r="M2375" s="25"/>
      <c r="N2375" s="25"/>
      <c r="O2375" s="25"/>
      <c r="P2375" s="25"/>
      <c r="Q2375" s="25"/>
      <c r="R2375" s="25"/>
      <c r="S2375" s="26"/>
      <c r="T2375" s="169" t="s">
        <v>322</v>
      </c>
      <c r="U2375" s="170"/>
      <c r="V2375" s="170"/>
      <c r="W2375" s="170"/>
      <c r="X2375" s="25"/>
      <c r="Y2375" s="25"/>
      <c r="Z2375" s="25"/>
      <c r="AA2375" s="25"/>
      <c r="AB2375" s="25"/>
      <c r="AC2375" s="25"/>
      <c r="AD2375" s="25"/>
      <c r="AE2375" s="25"/>
      <c r="AF2375" s="25"/>
      <c r="AG2375" s="25"/>
      <c r="AH2375" s="25"/>
      <c r="AI2375" s="25"/>
      <c r="AJ2375" s="25"/>
      <c r="AK2375" s="26"/>
      <c r="AM2375"/>
    </row>
    <row r="2376" spans="1:39" x14ac:dyDescent="0.2">
      <c r="A2376" s="62"/>
      <c r="B2376" s="36"/>
      <c r="C2376" s="37"/>
      <c r="D2376" s="38" t="s">
        <v>323</v>
      </c>
      <c r="F2376" s="32"/>
      <c r="G2376" s="32"/>
      <c r="H2376" s="32"/>
      <c r="I2376" s="32"/>
      <c r="J2376" s="32"/>
      <c r="K2376" s="32"/>
      <c r="L2376" s="32"/>
      <c r="M2376" s="32"/>
      <c r="N2376" s="32"/>
      <c r="O2376" s="32"/>
      <c r="P2376" s="32"/>
      <c r="S2376" s="35"/>
      <c r="T2376" s="36"/>
      <c r="U2376" s="37"/>
      <c r="V2376" s="38" t="s">
        <v>323</v>
      </c>
      <c r="X2376" s="32"/>
      <c r="Y2376" s="32"/>
      <c r="Z2376" s="32"/>
      <c r="AA2376" s="32"/>
      <c r="AB2376" s="32"/>
      <c r="AC2376" s="32"/>
      <c r="AD2376" s="32"/>
      <c r="AE2376" s="32"/>
      <c r="AF2376" s="32"/>
      <c r="AG2376" s="32"/>
      <c r="AH2376" s="32"/>
      <c r="AI2376" s="38"/>
      <c r="AJ2376" s="38"/>
      <c r="AK2376" s="35"/>
      <c r="AM2376"/>
    </row>
    <row r="2377" spans="1:39" ht="7" customHeight="1" x14ac:dyDescent="0.2">
      <c r="A2377" s="62"/>
      <c r="B2377" s="34"/>
      <c r="S2377" s="35"/>
      <c r="T2377" s="34"/>
      <c r="AK2377" s="35"/>
      <c r="AM2377"/>
    </row>
    <row r="2378" spans="1:39" ht="14.25" customHeight="1" x14ac:dyDescent="0.2">
      <c r="A2378" s="62"/>
      <c r="B2378" s="39"/>
      <c r="F2378" s="38" t="s">
        <v>324</v>
      </c>
      <c r="H2378" s="40"/>
      <c r="I2378" s="40"/>
      <c r="J2378" s="41" t="s">
        <v>325</v>
      </c>
      <c r="K2378" s="40"/>
      <c r="L2378" s="41" t="s">
        <v>326</v>
      </c>
      <c r="M2378" s="40"/>
      <c r="N2378" s="40"/>
      <c r="S2378" s="35"/>
      <c r="T2378" s="39"/>
      <c r="X2378" s="38" t="s">
        <v>324</v>
      </c>
      <c r="Z2378" s="40"/>
      <c r="AA2378" s="40"/>
      <c r="AB2378" s="41" t="s">
        <v>325</v>
      </c>
      <c r="AC2378" s="40"/>
      <c r="AD2378" s="41" t="s">
        <v>326</v>
      </c>
      <c r="AE2378" s="40"/>
      <c r="AF2378" s="40"/>
      <c r="AK2378" s="35"/>
      <c r="AM2378"/>
    </row>
    <row r="2379" spans="1:39" ht="5" customHeight="1" x14ac:dyDescent="0.2">
      <c r="A2379" s="62"/>
      <c r="B2379" s="31"/>
      <c r="C2379" s="32"/>
      <c r="D2379" s="32"/>
      <c r="E2379" s="32"/>
      <c r="F2379" s="32"/>
      <c r="G2379" s="32"/>
      <c r="H2379" s="32"/>
      <c r="I2379" s="32"/>
      <c r="J2379" s="32"/>
      <c r="K2379" s="32"/>
      <c r="L2379" s="32"/>
      <c r="M2379" s="32"/>
      <c r="N2379" s="32"/>
      <c r="O2379" s="32"/>
      <c r="P2379" s="32"/>
      <c r="Q2379" s="32"/>
      <c r="R2379" s="32"/>
      <c r="S2379" s="33"/>
      <c r="T2379" s="31"/>
      <c r="U2379" s="32"/>
      <c r="V2379" s="32"/>
      <c r="W2379" s="32"/>
      <c r="X2379" s="32"/>
      <c r="Y2379" s="32"/>
      <c r="Z2379" s="32"/>
      <c r="AA2379" s="32"/>
      <c r="AB2379" s="32"/>
      <c r="AC2379" s="32"/>
      <c r="AD2379" s="32"/>
      <c r="AE2379" s="32"/>
      <c r="AF2379" s="32"/>
      <c r="AG2379" s="32"/>
      <c r="AH2379" s="32"/>
      <c r="AI2379" s="32"/>
      <c r="AJ2379" s="32"/>
      <c r="AK2379" s="33"/>
      <c r="AM2379"/>
    </row>
    <row r="2380" spans="1:39" x14ac:dyDescent="0.2">
      <c r="A2380"/>
      <c r="AK2380" s="95" t="s">
        <v>327</v>
      </c>
      <c r="AM2380"/>
    </row>
    <row r="2381" spans="1:39" ht="5" customHeight="1" x14ac:dyDescent="0.2">
      <c r="B2381" s="16"/>
      <c r="C2381" s="17"/>
      <c r="D2381" s="18"/>
      <c r="E2381" s="18"/>
      <c r="F2381" s="18"/>
      <c r="G2381" s="18"/>
      <c r="H2381" s="18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  <c r="AA2381" s="16"/>
      <c r="AB2381" s="16"/>
      <c r="AC2381" s="16"/>
      <c r="AD2381" s="16"/>
      <c r="AE2381" s="16"/>
      <c r="AF2381" s="16"/>
      <c r="AG2381" s="16"/>
      <c r="AH2381" s="16"/>
      <c r="AI2381" s="16"/>
      <c r="AJ2381" s="16"/>
      <c r="AK2381" s="16"/>
    </row>
    <row r="2382" spans="1:39" ht="22" customHeight="1" x14ac:dyDescent="0.2">
      <c r="A2382" t="str">
        <f>IF($AN$2="","",IF(A2312&gt;=$AN$2,"",1+A2312))</f>
        <v/>
      </c>
      <c r="B2382" s="188"/>
      <c r="C2382" s="189"/>
      <c r="D2382" s="189"/>
      <c r="E2382" s="189"/>
      <c r="F2382" s="189"/>
      <c r="G2382" s="189"/>
      <c r="H2382" s="189"/>
      <c r="I2382" s="190"/>
      <c r="J2382" s="192" t="s">
        <v>277</v>
      </c>
      <c r="K2382" s="193"/>
      <c r="L2382" s="193"/>
      <c r="M2382" s="193"/>
      <c r="N2382" s="193"/>
      <c r="O2382" s="193"/>
      <c r="P2382" s="193"/>
      <c r="Q2382" s="193"/>
      <c r="R2382" s="193"/>
      <c r="S2382" s="193"/>
      <c r="T2382" s="193"/>
      <c r="U2382" s="193"/>
      <c r="V2382" s="193"/>
      <c r="W2382" s="193"/>
      <c r="X2382" s="196" t="str">
        <f>IF(A2382="","",_xlfn.XLOOKUP(A2382,Listagem[Item],Listagem[Número OS]))</f>
        <v/>
      </c>
      <c r="Y2382" s="196"/>
      <c r="Z2382" s="196"/>
      <c r="AA2382" s="196"/>
      <c r="AB2382" s="196"/>
      <c r="AC2382" s="197"/>
      <c r="AD2382" s="188"/>
      <c r="AE2382" s="189"/>
      <c r="AF2382" s="189"/>
      <c r="AG2382" s="189"/>
      <c r="AH2382" s="189"/>
      <c r="AI2382" s="189"/>
      <c r="AJ2382" s="189"/>
      <c r="AK2382" s="190"/>
      <c r="AL2382" s="13"/>
      <c r="AM2382"/>
    </row>
    <row r="2383" spans="1:39" ht="22" customHeight="1" x14ac:dyDescent="0.2">
      <c r="A2383" s="14"/>
      <c r="B2383" s="161"/>
      <c r="C2383" s="162"/>
      <c r="D2383" s="162"/>
      <c r="E2383" s="162"/>
      <c r="F2383" s="162"/>
      <c r="G2383" s="162"/>
      <c r="H2383" s="162"/>
      <c r="I2383" s="191"/>
      <c r="J2383" s="194"/>
      <c r="K2383" s="195"/>
      <c r="L2383" s="195"/>
      <c r="M2383" s="195"/>
      <c r="N2383" s="195"/>
      <c r="O2383" s="195"/>
      <c r="P2383" s="195"/>
      <c r="Q2383" s="195"/>
      <c r="R2383" s="195"/>
      <c r="S2383" s="195"/>
      <c r="T2383" s="195"/>
      <c r="U2383" s="195"/>
      <c r="V2383" s="195"/>
      <c r="W2383" s="195"/>
      <c r="X2383" s="198"/>
      <c r="Y2383" s="198"/>
      <c r="Z2383" s="198"/>
      <c r="AA2383" s="198"/>
      <c r="AB2383" s="198"/>
      <c r="AC2383" s="199"/>
      <c r="AD2383" s="161"/>
      <c r="AE2383" s="162"/>
      <c r="AF2383" s="162"/>
      <c r="AG2383" s="162"/>
      <c r="AH2383" s="162"/>
      <c r="AI2383" s="162"/>
      <c r="AJ2383" s="162"/>
      <c r="AK2383" s="191"/>
      <c r="AM2383"/>
    </row>
    <row r="2384" spans="1:39" ht="7" customHeight="1" x14ac:dyDescent="0.2">
      <c r="A2384"/>
      <c r="C2384" s="15"/>
      <c r="D2384" s="12"/>
      <c r="E2384" s="12"/>
      <c r="F2384" s="12"/>
      <c r="G2384" s="12"/>
      <c r="H2384" s="12"/>
      <c r="AM2384"/>
    </row>
    <row r="2385" spans="1:44" ht="18" customHeight="1" x14ac:dyDescent="0.2">
      <c r="A2385" s="62"/>
      <c r="B2385" s="200" t="s">
        <v>11</v>
      </c>
      <c r="C2385" s="201"/>
      <c r="D2385" s="201"/>
      <c r="E2385" s="201"/>
      <c r="F2385" s="201"/>
      <c r="G2385" s="201"/>
      <c r="H2385" s="201"/>
      <c r="I2385" s="97" t="str">
        <f>IF($X2382="","",_xlfn.XLOOKUP($X2382,Sisteplant[Número OS],Sisteplant[Denominação Tipo de Solicitação Serviço]))</f>
        <v/>
      </c>
      <c r="J2385" s="99"/>
      <c r="K2385" s="99"/>
      <c r="L2385" s="99"/>
      <c r="M2385" s="99"/>
      <c r="N2385" s="99"/>
      <c r="O2385" s="200" t="s">
        <v>13</v>
      </c>
      <c r="P2385" s="201"/>
      <c r="Q2385" s="201"/>
      <c r="R2385" s="98" t="str">
        <f>IF($X2382="","",_xlfn.XLOOKUP($X2382,Sisteplant[Número OS],Sisteplant[Denominação Oficina]))</f>
        <v/>
      </c>
      <c r="S2385" s="98"/>
      <c r="T2385" s="98"/>
      <c r="U2385" s="98"/>
      <c r="V2385" s="98"/>
      <c r="W2385" s="98"/>
      <c r="X2385" s="202" t="s">
        <v>15</v>
      </c>
      <c r="Y2385" s="203"/>
      <c r="Z2385" s="203"/>
      <c r="AA2385" s="203"/>
      <c r="AB2385" s="203"/>
      <c r="AC2385" s="204" t="str">
        <f>IF($X2382="","",_xlfn.XLOOKUP($X2382,Sisteplant[Número OS],Sisteplant[Data Prevista]))</f>
        <v/>
      </c>
      <c r="AD2385" s="204"/>
      <c r="AE2385" s="204"/>
      <c r="AF2385" s="204"/>
      <c r="AG2385" s="204"/>
      <c r="AH2385" s="204"/>
      <c r="AI2385" s="204"/>
      <c r="AJ2385" s="204"/>
      <c r="AK2385" s="234"/>
      <c r="AM2385"/>
      <c r="AN2385" s="111"/>
      <c r="AO2385" s="111"/>
      <c r="AP2385" s="111"/>
      <c r="AQ2385" s="111"/>
      <c r="AR2385" s="111"/>
    </row>
    <row r="2386" spans="1:44" ht="7" customHeight="1" x14ac:dyDescent="0.2">
      <c r="A2386" s="62"/>
      <c r="B2386" s="16"/>
      <c r="C2386" s="17"/>
      <c r="D2386" s="18"/>
      <c r="E2386" s="18"/>
      <c r="F2386" s="18"/>
      <c r="G2386" s="18"/>
      <c r="H2386" s="18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  <c r="AA2386" s="16"/>
      <c r="AB2386" s="16"/>
      <c r="AC2386" s="16"/>
      <c r="AD2386" s="16"/>
      <c r="AE2386" s="16"/>
      <c r="AF2386" s="16"/>
      <c r="AG2386" s="16"/>
      <c r="AH2386" s="16"/>
      <c r="AI2386" s="16"/>
      <c r="AJ2386" s="16"/>
      <c r="AK2386" s="16"/>
      <c r="AM2386"/>
      <c r="AN2386" s="111"/>
      <c r="AO2386" s="111"/>
      <c r="AP2386" s="111"/>
      <c r="AQ2386" s="111"/>
      <c r="AR2386" s="111"/>
    </row>
    <row r="2387" spans="1:44" ht="15" customHeight="1" x14ac:dyDescent="0.2">
      <c r="A2387" s="62"/>
      <c r="B2387" s="91" t="s">
        <v>278</v>
      </c>
      <c r="C2387" s="19"/>
      <c r="D2387" s="20"/>
      <c r="E2387" s="20"/>
      <c r="F2387" s="20"/>
      <c r="G2387" s="20"/>
      <c r="H2387" s="20"/>
      <c r="I2387" s="21"/>
      <c r="J2387" s="21"/>
      <c r="K2387" s="21"/>
      <c r="L2387" s="21"/>
      <c r="M2387" s="21"/>
      <c r="N2387" s="21"/>
      <c r="O2387" s="21"/>
      <c r="P2387" s="21"/>
      <c r="Q2387" s="21"/>
      <c r="R2387" s="21"/>
      <c r="S2387" s="21"/>
      <c r="T2387" s="21"/>
      <c r="U2387" s="21"/>
      <c r="V2387" s="21"/>
      <c r="W2387" s="21"/>
      <c r="X2387" s="21"/>
      <c r="Y2387" s="21"/>
      <c r="Z2387" s="21"/>
      <c r="AA2387" s="21"/>
      <c r="AB2387" s="21"/>
      <c r="AC2387" s="21"/>
      <c r="AD2387" s="21"/>
      <c r="AE2387" s="21"/>
      <c r="AF2387" s="21"/>
      <c r="AG2387" s="21"/>
      <c r="AH2387" s="21"/>
      <c r="AI2387" s="21"/>
      <c r="AJ2387" s="21"/>
      <c r="AK2387" s="22"/>
      <c r="AM2387"/>
      <c r="AN2387" s="111"/>
      <c r="AO2387" s="111"/>
      <c r="AP2387" s="111"/>
      <c r="AQ2387" s="111"/>
      <c r="AR2387" s="111"/>
    </row>
    <row r="2388" spans="1:44" ht="16.75" customHeight="1" x14ac:dyDescent="0.2">
      <c r="A2388" s="64"/>
      <c r="B2388" s="208" t="str">
        <f>IF($X2382="","",_xlfn.XLOOKUP($X2382,Sisteplant[Número OS],Sisteplant[Descrição OS]))</f>
        <v/>
      </c>
      <c r="C2388" s="209"/>
      <c r="D2388" s="209"/>
      <c r="E2388" s="209"/>
      <c r="F2388" s="209"/>
      <c r="G2388" s="209"/>
      <c r="H2388" s="209"/>
      <c r="I2388" s="209"/>
      <c r="J2388" s="209"/>
      <c r="K2388" s="209"/>
      <c r="L2388" s="209"/>
      <c r="M2388" s="209"/>
      <c r="N2388" s="209"/>
      <c r="O2388" s="209"/>
      <c r="P2388" s="209"/>
      <c r="Q2388" s="209"/>
      <c r="R2388" s="209"/>
      <c r="S2388" s="209"/>
      <c r="T2388" s="209"/>
      <c r="U2388" s="209"/>
      <c r="V2388" s="209"/>
      <c r="W2388" s="209"/>
      <c r="X2388" s="209"/>
      <c r="Y2388" s="209"/>
      <c r="Z2388" s="209"/>
      <c r="AA2388" s="209"/>
      <c r="AB2388" s="209"/>
      <c r="AC2388" s="209"/>
      <c r="AD2388" s="209"/>
      <c r="AE2388" s="209"/>
      <c r="AF2388" s="209"/>
      <c r="AG2388" s="209"/>
      <c r="AH2388" s="209"/>
      <c r="AI2388" s="209"/>
      <c r="AJ2388" s="209"/>
      <c r="AK2388" s="210"/>
      <c r="AM2388"/>
    </row>
    <row r="2389" spans="1:44" ht="16.75" customHeight="1" x14ac:dyDescent="0.2">
      <c r="A2389" s="64"/>
      <c r="B2389" s="208"/>
      <c r="C2389" s="209"/>
      <c r="D2389" s="209"/>
      <c r="E2389" s="209"/>
      <c r="F2389" s="209"/>
      <c r="G2389" s="209"/>
      <c r="H2389" s="209"/>
      <c r="I2389" s="209"/>
      <c r="J2389" s="209"/>
      <c r="K2389" s="209"/>
      <c r="L2389" s="209"/>
      <c r="M2389" s="209"/>
      <c r="N2389" s="209"/>
      <c r="O2389" s="209"/>
      <c r="P2389" s="209"/>
      <c r="Q2389" s="209"/>
      <c r="R2389" s="209"/>
      <c r="S2389" s="209"/>
      <c r="T2389" s="209"/>
      <c r="U2389" s="209"/>
      <c r="V2389" s="209"/>
      <c r="W2389" s="209"/>
      <c r="X2389" s="209"/>
      <c r="Y2389" s="209"/>
      <c r="Z2389" s="209"/>
      <c r="AA2389" s="209"/>
      <c r="AB2389" s="209"/>
      <c r="AC2389" s="209"/>
      <c r="AD2389" s="209"/>
      <c r="AE2389" s="209"/>
      <c r="AF2389" s="209"/>
      <c r="AG2389" s="209"/>
      <c r="AH2389" s="209"/>
      <c r="AI2389" s="209"/>
      <c r="AJ2389" s="209"/>
      <c r="AK2389" s="210"/>
      <c r="AM2389"/>
    </row>
    <row r="2390" spans="1:44" ht="16.75" customHeight="1" x14ac:dyDescent="0.2">
      <c r="A2390" s="62"/>
      <c r="B2390" s="208"/>
      <c r="C2390" s="209"/>
      <c r="D2390" s="209"/>
      <c r="E2390" s="209"/>
      <c r="F2390" s="209"/>
      <c r="G2390" s="209"/>
      <c r="H2390" s="209"/>
      <c r="I2390" s="209"/>
      <c r="J2390" s="209"/>
      <c r="K2390" s="209"/>
      <c r="L2390" s="209"/>
      <c r="M2390" s="209"/>
      <c r="N2390" s="209"/>
      <c r="O2390" s="209"/>
      <c r="P2390" s="209"/>
      <c r="Q2390" s="209"/>
      <c r="R2390" s="209"/>
      <c r="S2390" s="209"/>
      <c r="T2390" s="209"/>
      <c r="U2390" s="209"/>
      <c r="V2390" s="209"/>
      <c r="W2390" s="209"/>
      <c r="X2390" s="209"/>
      <c r="Y2390" s="209"/>
      <c r="Z2390" s="209"/>
      <c r="AA2390" s="209"/>
      <c r="AB2390" s="209"/>
      <c r="AC2390" s="209"/>
      <c r="AD2390" s="209"/>
      <c r="AE2390" s="209"/>
      <c r="AF2390" s="209"/>
      <c r="AG2390" s="209"/>
      <c r="AH2390" s="209"/>
      <c r="AI2390" s="209"/>
      <c r="AJ2390" s="209"/>
      <c r="AK2390" s="210"/>
      <c r="AM2390"/>
    </row>
    <row r="2391" spans="1:44" ht="16.75" customHeight="1" x14ac:dyDescent="0.2">
      <c r="A2391" s="62"/>
      <c r="B2391" s="211"/>
      <c r="C2391" s="212"/>
      <c r="D2391" s="212"/>
      <c r="E2391" s="212"/>
      <c r="F2391" s="212"/>
      <c r="G2391" s="212"/>
      <c r="H2391" s="212"/>
      <c r="I2391" s="212"/>
      <c r="J2391" s="212"/>
      <c r="K2391" s="212"/>
      <c r="L2391" s="212"/>
      <c r="M2391" s="212"/>
      <c r="N2391" s="212"/>
      <c r="O2391" s="212"/>
      <c r="P2391" s="212"/>
      <c r="Q2391" s="212"/>
      <c r="R2391" s="212"/>
      <c r="S2391" s="212"/>
      <c r="T2391" s="212"/>
      <c r="U2391" s="212"/>
      <c r="V2391" s="212"/>
      <c r="W2391" s="212"/>
      <c r="X2391" s="212"/>
      <c r="Y2391" s="212"/>
      <c r="Z2391" s="212"/>
      <c r="AA2391" s="212"/>
      <c r="AB2391" s="212"/>
      <c r="AC2391" s="212"/>
      <c r="AD2391" s="212"/>
      <c r="AE2391" s="212"/>
      <c r="AF2391" s="212"/>
      <c r="AG2391" s="212"/>
      <c r="AH2391" s="212"/>
      <c r="AI2391" s="212"/>
      <c r="AJ2391" s="212"/>
      <c r="AK2391" s="213"/>
      <c r="AM2391"/>
    </row>
    <row r="2392" spans="1:44" ht="7" customHeight="1" x14ac:dyDescent="0.2">
      <c r="A2392" s="62"/>
      <c r="B2392" s="16"/>
      <c r="C2392" s="17"/>
      <c r="D2392" s="18"/>
      <c r="E2392" s="18"/>
      <c r="F2392" s="18"/>
      <c r="G2392" s="18"/>
      <c r="H2392" s="18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  <c r="AA2392" s="16"/>
      <c r="AB2392" s="16"/>
      <c r="AC2392" s="16"/>
      <c r="AD2392" s="16"/>
      <c r="AE2392" s="16"/>
      <c r="AF2392" s="16"/>
      <c r="AG2392" s="16"/>
      <c r="AH2392" s="16"/>
      <c r="AI2392" s="16"/>
      <c r="AJ2392" s="16"/>
      <c r="AK2392" s="16"/>
      <c r="AM2392"/>
    </row>
    <row r="2393" spans="1:44" ht="18" customHeight="1" x14ac:dyDescent="0.2">
      <c r="A2393" s="62"/>
      <c r="B2393" s="179" t="s">
        <v>279</v>
      </c>
      <c r="C2393" s="180"/>
      <c r="D2393" s="99" t="str">
        <f>IF($X2382="","",_xlfn.XLOOKUP($X2382,Sisteplant[Número OS],Sisteplant[Ativo]))</f>
        <v/>
      </c>
      <c r="E2393" s="99"/>
      <c r="F2393" s="99"/>
      <c r="G2393" s="99"/>
      <c r="H2393" s="99"/>
      <c r="I2393" s="99"/>
      <c r="J2393" s="99"/>
      <c r="K2393" s="99"/>
      <c r="L2393" s="179" t="s">
        <v>280</v>
      </c>
      <c r="M2393" s="180"/>
      <c r="N2393" s="180"/>
      <c r="O2393" s="180"/>
      <c r="P2393" s="99" t="str">
        <f>IF($X2382="","",_xlfn.XLOOKUP($X2382,Sisteplant[Número OS],Sisteplant[Denominação Ativo]))</f>
        <v/>
      </c>
      <c r="Q2393" s="99"/>
      <c r="R2393" s="99"/>
      <c r="S2393" s="99"/>
      <c r="T2393" s="99"/>
      <c r="U2393" s="99"/>
      <c r="V2393" s="99"/>
      <c r="W2393" s="99"/>
      <c r="X2393" s="99"/>
      <c r="Y2393" s="99"/>
      <c r="Z2393" s="99"/>
      <c r="AA2393" s="99"/>
      <c r="AB2393" s="99"/>
      <c r="AC2393" s="99"/>
      <c r="AD2393" s="99"/>
      <c r="AE2393" s="185" t="str">
        <f t="array" ref="AE2393">IFERROR(
IF(I2385="","",
_xlfn.SWITCH(I2385,
"PROJETO","PO",
"OBRAS","CC")),
"--")</f>
        <v/>
      </c>
      <c r="AF2393" s="186"/>
      <c r="AG2393" s="214" t="str">
        <f t="array" ref="AG2393">IFERROR(
_xlfn.SWITCH(I2385,
"","",
"PROJETO",VALUE(RIGHT(_xlfn.XLOOKUP(X2382,Sisteplant[Número OS],Sisteplant[Observações do Serviço]),LEN(_xlfn.XLOOKUP(X2382,Sisteplant[Número OS],Sisteplant[Observações do Serviço]))-3)),
"OBRAS",VALUE(LEFT(VLOOKUP($X2382,Sisteplant[],20,FALSE),FIND("-",VLOOKUP($X2382,Sisteplant[],20,FALSE))-1))),"--")</f>
        <v/>
      </c>
      <c r="AH2393" s="214"/>
      <c r="AI2393" s="214"/>
      <c r="AJ2393" s="214"/>
      <c r="AK2393" s="215"/>
      <c r="AM2393"/>
    </row>
    <row r="2394" spans="1:44" ht="7" customHeight="1" x14ac:dyDescent="0.2">
      <c r="A2394" s="62"/>
      <c r="B2394" s="18"/>
      <c r="C2394" s="24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R2394" s="18"/>
      <c r="S2394" s="18"/>
      <c r="T2394" s="18"/>
      <c r="U2394" s="18"/>
      <c r="V2394" s="18"/>
      <c r="W2394" s="18"/>
      <c r="X2394" s="18"/>
      <c r="Y2394" s="18"/>
      <c r="Z2394" s="18"/>
      <c r="AA2394" s="18"/>
      <c r="AB2394" s="18"/>
      <c r="AC2394" s="18"/>
      <c r="AD2394" s="18"/>
      <c r="AE2394" s="18"/>
      <c r="AF2394" s="18"/>
      <c r="AG2394" s="18"/>
      <c r="AH2394" s="18"/>
      <c r="AI2394" s="18"/>
      <c r="AJ2394" s="18"/>
      <c r="AK2394" s="18"/>
      <c r="AM2394"/>
    </row>
    <row r="2395" spans="1:44" ht="18" customHeight="1" x14ac:dyDescent="0.2">
      <c r="A2395" s="62"/>
      <c r="B2395" s="179" t="s">
        <v>9</v>
      </c>
      <c r="C2395" s="180"/>
      <c r="D2395" s="180"/>
      <c r="E2395" s="180"/>
      <c r="F2395" s="99" t="str">
        <f>IF($X2382="","",_xlfn.XLOOKUP($X2382,Sisteplant[Número OS],Sisteplant[Denominação do Solicitante]))</f>
        <v/>
      </c>
      <c r="G2395" s="99"/>
      <c r="H2395" s="99"/>
      <c r="I2395" s="99"/>
      <c r="J2395" s="99"/>
      <c r="K2395" s="99"/>
      <c r="L2395" s="99"/>
      <c r="M2395" s="99"/>
      <c r="N2395" s="99"/>
      <c r="O2395" s="99"/>
      <c r="P2395" s="99"/>
      <c r="Q2395" s="99"/>
      <c r="R2395" s="99"/>
      <c r="S2395" s="181" t="s">
        <v>281</v>
      </c>
      <c r="T2395" s="182"/>
      <c r="U2395" s="182"/>
      <c r="V2395" s="183" t="str">
        <f>IF($X2382="","",_xlfn.XLOOKUP($X2382,Sisteplant[Número OS],Sisteplant[Denominação Unidade Negócio]))</f>
        <v/>
      </c>
      <c r="W2395" s="183"/>
      <c r="X2395" s="183"/>
      <c r="Y2395" s="183"/>
      <c r="Z2395" s="183"/>
      <c r="AA2395" s="184"/>
      <c r="AB2395" s="185" t="s">
        <v>1</v>
      </c>
      <c r="AC2395" s="186"/>
      <c r="AD2395" s="186"/>
      <c r="AE2395" s="186"/>
      <c r="AF2395" s="99" t="str">
        <f>IF($X2382="","",_xlfn.XLOOKUP($X2382,Sisteplant[Número OS],Sisteplant[OS Cliente]))</f>
        <v/>
      </c>
      <c r="AG2395" s="99"/>
      <c r="AH2395" s="99"/>
      <c r="AI2395" s="99"/>
      <c r="AJ2395" s="99"/>
      <c r="AK2395" s="100"/>
      <c r="AM2395"/>
    </row>
    <row r="2396" spans="1:44" ht="7" customHeight="1" x14ac:dyDescent="0.2">
      <c r="A2396" s="62"/>
      <c r="B2396" s="16"/>
      <c r="C2396" s="17"/>
      <c r="D2396" s="18"/>
      <c r="E2396" s="18"/>
      <c r="F2396" s="18"/>
      <c r="G2396" s="18"/>
      <c r="H2396" s="18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  <c r="AA2396" s="16"/>
      <c r="AB2396" s="16"/>
      <c r="AC2396" s="16"/>
      <c r="AD2396" s="16"/>
      <c r="AE2396" s="16"/>
      <c r="AF2396" s="16"/>
      <c r="AG2396" s="16"/>
      <c r="AH2396" s="16"/>
      <c r="AI2396" s="16"/>
      <c r="AJ2396" s="16"/>
      <c r="AK2396" s="16"/>
      <c r="AM2396"/>
    </row>
    <row r="2397" spans="1:44" ht="15" customHeight="1" x14ac:dyDescent="0.2">
      <c r="A2397" s="62"/>
      <c r="B2397" s="232" t="s">
        <v>282</v>
      </c>
      <c r="C2397" s="152" t="s">
        <v>283</v>
      </c>
      <c r="D2397" s="153"/>
      <c r="E2397" s="153"/>
      <c r="F2397" s="153"/>
      <c r="G2397" s="153"/>
      <c r="H2397" s="153"/>
      <c r="I2397" s="153"/>
      <c r="J2397" s="153"/>
      <c r="K2397" s="153"/>
      <c r="L2397" s="153"/>
      <c r="M2397" s="153"/>
      <c r="N2397" s="153"/>
      <c r="O2397" s="153"/>
      <c r="P2397" s="153"/>
      <c r="Q2397" s="153"/>
      <c r="R2397" s="153"/>
      <c r="S2397" s="153"/>
      <c r="T2397" s="153"/>
      <c r="U2397" s="153"/>
      <c r="V2397" s="153"/>
      <c r="W2397" s="153"/>
      <c r="X2397" s="153"/>
      <c r="Y2397" s="153"/>
      <c r="Z2397" s="153"/>
      <c r="AA2397" s="153"/>
      <c r="AB2397" s="153"/>
      <c r="AC2397" s="153"/>
      <c r="AD2397" s="153"/>
      <c r="AE2397" s="154"/>
      <c r="AF2397" s="136" t="s">
        <v>284</v>
      </c>
      <c r="AG2397" s="137"/>
      <c r="AH2397" s="138"/>
      <c r="AI2397" s="136" t="s">
        <v>281</v>
      </c>
      <c r="AJ2397" s="137"/>
      <c r="AK2397" s="138"/>
      <c r="AM2397"/>
    </row>
    <row r="2398" spans="1:44" ht="16.75" customHeight="1" x14ac:dyDescent="0.2">
      <c r="A2398" s="62"/>
      <c r="B2398" s="233"/>
      <c r="C2398" s="155"/>
      <c r="D2398" s="156"/>
      <c r="E2398" s="156"/>
      <c r="F2398" s="156"/>
      <c r="G2398" s="156"/>
      <c r="H2398" s="156"/>
      <c r="I2398" s="156"/>
      <c r="J2398" s="156"/>
      <c r="K2398" s="156"/>
      <c r="L2398" s="156"/>
      <c r="M2398" s="156"/>
      <c r="N2398" s="156"/>
      <c r="O2398" s="156"/>
      <c r="P2398" s="156"/>
      <c r="Q2398" s="156"/>
      <c r="R2398" s="156"/>
      <c r="S2398" s="156"/>
      <c r="T2398" s="156"/>
      <c r="U2398" s="156"/>
      <c r="V2398" s="156"/>
      <c r="W2398" s="156"/>
      <c r="X2398" s="156"/>
      <c r="Y2398" s="156"/>
      <c r="Z2398" s="156"/>
      <c r="AA2398" s="156"/>
      <c r="AB2398" s="156"/>
      <c r="AC2398" s="156"/>
      <c r="AD2398" s="156"/>
      <c r="AE2398" s="157"/>
      <c r="AF2398" s="139"/>
      <c r="AG2398" s="140"/>
      <c r="AH2398" s="141"/>
      <c r="AI2398" s="139"/>
      <c r="AJ2398" s="140"/>
      <c r="AK2398" s="141"/>
      <c r="AM2398"/>
    </row>
    <row r="2399" spans="1:44" ht="16.75" customHeight="1" x14ac:dyDescent="0.2">
      <c r="A2399" s="62"/>
      <c r="B2399" s="92">
        <v>1</v>
      </c>
      <c r="C2399" s="142"/>
      <c r="D2399" s="143"/>
      <c r="E2399" s="143"/>
      <c r="F2399" s="143"/>
      <c r="G2399" s="143"/>
      <c r="H2399" s="143"/>
      <c r="I2399" s="143"/>
      <c r="J2399" s="143"/>
      <c r="K2399" s="143"/>
      <c r="L2399" s="143"/>
      <c r="M2399" s="143"/>
      <c r="N2399" s="143"/>
      <c r="O2399" s="143"/>
      <c r="P2399" s="143"/>
      <c r="Q2399" s="143"/>
      <c r="R2399" s="143"/>
      <c r="S2399" s="143"/>
      <c r="T2399" s="143"/>
      <c r="U2399" s="143"/>
      <c r="V2399" s="143"/>
      <c r="W2399" s="143"/>
      <c r="X2399" s="143"/>
      <c r="Y2399" s="143"/>
      <c r="Z2399" s="143"/>
      <c r="AA2399" s="143"/>
      <c r="AB2399" s="143"/>
      <c r="AC2399" s="143"/>
      <c r="AD2399" s="143"/>
      <c r="AE2399" s="144"/>
      <c r="AF2399" s="142"/>
      <c r="AG2399" s="143"/>
      <c r="AH2399" s="144"/>
      <c r="AI2399" s="142"/>
      <c r="AJ2399" s="143"/>
      <c r="AK2399" s="144"/>
      <c r="AM2399"/>
    </row>
    <row r="2400" spans="1:44" ht="16.75" customHeight="1" x14ac:dyDescent="0.2">
      <c r="A2400" s="62"/>
      <c r="B2400" s="93">
        <v>2</v>
      </c>
      <c r="C2400" s="145"/>
      <c r="D2400" s="146"/>
      <c r="E2400" s="146"/>
      <c r="F2400" s="146"/>
      <c r="G2400" s="146"/>
      <c r="H2400" s="146"/>
      <c r="I2400" s="146"/>
      <c r="J2400" s="146"/>
      <c r="K2400" s="146"/>
      <c r="L2400" s="146"/>
      <c r="M2400" s="146"/>
      <c r="N2400" s="146"/>
      <c r="O2400" s="146"/>
      <c r="P2400" s="146"/>
      <c r="Q2400" s="146"/>
      <c r="R2400" s="146"/>
      <c r="S2400" s="146"/>
      <c r="T2400" s="146"/>
      <c r="U2400" s="146"/>
      <c r="V2400" s="146"/>
      <c r="W2400" s="146"/>
      <c r="X2400" s="146"/>
      <c r="Y2400" s="146"/>
      <c r="Z2400" s="146"/>
      <c r="AA2400" s="146"/>
      <c r="AB2400" s="146"/>
      <c r="AC2400" s="146"/>
      <c r="AD2400" s="146"/>
      <c r="AE2400" s="147"/>
      <c r="AF2400" s="145"/>
      <c r="AG2400" s="146"/>
      <c r="AH2400" s="147"/>
      <c r="AI2400" s="145"/>
      <c r="AJ2400" s="146"/>
      <c r="AK2400" s="147"/>
      <c r="AM2400"/>
    </row>
    <row r="2401" spans="1:39" ht="16.75" customHeight="1" x14ac:dyDescent="0.2">
      <c r="A2401" s="62"/>
      <c r="B2401" s="93">
        <v>3</v>
      </c>
      <c r="C2401" s="145"/>
      <c r="D2401" s="146"/>
      <c r="E2401" s="146"/>
      <c r="F2401" s="146"/>
      <c r="G2401" s="146"/>
      <c r="H2401" s="146"/>
      <c r="I2401" s="146"/>
      <c r="J2401" s="146"/>
      <c r="K2401" s="146"/>
      <c r="L2401" s="146"/>
      <c r="M2401" s="146"/>
      <c r="N2401" s="146"/>
      <c r="O2401" s="146"/>
      <c r="P2401" s="146"/>
      <c r="Q2401" s="146"/>
      <c r="R2401" s="146"/>
      <c r="S2401" s="146"/>
      <c r="T2401" s="146"/>
      <c r="U2401" s="146"/>
      <c r="V2401" s="146"/>
      <c r="W2401" s="146"/>
      <c r="X2401" s="146"/>
      <c r="Y2401" s="146"/>
      <c r="Z2401" s="146"/>
      <c r="AA2401" s="146"/>
      <c r="AB2401" s="146"/>
      <c r="AC2401" s="146"/>
      <c r="AD2401" s="146"/>
      <c r="AE2401" s="147"/>
      <c r="AF2401" s="145"/>
      <c r="AG2401" s="146"/>
      <c r="AH2401" s="147"/>
      <c r="AI2401" s="145"/>
      <c r="AJ2401" s="146"/>
      <c r="AK2401" s="147"/>
      <c r="AM2401"/>
    </row>
    <row r="2402" spans="1:39" s="27" customFormat="1" ht="17" customHeight="1" x14ac:dyDescent="0.2">
      <c r="A2402" s="64"/>
      <c r="B2402" s="93">
        <v>4</v>
      </c>
      <c r="C2402" s="145"/>
      <c r="D2402" s="146"/>
      <c r="E2402" s="146"/>
      <c r="F2402" s="146"/>
      <c r="G2402" s="146"/>
      <c r="H2402" s="146"/>
      <c r="I2402" s="146"/>
      <c r="J2402" s="146"/>
      <c r="K2402" s="146"/>
      <c r="L2402" s="146"/>
      <c r="M2402" s="146"/>
      <c r="N2402" s="146"/>
      <c r="O2402" s="146"/>
      <c r="P2402" s="146"/>
      <c r="Q2402" s="146"/>
      <c r="R2402" s="146"/>
      <c r="S2402" s="146"/>
      <c r="T2402" s="146"/>
      <c r="U2402" s="146"/>
      <c r="V2402" s="146"/>
      <c r="W2402" s="146"/>
      <c r="X2402" s="146"/>
      <c r="Y2402" s="146"/>
      <c r="Z2402" s="146"/>
      <c r="AA2402" s="146"/>
      <c r="AB2402" s="146"/>
      <c r="AC2402" s="146"/>
      <c r="AD2402" s="146"/>
      <c r="AE2402" s="147"/>
      <c r="AF2402" s="145"/>
      <c r="AG2402" s="146"/>
      <c r="AH2402" s="147"/>
      <c r="AI2402" s="145"/>
      <c r="AJ2402" s="146"/>
      <c r="AK2402" s="147"/>
    </row>
    <row r="2403" spans="1:39" ht="17" customHeight="1" x14ac:dyDescent="0.2">
      <c r="A2403" s="62"/>
      <c r="B2403" s="93">
        <v>5</v>
      </c>
      <c r="C2403" s="145"/>
      <c r="D2403" s="146"/>
      <c r="E2403" s="146"/>
      <c r="F2403" s="146"/>
      <c r="G2403" s="146"/>
      <c r="H2403" s="146"/>
      <c r="I2403" s="146"/>
      <c r="J2403" s="146"/>
      <c r="K2403" s="146"/>
      <c r="L2403" s="146"/>
      <c r="M2403" s="146"/>
      <c r="N2403" s="146"/>
      <c r="O2403" s="146"/>
      <c r="P2403" s="146"/>
      <c r="Q2403" s="146"/>
      <c r="R2403" s="146"/>
      <c r="S2403" s="146"/>
      <c r="T2403" s="146"/>
      <c r="U2403" s="146"/>
      <c r="V2403" s="146"/>
      <c r="W2403" s="146"/>
      <c r="X2403" s="146"/>
      <c r="Y2403" s="146"/>
      <c r="Z2403" s="146"/>
      <c r="AA2403" s="146"/>
      <c r="AB2403" s="146"/>
      <c r="AC2403" s="146"/>
      <c r="AD2403" s="146"/>
      <c r="AE2403" s="147"/>
      <c r="AF2403" s="145"/>
      <c r="AG2403" s="146"/>
      <c r="AH2403" s="147"/>
      <c r="AI2403" s="145"/>
      <c r="AJ2403" s="146"/>
      <c r="AK2403" s="147"/>
      <c r="AM2403"/>
    </row>
    <row r="2404" spans="1:39" ht="17" customHeight="1" x14ac:dyDescent="0.2">
      <c r="A2404" s="62"/>
      <c r="B2404" s="93">
        <v>6</v>
      </c>
      <c r="C2404" s="145"/>
      <c r="D2404" s="146"/>
      <c r="E2404" s="146"/>
      <c r="F2404" s="146"/>
      <c r="G2404" s="146"/>
      <c r="H2404" s="146"/>
      <c r="I2404" s="146"/>
      <c r="J2404" s="146"/>
      <c r="K2404" s="146"/>
      <c r="L2404" s="146"/>
      <c r="M2404" s="146"/>
      <c r="N2404" s="146"/>
      <c r="O2404" s="146"/>
      <c r="P2404" s="146"/>
      <c r="Q2404" s="146"/>
      <c r="R2404" s="146"/>
      <c r="S2404" s="146"/>
      <c r="T2404" s="146"/>
      <c r="U2404" s="146"/>
      <c r="V2404" s="146"/>
      <c r="W2404" s="146"/>
      <c r="X2404" s="146"/>
      <c r="Y2404" s="146"/>
      <c r="Z2404" s="146"/>
      <c r="AA2404" s="146"/>
      <c r="AB2404" s="146"/>
      <c r="AC2404" s="146"/>
      <c r="AD2404" s="146"/>
      <c r="AE2404" s="147"/>
      <c r="AF2404" s="145"/>
      <c r="AG2404" s="146"/>
      <c r="AH2404" s="147"/>
      <c r="AI2404" s="145"/>
      <c r="AJ2404" s="146"/>
      <c r="AK2404" s="147"/>
      <c r="AM2404"/>
    </row>
    <row r="2405" spans="1:39" ht="17" customHeight="1" x14ac:dyDescent="0.2">
      <c r="A2405" s="62"/>
      <c r="B2405" s="94">
        <v>7</v>
      </c>
      <c r="C2405" s="148"/>
      <c r="D2405" s="149"/>
      <c r="E2405" s="149"/>
      <c r="F2405" s="149"/>
      <c r="G2405" s="149"/>
      <c r="H2405" s="149"/>
      <c r="I2405" s="149"/>
      <c r="J2405" s="149"/>
      <c r="K2405" s="149"/>
      <c r="L2405" s="149"/>
      <c r="M2405" s="149"/>
      <c r="N2405" s="149"/>
      <c r="O2405" s="149"/>
      <c r="P2405" s="149"/>
      <c r="Q2405" s="149"/>
      <c r="R2405" s="149"/>
      <c r="S2405" s="149"/>
      <c r="T2405" s="149"/>
      <c r="U2405" s="149"/>
      <c r="V2405" s="149"/>
      <c r="W2405" s="149"/>
      <c r="X2405" s="149"/>
      <c r="Y2405" s="149"/>
      <c r="Z2405" s="149"/>
      <c r="AA2405" s="149"/>
      <c r="AB2405" s="149"/>
      <c r="AC2405" s="149"/>
      <c r="AD2405" s="149"/>
      <c r="AE2405" s="150"/>
      <c r="AF2405" s="148"/>
      <c r="AG2405" s="149"/>
      <c r="AH2405" s="150"/>
      <c r="AI2405" s="148"/>
      <c r="AJ2405" s="149"/>
      <c r="AK2405" s="150"/>
      <c r="AM2405"/>
    </row>
    <row r="2406" spans="1:39" ht="7" customHeight="1" x14ac:dyDescent="0.2">
      <c r="A2406" s="62"/>
      <c r="B2406" s="16"/>
      <c r="C2406" s="17"/>
      <c r="D2406" s="18"/>
      <c r="E2406" s="18"/>
      <c r="F2406" s="18"/>
      <c r="G2406" s="18"/>
      <c r="H2406" s="18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  <c r="AA2406" s="16"/>
      <c r="AB2406" s="16"/>
      <c r="AC2406" s="16"/>
      <c r="AD2406" s="16"/>
      <c r="AE2406" s="16"/>
      <c r="AF2406" s="16"/>
      <c r="AG2406" s="16"/>
      <c r="AH2406" s="16"/>
      <c r="AI2406" s="16"/>
      <c r="AJ2406" s="16"/>
      <c r="AK2406" s="16"/>
      <c r="AM2406"/>
    </row>
    <row r="2407" spans="1:39" ht="17" customHeight="1" x14ac:dyDescent="0.2">
      <c r="A2407" s="62"/>
      <c r="B2407" s="163" t="s">
        <v>285</v>
      </c>
      <c r="C2407" s="164"/>
      <c r="D2407" s="165"/>
      <c r="E2407" s="163" t="s">
        <v>286</v>
      </c>
      <c r="F2407" s="164"/>
      <c r="G2407" s="164"/>
      <c r="H2407" s="164"/>
      <c r="I2407" s="164"/>
      <c r="J2407" s="164"/>
      <c r="K2407" s="164"/>
      <c r="L2407" s="164"/>
      <c r="M2407" s="164"/>
      <c r="N2407" s="164"/>
      <c r="O2407" s="164"/>
      <c r="P2407" s="164"/>
      <c r="Q2407" s="164"/>
      <c r="R2407" s="164"/>
      <c r="S2407" s="165"/>
      <c r="T2407" s="163" t="s">
        <v>287</v>
      </c>
      <c r="U2407" s="164"/>
      <c r="V2407" s="164"/>
      <c r="W2407" s="164"/>
      <c r="X2407" s="165"/>
      <c r="Y2407" s="163" t="s">
        <v>288</v>
      </c>
      <c r="Z2407" s="164"/>
      <c r="AA2407" s="164"/>
      <c r="AB2407" s="164"/>
      <c r="AC2407" s="165"/>
      <c r="AD2407" s="163" t="s">
        <v>289</v>
      </c>
      <c r="AE2407" s="164"/>
      <c r="AF2407" s="164"/>
      <c r="AG2407" s="164"/>
      <c r="AH2407" s="165"/>
      <c r="AI2407" s="163" t="s">
        <v>290</v>
      </c>
      <c r="AJ2407" s="164"/>
      <c r="AK2407" s="165"/>
      <c r="AM2407"/>
    </row>
    <row r="2408" spans="1:39" ht="17" customHeight="1" x14ac:dyDescent="0.2">
      <c r="A2408" s="62"/>
      <c r="B2408" s="142"/>
      <c r="C2408" s="143"/>
      <c r="D2408" s="144"/>
      <c r="E2408" s="142"/>
      <c r="F2408" s="143"/>
      <c r="G2408" s="143"/>
      <c r="H2408" s="143"/>
      <c r="I2408" s="143"/>
      <c r="J2408" s="143"/>
      <c r="K2408" s="143"/>
      <c r="L2408" s="143"/>
      <c r="M2408" s="143"/>
      <c r="N2408" s="143"/>
      <c r="O2408" s="143"/>
      <c r="P2408" s="143"/>
      <c r="Q2408" s="143"/>
      <c r="R2408" s="143"/>
      <c r="S2408" s="144"/>
      <c r="T2408" s="142" t="s">
        <v>291</v>
      </c>
      <c r="U2408" s="143"/>
      <c r="V2408" s="143"/>
      <c r="W2408" s="143"/>
      <c r="X2408" s="144"/>
      <c r="Y2408" s="142" t="s">
        <v>292</v>
      </c>
      <c r="Z2408" s="143"/>
      <c r="AA2408" s="143"/>
      <c r="AB2408" s="143"/>
      <c r="AC2408" s="144"/>
      <c r="AD2408" s="142" t="s">
        <v>292</v>
      </c>
      <c r="AE2408" s="143"/>
      <c r="AF2408" s="143"/>
      <c r="AG2408" s="143"/>
      <c r="AH2408" s="144"/>
      <c r="AI2408" s="142"/>
      <c r="AJ2408" s="143"/>
      <c r="AK2408" s="144"/>
      <c r="AM2408"/>
    </row>
    <row r="2409" spans="1:39" ht="17" customHeight="1" x14ac:dyDescent="0.2">
      <c r="A2409" s="62"/>
      <c r="B2409" s="145"/>
      <c r="C2409" s="146"/>
      <c r="D2409" s="147"/>
      <c r="E2409" s="145"/>
      <c r="F2409" s="146"/>
      <c r="G2409" s="146"/>
      <c r="H2409" s="146"/>
      <c r="I2409" s="146"/>
      <c r="J2409" s="146"/>
      <c r="K2409" s="146"/>
      <c r="L2409" s="146"/>
      <c r="M2409" s="146"/>
      <c r="N2409" s="146"/>
      <c r="O2409" s="146"/>
      <c r="P2409" s="146"/>
      <c r="Q2409" s="146"/>
      <c r="R2409" s="146"/>
      <c r="S2409" s="147"/>
      <c r="T2409" s="145" t="s">
        <v>291</v>
      </c>
      <c r="U2409" s="146"/>
      <c r="V2409" s="146"/>
      <c r="W2409" s="146"/>
      <c r="X2409" s="147"/>
      <c r="Y2409" s="145" t="s">
        <v>292</v>
      </c>
      <c r="Z2409" s="146"/>
      <c r="AA2409" s="146"/>
      <c r="AB2409" s="146"/>
      <c r="AC2409" s="147"/>
      <c r="AD2409" s="145" t="s">
        <v>292</v>
      </c>
      <c r="AE2409" s="146"/>
      <c r="AF2409" s="146"/>
      <c r="AG2409" s="146"/>
      <c r="AH2409" s="147"/>
      <c r="AI2409" s="145"/>
      <c r="AJ2409" s="146"/>
      <c r="AK2409" s="147"/>
      <c r="AM2409"/>
    </row>
    <row r="2410" spans="1:39" ht="17" customHeight="1" x14ac:dyDescent="0.2">
      <c r="A2410" s="62"/>
      <c r="B2410" s="145"/>
      <c r="C2410" s="146"/>
      <c r="D2410" s="147"/>
      <c r="E2410" s="145"/>
      <c r="F2410" s="146"/>
      <c r="G2410" s="146"/>
      <c r="H2410" s="146"/>
      <c r="I2410" s="146"/>
      <c r="J2410" s="146"/>
      <c r="K2410" s="146"/>
      <c r="L2410" s="146"/>
      <c r="M2410" s="146"/>
      <c r="N2410" s="146"/>
      <c r="O2410" s="146"/>
      <c r="P2410" s="146"/>
      <c r="Q2410" s="146"/>
      <c r="R2410" s="146"/>
      <c r="S2410" s="147"/>
      <c r="T2410" s="145" t="s">
        <v>291</v>
      </c>
      <c r="U2410" s="146"/>
      <c r="V2410" s="146"/>
      <c r="W2410" s="146"/>
      <c r="X2410" s="147"/>
      <c r="Y2410" s="145" t="s">
        <v>292</v>
      </c>
      <c r="Z2410" s="146"/>
      <c r="AA2410" s="146"/>
      <c r="AB2410" s="146"/>
      <c r="AC2410" s="147"/>
      <c r="AD2410" s="145" t="s">
        <v>292</v>
      </c>
      <c r="AE2410" s="146"/>
      <c r="AF2410" s="146"/>
      <c r="AG2410" s="146"/>
      <c r="AH2410" s="147"/>
      <c r="AI2410" s="145"/>
      <c r="AJ2410" s="146"/>
      <c r="AK2410" s="147"/>
      <c r="AM2410"/>
    </row>
    <row r="2411" spans="1:39" ht="17" customHeight="1" x14ac:dyDescent="0.2">
      <c r="A2411" s="62"/>
      <c r="B2411" s="145"/>
      <c r="C2411" s="146"/>
      <c r="D2411" s="147"/>
      <c r="E2411" s="145"/>
      <c r="F2411" s="146"/>
      <c r="G2411" s="146"/>
      <c r="H2411" s="146"/>
      <c r="I2411" s="146"/>
      <c r="J2411" s="146"/>
      <c r="K2411" s="146"/>
      <c r="L2411" s="146"/>
      <c r="M2411" s="146"/>
      <c r="N2411" s="146"/>
      <c r="O2411" s="146"/>
      <c r="P2411" s="146"/>
      <c r="Q2411" s="146"/>
      <c r="R2411" s="146"/>
      <c r="S2411" s="147"/>
      <c r="T2411" s="145" t="s">
        <v>291</v>
      </c>
      <c r="U2411" s="146"/>
      <c r="V2411" s="146"/>
      <c r="W2411" s="146"/>
      <c r="X2411" s="147"/>
      <c r="Y2411" s="145" t="s">
        <v>292</v>
      </c>
      <c r="Z2411" s="146"/>
      <c r="AA2411" s="146"/>
      <c r="AB2411" s="146"/>
      <c r="AC2411" s="147"/>
      <c r="AD2411" s="145" t="s">
        <v>292</v>
      </c>
      <c r="AE2411" s="146"/>
      <c r="AF2411" s="146"/>
      <c r="AG2411" s="146"/>
      <c r="AH2411" s="147"/>
      <c r="AI2411" s="145"/>
      <c r="AJ2411" s="146"/>
      <c r="AK2411" s="147"/>
      <c r="AM2411"/>
    </row>
    <row r="2412" spans="1:39" ht="17" customHeight="1" x14ac:dyDescent="0.2">
      <c r="A2412" s="62"/>
      <c r="B2412" s="145"/>
      <c r="C2412" s="146"/>
      <c r="D2412" s="147"/>
      <c r="E2412" s="145"/>
      <c r="F2412" s="146"/>
      <c r="G2412" s="146"/>
      <c r="H2412" s="146"/>
      <c r="I2412" s="146"/>
      <c r="J2412" s="146"/>
      <c r="K2412" s="146"/>
      <c r="L2412" s="146"/>
      <c r="M2412" s="146"/>
      <c r="N2412" s="146"/>
      <c r="O2412" s="146"/>
      <c r="P2412" s="146"/>
      <c r="Q2412" s="146"/>
      <c r="R2412" s="146"/>
      <c r="S2412" s="147"/>
      <c r="T2412" s="145" t="s">
        <v>291</v>
      </c>
      <c r="U2412" s="146"/>
      <c r="V2412" s="146"/>
      <c r="W2412" s="146"/>
      <c r="X2412" s="147"/>
      <c r="Y2412" s="145" t="s">
        <v>292</v>
      </c>
      <c r="Z2412" s="146"/>
      <c r="AA2412" s="146"/>
      <c r="AB2412" s="146"/>
      <c r="AC2412" s="147"/>
      <c r="AD2412" s="145" t="s">
        <v>292</v>
      </c>
      <c r="AE2412" s="146"/>
      <c r="AF2412" s="146"/>
      <c r="AG2412" s="146"/>
      <c r="AH2412" s="147"/>
      <c r="AI2412" s="145"/>
      <c r="AJ2412" s="146"/>
      <c r="AK2412" s="147"/>
      <c r="AM2412"/>
    </row>
    <row r="2413" spans="1:39" ht="17" customHeight="1" x14ac:dyDescent="0.2">
      <c r="A2413" s="62"/>
      <c r="B2413" s="145"/>
      <c r="C2413" s="146"/>
      <c r="D2413" s="147"/>
      <c r="E2413" s="145"/>
      <c r="F2413" s="146"/>
      <c r="G2413" s="146"/>
      <c r="H2413" s="146"/>
      <c r="I2413" s="146"/>
      <c r="J2413" s="146"/>
      <c r="K2413" s="146"/>
      <c r="L2413" s="146"/>
      <c r="M2413" s="146"/>
      <c r="N2413" s="146"/>
      <c r="O2413" s="146"/>
      <c r="P2413" s="146"/>
      <c r="Q2413" s="146"/>
      <c r="R2413" s="146"/>
      <c r="S2413" s="147"/>
      <c r="T2413" s="145" t="s">
        <v>291</v>
      </c>
      <c r="U2413" s="146"/>
      <c r="V2413" s="146"/>
      <c r="W2413" s="146"/>
      <c r="X2413" s="147"/>
      <c r="Y2413" s="145" t="s">
        <v>292</v>
      </c>
      <c r="Z2413" s="146"/>
      <c r="AA2413" s="146"/>
      <c r="AB2413" s="146"/>
      <c r="AC2413" s="147"/>
      <c r="AD2413" s="145" t="s">
        <v>292</v>
      </c>
      <c r="AE2413" s="146"/>
      <c r="AF2413" s="146"/>
      <c r="AG2413" s="146"/>
      <c r="AH2413" s="147"/>
      <c r="AI2413" s="145"/>
      <c r="AJ2413" s="146"/>
      <c r="AK2413" s="147"/>
      <c r="AM2413"/>
    </row>
    <row r="2414" spans="1:39" ht="17" customHeight="1" x14ac:dyDescent="0.2">
      <c r="A2414" s="62"/>
      <c r="B2414" s="145"/>
      <c r="C2414" s="146"/>
      <c r="D2414" s="147"/>
      <c r="E2414" s="145"/>
      <c r="F2414" s="146"/>
      <c r="G2414" s="146"/>
      <c r="H2414" s="146"/>
      <c r="I2414" s="146"/>
      <c r="J2414" s="146"/>
      <c r="K2414" s="146"/>
      <c r="L2414" s="146"/>
      <c r="M2414" s="146"/>
      <c r="N2414" s="146"/>
      <c r="O2414" s="146"/>
      <c r="P2414" s="146"/>
      <c r="Q2414" s="146"/>
      <c r="R2414" s="146"/>
      <c r="S2414" s="147"/>
      <c r="T2414" s="145" t="s">
        <v>291</v>
      </c>
      <c r="U2414" s="146"/>
      <c r="V2414" s="146"/>
      <c r="W2414" s="146"/>
      <c r="X2414" s="147"/>
      <c r="Y2414" s="145" t="s">
        <v>292</v>
      </c>
      <c r="Z2414" s="146"/>
      <c r="AA2414" s="146"/>
      <c r="AB2414" s="146"/>
      <c r="AC2414" s="147"/>
      <c r="AD2414" s="145" t="s">
        <v>292</v>
      </c>
      <c r="AE2414" s="146"/>
      <c r="AF2414" s="146"/>
      <c r="AG2414" s="146"/>
      <c r="AH2414" s="147"/>
      <c r="AI2414" s="145"/>
      <c r="AJ2414" s="146"/>
      <c r="AK2414" s="147"/>
      <c r="AM2414"/>
    </row>
    <row r="2415" spans="1:39" ht="17" customHeight="1" x14ac:dyDescent="0.2">
      <c r="A2415" s="62"/>
      <c r="B2415" s="145"/>
      <c r="C2415" s="146"/>
      <c r="D2415" s="147"/>
      <c r="E2415" s="145"/>
      <c r="F2415" s="146"/>
      <c r="G2415" s="146"/>
      <c r="H2415" s="146"/>
      <c r="I2415" s="146"/>
      <c r="J2415" s="146"/>
      <c r="K2415" s="146"/>
      <c r="L2415" s="146"/>
      <c r="M2415" s="146"/>
      <c r="N2415" s="146"/>
      <c r="O2415" s="146"/>
      <c r="P2415" s="146"/>
      <c r="Q2415" s="146"/>
      <c r="R2415" s="146"/>
      <c r="S2415" s="147"/>
      <c r="T2415" s="145" t="s">
        <v>291</v>
      </c>
      <c r="U2415" s="146"/>
      <c r="V2415" s="146"/>
      <c r="W2415" s="146"/>
      <c r="X2415" s="147"/>
      <c r="Y2415" s="145" t="s">
        <v>292</v>
      </c>
      <c r="Z2415" s="146"/>
      <c r="AA2415" s="146"/>
      <c r="AB2415" s="146"/>
      <c r="AC2415" s="147"/>
      <c r="AD2415" s="145" t="s">
        <v>292</v>
      </c>
      <c r="AE2415" s="146"/>
      <c r="AF2415" s="146"/>
      <c r="AG2415" s="146"/>
      <c r="AH2415" s="147"/>
      <c r="AI2415" s="145"/>
      <c r="AJ2415" s="146"/>
      <c r="AK2415" s="147"/>
      <c r="AM2415"/>
    </row>
    <row r="2416" spans="1:39" ht="17" customHeight="1" x14ac:dyDescent="0.2">
      <c r="A2416" s="62"/>
      <c r="B2416" s="145"/>
      <c r="C2416" s="146"/>
      <c r="D2416" s="147"/>
      <c r="E2416" s="145"/>
      <c r="F2416" s="146"/>
      <c r="G2416" s="146"/>
      <c r="H2416" s="146"/>
      <c r="I2416" s="146"/>
      <c r="J2416" s="146"/>
      <c r="K2416" s="146"/>
      <c r="L2416" s="146"/>
      <c r="M2416" s="146"/>
      <c r="N2416" s="146"/>
      <c r="O2416" s="146"/>
      <c r="P2416" s="146"/>
      <c r="Q2416" s="146"/>
      <c r="R2416" s="146"/>
      <c r="S2416" s="147"/>
      <c r="T2416" s="145" t="s">
        <v>291</v>
      </c>
      <c r="U2416" s="146"/>
      <c r="V2416" s="146"/>
      <c r="W2416" s="146"/>
      <c r="X2416" s="147"/>
      <c r="Y2416" s="145" t="s">
        <v>292</v>
      </c>
      <c r="Z2416" s="146"/>
      <c r="AA2416" s="146"/>
      <c r="AB2416" s="146"/>
      <c r="AC2416" s="147"/>
      <c r="AD2416" s="145" t="s">
        <v>292</v>
      </c>
      <c r="AE2416" s="146"/>
      <c r="AF2416" s="146"/>
      <c r="AG2416" s="146"/>
      <c r="AH2416" s="147"/>
      <c r="AI2416" s="145"/>
      <c r="AJ2416" s="146"/>
      <c r="AK2416" s="147"/>
      <c r="AM2416"/>
    </row>
    <row r="2417" spans="1:39" ht="17" customHeight="1" x14ac:dyDescent="0.2">
      <c r="A2417" s="62"/>
      <c r="B2417" s="145"/>
      <c r="C2417" s="146"/>
      <c r="D2417" s="147"/>
      <c r="E2417" s="145"/>
      <c r="F2417" s="146"/>
      <c r="G2417" s="146"/>
      <c r="H2417" s="146"/>
      <c r="I2417" s="146"/>
      <c r="J2417" s="146"/>
      <c r="K2417" s="146"/>
      <c r="L2417" s="146"/>
      <c r="M2417" s="146"/>
      <c r="N2417" s="146"/>
      <c r="O2417" s="146"/>
      <c r="P2417" s="146"/>
      <c r="Q2417" s="146"/>
      <c r="R2417" s="146"/>
      <c r="S2417" s="147"/>
      <c r="T2417" s="145" t="s">
        <v>291</v>
      </c>
      <c r="U2417" s="146"/>
      <c r="V2417" s="146"/>
      <c r="W2417" s="146"/>
      <c r="X2417" s="147"/>
      <c r="Y2417" s="145" t="s">
        <v>292</v>
      </c>
      <c r="Z2417" s="146"/>
      <c r="AA2417" s="146"/>
      <c r="AB2417" s="146"/>
      <c r="AC2417" s="147"/>
      <c r="AD2417" s="145" t="s">
        <v>292</v>
      </c>
      <c r="AE2417" s="146"/>
      <c r="AF2417" s="146"/>
      <c r="AG2417" s="146"/>
      <c r="AH2417" s="147"/>
      <c r="AI2417" s="145"/>
      <c r="AJ2417" s="146"/>
      <c r="AK2417" s="147"/>
      <c r="AM2417"/>
    </row>
    <row r="2418" spans="1:39" ht="17" customHeight="1" x14ac:dyDescent="0.2">
      <c r="A2418" s="62"/>
      <c r="B2418" s="148"/>
      <c r="C2418" s="149"/>
      <c r="D2418" s="150"/>
      <c r="E2418" s="148"/>
      <c r="F2418" s="149"/>
      <c r="G2418" s="149"/>
      <c r="H2418" s="149"/>
      <c r="I2418" s="149"/>
      <c r="J2418" s="149"/>
      <c r="K2418" s="149"/>
      <c r="L2418" s="149"/>
      <c r="M2418" s="149"/>
      <c r="N2418" s="149"/>
      <c r="O2418" s="149"/>
      <c r="P2418" s="149"/>
      <c r="Q2418" s="149"/>
      <c r="R2418" s="149"/>
      <c r="S2418" s="150"/>
      <c r="T2418" s="148" t="s">
        <v>291</v>
      </c>
      <c r="U2418" s="149"/>
      <c r="V2418" s="149"/>
      <c r="W2418" s="149"/>
      <c r="X2418" s="150"/>
      <c r="Y2418" s="148" t="s">
        <v>292</v>
      </c>
      <c r="Z2418" s="149"/>
      <c r="AA2418" s="149"/>
      <c r="AB2418" s="149"/>
      <c r="AC2418" s="150"/>
      <c r="AD2418" s="148" t="s">
        <v>292</v>
      </c>
      <c r="AE2418" s="149"/>
      <c r="AF2418" s="149"/>
      <c r="AG2418" s="149"/>
      <c r="AH2418" s="150"/>
      <c r="AI2418" s="148"/>
      <c r="AJ2418" s="149"/>
      <c r="AK2418" s="150"/>
      <c r="AM2418"/>
    </row>
    <row r="2419" spans="1:39" ht="7" customHeight="1" x14ac:dyDescent="0.2">
      <c r="A2419" s="62"/>
      <c r="AM2419"/>
    </row>
    <row r="2420" spans="1:39" ht="7" customHeight="1" x14ac:dyDescent="0.2">
      <c r="A2420" s="62"/>
      <c r="B2420" s="28"/>
      <c r="C2420" s="25"/>
      <c r="D2420" s="25"/>
      <c r="E2420" s="25"/>
      <c r="F2420" s="25"/>
      <c r="G2420" s="25"/>
      <c r="H2420" s="25"/>
      <c r="I2420" s="25"/>
      <c r="J2420" s="25"/>
      <c r="K2420" s="25"/>
      <c r="L2420" s="25"/>
      <c r="M2420" s="25"/>
      <c r="N2420" s="25"/>
      <c r="O2420" s="25"/>
      <c r="P2420" s="25"/>
      <c r="Q2420" s="25"/>
      <c r="R2420" s="25"/>
      <c r="S2420" s="25"/>
      <c r="T2420" s="25"/>
      <c r="U2420" s="25"/>
      <c r="V2420" s="25"/>
      <c r="W2420" s="25"/>
      <c r="X2420" s="25"/>
      <c r="Y2420" s="25"/>
      <c r="Z2420" s="25"/>
      <c r="AA2420" s="25"/>
      <c r="AB2420" s="25"/>
      <c r="AC2420" s="25"/>
      <c r="AD2420" s="25"/>
      <c r="AE2420" s="25"/>
      <c r="AF2420" s="25"/>
      <c r="AG2420" s="25"/>
      <c r="AH2420" s="25"/>
      <c r="AI2420" s="25"/>
      <c r="AJ2420" s="25"/>
      <c r="AK2420" s="26"/>
      <c r="AM2420"/>
    </row>
    <row r="2421" spans="1:39" s="30" customFormat="1" ht="15" customHeight="1" x14ac:dyDescent="0.15">
      <c r="A2421" s="62"/>
      <c r="B2421" s="166" t="s">
        <v>293</v>
      </c>
      <c r="C2421" s="167"/>
      <c r="D2421" s="167"/>
      <c r="E2421" s="167"/>
      <c r="F2421" s="167"/>
      <c r="G2421" s="23"/>
      <c r="H2421" s="69"/>
      <c r="I2421" s="23" t="s">
        <v>294</v>
      </c>
      <c r="J2421" s="23"/>
      <c r="K2421" s="23"/>
      <c r="L2421" s="23"/>
      <c r="M2421" s="69"/>
      <c r="N2421" s="23" t="s">
        <v>295</v>
      </c>
      <c r="O2421" s="23"/>
      <c r="P2421" s="23"/>
      <c r="Q2421" s="23"/>
      <c r="R2421" s="69"/>
      <c r="S2421" s="23" t="s">
        <v>296</v>
      </c>
      <c r="T2421" s="23"/>
      <c r="U2421" s="23"/>
      <c r="V2421" s="23"/>
      <c r="W2421" s="23"/>
      <c r="X2421" s="23"/>
      <c r="Y2421" s="70"/>
      <c r="Z2421" s="23" t="s">
        <v>297</v>
      </c>
      <c r="AA2421" s="23"/>
      <c r="AB2421" s="23"/>
      <c r="AC2421" s="23"/>
      <c r="AD2421" s="69"/>
      <c r="AE2421" s="23" t="s">
        <v>298</v>
      </c>
      <c r="AF2421" s="23"/>
      <c r="AG2421" s="23"/>
      <c r="AH2421" s="80"/>
      <c r="AI2421" s="80"/>
      <c r="AJ2421" s="80"/>
      <c r="AK2421" s="84"/>
    </row>
    <row r="2422" spans="1:39" s="30" customFormat="1" ht="10" customHeight="1" x14ac:dyDescent="0.15">
      <c r="A2422" s="62"/>
      <c r="B2422" s="166"/>
      <c r="C2422" s="167"/>
      <c r="D2422" s="167"/>
      <c r="E2422" s="167"/>
      <c r="F2422" s="167"/>
      <c r="G2422" s="23"/>
      <c r="H2422" s="23"/>
      <c r="I2422" s="23"/>
      <c r="J2422" s="23"/>
      <c r="K2422" s="23"/>
      <c r="L2422" s="23"/>
      <c r="M2422" s="23"/>
      <c r="N2422" s="23"/>
      <c r="O2422" s="23"/>
      <c r="P2422" s="23"/>
      <c r="Q2422" s="23"/>
      <c r="R2422" s="23"/>
      <c r="S2422" s="23"/>
      <c r="T2422" s="23"/>
      <c r="U2422" s="23"/>
      <c r="V2422" s="23"/>
      <c r="W2422" s="23"/>
      <c r="X2422" s="23"/>
      <c r="Y2422" s="23"/>
      <c r="Z2422" s="23"/>
      <c r="AA2422" s="23"/>
      <c r="AB2422" s="23"/>
      <c r="AC2422" s="23"/>
      <c r="AD2422" s="23"/>
      <c r="AE2422" s="23"/>
      <c r="AF2422" s="23"/>
      <c r="AG2422" s="23"/>
      <c r="AH2422" s="80"/>
      <c r="AI2422" s="80"/>
      <c r="AJ2422" s="80"/>
      <c r="AK2422" s="84"/>
    </row>
    <row r="2423" spans="1:39" s="30" customFormat="1" ht="15" customHeight="1" x14ac:dyDescent="0.15">
      <c r="A2423" s="62"/>
      <c r="B2423" s="166"/>
      <c r="C2423" s="167"/>
      <c r="D2423" s="167"/>
      <c r="E2423" s="167"/>
      <c r="F2423" s="167"/>
      <c r="G2423" s="23"/>
      <c r="H2423" s="69"/>
      <c r="I2423" s="23" t="s">
        <v>299</v>
      </c>
      <c r="J2423" s="23"/>
      <c r="K2423" s="23"/>
      <c r="L2423" s="23"/>
      <c r="M2423" s="69"/>
      <c r="N2423" s="23" t="s">
        <v>300</v>
      </c>
      <c r="O2423" s="72"/>
      <c r="P2423" s="23"/>
      <c r="Q2423" s="23"/>
      <c r="R2423" s="69"/>
      <c r="S2423" s="23" t="s">
        <v>301</v>
      </c>
      <c r="T2423" s="23"/>
      <c r="U2423" s="23"/>
      <c r="V2423" s="23"/>
      <c r="W2423" s="23"/>
      <c r="X2423" s="23"/>
      <c r="Y2423" s="69"/>
      <c r="Z2423" s="23" t="s">
        <v>302</v>
      </c>
      <c r="AA2423" s="23"/>
      <c r="AB2423" s="71"/>
      <c r="AC2423" s="71"/>
      <c r="AD2423" s="71"/>
      <c r="AE2423" s="71"/>
      <c r="AF2423" s="71"/>
      <c r="AG2423" s="71"/>
      <c r="AH2423" s="71"/>
      <c r="AI2423" s="71"/>
      <c r="AJ2423" s="71"/>
      <c r="AK2423" s="82"/>
    </row>
    <row r="2424" spans="1:39" s="30" customFormat="1" ht="10" customHeight="1" x14ac:dyDescent="0.15">
      <c r="A2424" s="62"/>
      <c r="B2424" s="83"/>
      <c r="C2424" s="29"/>
      <c r="D2424" s="29"/>
      <c r="E2424" s="29"/>
      <c r="F2424" s="29"/>
      <c r="G2424" s="23"/>
      <c r="H2424" s="23"/>
      <c r="I2424" s="23"/>
      <c r="J2424" s="23"/>
      <c r="K2424" s="23"/>
      <c r="L2424" s="23"/>
      <c r="M2424" s="23"/>
      <c r="N2424" s="23"/>
      <c r="O2424" s="23"/>
      <c r="P2424" s="23"/>
      <c r="Q2424" s="23"/>
      <c r="R2424" s="23"/>
      <c r="S2424" s="23"/>
      <c r="T2424" s="23"/>
      <c r="U2424" s="23"/>
      <c r="V2424" s="23"/>
      <c r="W2424" s="23"/>
      <c r="X2424" s="23"/>
      <c r="Y2424" s="23"/>
      <c r="Z2424" s="23"/>
      <c r="AA2424" s="23"/>
      <c r="AB2424" s="23"/>
      <c r="AC2424" s="23"/>
      <c r="AD2424" s="23"/>
      <c r="AE2424" s="23"/>
      <c r="AF2424" s="23"/>
      <c r="AG2424" s="23"/>
      <c r="AH2424" s="23"/>
      <c r="AI2424" s="23"/>
      <c r="AJ2424" s="23"/>
      <c r="AK2424" s="84"/>
    </row>
    <row r="2425" spans="1:39" s="30" customFormat="1" ht="15" customHeight="1" x14ac:dyDescent="0.15">
      <c r="A2425" s="62"/>
      <c r="B2425" s="171" t="s">
        <v>303</v>
      </c>
      <c r="C2425" s="172"/>
      <c r="D2425" s="172"/>
      <c r="E2425" s="172"/>
      <c r="F2425" s="172"/>
      <c r="G2425" s="23"/>
      <c r="H2425" s="69"/>
      <c r="I2425" s="23" t="s">
        <v>304</v>
      </c>
      <c r="J2425" s="23"/>
      <c r="K2425" s="23"/>
      <c r="L2425" s="23"/>
      <c r="M2425" s="23"/>
      <c r="N2425" s="23"/>
      <c r="O2425" s="72"/>
      <c r="P2425" s="23"/>
      <c r="Q2425" s="23"/>
      <c r="R2425" s="69"/>
      <c r="S2425" s="23" t="s">
        <v>305</v>
      </c>
      <c r="T2425" s="23"/>
      <c r="U2425" s="23"/>
      <c r="V2425" s="23"/>
      <c r="W2425" s="23"/>
      <c r="X2425" s="23"/>
      <c r="Y2425" s="69"/>
      <c r="Z2425" s="23" t="s">
        <v>306</v>
      </c>
      <c r="AA2425" s="23"/>
      <c r="AB2425" s="23"/>
      <c r="AC2425" s="23"/>
      <c r="AD2425" s="23"/>
      <c r="AE2425" s="23"/>
      <c r="AF2425" s="73"/>
      <c r="AG2425" s="23"/>
      <c r="AH2425" s="23"/>
      <c r="AI2425" s="23"/>
      <c r="AJ2425" s="23"/>
      <c r="AK2425" s="84"/>
    </row>
    <row r="2426" spans="1:39" s="30" customFormat="1" ht="5" customHeight="1" x14ac:dyDescent="0.15">
      <c r="A2426" s="62"/>
      <c r="B2426" s="171"/>
      <c r="C2426" s="172"/>
      <c r="D2426" s="172"/>
      <c r="E2426" s="172"/>
      <c r="F2426" s="172"/>
      <c r="G2426" s="23"/>
      <c r="H2426" s="23"/>
      <c r="I2426" s="23"/>
      <c r="J2426" s="23"/>
      <c r="K2426" s="23"/>
      <c r="L2426" s="23"/>
      <c r="M2426" s="23"/>
      <c r="N2426" s="23"/>
      <c r="O2426" s="72"/>
      <c r="P2426" s="23"/>
      <c r="Q2426" s="23"/>
      <c r="R2426" s="23"/>
      <c r="S2426" s="23"/>
      <c r="T2426" s="23"/>
      <c r="U2426" s="23"/>
      <c r="V2426" s="23"/>
      <c r="W2426" s="23"/>
      <c r="X2426" s="23"/>
      <c r="Y2426" s="23"/>
      <c r="Z2426" s="23"/>
      <c r="AA2426" s="23"/>
      <c r="AB2426" s="23"/>
      <c r="AC2426" s="23"/>
      <c r="AD2426" s="23"/>
      <c r="AE2426" s="23"/>
      <c r="AF2426" s="73"/>
      <c r="AG2426" s="23"/>
      <c r="AH2426" s="23"/>
      <c r="AI2426" s="23"/>
      <c r="AJ2426" s="23"/>
      <c r="AK2426" s="84"/>
    </row>
    <row r="2427" spans="1:39" s="30" customFormat="1" ht="15" customHeight="1" x14ac:dyDescent="0.2">
      <c r="A2427" s="63"/>
      <c r="B2427" s="171"/>
      <c r="C2427" s="172"/>
      <c r="D2427" s="172"/>
      <c r="E2427" s="172"/>
      <c r="F2427" s="172"/>
      <c r="G2427" s="23"/>
      <c r="H2427" s="23"/>
      <c r="I2427" s="23"/>
      <c r="J2427" s="23"/>
      <c r="K2427" s="23"/>
      <c r="L2427" s="23"/>
      <c r="M2427" s="23"/>
      <c r="N2427" s="23"/>
      <c r="O2427" s="74"/>
      <c r="P2427" s="23"/>
      <c r="Q2427" s="23"/>
      <c r="R2427" s="23"/>
      <c r="S2427" s="23"/>
      <c r="T2427" s="23"/>
      <c r="U2427" s="23"/>
      <c r="V2427" s="23"/>
      <c r="W2427" s="23"/>
      <c r="X2427" s="23"/>
      <c r="Y2427" s="23"/>
      <c r="Z2427" s="23"/>
      <c r="AA2427" s="23"/>
      <c r="AB2427" s="23"/>
      <c r="AC2427" s="23"/>
      <c r="AD2427" s="23"/>
      <c r="AE2427" s="23"/>
      <c r="AF2427" s="23"/>
      <c r="AG2427" s="23"/>
      <c r="AH2427" s="23"/>
      <c r="AI2427" s="23"/>
      <c r="AJ2427" s="23"/>
      <c r="AK2427" s="84"/>
    </row>
    <row r="2428" spans="1:39" s="30" customFormat="1" ht="10" customHeight="1" x14ac:dyDescent="0.2">
      <c r="A2428" s="62"/>
      <c r="B2428" s="83"/>
      <c r="C2428" s="29"/>
      <c r="D2428" s="29"/>
      <c r="E2428" s="29"/>
      <c r="F2428" s="29"/>
      <c r="G2428" s="23"/>
      <c r="H2428" s="23"/>
      <c r="I2428" s="23"/>
      <c r="J2428" s="23"/>
      <c r="K2428" s="23"/>
      <c r="L2428" s="23"/>
      <c r="M2428" s="23"/>
      <c r="N2428" s="23"/>
      <c r="O2428" s="75"/>
      <c r="P2428" s="23"/>
      <c r="Q2428" s="23"/>
      <c r="R2428" s="23"/>
      <c r="S2428" s="23"/>
      <c r="T2428" s="23"/>
      <c r="U2428" s="23"/>
      <c r="V2428" s="23"/>
      <c r="W2428" s="23"/>
      <c r="X2428" s="23"/>
      <c r="Y2428" s="23"/>
      <c r="Z2428" s="23"/>
      <c r="AA2428" s="23"/>
      <c r="AB2428" s="23"/>
      <c r="AC2428" s="23"/>
      <c r="AD2428" s="23"/>
      <c r="AE2428" s="23"/>
      <c r="AF2428" s="23"/>
      <c r="AG2428" s="23"/>
      <c r="AH2428" s="23"/>
      <c r="AI2428" s="23"/>
      <c r="AJ2428" s="23"/>
      <c r="AK2428" s="84"/>
    </row>
    <row r="2429" spans="1:39" s="30" customFormat="1" ht="17" customHeight="1" x14ac:dyDescent="0.15">
      <c r="A2429" s="62"/>
      <c r="B2429" s="173" t="s">
        <v>307</v>
      </c>
      <c r="C2429" s="174"/>
      <c r="D2429" s="174"/>
      <c r="E2429" s="174"/>
      <c r="F2429" s="174"/>
      <c r="G2429" s="23"/>
      <c r="H2429" s="69"/>
      <c r="I2429" s="76" t="s">
        <v>308</v>
      </c>
      <c r="J2429" s="23"/>
      <c r="K2429" s="23"/>
      <c r="L2429" s="23"/>
      <c r="M2429" s="69"/>
      <c r="N2429" s="23" t="s">
        <v>309</v>
      </c>
      <c r="O2429" s="72"/>
      <c r="P2429" s="23"/>
      <c r="Q2429" s="23"/>
      <c r="R2429" s="69"/>
      <c r="S2429" s="23" t="s">
        <v>310</v>
      </c>
      <c r="T2429" s="23"/>
      <c r="U2429" s="23"/>
      <c r="V2429" s="23"/>
      <c r="W2429" s="23"/>
      <c r="X2429" s="23"/>
      <c r="Y2429" s="69"/>
      <c r="Z2429" s="23" t="s">
        <v>311</v>
      </c>
      <c r="AA2429" s="23"/>
      <c r="AB2429" s="23"/>
      <c r="AC2429" s="69"/>
      <c r="AD2429" s="76" t="s">
        <v>312</v>
      </c>
      <c r="AF2429" s="23"/>
      <c r="AG2429" s="23"/>
      <c r="AH2429" s="23"/>
      <c r="AI2429" s="23"/>
      <c r="AJ2429" s="23"/>
      <c r="AK2429" s="84"/>
    </row>
    <row r="2430" spans="1:39" s="30" customFormat="1" ht="7" customHeight="1" x14ac:dyDescent="0.15">
      <c r="A2430" s="62"/>
      <c r="B2430" s="173"/>
      <c r="C2430" s="174"/>
      <c r="D2430" s="174"/>
      <c r="E2430" s="174"/>
      <c r="F2430" s="174"/>
      <c r="G2430" s="23"/>
      <c r="H2430" s="77"/>
      <c r="I2430" s="23"/>
      <c r="J2430" s="23"/>
      <c r="K2430" s="23"/>
      <c r="L2430" s="23"/>
      <c r="M2430" s="23"/>
      <c r="N2430" s="23"/>
      <c r="O2430" s="72"/>
      <c r="P2430" s="23"/>
      <c r="Q2430" s="23"/>
      <c r="R2430" s="23"/>
      <c r="S2430" s="23"/>
      <c r="T2430" s="23"/>
      <c r="U2430" s="23"/>
      <c r="V2430" s="23"/>
      <c r="W2430" s="23"/>
      <c r="X2430" s="23"/>
      <c r="Y2430" s="23"/>
      <c r="Z2430" s="23"/>
      <c r="AA2430" s="23"/>
      <c r="AB2430" s="23"/>
      <c r="AC2430" s="23"/>
      <c r="AD2430" s="23"/>
      <c r="AE2430" s="23"/>
      <c r="AF2430" s="23"/>
      <c r="AG2430" s="23"/>
      <c r="AH2430" s="23"/>
      <c r="AI2430" s="23"/>
      <c r="AJ2430" s="23"/>
      <c r="AK2430" s="84"/>
    </row>
    <row r="2431" spans="1:39" ht="17" customHeight="1" x14ac:dyDescent="0.2">
      <c r="A2431" s="62"/>
      <c r="B2431" s="173"/>
      <c r="C2431" s="174"/>
      <c r="D2431" s="174"/>
      <c r="E2431" s="174"/>
      <c r="F2431" s="174"/>
      <c r="G2431" s="75"/>
      <c r="H2431" s="78"/>
      <c r="I2431" s="75" t="s">
        <v>313</v>
      </c>
      <c r="J2431" s="75"/>
      <c r="K2431" s="75"/>
      <c r="L2431" s="75"/>
      <c r="M2431" s="75"/>
      <c r="N2431" s="75"/>
      <c r="O2431" s="75"/>
      <c r="P2431" s="75"/>
      <c r="Q2431" s="75"/>
      <c r="R2431" s="78"/>
      <c r="S2431" s="75" t="s">
        <v>314</v>
      </c>
      <c r="T2431" s="75"/>
      <c r="U2431" s="75"/>
      <c r="V2431" s="75"/>
      <c r="W2431" s="75"/>
      <c r="X2431" s="75"/>
      <c r="Y2431" s="78"/>
      <c r="Z2431" s="75" t="s">
        <v>315</v>
      </c>
      <c r="AA2431" s="75"/>
      <c r="AB2431" s="79"/>
      <c r="AC2431" s="79"/>
      <c r="AD2431" s="79"/>
      <c r="AE2431" s="79"/>
      <c r="AF2431" s="79"/>
      <c r="AG2431" s="79"/>
      <c r="AH2431" s="79"/>
      <c r="AI2431" s="79"/>
      <c r="AJ2431" s="79"/>
      <c r="AK2431" s="85"/>
      <c r="AM2431"/>
    </row>
    <row r="2432" spans="1:39" ht="10" customHeight="1" x14ac:dyDescent="0.2">
      <c r="A2432" s="62"/>
      <c r="B2432" s="86"/>
      <c r="C2432" s="87"/>
      <c r="D2432" s="87"/>
      <c r="E2432" s="87"/>
      <c r="F2432" s="87"/>
      <c r="G2432" s="75"/>
      <c r="H2432" s="75"/>
      <c r="I2432" s="75"/>
      <c r="J2432" s="75"/>
      <c r="K2432" s="75"/>
      <c r="L2432" s="75"/>
      <c r="M2432" s="75"/>
      <c r="N2432" s="75"/>
      <c r="O2432" s="75"/>
      <c r="P2432" s="75"/>
      <c r="Q2432" s="75"/>
      <c r="R2432" s="75"/>
      <c r="S2432" s="75"/>
      <c r="T2432" s="75"/>
      <c r="U2432" s="75"/>
      <c r="V2432" s="75"/>
      <c r="W2432" s="75"/>
      <c r="X2432" s="75"/>
      <c r="Y2432" s="75"/>
      <c r="Z2432" s="75"/>
      <c r="AA2432" s="75"/>
      <c r="AB2432" s="75"/>
      <c r="AC2432" s="75"/>
      <c r="AD2432" s="75"/>
      <c r="AE2432" s="75"/>
      <c r="AF2432" s="75"/>
      <c r="AG2432" s="75"/>
      <c r="AH2432" s="75"/>
      <c r="AI2432" s="75"/>
      <c r="AJ2432" s="75"/>
      <c r="AK2432" s="88"/>
      <c r="AM2432"/>
    </row>
    <row r="2433" spans="1:39" s="23" customFormat="1" ht="15" customHeight="1" x14ac:dyDescent="0.15">
      <c r="A2433" s="64"/>
      <c r="B2433" s="173" t="s">
        <v>316</v>
      </c>
      <c r="C2433" s="174"/>
      <c r="D2433" s="174"/>
      <c r="E2433" s="174"/>
      <c r="F2433" s="174"/>
      <c r="G2433" s="29"/>
      <c r="H2433" s="70"/>
      <c r="I2433" s="80" t="s">
        <v>35</v>
      </c>
      <c r="J2433" s="80"/>
      <c r="K2433" s="80"/>
      <c r="L2433" s="80"/>
      <c r="M2433" s="70"/>
      <c r="N2433" s="80" t="s">
        <v>54</v>
      </c>
      <c r="Q2433" s="80"/>
      <c r="R2433" s="70"/>
      <c r="S2433" s="80" t="s">
        <v>317</v>
      </c>
      <c r="V2433" s="80"/>
      <c r="W2433" s="80"/>
      <c r="Y2433" s="70"/>
      <c r="Z2433" s="80" t="s">
        <v>318</v>
      </c>
      <c r="AA2433" s="80"/>
      <c r="AD2433" s="80"/>
      <c r="AE2433" s="80"/>
      <c r="AF2433" s="80"/>
      <c r="AG2433" s="80"/>
      <c r="AH2433" s="80"/>
      <c r="AI2433" s="80"/>
      <c r="AJ2433" s="80"/>
      <c r="AK2433" s="84"/>
    </row>
    <row r="2434" spans="1:39" ht="17" customHeight="1" x14ac:dyDescent="0.2">
      <c r="A2434" s="62"/>
      <c r="B2434" s="173"/>
      <c r="C2434" s="174"/>
      <c r="D2434" s="174"/>
      <c r="E2434" s="174"/>
      <c r="F2434" s="174"/>
      <c r="G2434" s="75"/>
      <c r="H2434" s="75" t="s">
        <v>319</v>
      </c>
      <c r="I2434" s="75"/>
      <c r="J2434" s="79"/>
      <c r="K2434" s="79"/>
      <c r="L2434" s="79"/>
      <c r="M2434" s="79"/>
      <c r="N2434" s="79"/>
      <c r="O2434" s="79"/>
      <c r="P2434" s="79"/>
      <c r="Q2434" s="79"/>
      <c r="R2434" s="79"/>
      <c r="S2434" s="79"/>
      <c r="T2434" s="79"/>
      <c r="U2434" s="79"/>
      <c r="V2434" s="79"/>
      <c r="W2434" s="79"/>
      <c r="X2434" s="79"/>
      <c r="Y2434" s="79"/>
      <c r="Z2434" s="79"/>
      <c r="AA2434" s="79"/>
      <c r="AB2434" s="79"/>
      <c r="AC2434" s="79"/>
      <c r="AD2434" s="79"/>
      <c r="AE2434" s="79"/>
      <c r="AF2434" s="79"/>
      <c r="AG2434" s="79"/>
      <c r="AH2434" s="79"/>
      <c r="AI2434" s="79"/>
      <c r="AJ2434" s="79"/>
      <c r="AK2434" s="82"/>
      <c r="AM2434"/>
    </row>
    <row r="2435" spans="1:39" ht="5" customHeight="1" x14ac:dyDescent="0.2">
      <c r="A2435" s="62"/>
      <c r="B2435" s="89"/>
      <c r="C2435" s="81"/>
      <c r="D2435" s="81"/>
      <c r="E2435" s="81"/>
      <c r="F2435" s="81"/>
      <c r="G2435" s="81"/>
      <c r="H2435" s="81"/>
      <c r="I2435" s="81"/>
      <c r="J2435" s="81"/>
      <c r="K2435" s="81"/>
      <c r="L2435" s="81"/>
      <c r="M2435" s="81"/>
      <c r="N2435" s="81"/>
      <c r="O2435" s="81"/>
      <c r="P2435" s="81"/>
      <c r="Q2435" s="81"/>
      <c r="R2435" s="81"/>
      <c r="S2435" s="81"/>
      <c r="T2435" s="81"/>
      <c r="U2435" s="81"/>
      <c r="V2435" s="81"/>
      <c r="W2435" s="81"/>
      <c r="X2435" s="81"/>
      <c r="Y2435" s="81"/>
      <c r="Z2435" s="81"/>
      <c r="AA2435" s="81"/>
      <c r="AB2435" s="81"/>
      <c r="AC2435" s="81"/>
      <c r="AD2435" s="81"/>
      <c r="AE2435" s="81"/>
      <c r="AF2435" s="81"/>
      <c r="AG2435" s="81"/>
      <c r="AH2435" s="81"/>
      <c r="AI2435" s="81"/>
      <c r="AJ2435" s="81"/>
      <c r="AK2435" s="90"/>
      <c r="AM2435"/>
    </row>
    <row r="2436" spans="1:39" ht="7" customHeight="1" x14ac:dyDescent="0.2">
      <c r="A2436" s="62"/>
      <c r="B2436" s="175"/>
      <c r="C2436" s="175"/>
      <c r="D2436" s="175"/>
      <c r="E2436" s="175"/>
      <c r="F2436" s="176"/>
      <c r="G2436" s="176"/>
      <c r="H2436" s="176"/>
      <c r="I2436" s="176"/>
      <c r="J2436" s="176"/>
      <c r="K2436" s="176"/>
      <c r="L2436" s="176"/>
      <c r="M2436" s="176"/>
      <c r="N2436" s="176"/>
      <c r="O2436" s="176"/>
      <c r="P2436" s="176"/>
      <c r="Q2436" s="176"/>
      <c r="R2436" s="176"/>
      <c r="S2436" s="176"/>
      <c r="T2436" s="176"/>
      <c r="U2436" s="176"/>
      <c r="V2436" s="176"/>
      <c r="W2436" s="176"/>
      <c r="X2436" s="176"/>
      <c r="Y2436" s="176"/>
      <c r="Z2436" s="176"/>
      <c r="AA2436" s="176"/>
      <c r="AB2436" s="176"/>
      <c r="AC2436" s="176"/>
      <c r="AD2436" s="176"/>
      <c r="AE2436" s="176"/>
      <c r="AF2436" s="176"/>
      <c r="AG2436" s="176"/>
      <c r="AH2436" s="176"/>
      <c r="AI2436" s="176"/>
      <c r="AJ2436" s="176"/>
      <c r="AK2436" s="176"/>
      <c r="AM2436"/>
    </row>
    <row r="2437" spans="1:39" ht="16" customHeight="1" x14ac:dyDescent="0.2">
      <c r="A2437" s="62"/>
      <c r="B2437" s="177" t="s">
        <v>320</v>
      </c>
      <c r="C2437" s="178"/>
      <c r="D2437" s="178"/>
      <c r="E2437" s="178"/>
      <c r="F2437" s="143"/>
      <c r="G2437" s="143"/>
      <c r="H2437" s="143"/>
      <c r="I2437" s="143"/>
      <c r="J2437" s="143"/>
      <c r="K2437" s="143"/>
      <c r="L2437" s="143"/>
      <c r="M2437" s="143"/>
      <c r="N2437" s="143"/>
      <c r="O2437" s="143"/>
      <c r="P2437" s="143"/>
      <c r="Q2437" s="143"/>
      <c r="R2437" s="143"/>
      <c r="S2437" s="143"/>
      <c r="T2437" s="143"/>
      <c r="U2437" s="143"/>
      <c r="V2437" s="143"/>
      <c r="W2437" s="143"/>
      <c r="X2437" s="143"/>
      <c r="Y2437" s="143"/>
      <c r="Z2437" s="143"/>
      <c r="AA2437" s="143"/>
      <c r="AB2437" s="143"/>
      <c r="AC2437" s="143"/>
      <c r="AD2437" s="143"/>
      <c r="AE2437" s="143"/>
      <c r="AF2437" s="143"/>
      <c r="AG2437" s="143"/>
      <c r="AH2437" s="143"/>
      <c r="AI2437" s="143"/>
      <c r="AJ2437" s="143"/>
      <c r="AK2437" s="144"/>
      <c r="AM2437"/>
    </row>
    <row r="2438" spans="1:39" ht="16" customHeight="1" x14ac:dyDescent="0.2">
      <c r="A2438" s="62"/>
      <c r="B2438" s="145"/>
      <c r="C2438" s="146"/>
      <c r="D2438" s="146"/>
      <c r="E2438" s="146"/>
      <c r="F2438" s="146"/>
      <c r="G2438" s="146"/>
      <c r="H2438" s="146"/>
      <c r="I2438" s="146"/>
      <c r="J2438" s="146"/>
      <c r="K2438" s="146"/>
      <c r="L2438" s="146"/>
      <c r="M2438" s="146"/>
      <c r="N2438" s="146"/>
      <c r="O2438" s="146"/>
      <c r="P2438" s="146"/>
      <c r="Q2438" s="146"/>
      <c r="R2438" s="146"/>
      <c r="S2438" s="146"/>
      <c r="T2438" s="146"/>
      <c r="U2438" s="146"/>
      <c r="V2438" s="146"/>
      <c r="W2438" s="146"/>
      <c r="X2438" s="146"/>
      <c r="Y2438" s="146"/>
      <c r="Z2438" s="146"/>
      <c r="AA2438" s="146"/>
      <c r="AB2438" s="146"/>
      <c r="AC2438" s="146"/>
      <c r="AD2438" s="146"/>
      <c r="AE2438" s="146"/>
      <c r="AF2438" s="146"/>
      <c r="AG2438" s="146"/>
      <c r="AH2438" s="146"/>
      <c r="AI2438" s="146"/>
      <c r="AJ2438" s="146"/>
      <c r="AK2438" s="147"/>
      <c r="AM2438"/>
    </row>
    <row r="2439" spans="1:39" ht="16" customHeight="1" x14ac:dyDescent="0.2">
      <c r="A2439" s="62"/>
      <c r="B2439" s="145"/>
      <c r="C2439" s="146"/>
      <c r="D2439" s="146"/>
      <c r="E2439" s="146"/>
      <c r="F2439" s="146"/>
      <c r="G2439" s="146"/>
      <c r="H2439" s="146"/>
      <c r="I2439" s="146"/>
      <c r="J2439" s="146"/>
      <c r="K2439" s="146"/>
      <c r="L2439" s="146"/>
      <c r="M2439" s="146"/>
      <c r="N2439" s="146"/>
      <c r="O2439" s="146"/>
      <c r="P2439" s="146"/>
      <c r="Q2439" s="146"/>
      <c r="R2439" s="146"/>
      <c r="S2439" s="146"/>
      <c r="T2439" s="146"/>
      <c r="U2439" s="146"/>
      <c r="V2439" s="146"/>
      <c r="W2439" s="146"/>
      <c r="X2439" s="146"/>
      <c r="Y2439" s="146"/>
      <c r="Z2439" s="146"/>
      <c r="AA2439" s="146"/>
      <c r="AB2439" s="146"/>
      <c r="AC2439" s="146"/>
      <c r="AD2439" s="146"/>
      <c r="AE2439" s="146"/>
      <c r="AF2439" s="146"/>
      <c r="AG2439" s="146"/>
      <c r="AH2439" s="146"/>
      <c r="AI2439" s="146"/>
      <c r="AJ2439" s="146"/>
      <c r="AK2439" s="147"/>
      <c r="AM2439"/>
    </row>
    <row r="2440" spans="1:39" ht="16" customHeight="1" x14ac:dyDescent="0.2">
      <c r="A2440" s="62"/>
      <c r="B2440" s="145"/>
      <c r="C2440" s="146"/>
      <c r="D2440" s="146"/>
      <c r="E2440" s="146"/>
      <c r="F2440" s="146"/>
      <c r="G2440" s="146"/>
      <c r="H2440" s="146"/>
      <c r="I2440" s="146"/>
      <c r="J2440" s="146"/>
      <c r="K2440" s="146"/>
      <c r="L2440" s="146"/>
      <c r="M2440" s="146"/>
      <c r="N2440" s="146"/>
      <c r="O2440" s="146"/>
      <c r="P2440" s="146"/>
      <c r="Q2440" s="146"/>
      <c r="R2440" s="146"/>
      <c r="S2440" s="146"/>
      <c r="T2440" s="146"/>
      <c r="U2440" s="146"/>
      <c r="V2440" s="146"/>
      <c r="W2440" s="146"/>
      <c r="X2440" s="146"/>
      <c r="Y2440" s="146"/>
      <c r="Z2440" s="146"/>
      <c r="AA2440" s="146"/>
      <c r="AB2440" s="146"/>
      <c r="AC2440" s="146"/>
      <c r="AD2440" s="146"/>
      <c r="AE2440" s="146"/>
      <c r="AF2440" s="146"/>
      <c r="AG2440" s="146"/>
      <c r="AH2440" s="146"/>
      <c r="AI2440" s="146"/>
      <c r="AJ2440" s="146"/>
      <c r="AK2440" s="147"/>
      <c r="AM2440"/>
    </row>
    <row r="2441" spans="1:39" ht="17" customHeight="1" x14ac:dyDescent="0.2">
      <c r="A2441" s="62"/>
      <c r="B2441" s="145"/>
      <c r="C2441" s="146"/>
      <c r="D2441" s="146"/>
      <c r="E2441" s="146"/>
      <c r="F2441" s="146"/>
      <c r="G2441" s="146"/>
      <c r="H2441" s="146"/>
      <c r="I2441" s="146"/>
      <c r="J2441" s="146"/>
      <c r="K2441" s="146"/>
      <c r="L2441" s="146"/>
      <c r="M2441" s="146"/>
      <c r="N2441" s="146"/>
      <c r="O2441" s="146"/>
      <c r="P2441" s="146"/>
      <c r="Q2441" s="146"/>
      <c r="R2441" s="146"/>
      <c r="S2441" s="146"/>
      <c r="T2441" s="146"/>
      <c r="U2441" s="146"/>
      <c r="V2441" s="146"/>
      <c r="W2441" s="146"/>
      <c r="X2441" s="146"/>
      <c r="Y2441" s="146"/>
      <c r="Z2441" s="146"/>
      <c r="AA2441" s="146"/>
      <c r="AB2441" s="146"/>
      <c r="AC2441" s="146"/>
      <c r="AD2441" s="146"/>
      <c r="AE2441" s="146"/>
      <c r="AF2441" s="146"/>
      <c r="AG2441" s="146"/>
      <c r="AH2441" s="146"/>
      <c r="AI2441" s="146"/>
      <c r="AJ2441" s="146"/>
      <c r="AK2441" s="147"/>
      <c r="AM2441"/>
    </row>
    <row r="2442" spans="1:39" ht="17" customHeight="1" x14ac:dyDescent="0.2">
      <c r="A2442" s="62"/>
      <c r="B2442" s="145"/>
      <c r="C2442" s="146"/>
      <c r="D2442" s="146"/>
      <c r="E2442" s="146"/>
      <c r="F2442" s="146"/>
      <c r="G2442" s="146"/>
      <c r="H2442" s="146"/>
      <c r="I2442" s="146"/>
      <c r="J2442" s="146"/>
      <c r="K2442" s="146"/>
      <c r="L2442" s="146"/>
      <c r="M2442" s="146"/>
      <c r="N2442" s="146"/>
      <c r="O2442" s="146"/>
      <c r="P2442" s="146"/>
      <c r="Q2442" s="146"/>
      <c r="R2442" s="146"/>
      <c r="S2442" s="146"/>
      <c r="T2442" s="146"/>
      <c r="U2442" s="146"/>
      <c r="V2442" s="146"/>
      <c r="W2442" s="146"/>
      <c r="X2442" s="146"/>
      <c r="Y2442" s="146"/>
      <c r="Z2442" s="146"/>
      <c r="AA2442" s="146"/>
      <c r="AB2442" s="146"/>
      <c r="AC2442" s="146"/>
      <c r="AD2442" s="146"/>
      <c r="AE2442" s="146"/>
      <c r="AF2442" s="146"/>
      <c r="AG2442" s="146"/>
      <c r="AH2442" s="146"/>
      <c r="AI2442" s="146"/>
      <c r="AJ2442" s="146"/>
      <c r="AK2442" s="147"/>
      <c r="AM2442"/>
    </row>
    <row r="2443" spans="1:39" ht="17" customHeight="1" x14ac:dyDescent="0.2">
      <c r="A2443" s="62"/>
      <c r="B2443" s="148"/>
      <c r="C2443" s="149"/>
      <c r="D2443" s="149"/>
      <c r="E2443" s="149"/>
      <c r="F2443" s="149"/>
      <c r="G2443" s="149"/>
      <c r="H2443" s="149"/>
      <c r="I2443" s="149"/>
      <c r="J2443" s="149"/>
      <c r="K2443" s="149"/>
      <c r="L2443" s="149"/>
      <c r="M2443" s="149"/>
      <c r="N2443" s="149"/>
      <c r="O2443" s="149"/>
      <c r="P2443" s="149"/>
      <c r="Q2443" s="149"/>
      <c r="R2443" s="149"/>
      <c r="S2443" s="149"/>
      <c r="T2443" s="149"/>
      <c r="U2443" s="149"/>
      <c r="V2443" s="149"/>
      <c r="W2443" s="149"/>
      <c r="X2443" s="149"/>
      <c r="Y2443" s="149"/>
      <c r="Z2443" s="149"/>
      <c r="AA2443" s="149"/>
      <c r="AB2443" s="149"/>
      <c r="AC2443" s="149"/>
      <c r="AD2443" s="149"/>
      <c r="AE2443" s="149"/>
      <c r="AF2443" s="149"/>
      <c r="AG2443" s="149"/>
      <c r="AH2443" s="149"/>
      <c r="AI2443" s="149"/>
      <c r="AJ2443" s="149"/>
      <c r="AK2443" s="150"/>
      <c r="AM2443"/>
    </row>
    <row r="2444" spans="1:39" ht="7" customHeight="1" x14ac:dyDescent="0.2">
      <c r="A2444" s="62"/>
      <c r="AM2444"/>
    </row>
    <row r="2445" spans="1:39" ht="12" customHeight="1" x14ac:dyDescent="0.2">
      <c r="A2445" s="62"/>
      <c r="B2445" s="169" t="s">
        <v>321</v>
      </c>
      <c r="C2445" s="170"/>
      <c r="D2445" s="170"/>
      <c r="E2445" s="170"/>
      <c r="F2445" s="25"/>
      <c r="G2445" s="25"/>
      <c r="H2445" s="25"/>
      <c r="I2445" s="25"/>
      <c r="J2445" s="25"/>
      <c r="K2445" s="25"/>
      <c r="L2445" s="25"/>
      <c r="M2445" s="25"/>
      <c r="N2445" s="25"/>
      <c r="O2445" s="25"/>
      <c r="P2445" s="25"/>
      <c r="Q2445" s="25"/>
      <c r="R2445" s="25"/>
      <c r="S2445" s="26"/>
      <c r="T2445" s="169" t="s">
        <v>322</v>
      </c>
      <c r="U2445" s="170"/>
      <c r="V2445" s="170"/>
      <c r="W2445" s="170"/>
      <c r="X2445" s="25"/>
      <c r="Y2445" s="25"/>
      <c r="Z2445" s="25"/>
      <c r="AA2445" s="25"/>
      <c r="AB2445" s="25"/>
      <c r="AC2445" s="25"/>
      <c r="AD2445" s="25"/>
      <c r="AE2445" s="25"/>
      <c r="AF2445" s="25"/>
      <c r="AG2445" s="25"/>
      <c r="AH2445" s="25"/>
      <c r="AI2445" s="25"/>
      <c r="AJ2445" s="25"/>
      <c r="AK2445" s="26"/>
      <c r="AM2445"/>
    </row>
    <row r="2446" spans="1:39" x14ac:dyDescent="0.2">
      <c r="A2446" s="62"/>
      <c r="B2446" s="36"/>
      <c r="C2446" s="37"/>
      <c r="D2446" s="38" t="s">
        <v>323</v>
      </c>
      <c r="F2446" s="32"/>
      <c r="G2446" s="32"/>
      <c r="H2446" s="32"/>
      <c r="I2446" s="32"/>
      <c r="J2446" s="32"/>
      <c r="K2446" s="32"/>
      <c r="L2446" s="32"/>
      <c r="M2446" s="32"/>
      <c r="N2446" s="32"/>
      <c r="O2446" s="32"/>
      <c r="P2446" s="32"/>
      <c r="S2446" s="35"/>
      <c r="T2446" s="36"/>
      <c r="U2446" s="37"/>
      <c r="V2446" s="38" t="s">
        <v>323</v>
      </c>
      <c r="X2446" s="32"/>
      <c r="Y2446" s="32"/>
      <c r="Z2446" s="32"/>
      <c r="AA2446" s="32"/>
      <c r="AB2446" s="32"/>
      <c r="AC2446" s="32"/>
      <c r="AD2446" s="32"/>
      <c r="AE2446" s="32"/>
      <c r="AF2446" s="32"/>
      <c r="AG2446" s="32"/>
      <c r="AH2446" s="32"/>
      <c r="AI2446" s="38"/>
      <c r="AJ2446" s="38"/>
      <c r="AK2446" s="35"/>
      <c r="AM2446"/>
    </row>
    <row r="2447" spans="1:39" ht="7" customHeight="1" x14ac:dyDescent="0.2">
      <c r="A2447" s="62"/>
      <c r="B2447" s="34"/>
      <c r="S2447" s="35"/>
      <c r="T2447" s="34"/>
      <c r="AK2447" s="35"/>
      <c r="AM2447"/>
    </row>
    <row r="2448" spans="1:39" ht="14.25" customHeight="1" x14ac:dyDescent="0.2">
      <c r="A2448" s="62"/>
      <c r="B2448" s="39"/>
      <c r="F2448" s="38" t="s">
        <v>324</v>
      </c>
      <c r="H2448" s="40"/>
      <c r="I2448" s="40"/>
      <c r="J2448" s="41" t="s">
        <v>325</v>
      </c>
      <c r="K2448" s="40"/>
      <c r="L2448" s="41" t="s">
        <v>326</v>
      </c>
      <c r="M2448" s="40"/>
      <c r="N2448" s="40"/>
      <c r="S2448" s="35"/>
      <c r="T2448" s="39"/>
      <c r="X2448" s="38" t="s">
        <v>324</v>
      </c>
      <c r="Z2448" s="40"/>
      <c r="AA2448" s="40"/>
      <c r="AB2448" s="41" t="s">
        <v>325</v>
      </c>
      <c r="AC2448" s="40"/>
      <c r="AD2448" s="41" t="s">
        <v>326</v>
      </c>
      <c r="AE2448" s="40"/>
      <c r="AF2448" s="40"/>
      <c r="AK2448" s="35"/>
      <c r="AM2448"/>
    </row>
    <row r="2449" spans="1:44" ht="5" customHeight="1" x14ac:dyDescent="0.2">
      <c r="A2449" s="62"/>
      <c r="B2449" s="31"/>
      <c r="C2449" s="32"/>
      <c r="D2449" s="32"/>
      <c r="E2449" s="32"/>
      <c r="F2449" s="32"/>
      <c r="G2449" s="32"/>
      <c r="H2449" s="32"/>
      <c r="I2449" s="32"/>
      <c r="J2449" s="32"/>
      <c r="K2449" s="32"/>
      <c r="L2449" s="32"/>
      <c r="M2449" s="32"/>
      <c r="N2449" s="32"/>
      <c r="O2449" s="32"/>
      <c r="P2449" s="32"/>
      <c r="Q2449" s="32"/>
      <c r="R2449" s="32"/>
      <c r="S2449" s="33"/>
      <c r="T2449" s="31"/>
      <c r="U2449" s="32"/>
      <c r="V2449" s="32"/>
      <c r="W2449" s="32"/>
      <c r="X2449" s="32"/>
      <c r="Y2449" s="32"/>
      <c r="Z2449" s="32"/>
      <c r="AA2449" s="32"/>
      <c r="AB2449" s="32"/>
      <c r="AC2449" s="32"/>
      <c r="AD2449" s="32"/>
      <c r="AE2449" s="32"/>
      <c r="AF2449" s="32"/>
      <c r="AG2449" s="32"/>
      <c r="AH2449" s="32"/>
      <c r="AI2449" s="32"/>
      <c r="AJ2449" s="32"/>
      <c r="AK2449" s="33"/>
      <c r="AM2449"/>
    </row>
    <row r="2450" spans="1:44" x14ac:dyDescent="0.2">
      <c r="A2450"/>
      <c r="AK2450" s="95" t="s">
        <v>327</v>
      </c>
      <c r="AM2450"/>
    </row>
    <row r="2451" spans="1:44" ht="5" customHeight="1" x14ac:dyDescent="0.2">
      <c r="B2451" s="16"/>
      <c r="C2451" s="17"/>
      <c r="D2451" s="18"/>
      <c r="E2451" s="18"/>
      <c r="F2451" s="18"/>
      <c r="G2451" s="18"/>
      <c r="H2451" s="18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  <c r="AA2451" s="16"/>
      <c r="AB2451" s="16"/>
      <c r="AC2451" s="16"/>
      <c r="AD2451" s="16"/>
      <c r="AE2451" s="16"/>
      <c r="AF2451" s="16"/>
      <c r="AG2451" s="16"/>
      <c r="AH2451" s="16"/>
      <c r="AI2451" s="16"/>
      <c r="AJ2451" s="16"/>
      <c r="AK2451" s="16"/>
    </row>
    <row r="2452" spans="1:44" ht="22" customHeight="1" x14ac:dyDescent="0.2">
      <c r="A2452" t="str">
        <f>IF($AN$2="","",IF(A2382&gt;=$AN$2,"",1+A2382))</f>
        <v/>
      </c>
      <c r="B2452" s="188"/>
      <c r="C2452" s="189"/>
      <c r="D2452" s="189"/>
      <c r="E2452" s="189"/>
      <c r="F2452" s="189"/>
      <c r="G2452" s="189"/>
      <c r="H2452" s="189"/>
      <c r="I2452" s="190"/>
      <c r="J2452" s="192" t="s">
        <v>277</v>
      </c>
      <c r="K2452" s="193"/>
      <c r="L2452" s="193"/>
      <c r="M2452" s="193"/>
      <c r="N2452" s="193"/>
      <c r="O2452" s="193"/>
      <c r="P2452" s="193"/>
      <c r="Q2452" s="193"/>
      <c r="R2452" s="193"/>
      <c r="S2452" s="193"/>
      <c r="T2452" s="193"/>
      <c r="U2452" s="193"/>
      <c r="V2452" s="193"/>
      <c r="W2452" s="193"/>
      <c r="X2452" s="196" t="str">
        <f>IF(A2452="","",_xlfn.XLOOKUP(A2452,Listagem[Item],Listagem[Número OS]))</f>
        <v/>
      </c>
      <c r="Y2452" s="196"/>
      <c r="Z2452" s="196"/>
      <c r="AA2452" s="196"/>
      <c r="AB2452" s="196"/>
      <c r="AC2452" s="197"/>
      <c r="AD2452" s="188"/>
      <c r="AE2452" s="189"/>
      <c r="AF2452" s="189"/>
      <c r="AG2452" s="189"/>
      <c r="AH2452" s="189"/>
      <c r="AI2452" s="189"/>
      <c r="AJ2452" s="189"/>
      <c r="AK2452" s="190"/>
      <c r="AL2452" s="13"/>
      <c r="AM2452"/>
    </row>
    <row r="2453" spans="1:44" ht="22" customHeight="1" x14ac:dyDescent="0.2">
      <c r="A2453" s="14"/>
      <c r="B2453" s="161"/>
      <c r="C2453" s="162"/>
      <c r="D2453" s="162"/>
      <c r="E2453" s="162"/>
      <c r="F2453" s="162"/>
      <c r="G2453" s="162"/>
      <c r="H2453" s="162"/>
      <c r="I2453" s="191"/>
      <c r="J2453" s="194"/>
      <c r="K2453" s="195"/>
      <c r="L2453" s="195"/>
      <c r="M2453" s="195"/>
      <c r="N2453" s="195"/>
      <c r="O2453" s="195"/>
      <c r="P2453" s="195"/>
      <c r="Q2453" s="195"/>
      <c r="R2453" s="195"/>
      <c r="S2453" s="195"/>
      <c r="T2453" s="195"/>
      <c r="U2453" s="195"/>
      <c r="V2453" s="195"/>
      <c r="W2453" s="195"/>
      <c r="X2453" s="198"/>
      <c r="Y2453" s="198"/>
      <c r="Z2453" s="198"/>
      <c r="AA2453" s="198"/>
      <c r="AB2453" s="198"/>
      <c r="AC2453" s="199"/>
      <c r="AD2453" s="161"/>
      <c r="AE2453" s="162"/>
      <c r="AF2453" s="162"/>
      <c r="AG2453" s="162"/>
      <c r="AH2453" s="162"/>
      <c r="AI2453" s="162"/>
      <c r="AJ2453" s="162"/>
      <c r="AK2453" s="191"/>
      <c r="AM2453"/>
    </row>
    <row r="2454" spans="1:44" ht="7" customHeight="1" x14ac:dyDescent="0.2">
      <c r="A2454"/>
      <c r="C2454" s="15"/>
      <c r="D2454" s="12"/>
      <c r="E2454" s="12"/>
      <c r="F2454" s="12"/>
      <c r="G2454" s="12"/>
      <c r="H2454" s="12"/>
      <c r="AM2454"/>
    </row>
    <row r="2455" spans="1:44" ht="18" customHeight="1" x14ac:dyDescent="0.2">
      <c r="A2455" s="62"/>
      <c r="B2455" s="200" t="s">
        <v>11</v>
      </c>
      <c r="C2455" s="201"/>
      <c r="D2455" s="201"/>
      <c r="E2455" s="201"/>
      <c r="F2455" s="201"/>
      <c r="G2455" s="201"/>
      <c r="H2455" s="201"/>
      <c r="I2455" s="97" t="str">
        <f>IF($X2452="","",_xlfn.XLOOKUP($X2452,Sisteplant[Número OS],Sisteplant[Denominação Tipo de Solicitação Serviço]))</f>
        <v/>
      </c>
      <c r="J2455" s="99"/>
      <c r="K2455" s="99"/>
      <c r="L2455" s="99"/>
      <c r="M2455" s="99"/>
      <c r="N2455" s="99"/>
      <c r="O2455" s="200" t="s">
        <v>13</v>
      </c>
      <c r="P2455" s="201"/>
      <c r="Q2455" s="201"/>
      <c r="R2455" s="98" t="str">
        <f>IF($X2452="","",_xlfn.XLOOKUP($X2452,Sisteplant[Número OS],Sisteplant[Denominação Oficina]))</f>
        <v/>
      </c>
      <c r="S2455" s="98"/>
      <c r="T2455" s="98"/>
      <c r="U2455" s="98"/>
      <c r="V2455" s="98"/>
      <c r="W2455" s="98"/>
      <c r="X2455" s="202" t="s">
        <v>15</v>
      </c>
      <c r="Y2455" s="203"/>
      <c r="Z2455" s="203"/>
      <c r="AA2455" s="203"/>
      <c r="AB2455" s="203"/>
      <c r="AC2455" s="204" t="str">
        <f>IF($X2452="","",_xlfn.XLOOKUP($X2452,Sisteplant[Número OS],Sisteplant[Data Prevista]))</f>
        <v/>
      </c>
      <c r="AD2455" s="204"/>
      <c r="AE2455" s="204"/>
      <c r="AF2455" s="204"/>
      <c r="AG2455" s="204"/>
      <c r="AH2455" s="204"/>
      <c r="AI2455" s="204"/>
      <c r="AJ2455" s="204"/>
      <c r="AK2455" s="234"/>
      <c r="AM2455"/>
      <c r="AN2455" s="111"/>
      <c r="AO2455" s="111"/>
      <c r="AP2455" s="111"/>
      <c r="AQ2455" s="111"/>
      <c r="AR2455" s="111"/>
    </row>
    <row r="2456" spans="1:44" ht="7" customHeight="1" x14ac:dyDescent="0.2">
      <c r="A2456" s="62"/>
      <c r="B2456" s="16"/>
      <c r="C2456" s="17"/>
      <c r="D2456" s="18"/>
      <c r="E2456" s="18"/>
      <c r="F2456" s="18"/>
      <c r="G2456" s="18"/>
      <c r="H2456" s="18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  <c r="AA2456" s="16"/>
      <c r="AB2456" s="16"/>
      <c r="AC2456" s="16"/>
      <c r="AD2456" s="16"/>
      <c r="AE2456" s="16"/>
      <c r="AF2456" s="16"/>
      <c r="AG2456" s="16"/>
      <c r="AH2456" s="16"/>
      <c r="AI2456" s="16"/>
      <c r="AJ2456" s="16"/>
      <c r="AK2456" s="16"/>
      <c r="AM2456"/>
      <c r="AN2456" s="111"/>
      <c r="AO2456" s="111"/>
      <c r="AP2456" s="111"/>
      <c r="AQ2456" s="111"/>
      <c r="AR2456" s="111"/>
    </row>
    <row r="2457" spans="1:44" ht="15" customHeight="1" x14ac:dyDescent="0.2">
      <c r="A2457" s="62"/>
      <c r="B2457" s="91" t="s">
        <v>278</v>
      </c>
      <c r="C2457" s="19"/>
      <c r="D2457" s="20"/>
      <c r="E2457" s="20"/>
      <c r="F2457" s="20"/>
      <c r="G2457" s="20"/>
      <c r="H2457" s="20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21"/>
      <c r="U2457" s="21"/>
      <c r="V2457" s="21"/>
      <c r="W2457" s="21"/>
      <c r="X2457" s="21"/>
      <c r="Y2457" s="21"/>
      <c r="Z2457" s="21"/>
      <c r="AA2457" s="21"/>
      <c r="AB2457" s="21"/>
      <c r="AC2457" s="21"/>
      <c r="AD2457" s="21"/>
      <c r="AE2457" s="21"/>
      <c r="AF2457" s="21"/>
      <c r="AG2457" s="21"/>
      <c r="AH2457" s="21"/>
      <c r="AI2457" s="21"/>
      <c r="AJ2457" s="21"/>
      <c r="AK2457" s="22"/>
      <c r="AM2457"/>
      <c r="AN2457" s="111"/>
      <c r="AO2457" s="111"/>
      <c r="AP2457" s="111"/>
      <c r="AQ2457" s="111"/>
      <c r="AR2457" s="111"/>
    </row>
    <row r="2458" spans="1:44" ht="16.75" customHeight="1" x14ac:dyDescent="0.2">
      <c r="A2458" s="64"/>
      <c r="B2458" s="208" t="str">
        <f>IF($X2452="","",_xlfn.XLOOKUP($X2452,Sisteplant[Número OS],Sisteplant[Descrição OS]))</f>
        <v/>
      </c>
      <c r="C2458" s="209"/>
      <c r="D2458" s="209"/>
      <c r="E2458" s="209"/>
      <c r="F2458" s="209"/>
      <c r="G2458" s="209"/>
      <c r="H2458" s="209"/>
      <c r="I2458" s="209"/>
      <c r="J2458" s="209"/>
      <c r="K2458" s="209"/>
      <c r="L2458" s="209"/>
      <c r="M2458" s="209"/>
      <c r="N2458" s="209"/>
      <c r="O2458" s="209"/>
      <c r="P2458" s="209"/>
      <c r="Q2458" s="209"/>
      <c r="R2458" s="209"/>
      <c r="S2458" s="209"/>
      <c r="T2458" s="209"/>
      <c r="U2458" s="209"/>
      <c r="V2458" s="209"/>
      <c r="W2458" s="209"/>
      <c r="X2458" s="209"/>
      <c r="Y2458" s="209"/>
      <c r="Z2458" s="209"/>
      <c r="AA2458" s="209"/>
      <c r="AB2458" s="209"/>
      <c r="AC2458" s="209"/>
      <c r="AD2458" s="209"/>
      <c r="AE2458" s="209"/>
      <c r="AF2458" s="209"/>
      <c r="AG2458" s="209"/>
      <c r="AH2458" s="209"/>
      <c r="AI2458" s="209"/>
      <c r="AJ2458" s="209"/>
      <c r="AK2458" s="210"/>
      <c r="AM2458"/>
    </row>
    <row r="2459" spans="1:44" ht="16.75" customHeight="1" x14ac:dyDescent="0.2">
      <c r="A2459" s="64"/>
      <c r="B2459" s="208"/>
      <c r="C2459" s="209"/>
      <c r="D2459" s="209"/>
      <c r="E2459" s="209"/>
      <c r="F2459" s="209"/>
      <c r="G2459" s="209"/>
      <c r="H2459" s="209"/>
      <c r="I2459" s="209"/>
      <c r="J2459" s="209"/>
      <c r="K2459" s="209"/>
      <c r="L2459" s="209"/>
      <c r="M2459" s="209"/>
      <c r="N2459" s="209"/>
      <c r="O2459" s="209"/>
      <c r="P2459" s="209"/>
      <c r="Q2459" s="209"/>
      <c r="R2459" s="209"/>
      <c r="S2459" s="209"/>
      <c r="T2459" s="209"/>
      <c r="U2459" s="209"/>
      <c r="V2459" s="209"/>
      <c r="W2459" s="209"/>
      <c r="X2459" s="209"/>
      <c r="Y2459" s="209"/>
      <c r="Z2459" s="209"/>
      <c r="AA2459" s="209"/>
      <c r="AB2459" s="209"/>
      <c r="AC2459" s="209"/>
      <c r="AD2459" s="209"/>
      <c r="AE2459" s="209"/>
      <c r="AF2459" s="209"/>
      <c r="AG2459" s="209"/>
      <c r="AH2459" s="209"/>
      <c r="AI2459" s="209"/>
      <c r="AJ2459" s="209"/>
      <c r="AK2459" s="210"/>
      <c r="AM2459"/>
    </row>
    <row r="2460" spans="1:44" ht="16.75" customHeight="1" x14ac:dyDescent="0.2">
      <c r="A2460" s="62"/>
      <c r="B2460" s="208"/>
      <c r="C2460" s="209"/>
      <c r="D2460" s="209"/>
      <c r="E2460" s="209"/>
      <c r="F2460" s="209"/>
      <c r="G2460" s="209"/>
      <c r="H2460" s="209"/>
      <c r="I2460" s="209"/>
      <c r="J2460" s="209"/>
      <c r="K2460" s="209"/>
      <c r="L2460" s="209"/>
      <c r="M2460" s="209"/>
      <c r="N2460" s="209"/>
      <c r="O2460" s="209"/>
      <c r="P2460" s="209"/>
      <c r="Q2460" s="209"/>
      <c r="R2460" s="209"/>
      <c r="S2460" s="209"/>
      <c r="T2460" s="209"/>
      <c r="U2460" s="209"/>
      <c r="V2460" s="209"/>
      <c r="W2460" s="209"/>
      <c r="X2460" s="209"/>
      <c r="Y2460" s="209"/>
      <c r="Z2460" s="209"/>
      <c r="AA2460" s="209"/>
      <c r="AB2460" s="209"/>
      <c r="AC2460" s="209"/>
      <c r="AD2460" s="209"/>
      <c r="AE2460" s="209"/>
      <c r="AF2460" s="209"/>
      <c r="AG2460" s="209"/>
      <c r="AH2460" s="209"/>
      <c r="AI2460" s="209"/>
      <c r="AJ2460" s="209"/>
      <c r="AK2460" s="210"/>
      <c r="AM2460"/>
    </row>
    <row r="2461" spans="1:44" ht="16.75" customHeight="1" x14ac:dyDescent="0.2">
      <c r="A2461" s="62"/>
      <c r="B2461" s="211"/>
      <c r="C2461" s="212"/>
      <c r="D2461" s="212"/>
      <c r="E2461" s="212"/>
      <c r="F2461" s="212"/>
      <c r="G2461" s="212"/>
      <c r="H2461" s="212"/>
      <c r="I2461" s="212"/>
      <c r="J2461" s="212"/>
      <c r="K2461" s="212"/>
      <c r="L2461" s="212"/>
      <c r="M2461" s="212"/>
      <c r="N2461" s="212"/>
      <c r="O2461" s="212"/>
      <c r="P2461" s="212"/>
      <c r="Q2461" s="212"/>
      <c r="R2461" s="212"/>
      <c r="S2461" s="212"/>
      <c r="T2461" s="212"/>
      <c r="U2461" s="212"/>
      <c r="V2461" s="212"/>
      <c r="W2461" s="212"/>
      <c r="X2461" s="212"/>
      <c r="Y2461" s="212"/>
      <c r="Z2461" s="212"/>
      <c r="AA2461" s="212"/>
      <c r="AB2461" s="212"/>
      <c r="AC2461" s="212"/>
      <c r="AD2461" s="212"/>
      <c r="AE2461" s="212"/>
      <c r="AF2461" s="212"/>
      <c r="AG2461" s="212"/>
      <c r="AH2461" s="212"/>
      <c r="AI2461" s="212"/>
      <c r="AJ2461" s="212"/>
      <c r="AK2461" s="213"/>
      <c r="AM2461"/>
    </row>
    <row r="2462" spans="1:44" ht="7" customHeight="1" x14ac:dyDescent="0.2">
      <c r="A2462" s="62"/>
      <c r="B2462" s="16"/>
      <c r="C2462" s="17"/>
      <c r="D2462" s="18"/>
      <c r="E2462" s="18"/>
      <c r="F2462" s="18"/>
      <c r="G2462" s="18"/>
      <c r="H2462" s="18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  <c r="AA2462" s="16"/>
      <c r="AB2462" s="16"/>
      <c r="AC2462" s="16"/>
      <c r="AD2462" s="16"/>
      <c r="AE2462" s="16"/>
      <c r="AF2462" s="16"/>
      <c r="AG2462" s="16"/>
      <c r="AH2462" s="16"/>
      <c r="AI2462" s="16"/>
      <c r="AJ2462" s="16"/>
      <c r="AK2462" s="16"/>
      <c r="AM2462"/>
    </row>
    <row r="2463" spans="1:44" ht="18" customHeight="1" x14ac:dyDescent="0.2">
      <c r="A2463" s="62"/>
      <c r="B2463" s="179" t="s">
        <v>279</v>
      </c>
      <c r="C2463" s="180"/>
      <c r="D2463" s="99" t="str">
        <f>IF($X2452="","",_xlfn.XLOOKUP($X2452,Sisteplant[Número OS],Sisteplant[Ativo]))</f>
        <v/>
      </c>
      <c r="E2463" s="99"/>
      <c r="F2463" s="99"/>
      <c r="G2463" s="99"/>
      <c r="H2463" s="99"/>
      <c r="I2463" s="99"/>
      <c r="J2463" s="99"/>
      <c r="K2463" s="99"/>
      <c r="L2463" s="179" t="s">
        <v>280</v>
      </c>
      <c r="M2463" s="180"/>
      <c r="N2463" s="180"/>
      <c r="O2463" s="180"/>
      <c r="P2463" s="99" t="str">
        <f>IF($X2452="","",_xlfn.XLOOKUP($X2452,Sisteplant[Número OS],Sisteplant[Denominação Ativo]))</f>
        <v/>
      </c>
      <c r="Q2463" s="99"/>
      <c r="R2463" s="99"/>
      <c r="S2463" s="99"/>
      <c r="T2463" s="99"/>
      <c r="U2463" s="99"/>
      <c r="V2463" s="99"/>
      <c r="W2463" s="99"/>
      <c r="X2463" s="99"/>
      <c r="Y2463" s="99"/>
      <c r="Z2463" s="99"/>
      <c r="AA2463" s="99"/>
      <c r="AB2463" s="99"/>
      <c r="AC2463" s="99"/>
      <c r="AD2463" s="99"/>
      <c r="AE2463" s="185" t="str">
        <f t="array" ref="AE2463">IFERROR(
IF(I2455="","",
_xlfn.SWITCH(I2455,
"PROJETO","PO",
"OBRAS","CC")),
"--")</f>
        <v/>
      </c>
      <c r="AF2463" s="186"/>
      <c r="AG2463" s="214" t="str">
        <f t="array" ref="AG2463">IFERROR(
_xlfn.SWITCH(I2455,
"","",
"PROJETO",VALUE(RIGHT(_xlfn.XLOOKUP(X2452,Sisteplant[Número OS],Sisteplant[Observações do Serviço]),LEN(_xlfn.XLOOKUP(X2452,Sisteplant[Número OS],Sisteplant[Observações do Serviço]))-3)),
"OBRAS",VALUE(LEFT(VLOOKUP($X2452,Sisteplant[],20,FALSE),FIND("-",VLOOKUP($X2452,Sisteplant[],20,FALSE))-1))),"--")</f>
        <v/>
      </c>
      <c r="AH2463" s="214"/>
      <c r="AI2463" s="214"/>
      <c r="AJ2463" s="214"/>
      <c r="AK2463" s="215"/>
      <c r="AM2463"/>
    </row>
    <row r="2464" spans="1:44" ht="7" customHeight="1" x14ac:dyDescent="0.2">
      <c r="A2464" s="62"/>
      <c r="B2464" s="18"/>
      <c r="C2464" s="24"/>
      <c r="D2464" s="18"/>
      <c r="E2464" s="18"/>
      <c r="F2464" s="18"/>
      <c r="G2464" s="18"/>
      <c r="H2464" s="18"/>
      <c r="I2464" s="18"/>
      <c r="J2464" s="18"/>
      <c r="K2464" s="18"/>
      <c r="L2464" s="18"/>
      <c r="M2464" s="18"/>
      <c r="N2464" s="18"/>
      <c r="O2464" s="18"/>
      <c r="P2464" s="18"/>
      <c r="Q2464" s="18"/>
      <c r="R2464" s="18"/>
      <c r="S2464" s="18"/>
      <c r="T2464" s="18"/>
      <c r="U2464" s="18"/>
      <c r="V2464" s="18"/>
      <c r="W2464" s="18"/>
      <c r="X2464" s="18"/>
      <c r="Y2464" s="18"/>
      <c r="Z2464" s="18"/>
      <c r="AA2464" s="18"/>
      <c r="AB2464" s="18"/>
      <c r="AC2464" s="18"/>
      <c r="AD2464" s="18"/>
      <c r="AE2464" s="18"/>
      <c r="AF2464" s="18"/>
      <c r="AG2464" s="18"/>
      <c r="AH2464" s="18"/>
      <c r="AI2464" s="18"/>
      <c r="AJ2464" s="18"/>
      <c r="AK2464" s="18"/>
      <c r="AM2464"/>
    </row>
    <row r="2465" spans="1:39" ht="18" customHeight="1" x14ac:dyDescent="0.2">
      <c r="A2465" s="62"/>
      <c r="B2465" s="179" t="s">
        <v>9</v>
      </c>
      <c r="C2465" s="180"/>
      <c r="D2465" s="180"/>
      <c r="E2465" s="180"/>
      <c r="F2465" s="99" t="str">
        <f>IF($X2452="","",_xlfn.XLOOKUP($X2452,Sisteplant[Número OS],Sisteplant[Denominação do Solicitante]))</f>
        <v/>
      </c>
      <c r="G2465" s="99"/>
      <c r="H2465" s="99"/>
      <c r="I2465" s="99"/>
      <c r="J2465" s="99"/>
      <c r="K2465" s="99"/>
      <c r="L2465" s="99"/>
      <c r="M2465" s="99"/>
      <c r="N2465" s="99"/>
      <c r="O2465" s="99"/>
      <c r="P2465" s="99"/>
      <c r="Q2465" s="99"/>
      <c r="R2465" s="99"/>
      <c r="S2465" s="181" t="s">
        <v>281</v>
      </c>
      <c r="T2465" s="182"/>
      <c r="U2465" s="182"/>
      <c r="V2465" s="183" t="str">
        <f>IF($X2452="","",_xlfn.XLOOKUP($X2452,Sisteplant[Número OS],Sisteplant[Denominação Unidade Negócio]))</f>
        <v/>
      </c>
      <c r="W2465" s="183"/>
      <c r="X2465" s="183"/>
      <c r="Y2465" s="183"/>
      <c r="Z2465" s="183"/>
      <c r="AA2465" s="184"/>
      <c r="AB2465" s="185" t="s">
        <v>1</v>
      </c>
      <c r="AC2465" s="186"/>
      <c r="AD2465" s="186"/>
      <c r="AE2465" s="186"/>
      <c r="AF2465" s="99" t="str">
        <f>IF($X2452="","",_xlfn.XLOOKUP($X2452,Sisteplant[Número OS],Sisteplant[OS Cliente]))</f>
        <v/>
      </c>
      <c r="AG2465" s="99"/>
      <c r="AH2465" s="99"/>
      <c r="AI2465" s="99"/>
      <c r="AJ2465" s="99"/>
      <c r="AK2465" s="100"/>
      <c r="AM2465"/>
    </row>
    <row r="2466" spans="1:39" ht="7" customHeight="1" x14ac:dyDescent="0.2">
      <c r="A2466" s="62"/>
      <c r="B2466" s="16"/>
      <c r="C2466" s="17"/>
      <c r="D2466" s="18"/>
      <c r="E2466" s="18"/>
      <c r="F2466" s="18"/>
      <c r="G2466" s="18"/>
      <c r="H2466" s="18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  <c r="AA2466" s="16"/>
      <c r="AB2466" s="16"/>
      <c r="AC2466" s="16"/>
      <c r="AD2466" s="16"/>
      <c r="AE2466" s="16"/>
      <c r="AF2466" s="16"/>
      <c r="AG2466" s="16"/>
      <c r="AH2466" s="16"/>
      <c r="AI2466" s="16"/>
      <c r="AJ2466" s="16"/>
      <c r="AK2466" s="16"/>
      <c r="AM2466"/>
    </row>
    <row r="2467" spans="1:39" ht="15" customHeight="1" x14ac:dyDescent="0.2">
      <c r="A2467" s="62"/>
      <c r="B2467" s="232" t="s">
        <v>282</v>
      </c>
      <c r="C2467" s="152" t="s">
        <v>283</v>
      </c>
      <c r="D2467" s="153"/>
      <c r="E2467" s="153"/>
      <c r="F2467" s="153"/>
      <c r="G2467" s="153"/>
      <c r="H2467" s="153"/>
      <c r="I2467" s="153"/>
      <c r="J2467" s="153"/>
      <c r="K2467" s="153"/>
      <c r="L2467" s="153"/>
      <c r="M2467" s="153"/>
      <c r="N2467" s="153"/>
      <c r="O2467" s="153"/>
      <c r="P2467" s="153"/>
      <c r="Q2467" s="153"/>
      <c r="R2467" s="153"/>
      <c r="S2467" s="153"/>
      <c r="T2467" s="153"/>
      <c r="U2467" s="153"/>
      <c r="V2467" s="153"/>
      <c r="W2467" s="153"/>
      <c r="X2467" s="153"/>
      <c r="Y2467" s="153"/>
      <c r="Z2467" s="153"/>
      <c r="AA2467" s="153"/>
      <c r="AB2467" s="153"/>
      <c r="AC2467" s="153"/>
      <c r="AD2467" s="153"/>
      <c r="AE2467" s="154"/>
      <c r="AF2467" s="136" t="s">
        <v>284</v>
      </c>
      <c r="AG2467" s="137"/>
      <c r="AH2467" s="138"/>
      <c r="AI2467" s="136" t="s">
        <v>281</v>
      </c>
      <c r="AJ2467" s="137"/>
      <c r="AK2467" s="138"/>
      <c r="AM2467"/>
    </row>
    <row r="2468" spans="1:39" ht="16.75" customHeight="1" x14ac:dyDescent="0.2">
      <c r="A2468" s="62"/>
      <c r="B2468" s="233"/>
      <c r="C2468" s="155"/>
      <c r="D2468" s="156"/>
      <c r="E2468" s="156"/>
      <c r="F2468" s="156"/>
      <c r="G2468" s="156"/>
      <c r="H2468" s="156"/>
      <c r="I2468" s="156"/>
      <c r="J2468" s="156"/>
      <c r="K2468" s="156"/>
      <c r="L2468" s="156"/>
      <c r="M2468" s="156"/>
      <c r="N2468" s="156"/>
      <c r="O2468" s="156"/>
      <c r="P2468" s="156"/>
      <c r="Q2468" s="156"/>
      <c r="R2468" s="156"/>
      <c r="S2468" s="156"/>
      <c r="T2468" s="156"/>
      <c r="U2468" s="156"/>
      <c r="V2468" s="156"/>
      <c r="W2468" s="156"/>
      <c r="X2468" s="156"/>
      <c r="Y2468" s="156"/>
      <c r="Z2468" s="156"/>
      <c r="AA2468" s="156"/>
      <c r="AB2468" s="156"/>
      <c r="AC2468" s="156"/>
      <c r="AD2468" s="156"/>
      <c r="AE2468" s="157"/>
      <c r="AF2468" s="139"/>
      <c r="AG2468" s="140"/>
      <c r="AH2468" s="141"/>
      <c r="AI2468" s="139"/>
      <c r="AJ2468" s="140"/>
      <c r="AK2468" s="141"/>
      <c r="AM2468"/>
    </row>
    <row r="2469" spans="1:39" ht="16.75" customHeight="1" x14ac:dyDescent="0.2">
      <c r="A2469" s="62"/>
      <c r="B2469" s="92">
        <v>1</v>
      </c>
      <c r="C2469" s="142"/>
      <c r="D2469" s="143"/>
      <c r="E2469" s="143"/>
      <c r="F2469" s="143"/>
      <c r="G2469" s="143"/>
      <c r="H2469" s="143"/>
      <c r="I2469" s="143"/>
      <c r="J2469" s="143"/>
      <c r="K2469" s="143"/>
      <c r="L2469" s="143"/>
      <c r="M2469" s="143"/>
      <c r="N2469" s="143"/>
      <c r="O2469" s="143"/>
      <c r="P2469" s="143"/>
      <c r="Q2469" s="143"/>
      <c r="R2469" s="143"/>
      <c r="S2469" s="143"/>
      <c r="T2469" s="143"/>
      <c r="U2469" s="143"/>
      <c r="V2469" s="143"/>
      <c r="W2469" s="143"/>
      <c r="X2469" s="143"/>
      <c r="Y2469" s="143"/>
      <c r="Z2469" s="143"/>
      <c r="AA2469" s="143"/>
      <c r="AB2469" s="143"/>
      <c r="AC2469" s="143"/>
      <c r="AD2469" s="143"/>
      <c r="AE2469" s="144"/>
      <c r="AF2469" s="142"/>
      <c r="AG2469" s="143"/>
      <c r="AH2469" s="144"/>
      <c r="AI2469" s="142"/>
      <c r="AJ2469" s="143"/>
      <c r="AK2469" s="144"/>
      <c r="AM2469"/>
    </row>
    <row r="2470" spans="1:39" ht="16.75" customHeight="1" x14ac:dyDescent="0.2">
      <c r="A2470" s="62"/>
      <c r="B2470" s="93">
        <v>2</v>
      </c>
      <c r="C2470" s="145"/>
      <c r="D2470" s="146"/>
      <c r="E2470" s="146"/>
      <c r="F2470" s="146"/>
      <c r="G2470" s="146"/>
      <c r="H2470" s="146"/>
      <c r="I2470" s="146"/>
      <c r="J2470" s="146"/>
      <c r="K2470" s="146"/>
      <c r="L2470" s="146"/>
      <c r="M2470" s="146"/>
      <c r="N2470" s="146"/>
      <c r="O2470" s="146"/>
      <c r="P2470" s="146"/>
      <c r="Q2470" s="146"/>
      <c r="R2470" s="146"/>
      <c r="S2470" s="146"/>
      <c r="T2470" s="146"/>
      <c r="U2470" s="146"/>
      <c r="V2470" s="146"/>
      <c r="W2470" s="146"/>
      <c r="X2470" s="146"/>
      <c r="Y2470" s="146"/>
      <c r="Z2470" s="146"/>
      <c r="AA2470" s="146"/>
      <c r="AB2470" s="146"/>
      <c r="AC2470" s="146"/>
      <c r="AD2470" s="146"/>
      <c r="AE2470" s="147"/>
      <c r="AF2470" s="145"/>
      <c r="AG2470" s="146"/>
      <c r="AH2470" s="147"/>
      <c r="AI2470" s="145"/>
      <c r="AJ2470" s="146"/>
      <c r="AK2470" s="147"/>
      <c r="AM2470"/>
    </row>
    <row r="2471" spans="1:39" ht="16.75" customHeight="1" x14ac:dyDescent="0.2">
      <c r="A2471" s="62"/>
      <c r="B2471" s="93">
        <v>3</v>
      </c>
      <c r="C2471" s="145"/>
      <c r="D2471" s="146"/>
      <c r="E2471" s="146"/>
      <c r="F2471" s="146"/>
      <c r="G2471" s="146"/>
      <c r="H2471" s="146"/>
      <c r="I2471" s="146"/>
      <c r="J2471" s="146"/>
      <c r="K2471" s="146"/>
      <c r="L2471" s="146"/>
      <c r="M2471" s="146"/>
      <c r="N2471" s="146"/>
      <c r="O2471" s="146"/>
      <c r="P2471" s="146"/>
      <c r="Q2471" s="146"/>
      <c r="R2471" s="146"/>
      <c r="S2471" s="146"/>
      <c r="T2471" s="146"/>
      <c r="U2471" s="146"/>
      <c r="V2471" s="146"/>
      <c r="W2471" s="146"/>
      <c r="X2471" s="146"/>
      <c r="Y2471" s="146"/>
      <c r="Z2471" s="146"/>
      <c r="AA2471" s="146"/>
      <c r="AB2471" s="146"/>
      <c r="AC2471" s="146"/>
      <c r="AD2471" s="146"/>
      <c r="AE2471" s="147"/>
      <c r="AF2471" s="145"/>
      <c r="AG2471" s="146"/>
      <c r="AH2471" s="147"/>
      <c r="AI2471" s="145"/>
      <c r="AJ2471" s="146"/>
      <c r="AK2471" s="147"/>
      <c r="AM2471"/>
    </row>
    <row r="2472" spans="1:39" s="27" customFormat="1" ht="17" customHeight="1" x14ac:dyDescent="0.2">
      <c r="A2472" s="64"/>
      <c r="B2472" s="93">
        <v>4</v>
      </c>
      <c r="C2472" s="145"/>
      <c r="D2472" s="146"/>
      <c r="E2472" s="146"/>
      <c r="F2472" s="146"/>
      <c r="G2472" s="146"/>
      <c r="H2472" s="146"/>
      <c r="I2472" s="146"/>
      <c r="J2472" s="146"/>
      <c r="K2472" s="146"/>
      <c r="L2472" s="146"/>
      <c r="M2472" s="146"/>
      <c r="N2472" s="146"/>
      <c r="O2472" s="146"/>
      <c r="P2472" s="146"/>
      <c r="Q2472" s="146"/>
      <c r="R2472" s="146"/>
      <c r="S2472" s="146"/>
      <c r="T2472" s="146"/>
      <c r="U2472" s="146"/>
      <c r="V2472" s="146"/>
      <c r="W2472" s="146"/>
      <c r="X2472" s="146"/>
      <c r="Y2472" s="146"/>
      <c r="Z2472" s="146"/>
      <c r="AA2472" s="146"/>
      <c r="AB2472" s="146"/>
      <c r="AC2472" s="146"/>
      <c r="AD2472" s="146"/>
      <c r="AE2472" s="147"/>
      <c r="AF2472" s="145"/>
      <c r="AG2472" s="146"/>
      <c r="AH2472" s="147"/>
      <c r="AI2472" s="145"/>
      <c r="AJ2472" s="146"/>
      <c r="AK2472" s="147"/>
    </row>
    <row r="2473" spans="1:39" ht="17" customHeight="1" x14ac:dyDescent="0.2">
      <c r="A2473" s="62"/>
      <c r="B2473" s="93">
        <v>5</v>
      </c>
      <c r="C2473" s="145"/>
      <c r="D2473" s="146"/>
      <c r="E2473" s="146"/>
      <c r="F2473" s="146"/>
      <c r="G2473" s="146"/>
      <c r="H2473" s="146"/>
      <c r="I2473" s="146"/>
      <c r="J2473" s="146"/>
      <c r="K2473" s="146"/>
      <c r="L2473" s="146"/>
      <c r="M2473" s="146"/>
      <c r="N2473" s="146"/>
      <c r="O2473" s="146"/>
      <c r="P2473" s="146"/>
      <c r="Q2473" s="146"/>
      <c r="R2473" s="146"/>
      <c r="S2473" s="146"/>
      <c r="T2473" s="146"/>
      <c r="U2473" s="146"/>
      <c r="V2473" s="146"/>
      <c r="W2473" s="146"/>
      <c r="X2473" s="146"/>
      <c r="Y2473" s="146"/>
      <c r="Z2473" s="146"/>
      <c r="AA2473" s="146"/>
      <c r="AB2473" s="146"/>
      <c r="AC2473" s="146"/>
      <c r="AD2473" s="146"/>
      <c r="AE2473" s="147"/>
      <c r="AF2473" s="145"/>
      <c r="AG2473" s="146"/>
      <c r="AH2473" s="147"/>
      <c r="AI2473" s="145"/>
      <c r="AJ2473" s="146"/>
      <c r="AK2473" s="147"/>
      <c r="AM2473"/>
    </row>
    <row r="2474" spans="1:39" ht="17" customHeight="1" x14ac:dyDescent="0.2">
      <c r="A2474" s="62"/>
      <c r="B2474" s="93">
        <v>6</v>
      </c>
      <c r="C2474" s="145"/>
      <c r="D2474" s="146"/>
      <c r="E2474" s="146"/>
      <c r="F2474" s="146"/>
      <c r="G2474" s="146"/>
      <c r="H2474" s="146"/>
      <c r="I2474" s="146"/>
      <c r="J2474" s="146"/>
      <c r="K2474" s="146"/>
      <c r="L2474" s="146"/>
      <c r="M2474" s="146"/>
      <c r="N2474" s="146"/>
      <c r="O2474" s="146"/>
      <c r="P2474" s="146"/>
      <c r="Q2474" s="146"/>
      <c r="R2474" s="146"/>
      <c r="S2474" s="146"/>
      <c r="T2474" s="146"/>
      <c r="U2474" s="146"/>
      <c r="V2474" s="146"/>
      <c r="W2474" s="146"/>
      <c r="X2474" s="146"/>
      <c r="Y2474" s="146"/>
      <c r="Z2474" s="146"/>
      <c r="AA2474" s="146"/>
      <c r="AB2474" s="146"/>
      <c r="AC2474" s="146"/>
      <c r="AD2474" s="146"/>
      <c r="AE2474" s="147"/>
      <c r="AF2474" s="145"/>
      <c r="AG2474" s="146"/>
      <c r="AH2474" s="147"/>
      <c r="AI2474" s="145"/>
      <c r="AJ2474" s="146"/>
      <c r="AK2474" s="147"/>
      <c r="AM2474"/>
    </row>
    <row r="2475" spans="1:39" ht="17" customHeight="1" x14ac:dyDescent="0.2">
      <c r="A2475" s="62"/>
      <c r="B2475" s="94">
        <v>7</v>
      </c>
      <c r="C2475" s="148"/>
      <c r="D2475" s="149"/>
      <c r="E2475" s="149"/>
      <c r="F2475" s="149"/>
      <c r="G2475" s="149"/>
      <c r="H2475" s="149"/>
      <c r="I2475" s="149"/>
      <c r="J2475" s="149"/>
      <c r="K2475" s="149"/>
      <c r="L2475" s="149"/>
      <c r="M2475" s="149"/>
      <c r="N2475" s="149"/>
      <c r="O2475" s="149"/>
      <c r="P2475" s="149"/>
      <c r="Q2475" s="149"/>
      <c r="R2475" s="149"/>
      <c r="S2475" s="149"/>
      <c r="T2475" s="149"/>
      <c r="U2475" s="149"/>
      <c r="V2475" s="149"/>
      <c r="W2475" s="149"/>
      <c r="X2475" s="149"/>
      <c r="Y2475" s="149"/>
      <c r="Z2475" s="149"/>
      <c r="AA2475" s="149"/>
      <c r="AB2475" s="149"/>
      <c r="AC2475" s="149"/>
      <c r="AD2475" s="149"/>
      <c r="AE2475" s="150"/>
      <c r="AF2475" s="148"/>
      <c r="AG2475" s="149"/>
      <c r="AH2475" s="150"/>
      <c r="AI2475" s="148"/>
      <c r="AJ2475" s="149"/>
      <c r="AK2475" s="150"/>
      <c r="AM2475"/>
    </row>
    <row r="2476" spans="1:39" ht="7" customHeight="1" x14ac:dyDescent="0.2">
      <c r="A2476" s="62"/>
      <c r="B2476" s="16"/>
      <c r="C2476" s="17"/>
      <c r="D2476" s="18"/>
      <c r="E2476" s="18"/>
      <c r="F2476" s="18"/>
      <c r="G2476" s="18"/>
      <c r="H2476" s="18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  <c r="AA2476" s="16"/>
      <c r="AB2476" s="16"/>
      <c r="AC2476" s="16"/>
      <c r="AD2476" s="16"/>
      <c r="AE2476" s="16"/>
      <c r="AF2476" s="16"/>
      <c r="AG2476" s="16"/>
      <c r="AH2476" s="16"/>
      <c r="AI2476" s="16"/>
      <c r="AJ2476" s="16"/>
      <c r="AK2476" s="16"/>
      <c r="AM2476"/>
    </row>
    <row r="2477" spans="1:39" ht="17" customHeight="1" x14ac:dyDescent="0.2">
      <c r="A2477" s="62"/>
      <c r="B2477" s="163" t="s">
        <v>285</v>
      </c>
      <c r="C2477" s="164"/>
      <c r="D2477" s="165"/>
      <c r="E2477" s="163" t="s">
        <v>286</v>
      </c>
      <c r="F2477" s="164"/>
      <c r="G2477" s="164"/>
      <c r="H2477" s="164"/>
      <c r="I2477" s="164"/>
      <c r="J2477" s="164"/>
      <c r="K2477" s="164"/>
      <c r="L2477" s="164"/>
      <c r="M2477" s="164"/>
      <c r="N2477" s="164"/>
      <c r="O2477" s="164"/>
      <c r="P2477" s="164"/>
      <c r="Q2477" s="164"/>
      <c r="R2477" s="164"/>
      <c r="S2477" s="165"/>
      <c r="T2477" s="163" t="s">
        <v>287</v>
      </c>
      <c r="U2477" s="164"/>
      <c r="V2477" s="164"/>
      <c r="W2477" s="164"/>
      <c r="X2477" s="165"/>
      <c r="Y2477" s="163" t="s">
        <v>288</v>
      </c>
      <c r="Z2477" s="164"/>
      <c r="AA2477" s="164"/>
      <c r="AB2477" s="164"/>
      <c r="AC2477" s="165"/>
      <c r="AD2477" s="163" t="s">
        <v>289</v>
      </c>
      <c r="AE2477" s="164"/>
      <c r="AF2477" s="164"/>
      <c r="AG2477" s="164"/>
      <c r="AH2477" s="165"/>
      <c r="AI2477" s="163" t="s">
        <v>290</v>
      </c>
      <c r="AJ2477" s="164"/>
      <c r="AK2477" s="165"/>
      <c r="AM2477"/>
    </row>
    <row r="2478" spans="1:39" ht="17" customHeight="1" x14ac:dyDescent="0.2">
      <c r="A2478" s="62"/>
      <c r="B2478" s="142"/>
      <c r="C2478" s="143"/>
      <c r="D2478" s="144"/>
      <c r="E2478" s="142"/>
      <c r="F2478" s="143"/>
      <c r="G2478" s="143"/>
      <c r="H2478" s="143"/>
      <c r="I2478" s="143"/>
      <c r="J2478" s="143"/>
      <c r="K2478" s="143"/>
      <c r="L2478" s="143"/>
      <c r="M2478" s="143"/>
      <c r="N2478" s="143"/>
      <c r="O2478" s="143"/>
      <c r="P2478" s="143"/>
      <c r="Q2478" s="143"/>
      <c r="R2478" s="143"/>
      <c r="S2478" s="144"/>
      <c r="T2478" s="142" t="s">
        <v>291</v>
      </c>
      <c r="U2478" s="143"/>
      <c r="V2478" s="143"/>
      <c r="W2478" s="143"/>
      <c r="X2478" s="144"/>
      <c r="Y2478" s="142" t="s">
        <v>292</v>
      </c>
      <c r="Z2478" s="143"/>
      <c r="AA2478" s="143"/>
      <c r="AB2478" s="143"/>
      <c r="AC2478" s="144"/>
      <c r="AD2478" s="142" t="s">
        <v>292</v>
      </c>
      <c r="AE2478" s="143"/>
      <c r="AF2478" s="143"/>
      <c r="AG2478" s="143"/>
      <c r="AH2478" s="144"/>
      <c r="AI2478" s="142"/>
      <c r="AJ2478" s="143"/>
      <c r="AK2478" s="144"/>
      <c r="AM2478"/>
    </row>
    <row r="2479" spans="1:39" ht="17" customHeight="1" x14ac:dyDescent="0.2">
      <c r="A2479" s="62"/>
      <c r="B2479" s="145"/>
      <c r="C2479" s="146"/>
      <c r="D2479" s="147"/>
      <c r="E2479" s="145"/>
      <c r="F2479" s="146"/>
      <c r="G2479" s="146"/>
      <c r="H2479" s="146"/>
      <c r="I2479" s="146"/>
      <c r="J2479" s="146"/>
      <c r="K2479" s="146"/>
      <c r="L2479" s="146"/>
      <c r="M2479" s="146"/>
      <c r="N2479" s="146"/>
      <c r="O2479" s="146"/>
      <c r="P2479" s="146"/>
      <c r="Q2479" s="146"/>
      <c r="R2479" s="146"/>
      <c r="S2479" s="147"/>
      <c r="T2479" s="145" t="s">
        <v>291</v>
      </c>
      <c r="U2479" s="146"/>
      <c r="V2479" s="146"/>
      <c r="W2479" s="146"/>
      <c r="X2479" s="147"/>
      <c r="Y2479" s="145" t="s">
        <v>292</v>
      </c>
      <c r="Z2479" s="146"/>
      <c r="AA2479" s="146"/>
      <c r="AB2479" s="146"/>
      <c r="AC2479" s="147"/>
      <c r="AD2479" s="145" t="s">
        <v>292</v>
      </c>
      <c r="AE2479" s="146"/>
      <c r="AF2479" s="146"/>
      <c r="AG2479" s="146"/>
      <c r="AH2479" s="147"/>
      <c r="AI2479" s="145"/>
      <c r="AJ2479" s="146"/>
      <c r="AK2479" s="147"/>
      <c r="AM2479"/>
    </row>
    <row r="2480" spans="1:39" ht="17" customHeight="1" x14ac:dyDescent="0.2">
      <c r="A2480" s="62"/>
      <c r="B2480" s="145"/>
      <c r="C2480" s="146"/>
      <c r="D2480" s="147"/>
      <c r="E2480" s="145"/>
      <c r="F2480" s="146"/>
      <c r="G2480" s="146"/>
      <c r="H2480" s="146"/>
      <c r="I2480" s="146"/>
      <c r="J2480" s="146"/>
      <c r="K2480" s="146"/>
      <c r="L2480" s="146"/>
      <c r="M2480" s="146"/>
      <c r="N2480" s="146"/>
      <c r="O2480" s="146"/>
      <c r="P2480" s="146"/>
      <c r="Q2480" s="146"/>
      <c r="R2480" s="146"/>
      <c r="S2480" s="147"/>
      <c r="T2480" s="145" t="s">
        <v>291</v>
      </c>
      <c r="U2480" s="146"/>
      <c r="V2480" s="146"/>
      <c r="W2480" s="146"/>
      <c r="X2480" s="147"/>
      <c r="Y2480" s="145" t="s">
        <v>292</v>
      </c>
      <c r="Z2480" s="146"/>
      <c r="AA2480" s="146"/>
      <c r="AB2480" s="146"/>
      <c r="AC2480" s="147"/>
      <c r="AD2480" s="145" t="s">
        <v>292</v>
      </c>
      <c r="AE2480" s="146"/>
      <c r="AF2480" s="146"/>
      <c r="AG2480" s="146"/>
      <c r="AH2480" s="147"/>
      <c r="AI2480" s="145"/>
      <c r="AJ2480" s="146"/>
      <c r="AK2480" s="147"/>
      <c r="AM2480"/>
    </row>
    <row r="2481" spans="1:39" ht="17" customHeight="1" x14ac:dyDescent="0.2">
      <c r="A2481" s="62"/>
      <c r="B2481" s="145"/>
      <c r="C2481" s="146"/>
      <c r="D2481" s="147"/>
      <c r="E2481" s="145"/>
      <c r="F2481" s="146"/>
      <c r="G2481" s="146"/>
      <c r="H2481" s="146"/>
      <c r="I2481" s="146"/>
      <c r="J2481" s="146"/>
      <c r="K2481" s="146"/>
      <c r="L2481" s="146"/>
      <c r="M2481" s="146"/>
      <c r="N2481" s="146"/>
      <c r="O2481" s="146"/>
      <c r="P2481" s="146"/>
      <c r="Q2481" s="146"/>
      <c r="R2481" s="146"/>
      <c r="S2481" s="147"/>
      <c r="T2481" s="145" t="s">
        <v>291</v>
      </c>
      <c r="U2481" s="146"/>
      <c r="V2481" s="146"/>
      <c r="W2481" s="146"/>
      <c r="X2481" s="147"/>
      <c r="Y2481" s="145" t="s">
        <v>292</v>
      </c>
      <c r="Z2481" s="146"/>
      <c r="AA2481" s="146"/>
      <c r="AB2481" s="146"/>
      <c r="AC2481" s="147"/>
      <c r="AD2481" s="145" t="s">
        <v>292</v>
      </c>
      <c r="AE2481" s="146"/>
      <c r="AF2481" s="146"/>
      <c r="AG2481" s="146"/>
      <c r="AH2481" s="147"/>
      <c r="AI2481" s="145"/>
      <c r="AJ2481" s="146"/>
      <c r="AK2481" s="147"/>
      <c r="AM2481"/>
    </row>
    <row r="2482" spans="1:39" ht="17" customHeight="1" x14ac:dyDescent="0.2">
      <c r="A2482" s="62"/>
      <c r="B2482" s="145"/>
      <c r="C2482" s="146"/>
      <c r="D2482" s="147"/>
      <c r="E2482" s="145"/>
      <c r="F2482" s="146"/>
      <c r="G2482" s="146"/>
      <c r="H2482" s="146"/>
      <c r="I2482" s="146"/>
      <c r="J2482" s="146"/>
      <c r="K2482" s="146"/>
      <c r="L2482" s="146"/>
      <c r="M2482" s="146"/>
      <c r="N2482" s="146"/>
      <c r="O2482" s="146"/>
      <c r="P2482" s="146"/>
      <c r="Q2482" s="146"/>
      <c r="R2482" s="146"/>
      <c r="S2482" s="147"/>
      <c r="T2482" s="145" t="s">
        <v>291</v>
      </c>
      <c r="U2482" s="146"/>
      <c r="V2482" s="146"/>
      <c r="W2482" s="146"/>
      <c r="X2482" s="147"/>
      <c r="Y2482" s="145" t="s">
        <v>292</v>
      </c>
      <c r="Z2482" s="146"/>
      <c r="AA2482" s="146"/>
      <c r="AB2482" s="146"/>
      <c r="AC2482" s="147"/>
      <c r="AD2482" s="145" t="s">
        <v>292</v>
      </c>
      <c r="AE2482" s="146"/>
      <c r="AF2482" s="146"/>
      <c r="AG2482" s="146"/>
      <c r="AH2482" s="147"/>
      <c r="AI2482" s="145"/>
      <c r="AJ2482" s="146"/>
      <c r="AK2482" s="147"/>
      <c r="AM2482"/>
    </row>
    <row r="2483" spans="1:39" ht="17" customHeight="1" x14ac:dyDescent="0.2">
      <c r="A2483" s="62"/>
      <c r="B2483" s="145"/>
      <c r="C2483" s="146"/>
      <c r="D2483" s="147"/>
      <c r="E2483" s="145"/>
      <c r="F2483" s="146"/>
      <c r="G2483" s="146"/>
      <c r="H2483" s="146"/>
      <c r="I2483" s="146"/>
      <c r="J2483" s="146"/>
      <c r="K2483" s="146"/>
      <c r="L2483" s="146"/>
      <c r="M2483" s="146"/>
      <c r="N2483" s="146"/>
      <c r="O2483" s="146"/>
      <c r="P2483" s="146"/>
      <c r="Q2483" s="146"/>
      <c r="R2483" s="146"/>
      <c r="S2483" s="147"/>
      <c r="T2483" s="145" t="s">
        <v>291</v>
      </c>
      <c r="U2483" s="146"/>
      <c r="V2483" s="146"/>
      <c r="W2483" s="146"/>
      <c r="X2483" s="147"/>
      <c r="Y2483" s="145" t="s">
        <v>292</v>
      </c>
      <c r="Z2483" s="146"/>
      <c r="AA2483" s="146"/>
      <c r="AB2483" s="146"/>
      <c r="AC2483" s="147"/>
      <c r="AD2483" s="145" t="s">
        <v>292</v>
      </c>
      <c r="AE2483" s="146"/>
      <c r="AF2483" s="146"/>
      <c r="AG2483" s="146"/>
      <c r="AH2483" s="147"/>
      <c r="AI2483" s="145"/>
      <c r="AJ2483" s="146"/>
      <c r="AK2483" s="147"/>
      <c r="AM2483"/>
    </row>
    <row r="2484" spans="1:39" ht="17" customHeight="1" x14ac:dyDescent="0.2">
      <c r="A2484" s="62"/>
      <c r="B2484" s="145"/>
      <c r="C2484" s="146"/>
      <c r="D2484" s="147"/>
      <c r="E2484" s="145"/>
      <c r="F2484" s="146"/>
      <c r="G2484" s="146"/>
      <c r="H2484" s="146"/>
      <c r="I2484" s="146"/>
      <c r="J2484" s="146"/>
      <c r="K2484" s="146"/>
      <c r="L2484" s="146"/>
      <c r="M2484" s="146"/>
      <c r="N2484" s="146"/>
      <c r="O2484" s="146"/>
      <c r="P2484" s="146"/>
      <c r="Q2484" s="146"/>
      <c r="R2484" s="146"/>
      <c r="S2484" s="147"/>
      <c r="T2484" s="145" t="s">
        <v>291</v>
      </c>
      <c r="U2484" s="146"/>
      <c r="V2484" s="146"/>
      <c r="W2484" s="146"/>
      <c r="X2484" s="147"/>
      <c r="Y2484" s="145" t="s">
        <v>292</v>
      </c>
      <c r="Z2484" s="146"/>
      <c r="AA2484" s="146"/>
      <c r="AB2484" s="146"/>
      <c r="AC2484" s="147"/>
      <c r="AD2484" s="145" t="s">
        <v>292</v>
      </c>
      <c r="AE2484" s="146"/>
      <c r="AF2484" s="146"/>
      <c r="AG2484" s="146"/>
      <c r="AH2484" s="147"/>
      <c r="AI2484" s="145"/>
      <c r="AJ2484" s="146"/>
      <c r="AK2484" s="147"/>
      <c r="AM2484"/>
    </row>
    <row r="2485" spans="1:39" ht="17" customHeight="1" x14ac:dyDescent="0.2">
      <c r="A2485" s="62"/>
      <c r="B2485" s="145"/>
      <c r="C2485" s="146"/>
      <c r="D2485" s="147"/>
      <c r="E2485" s="145"/>
      <c r="F2485" s="146"/>
      <c r="G2485" s="146"/>
      <c r="H2485" s="146"/>
      <c r="I2485" s="146"/>
      <c r="J2485" s="146"/>
      <c r="K2485" s="146"/>
      <c r="L2485" s="146"/>
      <c r="M2485" s="146"/>
      <c r="N2485" s="146"/>
      <c r="O2485" s="146"/>
      <c r="P2485" s="146"/>
      <c r="Q2485" s="146"/>
      <c r="R2485" s="146"/>
      <c r="S2485" s="147"/>
      <c r="T2485" s="145" t="s">
        <v>291</v>
      </c>
      <c r="U2485" s="146"/>
      <c r="V2485" s="146"/>
      <c r="W2485" s="146"/>
      <c r="X2485" s="147"/>
      <c r="Y2485" s="145" t="s">
        <v>292</v>
      </c>
      <c r="Z2485" s="146"/>
      <c r="AA2485" s="146"/>
      <c r="AB2485" s="146"/>
      <c r="AC2485" s="147"/>
      <c r="AD2485" s="145" t="s">
        <v>292</v>
      </c>
      <c r="AE2485" s="146"/>
      <c r="AF2485" s="146"/>
      <c r="AG2485" s="146"/>
      <c r="AH2485" s="147"/>
      <c r="AI2485" s="145"/>
      <c r="AJ2485" s="146"/>
      <c r="AK2485" s="147"/>
      <c r="AM2485"/>
    </row>
    <row r="2486" spans="1:39" ht="17" customHeight="1" x14ac:dyDescent="0.2">
      <c r="A2486" s="62"/>
      <c r="B2486" s="145"/>
      <c r="C2486" s="146"/>
      <c r="D2486" s="147"/>
      <c r="E2486" s="145"/>
      <c r="F2486" s="146"/>
      <c r="G2486" s="146"/>
      <c r="H2486" s="146"/>
      <c r="I2486" s="146"/>
      <c r="J2486" s="146"/>
      <c r="K2486" s="146"/>
      <c r="L2486" s="146"/>
      <c r="M2486" s="146"/>
      <c r="N2486" s="146"/>
      <c r="O2486" s="146"/>
      <c r="P2486" s="146"/>
      <c r="Q2486" s="146"/>
      <c r="R2486" s="146"/>
      <c r="S2486" s="147"/>
      <c r="T2486" s="145" t="s">
        <v>291</v>
      </c>
      <c r="U2486" s="146"/>
      <c r="V2486" s="146"/>
      <c r="W2486" s="146"/>
      <c r="X2486" s="147"/>
      <c r="Y2486" s="145" t="s">
        <v>292</v>
      </c>
      <c r="Z2486" s="146"/>
      <c r="AA2486" s="146"/>
      <c r="AB2486" s="146"/>
      <c r="AC2486" s="147"/>
      <c r="AD2486" s="145" t="s">
        <v>292</v>
      </c>
      <c r="AE2486" s="146"/>
      <c r="AF2486" s="146"/>
      <c r="AG2486" s="146"/>
      <c r="AH2486" s="147"/>
      <c r="AI2486" s="145"/>
      <c r="AJ2486" s="146"/>
      <c r="AK2486" s="147"/>
      <c r="AM2486"/>
    </row>
    <row r="2487" spans="1:39" ht="17" customHeight="1" x14ac:dyDescent="0.2">
      <c r="A2487" s="62"/>
      <c r="B2487" s="145"/>
      <c r="C2487" s="146"/>
      <c r="D2487" s="147"/>
      <c r="E2487" s="145"/>
      <c r="F2487" s="146"/>
      <c r="G2487" s="146"/>
      <c r="H2487" s="146"/>
      <c r="I2487" s="146"/>
      <c r="J2487" s="146"/>
      <c r="K2487" s="146"/>
      <c r="L2487" s="146"/>
      <c r="M2487" s="146"/>
      <c r="N2487" s="146"/>
      <c r="O2487" s="146"/>
      <c r="P2487" s="146"/>
      <c r="Q2487" s="146"/>
      <c r="R2487" s="146"/>
      <c r="S2487" s="147"/>
      <c r="T2487" s="145" t="s">
        <v>291</v>
      </c>
      <c r="U2487" s="146"/>
      <c r="V2487" s="146"/>
      <c r="W2487" s="146"/>
      <c r="X2487" s="147"/>
      <c r="Y2487" s="145" t="s">
        <v>292</v>
      </c>
      <c r="Z2487" s="146"/>
      <c r="AA2487" s="146"/>
      <c r="AB2487" s="146"/>
      <c r="AC2487" s="147"/>
      <c r="AD2487" s="145" t="s">
        <v>292</v>
      </c>
      <c r="AE2487" s="146"/>
      <c r="AF2487" s="146"/>
      <c r="AG2487" s="146"/>
      <c r="AH2487" s="147"/>
      <c r="AI2487" s="145"/>
      <c r="AJ2487" s="146"/>
      <c r="AK2487" s="147"/>
      <c r="AM2487"/>
    </row>
    <row r="2488" spans="1:39" ht="17" customHeight="1" x14ac:dyDescent="0.2">
      <c r="A2488" s="62"/>
      <c r="B2488" s="148"/>
      <c r="C2488" s="149"/>
      <c r="D2488" s="150"/>
      <c r="E2488" s="148"/>
      <c r="F2488" s="149"/>
      <c r="G2488" s="149"/>
      <c r="H2488" s="149"/>
      <c r="I2488" s="149"/>
      <c r="J2488" s="149"/>
      <c r="K2488" s="149"/>
      <c r="L2488" s="149"/>
      <c r="M2488" s="149"/>
      <c r="N2488" s="149"/>
      <c r="O2488" s="149"/>
      <c r="P2488" s="149"/>
      <c r="Q2488" s="149"/>
      <c r="R2488" s="149"/>
      <c r="S2488" s="150"/>
      <c r="T2488" s="148" t="s">
        <v>291</v>
      </c>
      <c r="U2488" s="149"/>
      <c r="V2488" s="149"/>
      <c r="W2488" s="149"/>
      <c r="X2488" s="150"/>
      <c r="Y2488" s="148" t="s">
        <v>292</v>
      </c>
      <c r="Z2488" s="149"/>
      <c r="AA2488" s="149"/>
      <c r="AB2488" s="149"/>
      <c r="AC2488" s="150"/>
      <c r="AD2488" s="148" t="s">
        <v>292</v>
      </c>
      <c r="AE2488" s="149"/>
      <c r="AF2488" s="149"/>
      <c r="AG2488" s="149"/>
      <c r="AH2488" s="150"/>
      <c r="AI2488" s="148"/>
      <c r="AJ2488" s="149"/>
      <c r="AK2488" s="150"/>
      <c r="AM2488"/>
    </row>
    <row r="2489" spans="1:39" ht="7" customHeight="1" x14ac:dyDescent="0.2">
      <c r="A2489" s="62"/>
      <c r="AM2489"/>
    </row>
    <row r="2490" spans="1:39" ht="7" customHeight="1" x14ac:dyDescent="0.2">
      <c r="A2490" s="62"/>
      <c r="B2490" s="28"/>
      <c r="C2490" s="25"/>
      <c r="D2490" s="25"/>
      <c r="E2490" s="25"/>
      <c r="F2490" s="25"/>
      <c r="G2490" s="25"/>
      <c r="H2490" s="25"/>
      <c r="I2490" s="25"/>
      <c r="J2490" s="25"/>
      <c r="K2490" s="25"/>
      <c r="L2490" s="25"/>
      <c r="M2490" s="25"/>
      <c r="N2490" s="25"/>
      <c r="O2490" s="25"/>
      <c r="P2490" s="25"/>
      <c r="Q2490" s="25"/>
      <c r="R2490" s="25"/>
      <c r="S2490" s="25"/>
      <c r="T2490" s="25"/>
      <c r="U2490" s="25"/>
      <c r="V2490" s="25"/>
      <c r="W2490" s="25"/>
      <c r="X2490" s="25"/>
      <c r="Y2490" s="25"/>
      <c r="Z2490" s="25"/>
      <c r="AA2490" s="25"/>
      <c r="AB2490" s="25"/>
      <c r="AC2490" s="25"/>
      <c r="AD2490" s="25"/>
      <c r="AE2490" s="25"/>
      <c r="AF2490" s="25"/>
      <c r="AG2490" s="25"/>
      <c r="AH2490" s="25"/>
      <c r="AI2490" s="25"/>
      <c r="AJ2490" s="25"/>
      <c r="AK2490" s="26"/>
      <c r="AM2490"/>
    </row>
    <row r="2491" spans="1:39" s="30" customFormat="1" ht="15" customHeight="1" x14ac:dyDescent="0.15">
      <c r="A2491" s="62"/>
      <c r="B2491" s="166" t="s">
        <v>293</v>
      </c>
      <c r="C2491" s="167"/>
      <c r="D2491" s="167"/>
      <c r="E2491" s="167"/>
      <c r="F2491" s="167"/>
      <c r="G2491" s="23"/>
      <c r="H2491" s="69"/>
      <c r="I2491" s="23" t="s">
        <v>294</v>
      </c>
      <c r="J2491" s="23"/>
      <c r="K2491" s="23"/>
      <c r="L2491" s="23"/>
      <c r="M2491" s="69"/>
      <c r="N2491" s="23" t="s">
        <v>295</v>
      </c>
      <c r="O2491" s="23"/>
      <c r="P2491" s="23"/>
      <c r="Q2491" s="23"/>
      <c r="R2491" s="69"/>
      <c r="S2491" s="23" t="s">
        <v>296</v>
      </c>
      <c r="T2491" s="23"/>
      <c r="U2491" s="23"/>
      <c r="V2491" s="23"/>
      <c r="W2491" s="23"/>
      <c r="X2491" s="23"/>
      <c r="Y2491" s="70"/>
      <c r="Z2491" s="23" t="s">
        <v>297</v>
      </c>
      <c r="AA2491" s="23"/>
      <c r="AB2491" s="23"/>
      <c r="AC2491" s="23"/>
      <c r="AD2491" s="69"/>
      <c r="AE2491" s="23" t="s">
        <v>298</v>
      </c>
      <c r="AF2491" s="23"/>
      <c r="AG2491" s="23"/>
      <c r="AH2491" s="80"/>
      <c r="AI2491" s="80"/>
      <c r="AJ2491" s="80"/>
      <c r="AK2491" s="84"/>
    </row>
    <row r="2492" spans="1:39" s="30" customFormat="1" ht="10" customHeight="1" x14ac:dyDescent="0.15">
      <c r="A2492" s="62"/>
      <c r="B2492" s="166"/>
      <c r="C2492" s="167"/>
      <c r="D2492" s="167"/>
      <c r="E2492" s="167"/>
      <c r="F2492" s="167"/>
      <c r="G2492" s="23"/>
      <c r="H2492" s="23"/>
      <c r="I2492" s="23"/>
      <c r="J2492" s="23"/>
      <c r="K2492" s="23"/>
      <c r="L2492" s="23"/>
      <c r="M2492" s="23"/>
      <c r="N2492" s="23"/>
      <c r="O2492" s="23"/>
      <c r="P2492" s="23"/>
      <c r="Q2492" s="23"/>
      <c r="R2492" s="23"/>
      <c r="S2492" s="23"/>
      <c r="T2492" s="23"/>
      <c r="U2492" s="23"/>
      <c r="V2492" s="23"/>
      <c r="W2492" s="23"/>
      <c r="X2492" s="23"/>
      <c r="Y2492" s="23"/>
      <c r="Z2492" s="23"/>
      <c r="AA2492" s="23"/>
      <c r="AB2492" s="23"/>
      <c r="AC2492" s="23"/>
      <c r="AD2492" s="23"/>
      <c r="AE2492" s="23"/>
      <c r="AF2492" s="23"/>
      <c r="AG2492" s="23"/>
      <c r="AH2492" s="80"/>
      <c r="AI2492" s="80"/>
      <c r="AJ2492" s="80"/>
      <c r="AK2492" s="84"/>
    </row>
    <row r="2493" spans="1:39" s="30" customFormat="1" ht="15" customHeight="1" x14ac:dyDescent="0.15">
      <c r="A2493" s="62"/>
      <c r="B2493" s="166"/>
      <c r="C2493" s="167"/>
      <c r="D2493" s="167"/>
      <c r="E2493" s="167"/>
      <c r="F2493" s="167"/>
      <c r="G2493" s="23"/>
      <c r="H2493" s="69"/>
      <c r="I2493" s="23" t="s">
        <v>299</v>
      </c>
      <c r="J2493" s="23"/>
      <c r="K2493" s="23"/>
      <c r="L2493" s="23"/>
      <c r="M2493" s="69"/>
      <c r="N2493" s="23" t="s">
        <v>300</v>
      </c>
      <c r="O2493" s="72"/>
      <c r="P2493" s="23"/>
      <c r="Q2493" s="23"/>
      <c r="R2493" s="69"/>
      <c r="S2493" s="23" t="s">
        <v>301</v>
      </c>
      <c r="T2493" s="23"/>
      <c r="U2493" s="23"/>
      <c r="V2493" s="23"/>
      <c r="W2493" s="23"/>
      <c r="X2493" s="23"/>
      <c r="Y2493" s="69"/>
      <c r="Z2493" s="23" t="s">
        <v>302</v>
      </c>
      <c r="AA2493" s="23"/>
      <c r="AB2493" s="71"/>
      <c r="AC2493" s="71"/>
      <c r="AD2493" s="71"/>
      <c r="AE2493" s="71"/>
      <c r="AF2493" s="71"/>
      <c r="AG2493" s="71"/>
      <c r="AH2493" s="71"/>
      <c r="AI2493" s="71"/>
      <c r="AJ2493" s="71"/>
      <c r="AK2493" s="82"/>
    </row>
    <row r="2494" spans="1:39" s="30" customFormat="1" ht="10" customHeight="1" x14ac:dyDescent="0.15">
      <c r="A2494" s="62"/>
      <c r="B2494" s="83"/>
      <c r="C2494" s="29"/>
      <c r="D2494" s="29"/>
      <c r="E2494" s="29"/>
      <c r="F2494" s="29"/>
      <c r="G2494" s="23"/>
      <c r="H2494" s="23"/>
      <c r="I2494" s="23"/>
      <c r="J2494" s="23"/>
      <c r="K2494" s="23"/>
      <c r="L2494" s="23"/>
      <c r="M2494" s="23"/>
      <c r="N2494" s="23"/>
      <c r="O2494" s="23"/>
      <c r="P2494" s="23"/>
      <c r="Q2494" s="23"/>
      <c r="R2494" s="23"/>
      <c r="S2494" s="23"/>
      <c r="T2494" s="23"/>
      <c r="U2494" s="23"/>
      <c r="V2494" s="23"/>
      <c r="W2494" s="23"/>
      <c r="X2494" s="23"/>
      <c r="Y2494" s="23"/>
      <c r="Z2494" s="23"/>
      <c r="AA2494" s="23"/>
      <c r="AB2494" s="23"/>
      <c r="AC2494" s="23"/>
      <c r="AD2494" s="23"/>
      <c r="AE2494" s="23"/>
      <c r="AF2494" s="23"/>
      <c r="AG2494" s="23"/>
      <c r="AH2494" s="23"/>
      <c r="AI2494" s="23"/>
      <c r="AJ2494" s="23"/>
      <c r="AK2494" s="84"/>
    </row>
    <row r="2495" spans="1:39" s="30" customFormat="1" ht="15" customHeight="1" x14ac:dyDescent="0.15">
      <c r="A2495" s="62"/>
      <c r="B2495" s="171" t="s">
        <v>303</v>
      </c>
      <c r="C2495" s="172"/>
      <c r="D2495" s="172"/>
      <c r="E2495" s="172"/>
      <c r="F2495" s="172"/>
      <c r="G2495" s="23"/>
      <c r="H2495" s="69"/>
      <c r="I2495" s="23" t="s">
        <v>304</v>
      </c>
      <c r="J2495" s="23"/>
      <c r="K2495" s="23"/>
      <c r="L2495" s="23"/>
      <c r="M2495" s="23"/>
      <c r="N2495" s="23"/>
      <c r="O2495" s="72"/>
      <c r="P2495" s="23"/>
      <c r="Q2495" s="23"/>
      <c r="R2495" s="69"/>
      <c r="S2495" s="23" t="s">
        <v>305</v>
      </c>
      <c r="T2495" s="23"/>
      <c r="U2495" s="23"/>
      <c r="V2495" s="23"/>
      <c r="W2495" s="23"/>
      <c r="X2495" s="23"/>
      <c r="Y2495" s="69"/>
      <c r="Z2495" s="23" t="s">
        <v>306</v>
      </c>
      <c r="AA2495" s="23"/>
      <c r="AB2495" s="23"/>
      <c r="AC2495" s="23"/>
      <c r="AD2495" s="23"/>
      <c r="AE2495" s="23"/>
      <c r="AF2495" s="73"/>
      <c r="AG2495" s="23"/>
      <c r="AH2495" s="23"/>
      <c r="AI2495" s="23"/>
      <c r="AJ2495" s="23"/>
      <c r="AK2495" s="84"/>
    </row>
    <row r="2496" spans="1:39" s="30" customFormat="1" ht="5" customHeight="1" x14ac:dyDescent="0.15">
      <c r="A2496" s="62"/>
      <c r="B2496" s="171"/>
      <c r="C2496" s="172"/>
      <c r="D2496" s="172"/>
      <c r="E2496" s="172"/>
      <c r="F2496" s="172"/>
      <c r="G2496" s="23"/>
      <c r="H2496" s="23"/>
      <c r="I2496" s="23"/>
      <c r="J2496" s="23"/>
      <c r="K2496" s="23"/>
      <c r="L2496" s="23"/>
      <c r="M2496" s="23"/>
      <c r="N2496" s="23"/>
      <c r="O2496" s="72"/>
      <c r="P2496" s="23"/>
      <c r="Q2496" s="23"/>
      <c r="R2496" s="23"/>
      <c r="S2496" s="23"/>
      <c r="T2496" s="23"/>
      <c r="U2496" s="23"/>
      <c r="V2496" s="23"/>
      <c r="W2496" s="23"/>
      <c r="X2496" s="23"/>
      <c r="Y2496" s="23"/>
      <c r="Z2496" s="23"/>
      <c r="AA2496" s="23"/>
      <c r="AB2496" s="23"/>
      <c r="AC2496" s="23"/>
      <c r="AD2496" s="23"/>
      <c r="AE2496" s="23"/>
      <c r="AF2496" s="73"/>
      <c r="AG2496" s="23"/>
      <c r="AH2496" s="23"/>
      <c r="AI2496" s="23"/>
      <c r="AJ2496" s="23"/>
      <c r="AK2496" s="84"/>
    </row>
    <row r="2497" spans="1:39" s="30" customFormat="1" ht="15" customHeight="1" x14ac:dyDescent="0.2">
      <c r="A2497" s="63"/>
      <c r="B2497" s="171"/>
      <c r="C2497" s="172"/>
      <c r="D2497" s="172"/>
      <c r="E2497" s="172"/>
      <c r="F2497" s="172"/>
      <c r="G2497" s="23"/>
      <c r="H2497" s="23"/>
      <c r="I2497" s="23"/>
      <c r="J2497" s="23"/>
      <c r="K2497" s="23"/>
      <c r="L2497" s="23"/>
      <c r="M2497" s="23"/>
      <c r="N2497" s="23"/>
      <c r="O2497" s="74"/>
      <c r="P2497" s="23"/>
      <c r="Q2497" s="23"/>
      <c r="R2497" s="23"/>
      <c r="S2497" s="23"/>
      <c r="T2497" s="23"/>
      <c r="U2497" s="23"/>
      <c r="V2497" s="23"/>
      <c r="W2497" s="23"/>
      <c r="X2497" s="23"/>
      <c r="Y2497" s="23"/>
      <c r="Z2497" s="23"/>
      <c r="AA2497" s="23"/>
      <c r="AB2497" s="23"/>
      <c r="AC2497" s="23"/>
      <c r="AD2497" s="23"/>
      <c r="AE2497" s="23"/>
      <c r="AF2497" s="23"/>
      <c r="AG2497" s="23"/>
      <c r="AH2497" s="23"/>
      <c r="AI2497" s="23"/>
      <c r="AJ2497" s="23"/>
      <c r="AK2497" s="84"/>
    </row>
    <row r="2498" spans="1:39" s="30" customFormat="1" ht="10" customHeight="1" x14ac:dyDescent="0.2">
      <c r="A2498" s="62"/>
      <c r="B2498" s="83"/>
      <c r="C2498" s="29"/>
      <c r="D2498" s="29"/>
      <c r="E2498" s="29"/>
      <c r="F2498" s="29"/>
      <c r="G2498" s="23"/>
      <c r="H2498" s="23"/>
      <c r="I2498" s="23"/>
      <c r="J2498" s="23"/>
      <c r="K2498" s="23"/>
      <c r="L2498" s="23"/>
      <c r="M2498" s="23"/>
      <c r="N2498" s="23"/>
      <c r="O2498" s="75"/>
      <c r="P2498" s="23"/>
      <c r="Q2498" s="23"/>
      <c r="R2498" s="23"/>
      <c r="S2498" s="23"/>
      <c r="T2498" s="23"/>
      <c r="U2498" s="23"/>
      <c r="V2498" s="23"/>
      <c r="W2498" s="23"/>
      <c r="X2498" s="23"/>
      <c r="Y2498" s="23"/>
      <c r="Z2498" s="23"/>
      <c r="AA2498" s="23"/>
      <c r="AB2498" s="23"/>
      <c r="AC2498" s="23"/>
      <c r="AD2498" s="23"/>
      <c r="AE2498" s="23"/>
      <c r="AF2498" s="23"/>
      <c r="AG2498" s="23"/>
      <c r="AH2498" s="23"/>
      <c r="AI2498" s="23"/>
      <c r="AJ2498" s="23"/>
      <c r="AK2498" s="84"/>
    </row>
    <row r="2499" spans="1:39" s="30" customFormat="1" ht="17" customHeight="1" x14ac:dyDescent="0.15">
      <c r="A2499" s="62"/>
      <c r="B2499" s="173" t="s">
        <v>307</v>
      </c>
      <c r="C2499" s="174"/>
      <c r="D2499" s="174"/>
      <c r="E2499" s="174"/>
      <c r="F2499" s="174"/>
      <c r="G2499" s="23"/>
      <c r="H2499" s="69"/>
      <c r="I2499" s="76" t="s">
        <v>308</v>
      </c>
      <c r="J2499" s="23"/>
      <c r="K2499" s="23"/>
      <c r="L2499" s="23"/>
      <c r="M2499" s="69"/>
      <c r="N2499" s="23" t="s">
        <v>309</v>
      </c>
      <c r="O2499" s="72"/>
      <c r="P2499" s="23"/>
      <c r="Q2499" s="23"/>
      <c r="R2499" s="69"/>
      <c r="S2499" s="23" t="s">
        <v>310</v>
      </c>
      <c r="T2499" s="23"/>
      <c r="U2499" s="23"/>
      <c r="V2499" s="23"/>
      <c r="W2499" s="23"/>
      <c r="X2499" s="23"/>
      <c r="Y2499" s="69"/>
      <c r="Z2499" s="23" t="s">
        <v>311</v>
      </c>
      <c r="AA2499" s="23"/>
      <c r="AB2499" s="23"/>
      <c r="AC2499" s="69"/>
      <c r="AD2499" s="76" t="s">
        <v>312</v>
      </c>
      <c r="AF2499" s="23"/>
      <c r="AG2499" s="23"/>
      <c r="AH2499" s="23"/>
      <c r="AI2499" s="23"/>
      <c r="AJ2499" s="23"/>
      <c r="AK2499" s="84"/>
    </row>
    <row r="2500" spans="1:39" s="30" customFormat="1" ht="7" customHeight="1" x14ac:dyDescent="0.15">
      <c r="A2500" s="62"/>
      <c r="B2500" s="173"/>
      <c r="C2500" s="174"/>
      <c r="D2500" s="174"/>
      <c r="E2500" s="174"/>
      <c r="F2500" s="174"/>
      <c r="G2500" s="23"/>
      <c r="H2500" s="77"/>
      <c r="I2500" s="23"/>
      <c r="J2500" s="23"/>
      <c r="K2500" s="23"/>
      <c r="L2500" s="23"/>
      <c r="M2500" s="23"/>
      <c r="N2500" s="23"/>
      <c r="O2500" s="72"/>
      <c r="P2500" s="23"/>
      <c r="Q2500" s="23"/>
      <c r="R2500" s="23"/>
      <c r="S2500" s="23"/>
      <c r="T2500" s="23"/>
      <c r="U2500" s="23"/>
      <c r="V2500" s="23"/>
      <c r="W2500" s="23"/>
      <c r="X2500" s="23"/>
      <c r="Y2500" s="23"/>
      <c r="Z2500" s="23"/>
      <c r="AA2500" s="23"/>
      <c r="AB2500" s="23"/>
      <c r="AC2500" s="23"/>
      <c r="AD2500" s="23"/>
      <c r="AE2500" s="23"/>
      <c r="AF2500" s="23"/>
      <c r="AG2500" s="23"/>
      <c r="AH2500" s="23"/>
      <c r="AI2500" s="23"/>
      <c r="AJ2500" s="23"/>
      <c r="AK2500" s="84"/>
    </row>
    <row r="2501" spans="1:39" ht="17" customHeight="1" x14ac:dyDescent="0.2">
      <c r="A2501" s="62"/>
      <c r="B2501" s="173"/>
      <c r="C2501" s="174"/>
      <c r="D2501" s="174"/>
      <c r="E2501" s="174"/>
      <c r="F2501" s="174"/>
      <c r="G2501" s="75"/>
      <c r="H2501" s="78"/>
      <c r="I2501" s="75" t="s">
        <v>313</v>
      </c>
      <c r="J2501" s="75"/>
      <c r="K2501" s="75"/>
      <c r="L2501" s="75"/>
      <c r="M2501" s="75"/>
      <c r="N2501" s="75"/>
      <c r="O2501" s="75"/>
      <c r="P2501" s="75"/>
      <c r="Q2501" s="75"/>
      <c r="R2501" s="78"/>
      <c r="S2501" s="75" t="s">
        <v>314</v>
      </c>
      <c r="T2501" s="75"/>
      <c r="U2501" s="75"/>
      <c r="V2501" s="75"/>
      <c r="W2501" s="75"/>
      <c r="X2501" s="75"/>
      <c r="Y2501" s="78"/>
      <c r="Z2501" s="75" t="s">
        <v>315</v>
      </c>
      <c r="AA2501" s="75"/>
      <c r="AB2501" s="79"/>
      <c r="AC2501" s="79"/>
      <c r="AD2501" s="79"/>
      <c r="AE2501" s="79"/>
      <c r="AF2501" s="79"/>
      <c r="AG2501" s="79"/>
      <c r="AH2501" s="79"/>
      <c r="AI2501" s="79"/>
      <c r="AJ2501" s="79"/>
      <c r="AK2501" s="85"/>
      <c r="AM2501"/>
    </row>
    <row r="2502" spans="1:39" ht="10" customHeight="1" x14ac:dyDescent="0.2">
      <c r="A2502" s="62"/>
      <c r="B2502" s="86"/>
      <c r="C2502" s="87"/>
      <c r="D2502" s="87"/>
      <c r="E2502" s="87"/>
      <c r="F2502" s="87"/>
      <c r="G2502" s="75"/>
      <c r="H2502" s="75"/>
      <c r="I2502" s="75"/>
      <c r="J2502" s="75"/>
      <c r="K2502" s="75"/>
      <c r="L2502" s="75"/>
      <c r="M2502" s="75"/>
      <c r="N2502" s="75"/>
      <c r="O2502" s="75"/>
      <c r="P2502" s="75"/>
      <c r="Q2502" s="75"/>
      <c r="R2502" s="75"/>
      <c r="S2502" s="75"/>
      <c r="T2502" s="75"/>
      <c r="U2502" s="75"/>
      <c r="V2502" s="75"/>
      <c r="W2502" s="75"/>
      <c r="X2502" s="75"/>
      <c r="Y2502" s="75"/>
      <c r="Z2502" s="75"/>
      <c r="AA2502" s="75"/>
      <c r="AB2502" s="75"/>
      <c r="AC2502" s="75"/>
      <c r="AD2502" s="75"/>
      <c r="AE2502" s="75"/>
      <c r="AF2502" s="75"/>
      <c r="AG2502" s="75"/>
      <c r="AH2502" s="75"/>
      <c r="AI2502" s="75"/>
      <c r="AJ2502" s="75"/>
      <c r="AK2502" s="88"/>
      <c r="AM2502"/>
    </row>
    <row r="2503" spans="1:39" s="23" customFormat="1" ht="15" customHeight="1" x14ac:dyDescent="0.15">
      <c r="A2503" s="64"/>
      <c r="B2503" s="173" t="s">
        <v>316</v>
      </c>
      <c r="C2503" s="174"/>
      <c r="D2503" s="174"/>
      <c r="E2503" s="174"/>
      <c r="F2503" s="174"/>
      <c r="G2503" s="29"/>
      <c r="H2503" s="70"/>
      <c r="I2503" s="80" t="s">
        <v>35</v>
      </c>
      <c r="J2503" s="80"/>
      <c r="K2503" s="80"/>
      <c r="L2503" s="80"/>
      <c r="M2503" s="70"/>
      <c r="N2503" s="80" t="s">
        <v>54</v>
      </c>
      <c r="Q2503" s="80"/>
      <c r="R2503" s="70"/>
      <c r="S2503" s="80" t="s">
        <v>317</v>
      </c>
      <c r="V2503" s="80"/>
      <c r="W2503" s="80"/>
      <c r="Y2503" s="70"/>
      <c r="Z2503" s="80" t="s">
        <v>318</v>
      </c>
      <c r="AA2503" s="80"/>
      <c r="AD2503" s="80"/>
      <c r="AE2503" s="80"/>
      <c r="AF2503" s="80"/>
      <c r="AG2503" s="80"/>
      <c r="AH2503" s="80"/>
      <c r="AI2503" s="80"/>
      <c r="AJ2503" s="80"/>
      <c r="AK2503" s="84"/>
    </row>
    <row r="2504" spans="1:39" ht="17" customHeight="1" x14ac:dyDescent="0.2">
      <c r="A2504" s="62"/>
      <c r="B2504" s="173"/>
      <c r="C2504" s="174"/>
      <c r="D2504" s="174"/>
      <c r="E2504" s="174"/>
      <c r="F2504" s="174"/>
      <c r="G2504" s="75"/>
      <c r="H2504" s="75" t="s">
        <v>319</v>
      </c>
      <c r="I2504" s="75"/>
      <c r="J2504" s="79"/>
      <c r="K2504" s="79"/>
      <c r="L2504" s="79"/>
      <c r="M2504" s="79"/>
      <c r="N2504" s="79"/>
      <c r="O2504" s="79"/>
      <c r="P2504" s="79"/>
      <c r="Q2504" s="79"/>
      <c r="R2504" s="79"/>
      <c r="S2504" s="79"/>
      <c r="T2504" s="79"/>
      <c r="U2504" s="79"/>
      <c r="V2504" s="79"/>
      <c r="W2504" s="79"/>
      <c r="X2504" s="79"/>
      <c r="Y2504" s="79"/>
      <c r="Z2504" s="79"/>
      <c r="AA2504" s="79"/>
      <c r="AB2504" s="79"/>
      <c r="AC2504" s="79"/>
      <c r="AD2504" s="79"/>
      <c r="AE2504" s="79"/>
      <c r="AF2504" s="79"/>
      <c r="AG2504" s="79"/>
      <c r="AH2504" s="79"/>
      <c r="AI2504" s="79"/>
      <c r="AJ2504" s="79"/>
      <c r="AK2504" s="82"/>
      <c r="AM2504"/>
    </row>
    <row r="2505" spans="1:39" ht="5" customHeight="1" x14ac:dyDescent="0.2">
      <c r="A2505" s="62"/>
      <c r="B2505" s="89"/>
      <c r="C2505" s="81"/>
      <c r="D2505" s="81"/>
      <c r="E2505" s="81"/>
      <c r="F2505" s="81"/>
      <c r="G2505" s="81"/>
      <c r="H2505" s="81"/>
      <c r="I2505" s="81"/>
      <c r="J2505" s="81"/>
      <c r="K2505" s="81"/>
      <c r="L2505" s="81"/>
      <c r="M2505" s="81"/>
      <c r="N2505" s="81"/>
      <c r="O2505" s="81"/>
      <c r="P2505" s="81"/>
      <c r="Q2505" s="81"/>
      <c r="R2505" s="81"/>
      <c r="S2505" s="81"/>
      <c r="T2505" s="81"/>
      <c r="U2505" s="81"/>
      <c r="V2505" s="81"/>
      <c r="W2505" s="81"/>
      <c r="X2505" s="81"/>
      <c r="Y2505" s="81"/>
      <c r="Z2505" s="81"/>
      <c r="AA2505" s="81"/>
      <c r="AB2505" s="81"/>
      <c r="AC2505" s="81"/>
      <c r="AD2505" s="81"/>
      <c r="AE2505" s="81"/>
      <c r="AF2505" s="81"/>
      <c r="AG2505" s="81"/>
      <c r="AH2505" s="81"/>
      <c r="AI2505" s="81"/>
      <c r="AJ2505" s="81"/>
      <c r="AK2505" s="90"/>
      <c r="AM2505"/>
    </row>
    <row r="2506" spans="1:39" ht="7" customHeight="1" x14ac:dyDescent="0.2">
      <c r="A2506" s="62"/>
      <c r="B2506" s="175"/>
      <c r="C2506" s="175"/>
      <c r="D2506" s="175"/>
      <c r="E2506" s="175"/>
      <c r="F2506" s="176"/>
      <c r="G2506" s="176"/>
      <c r="H2506" s="176"/>
      <c r="I2506" s="176"/>
      <c r="J2506" s="176"/>
      <c r="K2506" s="176"/>
      <c r="L2506" s="176"/>
      <c r="M2506" s="176"/>
      <c r="N2506" s="176"/>
      <c r="O2506" s="176"/>
      <c r="P2506" s="176"/>
      <c r="Q2506" s="176"/>
      <c r="R2506" s="176"/>
      <c r="S2506" s="176"/>
      <c r="T2506" s="176"/>
      <c r="U2506" s="176"/>
      <c r="V2506" s="176"/>
      <c r="W2506" s="176"/>
      <c r="X2506" s="176"/>
      <c r="Y2506" s="176"/>
      <c r="Z2506" s="176"/>
      <c r="AA2506" s="176"/>
      <c r="AB2506" s="176"/>
      <c r="AC2506" s="176"/>
      <c r="AD2506" s="176"/>
      <c r="AE2506" s="176"/>
      <c r="AF2506" s="176"/>
      <c r="AG2506" s="176"/>
      <c r="AH2506" s="176"/>
      <c r="AI2506" s="176"/>
      <c r="AJ2506" s="176"/>
      <c r="AK2506" s="176"/>
      <c r="AM2506"/>
    </row>
    <row r="2507" spans="1:39" ht="16" customHeight="1" x14ac:dyDescent="0.2">
      <c r="A2507" s="62"/>
      <c r="B2507" s="177" t="s">
        <v>320</v>
      </c>
      <c r="C2507" s="178"/>
      <c r="D2507" s="178"/>
      <c r="E2507" s="178"/>
      <c r="F2507" s="143"/>
      <c r="G2507" s="143"/>
      <c r="H2507" s="143"/>
      <c r="I2507" s="143"/>
      <c r="J2507" s="143"/>
      <c r="K2507" s="143"/>
      <c r="L2507" s="143"/>
      <c r="M2507" s="143"/>
      <c r="N2507" s="143"/>
      <c r="O2507" s="143"/>
      <c r="P2507" s="143"/>
      <c r="Q2507" s="143"/>
      <c r="R2507" s="143"/>
      <c r="S2507" s="143"/>
      <c r="T2507" s="143"/>
      <c r="U2507" s="143"/>
      <c r="V2507" s="143"/>
      <c r="W2507" s="143"/>
      <c r="X2507" s="143"/>
      <c r="Y2507" s="143"/>
      <c r="Z2507" s="143"/>
      <c r="AA2507" s="143"/>
      <c r="AB2507" s="143"/>
      <c r="AC2507" s="143"/>
      <c r="AD2507" s="143"/>
      <c r="AE2507" s="143"/>
      <c r="AF2507" s="143"/>
      <c r="AG2507" s="143"/>
      <c r="AH2507" s="143"/>
      <c r="AI2507" s="143"/>
      <c r="AJ2507" s="143"/>
      <c r="AK2507" s="144"/>
      <c r="AM2507"/>
    </row>
    <row r="2508" spans="1:39" ht="16" customHeight="1" x14ac:dyDescent="0.2">
      <c r="A2508" s="62"/>
      <c r="B2508" s="145"/>
      <c r="C2508" s="146"/>
      <c r="D2508" s="146"/>
      <c r="E2508" s="146"/>
      <c r="F2508" s="146"/>
      <c r="G2508" s="146"/>
      <c r="H2508" s="146"/>
      <c r="I2508" s="146"/>
      <c r="J2508" s="146"/>
      <c r="K2508" s="146"/>
      <c r="L2508" s="146"/>
      <c r="M2508" s="146"/>
      <c r="N2508" s="146"/>
      <c r="O2508" s="146"/>
      <c r="P2508" s="146"/>
      <c r="Q2508" s="146"/>
      <c r="R2508" s="146"/>
      <c r="S2508" s="146"/>
      <c r="T2508" s="146"/>
      <c r="U2508" s="146"/>
      <c r="V2508" s="146"/>
      <c r="W2508" s="146"/>
      <c r="X2508" s="146"/>
      <c r="Y2508" s="146"/>
      <c r="Z2508" s="146"/>
      <c r="AA2508" s="146"/>
      <c r="AB2508" s="146"/>
      <c r="AC2508" s="146"/>
      <c r="AD2508" s="146"/>
      <c r="AE2508" s="146"/>
      <c r="AF2508" s="146"/>
      <c r="AG2508" s="146"/>
      <c r="AH2508" s="146"/>
      <c r="AI2508" s="146"/>
      <c r="AJ2508" s="146"/>
      <c r="AK2508" s="147"/>
      <c r="AM2508"/>
    </row>
    <row r="2509" spans="1:39" ht="16" customHeight="1" x14ac:dyDescent="0.2">
      <c r="A2509" s="62"/>
      <c r="B2509" s="145"/>
      <c r="C2509" s="146"/>
      <c r="D2509" s="146"/>
      <c r="E2509" s="146"/>
      <c r="F2509" s="146"/>
      <c r="G2509" s="146"/>
      <c r="H2509" s="146"/>
      <c r="I2509" s="146"/>
      <c r="J2509" s="146"/>
      <c r="K2509" s="146"/>
      <c r="L2509" s="146"/>
      <c r="M2509" s="146"/>
      <c r="N2509" s="146"/>
      <c r="O2509" s="146"/>
      <c r="P2509" s="146"/>
      <c r="Q2509" s="146"/>
      <c r="R2509" s="146"/>
      <c r="S2509" s="146"/>
      <c r="T2509" s="146"/>
      <c r="U2509" s="146"/>
      <c r="V2509" s="146"/>
      <c r="W2509" s="146"/>
      <c r="X2509" s="146"/>
      <c r="Y2509" s="146"/>
      <c r="Z2509" s="146"/>
      <c r="AA2509" s="146"/>
      <c r="AB2509" s="146"/>
      <c r="AC2509" s="146"/>
      <c r="AD2509" s="146"/>
      <c r="AE2509" s="146"/>
      <c r="AF2509" s="146"/>
      <c r="AG2509" s="146"/>
      <c r="AH2509" s="146"/>
      <c r="AI2509" s="146"/>
      <c r="AJ2509" s="146"/>
      <c r="AK2509" s="147"/>
      <c r="AM2509"/>
    </row>
    <row r="2510" spans="1:39" ht="16" customHeight="1" x14ac:dyDescent="0.2">
      <c r="A2510" s="62"/>
      <c r="B2510" s="145"/>
      <c r="C2510" s="146"/>
      <c r="D2510" s="146"/>
      <c r="E2510" s="146"/>
      <c r="F2510" s="146"/>
      <c r="G2510" s="146"/>
      <c r="H2510" s="146"/>
      <c r="I2510" s="146"/>
      <c r="J2510" s="146"/>
      <c r="K2510" s="146"/>
      <c r="L2510" s="146"/>
      <c r="M2510" s="146"/>
      <c r="N2510" s="146"/>
      <c r="O2510" s="146"/>
      <c r="P2510" s="146"/>
      <c r="Q2510" s="146"/>
      <c r="R2510" s="146"/>
      <c r="S2510" s="146"/>
      <c r="T2510" s="146"/>
      <c r="U2510" s="146"/>
      <c r="V2510" s="146"/>
      <c r="W2510" s="146"/>
      <c r="X2510" s="146"/>
      <c r="Y2510" s="146"/>
      <c r="Z2510" s="146"/>
      <c r="AA2510" s="146"/>
      <c r="AB2510" s="146"/>
      <c r="AC2510" s="146"/>
      <c r="AD2510" s="146"/>
      <c r="AE2510" s="146"/>
      <c r="AF2510" s="146"/>
      <c r="AG2510" s="146"/>
      <c r="AH2510" s="146"/>
      <c r="AI2510" s="146"/>
      <c r="AJ2510" s="146"/>
      <c r="AK2510" s="147"/>
      <c r="AM2510"/>
    </row>
    <row r="2511" spans="1:39" ht="17" customHeight="1" x14ac:dyDescent="0.2">
      <c r="A2511" s="62"/>
      <c r="B2511" s="145"/>
      <c r="C2511" s="146"/>
      <c r="D2511" s="146"/>
      <c r="E2511" s="146"/>
      <c r="F2511" s="146"/>
      <c r="G2511" s="146"/>
      <c r="H2511" s="146"/>
      <c r="I2511" s="146"/>
      <c r="J2511" s="146"/>
      <c r="K2511" s="146"/>
      <c r="L2511" s="146"/>
      <c r="M2511" s="146"/>
      <c r="N2511" s="146"/>
      <c r="O2511" s="146"/>
      <c r="P2511" s="146"/>
      <c r="Q2511" s="146"/>
      <c r="R2511" s="146"/>
      <c r="S2511" s="146"/>
      <c r="T2511" s="146"/>
      <c r="U2511" s="146"/>
      <c r="V2511" s="146"/>
      <c r="W2511" s="146"/>
      <c r="X2511" s="146"/>
      <c r="Y2511" s="146"/>
      <c r="Z2511" s="146"/>
      <c r="AA2511" s="146"/>
      <c r="AB2511" s="146"/>
      <c r="AC2511" s="146"/>
      <c r="AD2511" s="146"/>
      <c r="AE2511" s="146"/>
      <c r="AF2511" s="146"/>
      <c r="AG2511" s="146"/>
      <c r="AH2511" s="146"/>
      <c r="AI2511" s="146"/>
      <c r="AJ2511" s="146"/>
      <c r="AK2511" s="147"/>
      <c r="AM2511"/>
    </row>
    <row r="2512" spans="1:39" ht="17" customHeight="1" x14ac:dyDescent="0.2">
      <c r="A2512" s="62"/>
      <c r="B2512" s="145"/>
      <c r="C2512" s="146"/>
      <c r="D2512" s="146"/>
      <c r="E2512" s="146"/>
      <c r="F2512" s="146"/>
      <c r="G2512" s="146"/>
      <c r="H2512" s="146"/>
      <c r="I2512" s="146"/>
      <c r="J2512" s="146"/>
      <c r="K2512" s="146"/>
      <c r="L2512" s="146"/>
      <c r="M2512" s="146"/>
      <c r="N2512" s="146"/>
      <c r="O2512" s="146"/>
      <c r="P2512" s="146"/>
      <c r="Q2512" s="146"/>
      <c r="R2512" s="146"/>
      <c r="S2512" s="146"/>
      <c r="T2512" s="146"/>
      <c r="U2512" s="146"/>
      <c r="V2512" s="146"/>
      <c r="W2512" s="146"/>
      <c r="X2512" s="146"/>
      <c r="Y2512" s="146"/>
      <c r="Z2512" s="146"/>
      <c r="AA2512" s="146"/>
      <c r="AB2512" s="146"/>
      <c r="AC2512" s="146"/>
      <c r="AD2512" s="146"/>
      <c r="AE2512" s="146"/>
      <c r="AF2512" s="146"/>
      <c r="AG2512" s="146"/>
      <c r="AH2512" s="146"/>
      <c r="AI2512" s="146"/>
      <c r="AJ2512" s="146"/>
      <c r="AK2512" s="147"/>
      <c r="AM2512"/>
    </row>
    <row r="2513" spans="1:44" ht="17" customHeight="1" x14ac:dyDescent="0.2">
      <c r="A2513" s="62"/>
      <c r="B2513" s="148"/>
      <c r="C2513" s="149"/>
      <c r="D2513" s="149"/>
      <c r="E2513" s="149"/>
      <c r="F2513" s="149"/>
      <c r="G2513" s="149"/>
      <c r="H2513" s="149"/>
      <c r="I2513" s="149"/>
      <c r="J2513" s="149"/>
      <c r="K2513" s="149"/>
      <c r="L2513" s="149"/>
      <c r="M2513" s="149"/>
      <c r="N2513" s="149"/>
      <c r="O2513" s="149"/>
      <c r="P2513" s="149"/>
      <c r="Q2513" s="149"/>
      <c r="R2513" s="149"/>
      <c r="S2513" s="149"/>
      <c r="T2513" s="149"/>
      <c r="U2513" s="149"/>
      <c r="V2513" s="149"/>
      <c r="W2513" s="149"/>
      <c r="X2513" s="149"/>
      <c r="Y2513" s="149"/>
      <c r="Z2513" s="149"/>
      <c r="AA2513" s="149"/>
      <c r="AB2513" s="149"/>
      <c r="AC2513" s="149"/>
      <c r="AD2513" s="149"/>
      <c r="AE2513" s="149"/>
      <c r="AF2513" s="149"/>
      <c r="AG2513" s="149"/>
      <c r="AH2513" s="149"/>
      <c r="AI2513" s="149"/>
      <c r="AJ2513" s="149"/>
      <c r="AK2513" s="150"/>
      <c r="AM2513"/>
    </row>
    <row r="2514" spans="1:44" ht="7" customHeight="1" x14ac:dyDescent="0.2">
      <c r="A2514" s="62"/>
      <c r="AM2514"/>
    </row>
    <row r="2515" spans="1:44" ht="12" customHeight="1" x14ac:dyDescent="0.2">
      <c r="A2515" s="62"/>
      <c r="B2515" s="169" t="s">
        <v>321</v>
      </c>
      <c r="C2515" s="170"/>
      <c r="D2515" s="170"/>
      <c r="E2515" s="170"/>
      <c r="F2515" s="25"/>
      <c r="G2515" s="25"/>
      <c r="H2515" s="25"/>
      <c r="I2515" s="25"/>
      <c r="J2515" s="25"/>
      <c r="K2515" s="25"/>
      <c r="L2515" s="25"/>
      <c r="M2515" s="25"/>
      <c r="N2515" s="25"/>
      <c r="O2515" s="25"/>
      <c r="P2515" s="25"/>
      <c r="Q2515" s="25"/>
      <c r="R2515" s="25"/>
      <c r="S2515" s="26"/>
      <c r="T2515" s="169" t="s">
        <v>322</v>
      </c>
      <c r="U2515" s="170"/>
      <c r="V2515" s="170"/>
      <c r="W2515" s="170"/>
      <c r="X2515" s="25"/>
      <c r="Y2515" s="25"/>
      <c r="Z2515" s="25"/>
      <c r="AA2515" s="25"/>
      <c r="AB2515" s="25"/>
      <c r="AC2515" s="25"/>
      <c r="AD2515" s="25"/>
      <c r="AE2515" s="25"/>
      <c r="AF2515" s="25"/>
      <c r="AG2515" s="25"/>
      <c r="AH2515" s="25"/>
      <c r="AI2515" s="25"/>
      <c r="AJ2515" s="25"/>
      <c r="AK2515" s="26"/>
      <c r="AM2515"/>
    </row>
    <row r="2516" spans="1:44" x14ac:dyDescent="0.2">
      <c r="A2516" s="62"/>
      <c r="B2516" s="36"/>
      <c r="C2516" s="37"/>
      <c r="D2516" s="38" t="s">
        <v>323</v>
      </c>
      <c r="F2516" s="32"/>
      <c r="G2516" s="32"/>
      <c r="H2516" s="32"/>
      <c r="I2516" s="32"/>
      <c r="J2516" s="32"/>
      <c r="K2516" s="32"/>
      <c r="L2516" s="32"/>
      <c r="M2516" s="32"/>
      <c r="N2516" s="32"/>
      <c r="O2516" s="32"/>
      <c r="P2516" s="32"/>
      <c r="S2516" s="35"/>
      <c r="T2516" s="36"/>
      <c r="U2516" s="37"/>
      <c r="V2516" s="38" t="s">
        <v>323</v>
      </c>
      <c r="X2516" s="32"/>
      <c r="Y2516" s="32"/>
      <c r="Z2516" s="32"/>
      <c r="AA2516" s="32"/>
      <c r="AB2516" s="32"/>
      <c r="AC2516" s="32"/>
      <c r="AD2516" s="32"/>
      <c r="AE2516" s="32"/>
      <c r="AF2516" s="32"/>
      <c r="AG2516" s="32"/>
      <c r="AH2516" s="32"/>
      <c r="AI2516" s="38"/>
      <c r="AJ2516" s="38"/>
      <c r="AK2516" s="35"/>
      <c r="AM2516"/>
    </row>
    <row r="2517" spans="1:44" ht="7" customHeight="1" x14ac:dyDescent="0.2">
      <c r="A2517" s="62"/>
      <c r="B2517" s="34"/>
      <c r="S2517" s="35"/>
      <c r="T2517" s="34"/>
      <c r="AK2517" s="35"/>
      <c r="AM2517"/>
    </row>
    <row r="2518" spans="1:44" ht="14.25" customHeight="1" x14ac:dyDescent="0.2">
      <c r="A2518" s="62"/>
      <c r="B2518" s="39"/>
      <c r="F2518" s="38" t="s">
        <v>324</v>
      </c>
      <c r="H2518" s="40"/>
      <c r="I2518" s="40"/>
      <c r="J2518" s="41" t="s">
        <v>325</v>
      </c>
      <c r="K2518" s="40"/>
      <c r="L2518" s="41" t="s">
        <v>326</v>
      </c>
      <c r="M2518" s="40"/>
      <c r="N2518" s="40"/>
      <c r="S2518" s="35"/>
      <c r="T2518" s="39"/>
      <c r="X2518" s="38" t="s">
        <v>324</v>
      </c>
      <c r="Z2518" s="40"/>
      <c r="AA2518" s="40"/>
      <c r="AB2518" s="41" t="s">
        <v>325</v>
      </c>
      <c r="AC2518" s="40"/>
      <c r="AD2518" s="41" t="s">
        <v>326</v>
      </c>
      <c r="AE2518" s="40"/>
      <c r="AF2518" s="40"/>
      <c r="AK2518" s="35"/>
      <c r="AM2518"/>
    </row>
    <row r="2519" spans="1:44" ht="5" customHeight="1" x14ac:dyDescent="0.2">
      <c r="A2519" s="62"/>
      <c r="B2519" s="31"/>
      <c r="C2519" s="32"/>
      <c r="D2519" s="32"/>
      <c r="E2519" s="32"/>
      <c r="F2519" s="32"/>
      <c r="G2519" s="32"/>
      <c r="H2519" s="32"/>
      <c r="I2519" s="32"/>
      <c r="J2519" s="32"/>
      <c r="K2519" s="32"/>
      <c r="L2519" s="32"/>
      <c r="M2519" s="32"/>
      <c r="N2519" s="32"/>
      <c r="O2519" s="32"/>
      <c r="P2519" s="32"/>
      <c r="Q2519" s="32"/>
      <c r="R2519" s="32"/>
      <c r="S2519" s="33"/>
      <c r="T2519" s="31"/>
      <c r="U2519" s="32"/>
      <c r="V2519" s="32"/>
      <c r="W2519" s="32"/>
      <c r="X2519" s="32"/>
      <c r="Y2519" s="32"/>
      <c r="Z2519" s="32"/>
      <c r="AA2519" s="32"/>
      <c r="AB2519" s="32"/>
      <c r="AC2519" s="32"/>
      <c r="AD2519" s="32"/>
      <c r="AE2519" s="32"/>
      <c r="AF2519" s="32"/>
      <c r="AG2519" s="32"/>
      <c r="AH2519" s="32"/>
      <c r="AI2519" s="32"/>
      <c r="AJ2519" s="32"/>
      <c r="AK2519" s="33"/>
      <c r="AM2519"/>
    </row>
    <row r="2520" spans="1:44" x14ac:dyDescent="0.2">
      <c r="A2520"/>
      <c r="AK2520" s="95" t="s">
        <v>327</v>
      </c>
      <c r="AM2520"/>
    </row>
    <row r="2521" spans="1:44" ht="5" customHeight="1" x14ac:dyDescent="0.2">
      <c r="B2521" s="16"/>
      <c r="C2521" s="17"/>
      <c r="D2521" s="18"/>
      <c r="E2521" s="18"/>
      <c r="F2521" s="18"/>
      <c r="G2521" s="18"/>
      <c r="H2521" s="18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  <c r="AA2521" s="16"/>
      <c r="AB2521" s="16"/>
      <c r="AC2521" s="16"/>
      <c r="AD2521" s="16"/>
      <c r="AE2521" s="16"/>
      <c r="AF2521" s="16"/>
      <c r="AG2521" s="16"/>
      <c r="AH2521" s="16"/>
      <c r="AI2521" s="16"/>
      <c r="AJ2521" s="16"/>
      <c r="AK2521" s="16"/>
    </row>
    <row r="2522" spans="1:44" ht="22" customHeight="1" x14ac:dyDescent="0.2">
      <c r="A2522" t="str">
        <f>IF($AN$2="","",IF(A2452&gt;=$AN$2,"",1+A2452))</f>
        <v/>
      </c>
      <c r="B2522" s="188"/>
      <c r="C2522" s="189"/>
      <c r="D2522" s="189"/>
      <c r="E2522" s="189"/>
      <c r="F2522" s="189"/>
      <c r="G2522" s="189"/>
      <c r="H2522" s="189"/>
      <c r="I2522" s="190"/>
      <c r="J2522" s="192" t="s">
        <v>277</v>
      </c>
      <c r="K2522" s="193"/>
      <c r="L2522" s="193"/>
      <c r="M2522" s="193"/>
      <c r="N2522" s="193"/>
      <c r="O2522" s="193"/>
      <c r="P2522" s="193"/>
      <c r="Q2522" s="193"/>
      <c r="R2522" s="193"/>
      <c r="S2522" s="193"/>
      <c r="T2522" s="193"/>
      <c r="U2522" s="193"/>
      <c r="V2522" s="193"/>
      <c r="W2522" s="193"/>
      <c r="X2522" s="196" t="str">
        <f>IF(A2522="","",_xlfn.XLOOKUP(A2522,Listagem[Item],Listagem[Número OS]))</f>
        <v/>
      </c>
      <c r="Y2522" s="196"/>
      <c r="Z2522" s="196"/>
      <c r="AA2522" s="196"/>
      <c r="AB2522" s="196"/>
      <c r="AC2522" s="197"/>
      <c r="AD2522" s="188"/>
      <c r="AE2522" s="189"/>
      <c r="AF2522" s="189"/>
      <c r="AG2522" s="189"/>
      <c r="AH2522" s="189"/>
      <c r="AI2522" s="189"/>
      <c r="AJ2522" s="189"/>
      <c r="AK2522" s="190"/>
      <c r="AL2522" s="13"/>
      <c r="AM2522"/>
    </row>
    <row r="2523" spans="1:44" ht="22" customHeight="1" x14ac:dyDescent="0.2">
      <c r="A2523" s="14"/>
      <c r="B2523" s="161"/>
      <c r="C2523" s="162"/>
      <c r="D2523" s="162"/>
      <c r="E2523" s="162"/>
      <c r="F2523" s="162"/>
      <c r="G2523" s="162"/>
      <c r="H2523" s="162"/>
      <c r="I2523" s="191"/>
      <c r="J2523" s="194"/>
      <c r="K2523" s="195"/>
      <c r="L2523" s="195"/>
      <c r="M2523" s="195"/>
      <c r="N2523" s="195"/>
      <c r="O2523" s="195"/>
      <c r="P2523" s="195"/>
      <c r="Q2523" s="195"/>
      <c r="R2523" s="195"/>
      <c r="S2523" s="195"/>
      <c r="T2523" s="195"/>
      <c r="U2523" s="195"/>
      <c r="V2523" s="195"/>
      <c r="W2523" s="195"/>
      <c r="X2523" s="198"/>
      <c r="Y2523" s="198"/>
      <c r="Z2523" s="198"/>
      <c r="AA2523" s="198"/>
      <c r="AB2523" s="198"/>
      <c r="AC2523" s="199"/>
      <c r="AD2523" s="161"/>
      <c r="AE2523" s="162"/>
      <c r="AF2523" s="162"/>
      <c r="AG2523" s="162"/>
      <c r="AH2523" s="162"/>
      <c r="AI2523" s="162"/>
      <c r="AJ2523" s="162"/>
      <c r="AK2523" s="191"/>
      <c r="AM2523"/>
    </row>
    <row r="2524" spans="1:44" ht="7" customHeight="1" x14ac:dyDescent="0.2">
      <c r="A2524"/>
      <c r="C2524" s="15"/>
      <c r="D2524" s="12"/>
      <c r="E2524" s="12"/>
      <c r="F2524" s="12"/>
      <c r="G2524" s="12"/>
      <c r="H2524" s="12"/>
      <c r="AM2524"/>
    </row>
    <row r="2525" spans="1:44" ht="18" customHeight="1" x14ac:dyDescent="0.2">
      <c r="A2525" s="62"/>
      <c r="B2525" s="200" t="s">
        <v>11</v>
      </c>
      <c r="C2525" s="201"/>
      <c r="D2525" s="201"/>
      <c r="E2525" s="201"/>
      <c r="F2525" s="201"/>
      <c r="G2525" s="201"/>
      <c r="H2525" s="201"/>
      <c r="I2525" s="97" t="str">
        <f>IF($X2522="","",_xlfn.XLOOKUP($X2522,Sisteplant[Número OS],Sisteplant[Denominação Tipo de Solicitação Serviço]))</f>
        <v/>
      </c>
      <c r="J2525" s="99"/>
      <c r="K2525" s="99"/>
      <c r="L2525" s="99"/>
      <c r="M2525" s="99"/>
      <c r="N2525" s="99"/>
      <c r="O2525" s="200" t="s">
        <v>13</v>
      </c>
      <c r="P2525" s="201"/>
      <c r="Q2525" s="201"/>
      <c r="R2525" s="98" t="str">
        <f>IF($X2522="","",_xlfn.XLOOKUP($X2522,Sisteplant[Número OS],Sisteplant[Denominação Oficina]))</f>
        <v/>
      </c>
      <c r="S2525" s="98"/>
      <c r="T2525" s="98"/>
      <c r="U2525" s="98"/>
      <c r="V2525" s="98"/>
      <c r="W2525" s="98"/>
      <c r="X2525" s="202" t="s">
        <v>15</v>
      </c>
      <c r="Y2525" s="203"/>
      <c r="Z2525" s="203"/>
      <c r="AA2525" s="203"/>
      <c r="AB2525" s="203"/>
      <c r="AC2525" s="204" t="str">
        <f>IF($X2522="","",_xlfn.XLOOKUP($X2522,Sisteplant[Número OS],Sisteplant[Data Prevista]))</f>
        <v/>
      </c>
      <c r="AD2525" s="204"/>
      <c r="AE2525" s="204"/>
      <c r="AF2525" s="204"/>
      <c r="AG2525" s="204"/>
      <c r="AH2525" s="204"/>
      <c r="AI2525" s="204"/>
      <c r="AJ2525" s="204"/>
      <c r="AK2525" s="234"/>
      <c r="AM2525"/>
      <c r="AN2525" s="111"/>
      <c r="AO2525" s="111"/>
      <c r="AP2525" s="111"/>
      <c r="AQ2525" s="111"/>
      <c r="AR2525" s="111"/>
    </row>
    <row r="2526" spans="1:44" ht="7" customHeight="1" x14ac:dyDescent="0.2">
      <c r="A2526" s="62"/>
      <c r="B2526" s="16"/>
      <c r="C2526" s="17"/>
      <c r="D2526" s="18"/>
      <c r="E2526" s="18"/>
      <c r="F2526" s="18"/>
      <c r="G2526" s="18"/>
      <c r="H2526" s="18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  <c r="AA2526" s="16"/>
      <c r="AB2526" s="16"/>
      <c r="AC2526" s="16"/>
      <c r="AD2526" s="16"/>
      <c r="AE2526" s="16"/>
      <c r="AF2526" s="16"/>
      <c r="AG2526" s="16"/>
      <c r="AH2526" s="16"/>
      <c r="AI2526" s="16"/>
      <c r="AJ2526" s="16"/>
      <c r="AK2526" s="16"/>
      <c r="AM2526"/>
      <c r="AN2526" s="111"/>
      <c r="AO2526" s="111"/>
      <c r="AP2526" s="111"/>
      <c r="AQ2526" s="111"/>
      <c r="AR2526" s="111"/>
    </row>
    <row r="2527" spans="1:44" ht="15" customHeight="1" x14ac:dyDescent="0.2">
      <c r="A2527" s="62"/>
      <c r="B2527" s="91" t="s">
        <v>278</v>
      </c>
      <c r="C2527" s="19"/>
      <c r="D2527" s="20"/>
      <c r="E2527" s="20"/>
      <c r="F2527" s="20"/>
      <c r="G2527" s="20"/>
      <c r="H2527" s="20"/>
      <c r="I2527" s="21"/>
      <c r="J2527" s="21"/>
      <c r="K2527" s="21"/>
      <c r="L2527" s="21"/>
      <c r="M2527" s="21"/>
      <c r="N2527" s="21"/>
      <c r="O2527" s="21"/>
      <c r="P2527" s="21"/>
      <c r="Q2527" s="21"/>
      <c r="R2527" s="21"/>
      <c r="S2527" s="21"/>
      <c r="T2527" s="21"/>
      <c r="U2527" s="21"/>
      <c r="V2527" s="21"/>
      <c r="W2527" s="21"/>
      <c r="X2527" s="21"/>
      <c r="Y2527" s="21"/>
      <c r="Z2527" s="21"/>
      <c r="AA2527" s="21"/>
      <c r="AB2527" s="21"/>
      <c r="AC2527" s="21"/>
      <c r="AD2527" s="21"/>
      <c r="AE2527" s="21"/>
      <c r="AF2527" s="21"/>
      <c r="AG2527" s="21"/>
      <c r="AH2527" s="21"/>
      <c r="AI2527" s="21"/>
      <c r="AJ2527" s="21"/>
      <c r="AK2527" s="22"/>
      <c r="AM2527"/>
      <c r="AN2527" s="111"/>
      <c r="AO2527" s="111"/>
      <c r="AP2527" s="111"/>
      <c r="AQ2527" s="111"/>
      <c r="AR2527" s="111"/>
    </row>
    <row r="2528" spans="1:44" ht="16.75" customHeight="1" x14ac:dyDescent="0.2">
      <c r="A2528" s="64"/>
      <c r="B2528" s="208" t="str">
        <f>IF($X2522="","",_xlfn.XLOOKUP($X2522,Sisteplant[Número OS],Sisteplant[Descrição OS]))</f>
        <v/>
      </c>
      <c r="C2528" s="209"/>
      <c r="D2528" s="209"/>
      <c r="E2528" s="209"/>
      <c r="F2528" s="209"/>
      <c r="G2528" s="209"/>
      <c r="H2528" s="209"/>
      <c r="I2528" s="209"/>
      <c r="J2528" s="209"/>
      <c r="K2528" s="209"/>
      <c r="L2528" s="209"/>
      <c r="M2528" s="209"/>
      <c r="N2528" s="209"/>
      <c r="O2528" s="209"/>
      <c r="P2528" s="209"/>
      <c r="Q2528" s="209"/>
      <c r="R2528" s="209"/>
      <c r="S2528" s="209"/>
      <c r="T2528" s="209"/>
      <c r="U2528" s="209"/>
      <c r="V2528" s="209"/>
      <c r="W2528" s="209"/>
      <c r="X2528" s="209"/>
      <c r="Y2528" s="209"/>
      <c r="Z2528" s="209"/>
      <c r="AA2528" s="209"/>
      <c r="AB2528" s="209"/>
      <c r="AC2528" s="209"/>
      <c r="AD2528" s="209"/>
      <c r="AE2528" s="209"/>
      <c r="AF2528" s="209"/>
      <c r="AG2528" s="209"/>
      <c r="AH2528" s="209"/>
      <c r="AI2528" s="209"/>
      <c r="AJ2528" s="209"/>
      <c r="AK2528" s="210"/>
      <c r="AM2528"/>
    </row>
    <row r="2529" spans="1:39" ht="16.75" customHeight="1" x14ac:dyDescent="0.2">
      <c r="A2529" s="64"/>
      <c r="B2529" s="208"/>
      <c r="C2529" s="209"/>
      <c r="D2529" s="209"/>
      <c r="E2529" s="209"/>
      <c r="F2529" s="209"/>
      <c r="G2529" s="209"/>
      <c r="H2529" s="209"/>
      <c r="I2529" s="209"/>
      <c r="J2529" s="209"/>
      <c r="K2529" s="209"/>
      <c r="L2529" s="209"/>
      <c r="M2529" s="209"/>
      <c r="N2529" s="209"/>
      <c r="O2529" s="209"/>
      <c r="P2529" s="209"/>
      <c r="Q2529" s="209"/>
      <c r="R2529" s="209"/>
      <c r="S2529" s="209"/>
      <c r="T2529" s="209"/>
      <c r="U2529" s="209"/>
      <c r="V2529" s="209"/>
      <c r="W2529" s="209"/>
      <c r="X2529" s="209"/>
      <c r="Y2529" s="209"/>
      <c r="Z2529" s="209"/>
      <c r="AA2529" s="209"/>
      <c r="AB2529" s="209"/>
      <c r="AC2529" s="209"/>
      <c r="AD2529" s="209"/>
      <c r="AE2529" s="209"/>
      <c r="AF2529" s="209"/>
      <c r="AG2529" s="209"/>
      <c r="AH2529" s="209"/>
      <c r="AI2529" s="209"/>
      <c r="AJ2529" s="209"/>
      <c r="AK2529" s="210"/>
      <c r="AM2529"/>
    </row>
    <row r="2530" spans="1:39" ht="16.75" customHeight="1" x14ac:dyDescent="0.2">
      <c r="A2530" s="62"/>
      <c r="B2530" s="208"/>
      <c r="C2530" s="209"/>
      <c r="D2530" s="209"/>
      <c r="E2530" s="209"/>
      <c r="F2530" s="209"/>
      <c r="G2530" s="209"/>
      <c r="H2530" s="209"/>
      <c r="I2530" s="209"/>
      <c r="J2530" s="209"/>
      <c r="K2530" s="209"/>
      <c r="L2530" s="209"/>
      <c r="M2530" s="209"/>
      <c r="N2530" s="209"/>
      <c r="O2530" s="209"/>
      <c r="P2530" s="209"/>
      <c r="Q2530" s="209"/>
      <c r="R2530" s="209"/>
      <c r="S2530" s="209"/>
      <c r="T2530" s="209"/>
      <c r="U2530" s="209"/>
      <c r="V2530" s="209"/>
      <c r="W2530" s="209"/>
      <c r="X2530" s="209"/>
      <c r="Y2530" s="209"/>
      <c r="Z2530" s="209"/>
      <c r="AA2530" s="209"/>
      <c r="AB2530" s="209"/>
      <c r="AC2530" s="209"/>
      <c r="AD2530" s="209"/>
      <c r="AE2530" s="209"/>
      <c r="AF2530" s="209"/>
      <c r="AG2530" s="209"/>
      <c r="AH2530" s="209"/>
      <c r="AI2530" s="209"/>
      <c r="AJ2530" s="209"/>
      <c r="AK2530" s="210"/>
      <c r="AM2530"/>
    </row>
    <row r="2531" spans="1:39" ht="16.75" customHeight="1" x14ac:dyDescent="0.2">
      <c r="A2531" s="62"/>
      <c r="B2531" s="211"/>
      <c r="C2531" s="212"/>
      <c r="D2531" s="212"/>
      <c r="E2531" s="212"/>
      <c r="F2531" s="212"/>
      <c r="G2531" s="212"/>
      <c r="H2531" s="212"/>
      <c r="I2531" s="212"/>
      <c r="J2531" s="212"/>
      <c r="K2531" s="212"/>
      <c r="L2531" s="212"/>
      <c r="M2531" s="212"/>
      <c r="N2531" s="212"/>
      <c r="O2531" s="212"/>
      <c r="P2531" s="212"/>
      <c r="Q2531" s="212"/>
      <c r="R2531" s="212"/>
      <c r="S2531" s="212"/>
      <c r="T2531" s="212"/>
      <c r="U2531" s="212"/>
      <c r="V2531" s="212"/>
      <c r="W2531" s="212"/>
      <c r="X2531" s="212"/>
      <c r="Y2531" s="212"/>
      <c r="Z2531" s="212"/>
      <c r="AA2531" s="212"/>
      <c r="AB2531" s="212"/>
      <c r="AC2531" s="212"/>
      <c r="AD2531" s="212"/>
      <c r="AE2531" s="212"/>
      <c r="AF2531" s="212"/>
      <c r="AG2531" s="212"/>
      <c r="AH2531" s="212"/>
      <c r="AI2531" s="212"/>
      <c r="AJ2531" s="212"/>
      <c r="AK2531" s="213"/>
      <c r="AM2531"/>
    </row>
    <row r="2532" spans="1:39" ht="7" customHeight="1" x14ac:dyDescent="0.2">
      <c r="A2532" s="62"/>
      <c r="B2532" s="16"/>
      <c r="C2532" s="17"/>
      <c r="D2532" s="18"/>
      <c r="E2532" s="18"/>
      <c r="F2532" s="18"/>
      <c r="G2532" s="18"/>
      <c r="H2532" s="18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  <c r="AA2532" s="16"/>
      <c r="AB2532" s="16"/>
      <c r="AC2532" s="16"/>
      <c r="AD2532" s="16"/>
      <c r="AE2532" s="16"/>
      <c r="AF2532" s="16"/>
      <c r="AG2532" s="16"/>
      <c r="AH2532" s="16"/>
      <c r="AI2532" s="16"/>
      <c r="AJ2532" s="16"/>
      <c r="AK2532" s="16"/>
      <c r="AM2532"/>
    </row>
    <row r="2533" spans="1:39" ht="18" customHeight="1" x14ac:dyDescent="0.2">
      <c r="A2533" s="62"/>
      <c r="B2533" s="179" t="s">
        <v>279</v>
      </c>
      <c r="C2533" s="180"/>
      <c r="D2533" s="99" t="str">
        <f>IF($X2522="","",_xlfn.XLOOKUP($X2522,Sisteplant[Número OS],Sisteplant[Ativo]))</f>
        <v/>
      </c>
      <c r="E2533" s="99"/>
      <c r="F2533" s="99"/>
      <c r="G2533" s="99"/>
      <c r="H2533" s="99"/>
      <c r="I2533" s="99"/>
      <c r="J2533" s="99"/>
      <c r="K2533" s="99"/>
      <c r="L2533" s="179" t="s">
        <v>280</v>
      </c>
      <c r="M2533" s="180"/>
      <c r="N2533" s="180"/>
      <c r="O2533" s="180"/>
      <c r="P2533" s="99" t="str">
        <f>IF($X2522="","",_xlfn.XLOOKUP($X2522,Sisteplant[Número OS],Sisteplant[Denominação Ativo]))</f>
        <v/>
      </c>
      <c r="Q2533" s="99"/>
      <c r="R2533" s="99"/>
      <c r="S2533" s="99"/>
      <c r="T2533" s="99"/>
      <c r="U2533" s="99"/>
      <c r="V2533" s="99"/>
      <c r="W2533" s="99"/>
      <c r="X2533" s="99"/>
      <c r="Y2533" s="99"/>
      <c r="Z2533" s="99"/>
      <c r="AA2533" s="99"/>
      <c r="AB2533" s="99"/>
      <c r="AC2533" s="99"/>
      <c r="AD2533" s="99"/>
      <c r="AE2533" s="185" t="str">
        <f t="array" ref="AE2533">IFERROR(
IF(I2525="","",
_xlfn.SWITCH(I2525,
"PROJETO","PO",
"OBRAS","CC")),
"--")</f>
        <v/>
      </c>
      <c r="AF2533" s="186"/>
      <c r="AG2533" s="214" t="str">
        <f t="array" ref="AG2533">IFERROR(
_xlfn.SWITCH(I2525,
"","",
"PROJETO",VALUE(RIGHT(_xlfn.XLOOKUP(X2522,Sisteplant[Número OS],Sisteplant[Observações do Serviço]),LEN(_xlfn.XLOOKUP(X2522,Sisteplant[Número OS],Sisteplant[Observações do Serviço]))-3)),
"OBRAS",VALUE(LEFT(VLOOKUP($X2522,Sisteplant[],20,FALSE),FIND("-",VLOOKUP($X2522,Sisteplant[],20,FALSE))-1))),"--")</f>
        <v/>
      </c>
      <c r="AH2533" s="214"/>
      <c r="AI2533" s="214"/>
      <c r="AJ2533" s="214"/>
      <c r="AK2533" s="215"/>
      <c r="AM2533"/>
    </row>
    <row r="2534" spans="1:39" ht="7" customHeight="1" x14ac:dyDescent="0.2">
      <c r="A2534" s="62"/>
      <c r="B2534" s="18"/>
      <c r="C2534" s="24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R2534" s="18"/>
      <c r="S2534" s="18"/>
      <c r="T2534" s="18"/>
      <c r="U2534" s="18"/>
      <c r="V2534" s="18"/>
      <c r="W2534" s="18"/>
      <c r="X2534" s="18"/>
      <c r="Y2534" s="18"/>
      <c r="Z2534" s="18"/>
      <c r="AA2534" s="18"/>
      <c r="AB2534" s="18"/>
      <c r="AC2534" s="18"/>
      <c r="AD2534" s="18"/>
      <c r="AE2534" s="18"/>
      <c r="AF2534" s="18"/>
      <c r="AG2534" s="18"/>
      <c r="AH2534" s="18"/>
      <c r="AI2534" s="18"/>
      <c r="AJ2534" s="18"/>
      <c r="AK2534" s="18"/>
      <c r="AM2534"/>
    </row>
    <row r="2535" spans="1:39" ht="18" customHeight="1" x14ac:dyDescent="0.2">
      <c r="A2535" s="62"/>
      <c r="B2535" s="179" t="s">
        <v>9</v>
      </c>
      <c r="C2535" s="180"/>
      <c r="D2535" s="180"/>
      <c r="E2535" s="180"/>
      <c r="F2535" s="99" t="str">
        <f>IF($X2522="","",_xlfn.XLOOKUP($X2522,Sisteplant[Número OS],Sisteplant[Denominação do Solicitante]))</f>
        <v/>
      </c>
      <c r="G2535" s="99"/>
      <c r="H2535" s="99"/>
      <c r="I2535" s="99"/>
      <c r="J2535" s="99"/>
      <c r="K2535" s="99"/>
      <c r="L2535" s="99"/>
      <c r="M2535" s="99"/>
      <c r="N2535" s="99"/>
      <c r="O2535" s="99"/>
      <c r="P2535" s="99"/>
      <c r="Q2535" s="99"/>
      <c r="R2535" s="99"/>
      <c r="S2535" s="181" t="s">
        <v>281</v>
      </c>
      <c r="T2535" s="182"/>
      <c r="U2535" s="182"/>
      <c r="V2535" s="183" t="str">
        <f>IF($X2522="","",_xlfn.XLOOKUP($X2522,Sisteplant[Número OS],Sisteplant[Denominação Unidade Negócio]))</f>
        <v/>
      </c>
      <c r="W2535" s="183"/>
      <c r="X2535" s="183"/>
      <c r="Y2535" s="183"/>
      <c r="Z2535" s="183"/>
      <c r="AA2535" s="184"/>
      <c r="AB2535" s="185" t="s">
        <v>1</v>
      </c>
      <c r="AC2535" s="186"/>
      <c r="AD2535" s="186"/>
      <c r="AE2535" s="186"/>
      <c r="AF2535" s="99" t="str">
        <f>IF($X2522="","",_xlfn.XLOOKUP($X2522,Sisteplant[Número OS],Sisteplant[OS Cliente]))</f>
        <v/>
      </c>
      <c r="AG2535" s="99"/>
      <c r="AH2535" s="99"/>
      <c r="AI2535" s="99"/>
      <c r="AJ2535" s="99"/>
      <c r="AK2535" s="100"/>
      <c r="AM2535"/>
    </row>
    <row r="2536" spans="1:39" ht="7" customHeight="1" x14ac:dyDescent="0.2">
      <c r="A2536" s="62"/>
      <c r="B2536" s="16"/>
      <c r="C2536" s="17"/>
      <c r="D2536" s="18"/>
      <c r="E2536" s="18"/>
      <c r="F2536" s="18"/>
      <c r="G2536" s="18"/>
      <c r="H2536" s="18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  <c r="AA2536" s="16"/>
      <c r="AB2536" s="16"/>
      <c r="AC2536" s="16"/>
      <c r="AD2536" s="16"/>
      <c r="AE2536" s="16"/>
      <c r="AF2536" s="16"/>
      <c r="AG2536" s="16"/>
      <c r="AH2536" s="16"/>
      <c r="AI2536" s="16"/>
      <c r="AJ2536" s="16"/>
      <c r="AK2536" s="16"/>
      <c r="AM2536"/>
    </row>
    <row r="2537" spans="1:39" ht="15" customHeight="1" x14ac:dyDescent="0.2">
      <c r="A2537" s="62"/>
      <c r="B2537" s="232" t="s">
        <v>282</v>
      </c>
      <c r="C2537" s="152" t="s">
        <v>283</v>
      </c>
      <c r="D2537" s="153"/>
      <c r="E2537" s="153"/>
      <c r="F2537" s="153"/>
      <c r="G2537" s="153"/>
      <c r="H2537" s="153"/>
      <c r="I2537" s="153"/>
      <c r="J2537" s="153"/>
      <c r="K2537" s="153"/>
      <c r="L2537" s="153"/>
      <c r="M2537" s="153"/>
      <c r="N2537" s="153"/>
      <c r="O2537" s="153"/>
      <c r="P2537" s="153"/>
      <c r="Q2537" s="153"/>
      <c r="R2537" s="153"/>
      <c r="S2537" s="153"/>
      <c r="T2537" s="153"/>
      <c r="U2537" s="153"/>
      <c r="V2537" s="153"/>
      <c r="W2537" s="153"/>
      <c r="X2537" s="153"/>
      <c r="Y2537" s="153"/>
      <c r="Z2537" s="153"/>
      <c r="AA2537" s="153"/>
      <c r="AB2537" s="153"/>
      <c r="AC2537" s="153"/>
      <c r="AD2537" s="153"/>
      <c r="AE2537" s="154"/>
      <c r="AF2537" s="136" t="s">
        <v>284</v>
      </c>
      <c r="AG2537" s="137"/>
      <c r="AH2537" s="138"/>
      <c r="AI2537" s="136" t="s">
        <v>281</v>
      </c>
      <c r="AJ2537" s="137"/>
      <c r="AK2537" s="138"/>
      <c r="AM2537"/>
    </row>
    <row r="2538" spans="1:39" ht="16.75" customHeight="1" x14ac:dyDescent="0.2">
      <c r="A2538" s="62"/>
      <c r="B2538" s="233"/>
      <c r="C2538" s="155"/>
      <c r="D2538" s="156"/>
      <c r="E2538" s="156"/>
      <c r="F2538" s="156"/>
      <c r="G2538" s="156"/>
      <c r="H2538" s="156"/>
      <c r="I2538" s="156"/>
      <c r="J2538" s="156"/>
      <c r="K2538" s="156"/>
      <c r="L2538" s="156"/>
      <c r="M2538" s="156"/>
      <c r="N2538" s="156"/>
      <c r="O2538" s="156"/>
      <c r="P2538" s="156"/>
      <c r="Q2538" s="156"/>
      <c r="R2538" s="156"/>
      <c r="S2538" s="156"/>
      <c r="T2538" s="156"/>
      <c r="U2538" s="156"/>
      <c r="V2538" s="156"/>
      <c r="W2538" s="156"/>
      <c r="X2538" s="156"/>
      <c r="Y2538" s="156"/>
      <c r="Z2538" s="156"/>
      <c r="AA2538" s="156"/>
      <c r="AB2538" s="156"/>
      <c r="AC2538" s="156"/>
      <c r="AD2538" s="156"/>
      <c r="AE2538" s="157"/>
      <c r="AF2538" s="139"/>
      <c r="AG2538" s="140"/>
      <c r="AH2538" s="141"/>
      <c r="AI2538" s="139"/>
      <c r="AJ2538" s="140"/>
      <c r="AK2538" s="141"/>
      <c r="AM2538"/>
    </row>
    <row r="2539" spans="1:39" ht="16.75" customHeight="1" x14ac:dyDescent="0.2">
      <c r="A2539" s="62"/>
      <c r="B2539" s="92">
        <v>1</v>
      </c>
      <c r="C2539" s="142"/>
      <c r="D2539" s="143"/>
      <c r="E2539" s="143"/>
      <c r="F2539" s="143"/>
      <c r="G2539" s="143"/>
      <c r="H2539" s="143"/>
      <c r="I2539" s="143"/>
      <c r="J2539" s="143"/>
      <c r="K2539" s="143"/>
      <c r="L2539" s="143"/>
      <c r="M2539" s="143"/>
      <c r="N2539" s="143"/>
      <c r="O2539" s="143"/>
      <c r="P2539" s="143"/>
      <c r="Q2539" s="143"/>
      <c r="R2539" s="143"/>
      <c r="S2539" s="143"/>
      <c r="T2539" s="143"/>
      <c r="U2539" s="143"/>
      <c r="V2539" s="143"/>
      <c r="W2539" s="143"/>
      <c r="X2539" s="143"/>
      <c r="Y2539" s="143"/>
      <c r="Z2539" s="143"/>
      <c r="AA2539" s="143"/>
      <c r="AB2539" s="143"/>
      <c r="AC2539" s="143"/>
      <c r="AD2539" s="143"/>
      <c r="AE2539" s="144"/>
      <c r="AF2539" s="142"/>
      <c r="AG2539" s="143"/>
      <c r="AH2539" s="144"/>
      <c r="AI2539" s="142"/>
      <c r="AJ2539" s="143"/>
      <c r="AK2539" s="144"/>
      <c r="AM2539"/>
    </row>
    <row r="2540" spans="1:39" ht="16.75" customHeight="1" x14ac:dyDescent="0.2">
      <c r="A2540" s="62"/>
      <c r="B2540" s="93">
        <v>2</v>
      </c>
      <c r="C2540" s="145"/>
      <c r="D2540" s="146"/>
      <c r="E2540" s="146"/>
      <c r="F2540" s="146"/>
      <c r="G2540" s="146"/>
      <c r="H2540" s="146"/>
      <c r="I2540" s="146"/>
      <c r="J2540" s="146"/>
      <c r="K2540" s="146"/>
      <c r="L2540" s="146"/>
      <c r="M2540" s="146"/>
      <c r="N2540" s="146"/>
      <c r="O2540" s="146"/>
      <c r="P2540" s="146"/>
      <c r="Q2540" s="146"/>
      <c r="R2540" s="146"/>
      <c r="S2540" s="146"/>
      <c r="T2540" s="146"/>
      <c r="U2540" s="146"/>
      <c r="V2540" s="146"/>
      <c r="W2540" s="146"/>
      <c r="X2540" s="146"/>
      <c r="Y2540" s="146"/>
      <c r="Z2540" s="146"/>
      <c r="AA2540" s="146"/>
      <c r="AB2540" s="146"/>
      <c r="AC2540" s="146"/>
      <c r="AD2540" s="146"/>
      <c r="AE2540" s="147"/>
      <c r="AF2540" s="145"/>
      <c r="AG2540" s="146"/>
      <c r="AH2540" s="147"/>
      <c r="AI2540" s="145"/>
      <c r="AJ2540" s="146"/>
      <c r="AK2540" s="147"/>
      <c r="AM2540"/>
    </row>
    <row r="2541" spans="1:39" ht="16.75" customHeight="1" x14ac:dyDescent="0.2">
      <c r="A2541" s="62"/>
      <c r="B2541" s="93">
        <v>3</v>
      </c>
      <c r="C2541" s="145"/>
      <c r="D2541" s="146"/>
      <c r="E2541" s="146"/>
      <c r="F2541" s="146"/>
      <c r="G2541" s="146"/>
      <c r="H2541" s="146"/>
      <c r="I2541" s="146"/>
      <c r="J2541" s="146"/>
      <c r="K2541" s="146"/>
      <c r="L2541" s="146"/>
      <c r="M2541" s="146"/>
      <c r="N2541" s="146"/>
      <c r="O2541" s="146"/>
      <c r="P2541" s="146"/>
      <c r="Q2541" s="146"/>
      <c r="R2541" s="146"/>
      <c r="S2541" s="146"/>
      <c r="T2541" s="146"/>
      <c r="U2541" s="146"/>
      <c r="V2541" s="146"/>
      <c r="W2541" s="146"/>
      <c r="X2541" s="146"/>
      <c r="Y2541" s="146"/>
      <c r="Z2541" s="146"/>
      <c r="AA2541" s="146"/>
      <c r="AB2541" s="146"/>
      <c r="AC2541" s="146"/>
      <c r="AD2541" s="146"/>
      <c r="AE2541" s="147"/>
      <c r="AF2541" s="145"/>
      <c r="AG2541" s="146"/>
      <c r="AH2541" s="147"/>
      <c r="AI2541" s="145"/>
      <c r="AJ2541" s="146"/>
      <c r="AK2541" s="147"/>
      <c r="AM2541"/>
    </row>
    <row r="2542" spans="1:39" s="27" customFormat="1" ht="17" customHeight="1" x14ac:dyDescent="0.2">
      <c r="A2542" s="64"/>
      <c r="B2542" s="93">
        <v>4</v>
      </c>
      <c r="C2542" s="145"/>
      <c r="D2542" s="146"/>
      <c r="E2542" s="146"/>
      <c r="F2542" s="146"/>
      <c r="G2542" s="146"/>
      <c r="H2542" s="146"/>
      <c r="I2542" s="146"/>
      <c r="J2542" s="146"/>
      <c r="K2542" s="146"/>
      <c r="L2542" s="146"/>
      <c r="M2542" s="146"/>
      <c r="N2542" s="146"/>
      <c r="O2542" s="146"/>
      <c r="P2542" s="146"/>
      <c r="Q2542" s="146"/>
      <c r="R2542" s="146"/>
      <c r="S2542" s="146"/>
      <c r="T2542" s="146"/>
      <c r="U2542" s="146"/>
      <c r="V2542" s="146"/>
      <c r="W2542" s="146"/>
      <c r="X2542" s="146"/>
      <c r="Y2542" s="146"/>
      <c r="Z2542" s="146"/>
      <c r="AA2542" s="146"/>
      <c r="AB2542" s="146"/>
      <c r="AC2542" s="146"/>
      <c r="AD2542" s="146"/>
      <c r="AE2542" s="147"/>
      <c r="AF2542" s="145"/>
      <c r="AG2542" s="146"/>
      <c r="AH2542" s="147"/>
      <c r="AI2542" s="145"/>
      <c r="AJ2542" s="146"/>
      <c r="AK2542" s="147"/>
    </row>
    <row r="2543" spans="1:39" ht="17" customHeight="1" x14ac:dyDescent="0.2">
      <c r="A2543" s="62"/>
      <c r="B2543" s="93">
        <v>5</v>
      </c>
      <c r="C2543" s="145"/>
      <c r="D2543" s="146"/>
      <c r="E2543" s="146"/>
      <c r="F2543" s="146"/>
      <c r="G2543" s="146"/>
      <c r="H2543" s="146"/>
      <c r="I2543" s="146"/>
      <c r="J2543" s="146"/>
      <c r="K2543" s="146"/>
      <c r="L2543" s="146"/>
      <c r="M2543" s="146"/>
      <c r="N2543" s="146"/>
      <c r="O2543" s="146"/>
      <c r="P2543" s="146"/>
      <c r="Q2543" s="146"/>
      <c r="R2543" s="146"/>
      <c r="S2543" s="146"/>
      <c r="T2543" s="146"/>
      <c r="U2543" s="146"/>
      <c r="V2543" s="146"/>
      <c r="W2543" s="146"/>
      <c r="X2543" s="146"/>
      <c r="Y2543" s="146"/>
      <c r="Z2543" s="146"/>
      <c r="AA2543" s="146"/>
      <c r="AB2543" s="146"/>
      <c r="AC2543" s="146"/>
      <c r="AD2543" s="146"/>
      <c r="AE2543" s="147"/>
      <c r="AF2543" s="145"/>
      <c r="AG2543" s="146"/>
      <c r="AH2543" s="147"/>
      <c r="AI2543" s="145"/>
      <c r="AJ2543" s="146"/>
      <c r="AK2543" s="147"/>
      <c r="AM2543"/>
    </row>
    <row r="2544" spans="1:39" ht="17" customHeight="1" x14ac:dyDescent="0.2">
      <c r="A2544" s="62"/>
      <c r="B2544" s="93">
        <v>6</v>
      </c>
      <c r="C2544" s="145"/>
      <c r="D2544" s="146"/>
      <c r="E2544" s="146"/>
      <c r="F2544" s="146"/>
      <c r="G2544" s="146"/>
      <c r="H2544" s="146"/>
      <c r="I2544" s="146"/>
      <c r="J2544" s="146"/>
      <c r="K2544" s="146"/>
      <c r="L2544" s="146"/>
      <c r="M2544" s="146"/>
      <c r="N2544" s="146"/>
      <c r="O2544" s="146"/>
      <c r="P2544" s="146"/>
      <c r="Q2544" s="146"/>
      <c r="R2544" s="146"/>
      <c r="S2544" s="146"/>
      <c r="T2544" s="146"/>
      <c r="U2544" s="146"/>
      <c r="V2544" s="146"/>
      <c r="W2544" s="146"/>
      <c r="X2544" s="146"/>
      <c r="Y2544" s="146"/>
      <c r="Z2544" s="146"/>
      <c r="AA2544" s="146"/>
      <c r="AB2544" s="146"/>
      <c r="AC2544" s="146"/>
      <c r="AD2544" s="146"/>
      <c r="AE2544" s="147"/>
      <c r="AF2544" s="145"/>
      <c r="AG2544" s="146"/>
      <c r="AH2544" s="147"/>
      <c r="AI2544" s="145"/>
      <c r="AJ2544" s="146"/>
      <c r="AK2544" s="147"/>
      <c r="AM2544"/>
    </row>
    <row r="2545" spans="1:39" ht="17" customHeight="1" x14ac:dyDescent="0.2">
      <c r="A2545" s="62"/>
      <c r="B2545" s="94">
        <v>7</v>
      </c>
      <c r="C2545" s="148"/>
      <c r="D2545" s="149"/>
      <c r="E2545" s="149"/>
      <c r="F2545" s="149"/>
      <c r="G2545" s="149"/>
      <c r="H2545" s="149"/>
      <c r="I2545" s="149"/>
      <c r="J2545" s="149"/>
      <c r="K2545" s="149"/>
      <c r="L2545" s="149"/>
      <c r="M2545" s="149"/>
      <c r="N2545" s="149"/>
      <c r="O2545" s="149"/>
      <c r="P2545" s="149"/>
      <c r="Q2545" s="149"/>
      <c r="R2545" s="149"/>
      <c r="S2545" s="149"/>
      <c r="T2545" s="149"/>
      <c r="U2545" s="149"/>
      <c r="V2545" s="149"/>
      <c r="W2545" s="149"/>
      <c r="X2545" s="149"/>
      <c r="Y2545" s="149"/>
      <c r="Z2545" s="149"/>
      <c r="AA2545" s="149"/>
      <c r="AB2545" s="149"/>
      <c r="AC2545" s="149"/>
      <c r="AD2545" s="149"/>
      <c r="AE2545" s="150"/>
      <c r="AF2545" s="148"/>
      <c r="AG2545" s="149"/>
      <c r="AH2545" s="150"/>
      <c r="AI2545" s="148"/>
      <c r="AJ2545" s="149"/>
      <c r="AK2545" s="150"/>
      <c r="AM2545"/>
    </row>
    <row r="2546" spans="1:39" ht="7" customHeight="1" x14ac:dyDescent="0.2">
      <c r="A2546" s="62"/>
      <c r="B2546" s="16"/>
      <c r="C2546" s="17"/>
      <c r="D2546" s="18"/>
      <c r="E2546" s="18"/>
      <c r="F2546" s="18"/>
      <c r="G2546" s="18"/>
      <c r="H2546" s="18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  <c r="AA2546" s="16"/>
      <c r="AB2546" s="16"/>
      <c r="AC2546" s="16"/>
      <c r="AD2546" s="16"/>
      <c r="AE2546" s="16"/>
      <c r="AF2546" s="16"/>
      <c r="AG2546" s="16"/>
      <c r="AH2546" s="16"/>
      <c r="AI2546" s="16"/>
      <c r="AJ2546" s="16"/>
      <c r="AK2546" s="16"/>
      <c r="AM2546"/>
    </row>
    <row r="2547" spans="1:39" ht="17" customHeight="1" x14ac:dyDescent="0.2">
      <c r="A2547" s="62"/>
      <c r="B2547" s="163" t="s">
        <v>285</v>
      </c>
      <c r="C2547" s="164"/>
      <c r="D2547" s="165"/>
      <c r="E2547" s="163" t="s">
        <v>286</v>
      </c>
      <c r="F2547" s="164"/>
      <c r="G2547" s="164"/>
      <c r="H2547" s="164"/>
      <c r="I2547" s="164"/>
      <c r="J2547" s="164"/>
      <c r="K2547" s="164"/>
      <c r="L2547" s="164"/>
      <c r="M2547" s="164"/>
      <c r="N2547" s="164"/>
      <c r="O2547" s="164"/>
      <c r="P2547" s="164"/>
      <c r="Q2547" s="164"/>
      <c r="R2547" s="164"/>
      <c r="S2547" s="165"/>
      <c r="T2547" s="163" t="s">
        <v>287</v>
      </c>
      <c r="U2547" s="164"/>
      <c r="V2547" s="164"/>
      <c r="W2547" s="164"/>
      <c r="X2547" s="165"/>
      <c r="Y2547" s="163" t="s">
        <v>288</v>
      </c>
      <c r="Z2547" s="164"/>
      <c r="AA2547" s="164"/>
      <c r="AB2547" s="164"/>
      <c r="AC2547" s="165"/>
      <c r="AD2547" s="163" t="s">
        <v>289</v>
      </c>
      <c r="AE2547" s="164"/>
      <c r="AF2547" s="164"/>
      <c r="AG2547" s="164"/>
      <c r="AH2547" s="165"/>
      <c r="AI2547" s="163" t="s">
        <v>290</v>
      </c>
      <c r="AJ2547" s="164"/>
      <c r="AK2547" s="165"/>
      <c r="AM2547"/>
    </row>
    <row r="2548" spans="1:39" ht="17" customHeight="1" x14ac:dyDescent="0.2">
      <c r="A2548" s="62"/>
      <c r="B2548" s="142"/>
      <c r="C2548" s="143"/>
      <c r="D2548" s="144"/>
      <c r="E2548" s="142"/>
      <c r="F2548" s="143"/>
      <c r="G2548" s="143"/>
      <c r="H2548" s="143"/>
      <c r="I2548" s="143"/>
      <c r="J2548" s="143"/>
      <c r="K2548" s="143"/>
      <c r="L2548" s="143"/>
      <c r="M2548" s="143"/>
      <c r="N2548" s="143"/>
      <c r="O2548" s="143"/>
      <c r="P2548" s="143"/>
      <c r="Q2548" s="143"/>
      <c r="R2548" s="143"/>
      <c r="S2548" s="144"/>
      <c r="T2548" s="142" t="s">
        <v>291</v>
      </c>
      <c r="U2548" s="143"/>
      <c r="V2548" s="143"/>
      <c r="W2548" s="143"/>
      <c r="X2548" s="144"/>
      <c r="Y2548" s="142" t="s">
        <v>292</v>
      </c>
      <c r="Z2548" s="143"/>
      <c r="AA2548" s="143"/>
      <c r="AB2548" s="143"/>
      <c r="AC2548" s="144"/>
      <c r="AD2548" s="142" t="s">
        <v>292</v>
      </c>
      <c r="AE2548" s="143"/>
      <c r="AF2548" s="143"/>
      <c r="AG2548" s="143"/>
      <c r="AH2548" s="144"/>
      <c r="AI2548" s="142"/>
      <c r="AJ2548" s="143"/>
      <c r="AK2548" s="144"/>
      <c r="AM2548"/>
    </row>
    <row r="2549" spans="1:39" ht="17" customHeight="1" x14ac:dyDescent="0.2">
      <c r="A2549" s="62"/>
      <c r="B2549" s="145"/>
      <c r="C2549" s="146"/>
      <c r="D2549" s="147"/>
      <c r="E2549" s="145"/>
      <c r="F2549" s="146"/>
      <c r="G2549" s="146"/>
      <c r="H2549" s="146"/>
      <c r="I2549" s="146"/>
      <c r="J2549" s="146"/>
      <c r="K2549" s="146"/>
      <c r="L2549" s="146"/>
      <c r="M2549" s="146"/>
      <c r="N2549" s="146"/>
      <c r="O2549" s="146"/>
      <c r="P2549" s="146"/>
      <c r="Q2549" s="146"/>
      <c r="R2549" s="146"/>
      <c r="S2549" s="147"/>
      <c r="T2549" s="145" t="s">
        <v>291</v>
      </c>
      <c r="U2549" s="146"/>
      <c r="V2549" s="146"/>
      <c r="W2549" s="146"/>
      <c r="X2549" s="147"/>
      <c r="Y2549" s="145" t="s">
        <v>292</v>
      </c>
      <c r="Z2549" s="146"/>
      <c r="AA2549" s="146"/>
      <c r="AB2549" s="146"/>
      <c r="AC2549" s="147"/>
      <c r="AD2549" s="145" t="s">
        <v>292</v>
      </c>
      <c r="AE2549" s="146"/>
      <c r="AF2549" s="146"/>
      <c r="AG2549" s="146"/>
      <c r="AH2549" s="147"/>
      <c r="AI2549" s="145"/>
      <c r="AJ2549" s="146"/>
      <c r="AK2549" s="147"/>
      <c r="AM2549"/>
    </row>
    <row r="2550" spans="1:39" ht="17" customHeight="1" x14ac:dyDescent="0.2">
      <c r="A2550" s="62"/>
      <c r="B2550" s="145"/>
      <c r="C2550" s="146"/>
      <c r="D2550" s="147"/>
      <c r="E2550" s="145"/>
      <c r="F2550" s="146"/>
      <c r="G2550" s="146"/>
      <c r="H2550" s="146"/>
      <c r="I2550" s="146"/>
      <c r="J2550" s="146"/>
      <c r="K2550" s="146"/>
      <c r="L2550" s="146"/>
      <c r="M2550" s="146"/>
      <c r="N2550" s="146"/>
      <c r="O2550" s="146"/>
      <c r="P2550" s="146"/>
      <c r="Q2550" s="146"/>
      <c r="R2550" s="146"/>
      <c r="S2550" s="147"/>
      <c r="T2550" s="145" t="s">
        <v>291</v>
      </c>
      <c r="U2550" s="146"/>
      <c r="V2550" s="146"/>
      <c r="W2550" s="146"/>
      <c r="X2550" s="147"/>
      <c r="Y2550" s="145" t="s">
        <v>292</v>
      </c>
      <c r="Z2550" s="146"/>
      <c r="AA2550" s="146"/>
      <c r="AB2550" s="146"/>
      <c r="AC2550" s="147"/>
      <c r="AD2550" s="145" t="s">
        <v>292</v>
      </c>
      <c r="AE2550" s="146"/>
      <c r="AF2550" s="146"/>
      <c r="AG2550" s="146"/>
      <c r="AH2550" s="147"/>
      <c r="AI2550" s="145"/>
      <c r="AJ2550" s="146"/>
      <c r="AK2550" s="147"/>
      <c r="AM2550"/>
    </row>
    <row r="2551" spans="1:39" ht="17" customHeight="1" x14ac:dyDescent="0.2">
      <c r="A2551" s="62"/>
      <c r="B2551" s="145"/>
      <c r="C2551" s="146"/>
      <c r="D2551" s="147"/>
      <c r="E2551" s="145"/>
      <c r="F2551" s="146"/>
      <c r="G2551" s="146"/>
      <c r="H2551" s="146"/>
      <c r="I2551" s="146"/>
      <c r="J2551" s="146"/>
      <c r="K2551" s="146"/>
      <c r="L2551" s="146"/>
      <c r="M2551" s="146"/>
      <c r="N2551" s="146"/>
      <c r="O2551" s="146"/>
      <c r="P2551" s="146"/>
      <c r="Q2551" s="146"/>
      <c r="R2551" s="146"/>
      <c r="S2551" s="147"/>
      <c r="T2551" s="145" t="s">
        <v>291</v>
      </c>
      <c r="U2551" s="146"/>
      <c r="V2551" s="146"/>
      <c r="W2551" s="146"/>
      <c r="X2551" s="147"/>
      <c r="Y2551" s="145" t="s">
        <v>292</v>
      </c>
      <c r="Z2551" s="146"/>
      <c r="AA2551" s="146"/>
      <c r="AB2551" s="146"/>
      <c r="AC2551" s="147"/>
      <c r="AD2551" s="145" t="s">
        <v>292</v>
      </c>
      <c r="AE2551" s="146"/>
      <c r="AF2551" s="146"/>
      <c r="AG2551" s="146"/>
      <c r="AH2551" s="147"/>
      <c r="AI2551" s="145"/>
      <c r="AJ2551" s="146"/>
      <c r="AK2551" s="147"/>
      <c r="AM2551"/>
    </row>
    <row r="2552" spans="1:39" ht="17" customHeight="1" x14ac:dyDescent="0.2">
      <c r="A2552" s="62"/>
      <c r="B2552" s="145"/>
      <c r="C2552" s="146"/>
      <c r="D2552" s="147"/>
      <c r="E2552" s="145"/>
      <c r="F2552" s="146"/>
      <c r="G2552" s="146"/>
      <c r="H2552" s="146"/>
      <c r="I2552" s="146"/>
      <c r="J2552" s="146"/>
      <c r="K2552" s="146"/>
      <c r="L2552" s="146"/>
      <c r="M2552" s="146"/>
      <c r="N2552" s="146"/>
      <c r="O2552" s="146"/>
      <c r="P2552" s="146"/>
      <c r="Q2552" s="146"/>
      <c r="R2552" s="146"/>
      <c r="S2552" s="147"/>
      <c r="T2552" s="145" t="s">
        <v>291</v>
      </c>
      <c r="U2552" s="146"/>
      <c r="V2552" s="146"/>
      <c r="W2552" s="146"/>
      <c r="X2552" s="147"/>
      <c r="Y2552" s="145" t="s">
        <v>292</v>
      </c>
      <c r="Z2552" s="146"/>
      <c r="AA2552" s="146"/>
      <c r="AB2552" s="146"/>
      <c r="AC2552" s="147"/>
      <c r="AD2552" s="145" t="s">
        <v>292</v>
      </c>
      <c r="AE2552" s="146"/>
      <c r="AF2552" s="146"/>
      <c r="AG2552" s="146"/>
      <c r="AH2552" s="147"/>
      <c r="AI2552" s="145"/>
      <c r="AJ2552" s="146"/>
      <c r="AK2552" s="147"/>
      <c r="AM2552"/>
    </row>
    <row r="2553" spans="1:39" ht="17" customHeight="1" x14ac:dyDescent="0.2">
      <c r="A2553" s="62"/>
      <c r="B2553" s="145"/>
      <c r="C2553" s="146"/>
      <c r="D2553" s="147"/>
      <c r="E2553" s="145"/>
      <c r="F2553" s="146"/>
      <c r="G2553" s="146"/>
      <c r="H2553" s="146"/>
      <c r="I2553" s="146"/>
      <c r="J2553" s="146"/>
      <c r="K2553" s="146"/>
      <c r="L2553" s="146"/>
      <c r="M2553" s="146"/>
      <c r="N2553" s="146"/>
      <c r="O2553" s="146"/>
      <c r="P2553" s="146"/>
      <c r="Q2553" s="146"/>
      <c r="R2553" s="146"/>
      <c r="S2553" s="147"/>
      <c r="T2553" s="145" t="s">
        <v>291</v>
      </c>
      <c r="U2553" s="146"/>
      <c r="V2553" s="146"/>
      <c r="W2553" s="146"/>
      <c r="X2553" s="147"/>
      <c r="Y2553" s="145" t="s">
        <v>292</v>
      </c>
      <c r="Z2553" s="146"/>
      <c r="AA2553" s="146"/>
      <c r="AB2553" s="146"/>
      <c r="AC2553" s="147"/>
      <c r="AD2553" s="145" t="s">
        <v>292</v>
      </c>
      <c r="AE2553" s="146"/>
      <c r="AF2553" s="146"/>
      <c r="AG2553" s="146"/>
      <c r="AH2553" s="147"/>
      <c r="AI2553" s="145"/>
      <c r="AJ2553" s="146"/>
      <c r="AK2553" s="147"/>
      <c r="AM2553"/>
    </row>
    <row r="2554" spans="1:39" ht="17" customHeight="1" x14ac:dyDescent="0.2">
      <c r="A2554" s="62"/>
      <c r="B2554" s="145"/>
      <c r="C2554" s="146"/>
      <c r="D2554" s="147"/>
      <c r="E2554" s="145"/>
      <c r="F2554" s="146"/>
      <c r="G2554" s="146"/>
      <c r="H2554" s="146"/>
      <c r="I2554" s="146"/>
      <c r="J2554" s="146"/>
      <c r="K2554" s="146"/>
      <c r="L2554" s="146"/>
      <c r="M2554" s="146"/>
      <c r="N2554" s="146"/>
      <c r="O2554" s="146"/>
      <c r="P2554" s="146"/>
      <c r="Q2554" s="146"/>
      <c r="R2554" s="146"/>
      <c r="S2554" s="147"/>
      <c r="T2554" s="145" t="s">
        <v>291</v>
      </c>
      <c r="U2554" s="146"/>
      <c r="V2554" s="146"/>
      <c r="W2554" s="146"/>
      <c r="X2554" s="147"/>
      <c r="Y2554" s="145" t="s">
        <v>292</v>
      </c>
      <c r="Z2554" s="146"/>
      <c r="AA2554" s="146"/>
      <c r="AB2554" s="146"/>
      <c r="AC2554" s="147"/>
      <c r="AD2554" s="145" t="s">
        <v>292</v>
      </c>
      <c r="AE2554" s="146"/>
      <c r="AF2554" s="146"/>
      <c r="AG2554" s="146"/>
      <c r="AH2554" s="147"/>
      <c r="AI2554" s="145"/>
      <c r="AJ2554" s="146"/>
      <c r="AK2554" s="147"/>
      <c r="AM2554"/>
    </row>
    <row r="2555" spans="1:39" ht="17" customHeight="1" x14ac:dyDescent="0.2">
      <c r="A2555" s="62"/>
      <c r="B2555" s="145"/>
      <c r="C2555" s="146"/>
      <c r="D2555" s="147"/>
      <c r="E2555" s="145"/>
      <c r="F2555" s="146"/>
      <c r="G2555" s="146"/>
      <c r="H2555" s="146"/>
      <c r="I2555" s="146"/>
      <c r="J2555" s="146"/>
      <c r="K2555" s="146"/>
      <c r="L2555" s="146"/>
      <c r="M2555" s="146"/>
      <c r="N2555" s="146"/>
      <c r="O2555" s="146"/>
      <c r="P2555" s="146"/>
      <c r="Q2555" s="146"/>
      <c r="R2555" s="146"/>
      <c r="S2555" s="147"/>
      <c r="T2555" s="145" t="s">
        <v>291</v>
      </c>
      <c r="U2555" s="146"/>
      <c r="V2555" s="146"/>
      <c r="W2555" s="146"/>
      <c r="X2555" s="147"/>
      <c r="Y2555" s="145" t="s">
        <v>292</v>
      </c>
      <c r="Z2555" s="146"/>
      <c r="AA2555" s="146"/>
      <c r="AB2555" s="146"/>
      <c r="AC2555" s="147"/>
      <c r="AD2555" s="145" t="s">
        <v>292</v>
      </c>
      <c r="AE2555" s="146"/>
      <c r="AF2555" s="146"/>
      <c r="AG2555" s="146"/>
      <c r="AH2555" s="147"/>
      <c r="AI2555" s="145"/>
      <c r="AJ2555" s="146"/>
      <c r="AK2555" s="147"/>
      <c r="AM2555"/>
    </row>
    <row r="2556" spans="1:39" ht="17" customHeight="1" x14ac:dyDescent="0.2">
      <c r="A2556" s="62"/>
      <c r="B2556" s="145"/>
      <c r="C2556" s="146"/>
      <c r="D2556" s="147"/>
      <c r="E2556" s="145"/>
      <c r="F2556" s="146"/>
      <c r="G2556" s="146"/>
      <c r="H2556" s="146"/>
      <c r="I2556" s="146"/>
      <c r="J2556" s="146"/>
      <c r="K2556" s="146"/>
      <c r="L2556" s="146"/>
      <c r="M2556" s="146"/>
      <c r="N2556" s="146"/>
      <c r="O2556" s="146"/>
      <c r="P2556" s="146"/>
      <c r="Q2556" s="146"/>
      <c r="R2556" s="146"/>
      <c r="S2556" s="147"/>
      <c r="T2556" s="145" t="s">
        <v>291</v>
      </c>
      <c r="U2556" s="146"/>
      <c r="V2556" s="146"/>
      <c r="W2556" s="146"/>
      <c r="X2556" s="147"/>
      <c r="Y2556" s="145" t="s">
        <v>292</v>
      </c>
      <c r="Z2556" s="146"/>
      <c r="AA2556" s="146"/>
      <c r="AB2556" s="146"/>
      <c r="AC2556" s="147"/>
      <c r="AD2556" s="145" t="s">
        <v>292</v>
      </c>
      <c r="AE2556" s="146"/>
      <c r="AF2556" s="146"/>
      <c r="AG2556" s="146"/>
      <c r="AH2556" s="147"/>
      <c r="AI2556" s="145"/>
      <c r="AJ2556" s="146"/>
      <c r="AK2556" s="147"/>
      <c r="AM2556"/>
    </row>
    <row r="2557" spans="1:39" ht="17" customHeight="1" x14ac:dyDescent="0.2">
      <c r="A2557" s="62"/>
      <c r="B2557" s="145"/>
      <c r="C2557" s="146"/>
      <c r="D2557" s="147"/>
      <c r="E2557" s="145"/>
      <c r="F2557" s="146"/>
      <c r="G2557" s="146"/>
      <c r="H2557" s="146"/>
      <c r="I2557" s="146"/>
      <c r="J2557" s="146"/>
      <c r="K2557" s="146"/>
      <c r="L2557" s="146"/>
      <c r="M2557" s="146"/>
      <c r="N2557" s="146"/>
      <c r="O2557" s="146"/>
      <c r="P2557" s="146"/>
      <c r="Q2557" s="146"/>
      <c r="R2557" s="146"/>
      <c r="S2557" s="147"/>
      <c r="T2557" s="145" t="s">
        <v>291</v>
      </c>
      <c r="U2557" s="146"/>
      <c r="V2557" s="146"/>
      <c r="W2557" s="146"/>
      <c r="X2557" s="147"/>
      <c r="Y2557" s="145" t="s">
        <v>292</v>
      </c>
      <c r="Z2557" s="146"/>
      <c r="AA2557" s="146"/>
      <c r="AB2557" s="146"/>
      <c r="AC2557" s="147"/>
      <c r="AD2557" s="145" t="s">
        <v>292</v>
      </c>
      <c r="AE2557" s="146"/>
      <c r="AF2557" s="146"/>
      <c r="AG2557" s="146"/>
      <c r="AH2557" s="147"/>
      <c r="AI2557" s="145"/>
      <c r="AJ2557" s="146"/>
      <c r="AK2557" s="147"/>
      <c r="AM2557"/>
    </row>
    <row r="2558" spans="1:39" ht="17" customHeight="1" x14ac:dyDescent="0.2">
      <c r="A2558" s="62"/>
      <c r="B2558" s="148"/>
      <c r="C2558" s="149"/>
      <c r="D2558" s="150"/>
      <c r="E2558" s="148"/>
      <c r="F2558" s="149"/>
      <c r="G2558" s="149"/>
      <c r="H2558" s="149"/>
      <c r="I2558" s="149"/>
      <c r="J2558" s="149"/>
      <c r="K2558" s="149"/>
      <c r="L2558" s="149"/>
      <c r="M2558" s="149"/>
      <c r="N2558" s="149"/>
      <c r="O2558" s="149"/>
      <c r="P2558" s="149"/>
      <c r="Q2558" s="149"/>
      <c r="R2558" s="149"/>
      <c r="S2558" s="150"/>
      <c r="T2558" s="148" t="s">
        <v>291</v>
      </c>
      <c r="U2558" s="149"/>
      <c r="V2558" s="149"/>
      <c r="W2558" s="149"/>
      <c r="X2558" s="150"/>
      <c r="Y2558" s="148" t="s">
        <v>292</v>
      </c>
      <c r="Z2558" s="149"/>
      <c r="AA2558" s="149"/>
      <c r="AB2558" s="149"/>
      <c r="AC2558" s="150"/>
      <c r="AD2558" s="148" t="s">
        <v>292</v>
      </c>
      <c r="AE2558" s="149"/>
      <c r="AF2558" s="149"/>
      <c r="AG2558" s="149"/>
      <c r="AH2558" s="150"/>
      <c r="AI2558" s="148"/>
      <c r="AJ2558" s="149"/>
      <c r="AK2558" s="150"/>
      <c r="AM2558"/>
    </row>
    <row r="2559" spans="1:39" ht="7" customHeight="1" x14ac:dyDescent="0.2">
      <c r="A2559" s="62"/>
      <c r="AM2559"/>
    </row>
    <row r="2560" spans="1:39" ht="7" customHeight="1" x14ac:dyDescent="0.2">
      <c r="A2560" s="62"/>
      <c r="B2560" s="28"/>
      <c r="C2560" s="25"/>
      <c r="D2560" s="25"/>
      <c r="E2560" s="25"/>
      <c r="F2560" s="25"/>
      <c r="G2560" s="25"/>
      <c r="H2560" s="25"/>
      <c r="I2560" s="25"/>
      <c r="J2560" s="25"/>
      <c r="K2560" s="25"/>
      <c r="L2560" s="25"/>
      <c r="M2560" s="25"/>
      <c r="N2560" s="25"/>
      <c r="O2560" s="25"/>
      <c r="P2560" s="25"/>
      <c r="Q2560" s="25"/>
      <c r="R2560" s="25"/>
      <c r="S2560" s="25"/>
      <c r="T2560" s="25"/>
      <c r="U2560" s="25"/>
      <c r="V2560" s="25"/>
      <c r="W2560" s="25"/>
      <c r="X2560" s="25"/>
      <c r="Y2560" s="25"/>
      <c r="Z2560" s="25"/>
      <c r="AA2560" s="25"/>
      <c r="AB2560" s="25"/>
      <c r="AC2560" s="25"/>
      <c r="AD2560" s="25"/>
      <c r="AE2560" s="25"/>
      <c r="AF2560" s="25"/>
      <c r="AG2560" s="25"/>
      <c r="AH2560" s="25"/>
      <c r="AI2560" s="25"/>
      <c r="AJ2560" s="25"/>
      <c r="AK2560" s="26"/>
      <c r="AM2560"/>
    </row>
    <row r="2561" spans="1:39" s="30" customFormat="1" ht="15" customHeight="1" x14ac:dyDescent="0.15">
      <c r="A2561" s="62"/>
      <c r="B2561" s="166" t="s">
        <v>293</v>
      </c>
      <c r="C2561" s="167"/>
      <c r="D2561" s="167"/>
      <c r="E2561" s="167"/>
      <c r="F2561" s="167"/>
      <c r="G2561" s="23"/>
      <c r="H2561" s="69"/>
      <c r="I2561" s="23" t="s">
        <v>294</v>
      </c>
      <c r="J2561" s="23"/>
      <c r="K2561" s="23"/>
      <c r="L2561" s="23"/>
      <c r="M2561" s="69"/>
      <c r="N2561" s="23" t="s">
        <v>295</v>
      </c>
      <c r="O2561" s="23"/>
      <c r="P2561" s="23"/>
      <c r="Q2561" s="23"/>
      <c r="R2561" s="69"/>
      <c r="S2561" s="23" t="s">
        <v>296</v>
      </c>
      <c r="T2561" s="23"/>
      <c r="U2561" s="23"/>
      <c r="V2561" s="23"/>
      <c r="W2561" s="23"/>
      <c r="X2561" s="23"/>
      <c r="Y2561" s="70"/>
      <c r="Z2561" s="23" t="s">
        <v>297</v>
      </c>
      <c r="AA2561" s="23"/>
      <c r="AB2561" s="23"/>
      <c r="AC2561" s="23"/>
      <c r="AD2561" s="69"/>
      <c r="AE2561" s="23" t="s">
        <v>298</v>
      </c>
      <c r="AF2561" s="23"/>
      <c r="AG2561" s="23"/>
      <c r="AH2561" s="80"/>
      <c r="AI2561" s="80"/>
      <c r="AJ2561" s="80"/>
      <c r="AK2561" s="84"/>
    </row>
    <row r="2562" spans="1:39" s="30" customFormat="1" ht="10" customHeight="1" x14ac:dyDescent="0.15">
      <c r="A2562" s="62"/>
      <c r="B2562" s="166"/>
      <c r="C2562" s="167"/>
      <c r="D2562" s="167"/>
      <c r="E2562" s="167"/>
      <c r="F2562" s="167"/>
      <c r="G2562" s="23"/>
      <c r="H2562" s="23"/>
      <c r="I2562" s="23"/>
      <c r="J2562" s="23"/>
      <c r="K2562" s="23"/>
      <c r="L2562" s="23"/>
      <c r="M2562" s="23"/>
      <c r="N2562" s="23"/>
      <c r="O2562" s="23"/>
      <c r="P2562" s="23"/>
      <c r="Q2562" s="23"/>
      <c r="R2562" s="23"/>
      <c r="S2562" s="23"/>
      <c r="T2562" s="23"/>
      <c r="U2562" s="23"/>
      <c r="V2562" s="23"/>
      <c r="W2562" s="23"/>
      <c r="X2562" s="23"/>
      <c r="Y2562" s="23"/>
      <c r="Z2562" s="23"/>
      <c r="AA2562" s="23"/>
      <c r="AB2562" s="23"/>
      <c r="AC2562" s="23"/>
      <c r="AD2562" s="23"/>
      <c r="AE2562" s="23"/>
      <c r="AF2562" s="23"/>
      <c r="AG2562" s="23"/>
      <c r="AH2562" s="80"/>
      <c r="AI2562" s="80"/>
      <c r="AJ2562" s="80"/>
      <c r="AK2562" s="84"/>
    </row>
    <row r="2563" spans="1:39" s="30" customFormat="1" ht="15" customHeight="1" x14ac:dyDescent="0.15">
      <c r="A2563" s="62"/>
      <c r="B2563" s="166"/>
      <c r="C2563" s="167"/>
      <c r="D2563" s="167"/>
      <c r="E2563" s="167"/>
      <c r="F2563" s="167"/>
      <c r="G2563" s="23"/>
      <c r="H2563" s="69"/>
      <c r="I2563" s="23" t="s">
        <v>299</v>
      </c>
      <c r="J2563" s="23"/>
      <c r="K2563" s="23"/>
      <c r="L2563" s="23"/>
      <c r="M2563" s="69"/>
      <c r="N2563" s="23" t="s">
        <v>300</v>
      </c>
      <c r="O2563" s="72"/>
      <c r="P2563" s="23"/>
      <c r="Q2563" s="23"/>
      <c r="R2563" s="69"/>
      <c r="S2563" s="23" t="s">
        <v>301</v>
      </c>
      <c r="T2563" s="23"/>
      <c r="U2563" s="23"/>
      <c r="V2563" s="23"/>
      <c r="W2563" s="23"/>
      <c r="X2563" s="23"/>
      <c r="Y2563" s="69"/>
      <c r="Z2563" s="23" t="s">
        <v>302</v>
      </c>
      <c r="AA2563" s="23"/>
      <c r="AB2563" s="71"/>
      <c r="AC2563" s="71"/>
      <c r="AD2563" s="71"/>
      <c r="AE2563" s="71"/>
      <c r="AF2563" s="71"/>
      <c r="AG2563" s="71"/>
      <c r="AH2563" s="71"/>
      <c r="AI2563" s="71"/>
      <c r="AJ2563" s="71"/>
      <c r="AK2563" s="82"/>
    </row>
    <row r="2564" spans="1:39" s="30" customFormat="1" ht="10" customHeight="1" x14ac:dyDescent="0.15">
      <c r="A2564" s="62"/>
      <c r="B2564" s="83"/>
      <c r="C2564" s="29"/>
      <c r="D2564" s="29"/>
      <c r="E2564" s="29"/>
      <c r="F2564" s="29"/>
      <c r="G2564" s="23"/>
      <c r="H2564" s="23"/>
      <c r="I2564" s="23"/>
      <c r="J2564" s="23"/>
      <c r="K2564" s="23"/>
      <c r="L2564" s="23"/>
      <c r="M2564" s="23"/>
      <c r="N2564" s="23"/>
      <c r="O2564" s="23"/>
      <c r="P2564" s="23"/>
      <c r="Q2564" s="23"/>
      <c r="R2564" s="23"/>
      <c r="S2564" s="23"/>
      <c r="T2564" s="23"/>
      <c r="U2564" s="23"/>
      <c r="V2564" s="23"/>
      <c r="W2564" s="23"/>
      <c r="X2564" s="23"/>
      <c r="Y2564" s="23"/>
      <c r="Z2564" s="23"/>
      <c r="AA2564" s="23"/>
      <c r="AB2564" s="23"/>
      <c r="AC2564" s="23"/>
      <c r="AD2564" s="23"/>
      <c r="AE2564" s="23"/>
      <c r="AF2564" s="23"/>
      <c r="AG2564" s="23"/>
      <c r="AH2564" s="23"/>
      <c r="AI2564" s="23"/>
      <c r="AJ2564" s="23"/>
      <c r="AK2564" s="84"/>
    </row>
    <row r="2565" spans="1:39" s="30" customFormat="1" ht="15" customHeight="1" x14ac:dyDescent="0.15">
      <c r="A2565" s="62"/>
      <c r="B2565" s="171" t="s">
        <v>303</v>
      </c>
      <c r="C2565" s="172"/>
      <c r="D2565" s="172"/>
      <c r="E2565" s="172"/>
      <c r="F2565" s="172"/>
      <c r="G2565" s="23"/>
      <c r="H2565" s="69"/>
      <c r="I2565" s="23" t="s">
        <v>304</v>
      </c>
      <c r="J2565" s="23"/>
      <c r="K2565" s="23"/>
      <c r="L2565" s="23"/>
      <c r="M2565" s="23"/>
      <c r="N2565" s="23"/>
      <c r="O2565" s="72"/>
      <c r="P2565" s="23"/>
      <c r="Q2565" s="23"/>
      <c r="R2565" s="69"/>
      <c r="S2565" s="23" t="s">
        <v>305</v>
      </c>
      <c r="T2565" s="23"/>
      <c r="U2565" s="23"/>
      <c r="V2565" s="23"/>
      <c r="W2565" s="23"/>
      <c r="X2565" s="23"/>
      <c r="Y2565" s="69"/>
      <c r="Z2565" s="23" t="s">
        <v>306</v>
      </c>
      <c r="AA2565" s="23"/>
      <c r="AB2565" s="23"/>
      <c r="AC2565" s="23"/>
      <c r="AD2565" s="23"/>
      <c r="AE2565" s="23"/>
      <c r="AF2565" s="73"/>
      <c r="AG2565" s="23"/>
      <c r="AH2565" s="23"/>
      <c r="AI2565" s="23"/>
      <c r="AJ2565" s="23"/>
      <c r="AK2565" s="84"/>
    </row>
    <row r="2566" spans="1:39" s="30" customFormat="1" ht="5" customHeight="1" x14ac:dyDescent="0.15">
      <c r="A2566" s="62"/>
      <c r="B2566" s="171"/>
      <c r="C2566" s="172"/>
      <c r="D2566" s="172"/>
      <c r="E2566" s="172"/>
      <c r="F2566" s="172"/>
      <c r="G2566" s="23"/>
      <c r="H2566" s="23"/>
      <c r="I2566" s="23"/>
      <c r="J2566" s="23"/>
      <c r="K2566" s="23"/>
      <c r="L2566" s="23"/>
      <c r="M2566" s="23"/>
      <c r="N2566" s="23"/>
      <c r="O2566" s="72"/>
      <c r="P2566" s="23"/>
      <c r="Q2566" s="23"/>
      <c r="R2566" s="23"/>
      <c r="S2566" s="23"/>
      <c r="T2566" s="23"/>
      <c r="U2566" s="23"/>
      <c r="V2566" s="23"/>
      <c r="W2566" s="23"/>
      <c r="X2566" s="23"/>
      <c r="Y2566" s="23"/>
      <c r="Z2566" s="23"/>
      <c r="AA2566" s="23"/>
      <c r="AB2566" s="23"/>
      <c r="AC2566" s="23"/>
      <c r="AD2566" s="23"/>
      <c r="AE2566" s="23"/>
      <c r="AF2566" s="73"/>
      <c r="AG2566" s="23"/>
      <c r="AH2566" s="23"/>
      <c r="AI2566" s="23"/>
      <c r="AJ2566" s="23"/>
      <c r="AK2566" s="84"/>
    </row>
    <row r="2567" spans="1:39" s="30" customFormat="1" ht="15" customHeight="1" x14ac:dyDescent="0.2">
      <c r="A2567" s="63"/>
      <c r="B2567" s="171"/>
      <c r="C2567" s="172"/>
      <c r="D2567" s="172"/>
      <c r="E2567" s="172"/>
      <c r="F2567" s="172"/>
      <c r="G2567" s="23"/>
      <c r="H2567" s="23"/>
      <c r="I2567" s="23"/>
      <c r="J2567" s="23"/>
      <c r="K2567" s="23"/>
      <c r="L2567" s="23"/>
      <c r="M2567" s="23"/>
      <c r="N2567" s="23"/>
      <c r="O2567" s="74"/>
      <c r="P2567" s="23"/>
      <c r="Q2567" s="23"/>
      <c r="R2567" s="23"/>
      <c r="S2567" s="23"/>
      <c r="T2567" s="23"/>
      <c r="U2567" s="23"/>
      <c r="V2567" s="23"/>
      <c r="W2567" s="23"/>
      <c r="X2567" s="23"/>
      <c r="Y2567" s="23"/>
      <c r="Z2567" s="23"/>
      <c r="AA2567" s="23"/>
      <c r="AB2567" s="23"/>
      <c r="AC2567" s="23"/>
      <c r="AD2567" s="23"/>
      <c r="AE2567" s="23"/>
      <c r="AF2567" s="23"/>
      <c r="AG2567" s="23"/>
      <c r="AH2567" s="23"/>
      <c r="AI2567" s="23"/>
      <c r="AJ2567" s="23"/>
      <c r="AK2567" s="84"/>
    </row>
    <row r="2568" spans="1:39" s="30" customFormat="1" ht="10" customHeight="1" x14ac:dyDescent="0.2">
      <c r="A2568" s="62"/>
      <c r="B2568" s="83"/>
      <c r="C2568" s="29"/>
      <c r="D2568" s="29"/>
      <c r="E2568" s="29"/>
      <c r="F2568" s="29"/>
      <c r="G2568" s="23"/>
      <c r="H2568" s="23"/>
      <c r="I2568" s="23"/>
      <c r="J2568" s="23"/>
      <c r="K2568" s="23"/>
      <c r="L2568" s="23"/>
      <c r="M2568" s="23"/>
      <c r="N2568" s="23"/>
      <c r="O2568" s="75"/>
      <c r="P2568" s="23"/>
      <c r="Q2568" s="23"/>
      <c r="R2568" s="23"/>
      <c r="S2568" s="23"/>
      <c r="T2568" s="23"/>
      <c r="U2568" s="23"/>
      <c r="V2568" s="23"/>
      <c r="W2568" s="23"/>
      <c r="X2568" s="23"/>
      <c r="Y2568" s="23"/>
      <c r="Z2568" s="23"/>
      <c r="AA2568" s="23"/>
      <c r="AB2568" s="23"/>
      <c r="AC2568" s="23"/>
      <c r="AD2568" s="23"/>
      <c r="AE2568" s="23"/>
      <c r="AF2568" s="23"/>
      <c r="AG2568" s="23"/>
      <c r="AH2568" s="23"/>
      <c r="AI2568" s="23"/>
      <c r="AJ2568" s="23"/>
      <c r="AK2568" s="84"/>
    </row>
    <row r="2569" spans="1:39" s="30" customFormat="1" ht="17" customHeight="1" x14ac:dyDescent="0.15">
      <c r="A2569" s="62"/>
      <c r="B2569" s="173" t="s">
        <v>307</v>
      </c>
      <c r="C2569" s="174"/>
      <c r="D2569" s="174"/>
      <c r="E2569" s="174"/>
      <c r="F2569" s="174"/>
      <c r="G2569" s="23"/>
      <c r="H2569" s="69"/>
      <c r="I2569" s="76" t="s">
        <v>308</v>
      </c>
      <c r="J2569" s="23"/>
      <c r="K2569" s="23"/>
      <c r="L2569" s="23"/>
      <c r="M2569" s="69"/>
      <c r="N2569" s="23" t="s">
        <v>309</v>
      </c>
      <c r="O2569" s="72"/>
      <c r="P2569" s="23"/>
      <c r="Q2569" s="23"/>
      <c r="R2569" s="69"/>
      <c r="S2569" s="23" t="s">
        <v>310</v>
      </c>
      <c r="T2569" s="23"/>
      <c r="U2569" s="23"/>
      <c r="V2569" s="23"/>
      <c r="W2569" s="23"/>
      <c r="X2569" s="23"/>
      <c r="Y2569" s="69"/>
      <c r="Z2569" s="23" t="s">
        <v>311</v>
      </c>
      <c r="AA2569" s="23"/>
      <c r="AB2569" s="23"/>
      <c r="AC2569" s="69"/>
      <c r="AD2569" s="76" t="s">
        <v>312</v>
      </c>
      <c r="AF2569" s="23"/>
      <c r="AG2569" s="23"/>
      <c r="AH2569" s="23"/>
      <c r="AI2569" s="23"/>
      <c r="AJ2569" s="23"/>
      <c r="AK2569" s="84"/>
    </row>
    <row r="2570" spans="1:39" s="30" customFormat="1" ht="7" customHeight="1" x14ac:dyDescent="0.15">
      <c r="A2570" s="62"/>
      <c r="B2570" s="173"/>
      <c r="C2570" s="174"/>
      <c r="D2570" s="174"/>
      <c r="E2570" s="174"/>
      <c r="F2570" s="174"/>
      <c r="G2570" s="23"/>
      <c r="H2570" s="77"/>
      <c r="I2570" s="23"/>
      <c r="J2570" s="23"/>
      <c r="K2570" s="23"/>
      <c r="L2570" s="23"/>
      <c r="M2570" s="23"/>
      <c r="N2570" s="23"/>
      <c r="O2570" s="72"/>
      <c r="P2570" s="23"/>
      <c r="Q2570" s="23"/>
      <c r="R2570" s="23"/>
      <c r="S2570" s="23"/>
      <c r="T2570" s="23"/>
      <c r="U2570" s="23"/>
      <c r="V2570" s="23"/>
      <c r="W2570" s="23"/>
      <c r="X2570" s="23"/>
      <c r="Y2570" s="23"/>
      <c r="Z2570" s="23"/>
      <c r="AA2570" s="23"/>
      <c r="AB2570" s="23"/>
      <c r="AC2570" s="23"/>
      <c r="AD2570" s="23"/>
      <c r="AE2570" s="23"/>
      <c r="AF2570" s="23"/>
      <c r="AG2570" s="23"/>
      <c r="AH2570" s="23"/>
      <c r="AI2570" s="23"/>
      <c r="AJ2570" s="23"/>
      <c r="AK2570" s="84"/>
    </row>
    <row r="2571" spans="1:39" ht="17" customHeight="1" x14ac:dyDescent="0.2">
      <c r="A2571" s="62"/>
      <c r="B2571" s="173"/>
      <c r="C2571" s="174"/>
      <c r="D2571" s="174"/>
      <c r="E2571" s="174"/>
      <c r="F2571" s="174"/>
      <c r="G2571" s="75"/>
      <c r="H2571" s="78"/>
      <c r="I2571" s="75" t="s">
        <v>313</v>
      </c>
      <c r="J2571" s="75"/>
      <c r="K2571" s="75"/>
      <c r="L2571" s="75"/>
      <c r="M2571" s="75"/>
      <c r="N2571" s="75"/>
      <c r="O2571" s="75"/>
      <c r="P2571" s="75"/>
      <c r="Q2571" s="75"/>
      <c r="R2571" s="78"/>
      <c r="S2571" s="75" t="s">
        <v>314</v>
      </c>
      <c r="T2571" s="75"/>
      <c r="U2571" s="75"/>
      <c r="V2571" s="75"/>
      <c r="W2571" s="75"/>
      <c r="X2571" s="75"/>
      <c r="Y2571" s="78"/>
      <c r="Z2571" s="75" t="s">
        <v>315</v>
      </c>
      <c r="AA2571" s="75"/>
      <c r="AB2571" s="79"/>
      <c r="AC2571" s="79"/>
      <c r="AD2571" s="79"/>
      <c r="AE2571" s="79"/>
      <c r="AF2571" s="79"/>
      <c r="AG2571" s="79"/>
      <c r="AH2571" s="79"/>
      <c r="AI2571" s="79"/>
      <c r="AJ2571" s="79"/>
      <c r="AK2571" s="85"/>
      <c r="AM2571"/>
    </row>
    <row r="2572" spans="1:39" ht="10" customHeight="1" x14ac:dyDescent="0.2">
      <c r="A2572" s="62"/>
      <c r="B2572" s="86"/>
      <c r="C2572" s="87"/>
      <c r="D2572" s="87"/>
      <c r="E2572" s="87"/>
      <c r="F2572" s="87"/>
      <c r="G2572" s="75"/>
      <c r="H2572" s="75"/>
      <c r="I2572" s="75"/>
      <c r="J2572" s="75"/>
      <c r="K2572" s="75"/>
      <c r="L2572" s="75"/>
      <c r="M2572" s="75"/>
      <c r="N2572" s="75"/>
      <c r="O2572" s="75"/>
      <c r="P2572" s="75"/>
      <c r="Q2572" s="75"/>
      <c r="R2572" s="75"/>
      <c r="S2572" s="75"/>
      <c r="T2572" s="75"/>
      <c r="U2572" s="75"/>
      <c r="V2572" s="75"/>
      <c r="W2572" s="75"/>
      <c r="X2572" s="75"/>
      <c r="Y2572" s="75"/>
      <c r="Z2572" s="75"/>
      <c r="AA2572" s="75"/>
      <c r="AB2572" s="75"/>
      <c r="AC2572" s="75"/>
      <c r="AD2572" s="75"/>
      <c r="AE2572" s="75"/>
      <c r="AF2572" s="75"/>
      <c r="AG2572" s="75"/>
      <c r="AH2572" s="75"/>
      <c r="AI2572" s="75"/>
      <c r="AJ2572" s="75"/>
      <c r="AK2572" s="88"/>
      <c r="AM2572"/>
    </row>
    <row r="2573" spans="1:39" s="23" customFormat="1" ht="15" customHeight="1" x14ac:dyDescent="0.15">
      <c r="A2573" s="64"/>
      <c r="B2573" s="173" t="s">
        <v>316</v>
      </c>
      <c r="C2573" s="174"/>
      <c r="D2573" s="174"/>
      <c r="E2573" s="174"/>
      <c r="F2573" s="174"/>
      <c r="G2573" s="29"/>
      <c r="H2573" s="70"/>
      <c r="I2573" s="80" t="s">
        <v>35</v>
      </c>
      <c r="J2573" s="80"/>
      <c r="K2573" s="80"/>
      <c r="L2573" s="80"/>
      <c r="M2573" s="70"/>
      <c r="N2573" s="80" t="s">
        <v>54</v>
      </c>
      <c r="Q2573" s="80"/>
      <c r="R2573" s="70"/>
      <c r="S2573" s="80" t="s">
        <v>317</v>
      </c>
      <c r="V2573" s="80"/>
      <c r="W2573" s="80"/>
      <c r="Y2573" s="70"/>
      <c r="Z2573" s="80" t="s">
        <v>318</v>
      </c>
      <c r="AA2573" s="80"/>
      <c r="AD2573" s="80"/>
      <c r="AE2573" s="80"/>
      <c r="AF2573" s="80"/>
      <c r="AG2573" s="80"/>
      <c r="AH2573" s="80"/>
      <c r="AI2573" s="80"/>
      <c r="AJ2573" s="80"/>
      <c r="AK2573" s="84"/>
    </row>
    <row r="2574" spans="1:39" ht="17" customHeight="1" x14ac:dyDescent="0.2">
      <c r="A2574" s="62"/>
      <c r="B2574" s="173"/>
      <c r="C2574" s="174"/>
      <c r="D2574" s="174"/>
      <c r="E2574" s="174"/>
      <c r="F2574" s="174"/>
      <c r="G2574" s="75"/>
      <c r="H2574" s="75" t="s">
        <v>319</v>
      </c>
      <c r="I2574" s="75"/>
      <c r="J2574" s="79"/>
      <c r="K2574" s="79"/>
      <c r="L2574" s="79"/>
      <c r="M2574" s="79"/>
      <c r="N2574" s="79"/>
      <c r="O2574" s="79"/>
      <c r="P2574" s="79"/>
      <c r="Q2574" s="79"/>
      <c r="R2574" s="79"/>
      <c r="S2574" s="79"/>
      <c r="T2574" s="79"/>
      <c r="U2574" s="79"/>
      <c r="V2574" s="79"/>
      <c r="W2574" s="79"/>
      <c r="X2574" s="79"/>
      <c r="Y2574" s="79"/>
      <c r="Z2574" s="79"/>
      <c r="AA2574" s="79"/>
      <c r="AB2574" s="79"/>
      <c r="AC2574" s="79"/>
      <c r="AD2574" s="79"/>
      <c r="AE2574" s="79"/>
      <c r="AF2574" s="79"/>
      <c r="AG2574" s="79"/>
      <c r="AH2574" s="79"/>
      <c r="AI2574" s="79"/>
      <c r="AJ2574" s="79"/>
      <c r="AK2574" s="82"/>
      <c r="AM2574"/>
    </row>
    <row r="2575" spans="1:39" ht="5" customHeight="1" x14ac:dyDescent="0.2">
      <c r="A2575" s="62"/>
      <c r="B2575" s="89"/>
      <c r="C2575" s="81"/>
      <c r="D2575" s="81"/>
      <c r="E2575" s="81"/>
      <c r="F2575" s="81"/>
      <c r="G2575" s="81"/>
      <c r="H2575" s="81"/>
      <c r="I2575" s="81"/>
      <c r="J2575" s="81"/>
      <c r="K2575" s="81"/>
      <c r="L2575" s="81"/>
      <c r="M2575" s="81"/>
      <c r="N2575" s="81"/>
      <c r="O2575" s="81"/>
      <c r="P2575" s="81"/>
      <c r="Q2575" s="81"/>
      <c r="R2575" s="81"/>
      <c r="S2575" s="81"/>
      <c r="T2575" s="81"/>
      <c r="U2575" s="81"/>
      <c r="V2575" s="81"/>
      <c r="W2575" s="81"/>
      <c r="X2575" s="81"/>
      <c r="Y2575" s="81"/>
      <c r="Z2575" s="81"/>
      <c r="AA2575" s="81"/>
      <c r="AB2575" s="81"/>
      <c r="AC2575" s="81"/>
      <c r="AD2575" s="81"/>
      <c r="AE2575" s="81"/>
      <c r="AF2575" s="81"/>
      <c r="AG2575" s="81"/>
      <c r="AH2575" s="81"/>
      <c r="AI2575" s="81"/>
      <c r="AJ2575" s="81"/>
      <c r="AK2575" s="90"/>
      <c r="AM2575"/>
    </row>
    <row r="2576" spans="1:39" ht="7" customHeight="1" x14ac:dyDescent="0.2">
      <c r="A2576" s="62"/>
      <c r="B2576" s="175"/>
      <c r="C2576" s="175"/>
      <c r="D2576" s="175"/>
      <c r="E2576" s="175"/>
      <c r="F2576" s="176"/>
      <c r="G2576" s="176"/>
      <c r="H2576" s="176"/>
      <c r="I2576" s="176"/>
      <c r="J2576" s="176"/>
      <c r="K2576" s="176"/>
      <c r="L2576" s="176"/>
      <c r="M2576" s="176"/>
      <c r="N2576" s="176"/>
      <c r="O2576" s="176"/>
      <c r="P2576" s="176"/>
      <c r="Q2576" s="176"/>
      <c r="R2576" s="176"/>
      <c r="S2576" s="176"/>
      <c r="T2576" s="176"/>
      <c r="U2576" s="176"/>
      <c r="V2576" s="176"/>
      <c r="W2576" s="176"/>
      <c r="X2576" s="176"/>
      <c r="Y2576" s="176"/>
      <c r="Z2576" s="176"/>
      <c r="AA2576" s="176"/>
      <c r="AB2576" s="176"/>
      <c r="AC2576" s="176"/>
      <c r="AD2576" s="176"/>
      <c r="AE2576" s="176"/>
      <c r="AF2576" s="176"/>
      <c r="AG2576" s="176"/>
      <c r="AH2576" s="176"/>
      <c r="AI2576" s="176"/>
      <c r="AJ2576" s="176"/>
      <c r="AK2576" s="176"/>
      <c r="AM2576"/>
    </row>
    <row r="2577" spans="1:39" ht="16" customHeight="1" x14ac:dyDescent="0.2">
      <c r="A2577" s="62"/>
      <c r="B2577" s="177" t="s">
        <v>320</v>
      </c>
      <c r="C2577" s="178"/>
      <c r="D2577" s="178"/>
      <c r="E2577" s="178"/>
      <c r="F2577" s="143"/>
      <c r="G2577" s="143"/>
      <c r="H2577" s="143"/>
      <c r="I2577" s="143"/>
      <c r="J2577" s="143"/>
      <c r="K2577" s="143"/>
      <c r="L2577" s="143"/>
      <c r="M2577" s="143"/>
      <c r="N2577" s="143"/>
      <c r="O2577" s="143"/>
      <c r="P2577" s="143"/>
      <c r="Q2577" s="143"/>
      <c r="R2577" s="143"/>
      <c r="S2577" s="143"/>
      <c r="T2577" s="143"/>
      <c r="U2577" s="143"/>
      <c r="V2577" s="143"/>
      <c r="W2577" s="143"/>
      <c r="X2577" s="143"/>
      <c r="Y2577" s="143"/>
      <c r="Z2577" s="143"/>
      <c r="AA2577" s="143"/>
      <c r="AB2577" s="143"/>
      <c r="AC2577" s="143"/>
      <c r="AD2577" s="143"/>
      <c r="AE2577" s="143"/>
      <c r="AF2577" s="143"/>
      <c r="AG2577" s="143"/>
      <c r="AH2577" s="143"/>
      <c r="AI2577" s="143"/>
      <c r="AJ2577" s="143"/>
      <c r="AK2577" s="144"/>
      <c r="AM2577"/>
    </row>
    <row r="2578" spans="1:39" ht="16" customHeight="1" x14ac:dyDescent="0.2">
      <c r="A2578" s="62"/>
      <c r="B2578" s="145"/>
      <c r="C2578" s="146"/>
      <c r="D2578" s="146"/>
      <c r="E2578" s="146"/>
      <c r="F2578" s="146"/>
      <c r="G2578" s="146"/>
      <c r="H2578" s="146"/>
      <c r="I2578" s="146"/>
      <c r="J2578" s="146"/>
      <c r="K2578" s="146"/>
      <c r="L2578" s="146"/>
      <c r="M2578" s="146"/>
      <c r="N2578" s="146"/>
      <c r="O2578" s="146"/>
      <c r="P2578" s="146"/>
      <c r="Q2578" s="146"/>
      <c r="R2578" s="146"/>
      <c r="S2578" s="146"/>
      <c r="T2578" s="146"/>
      <c r="U2578" s="146"/>
      <c r="V2578" s="146"/>
      <c r="W2578" s="146"/>
      <c r="X2578" s="146"/>
      <c r="Y2578" s="146"/>
      <c r="Z2578" s="146"/>
      <c r="AA2578" s="146"/>
      <c r="AB2578" s="146"/>
      <c r="AC2578" s="146"/>
      <c r="AD2578" s="146"/>
      <c r="AE2578" s="146"/>
      <c r="AF2578" s="146"/>
      <c r="AG2578" s="146"/>
      <c r="AH2578" s="146"/>
      <c r="AI2578" s="146"/>
      <c r="AJ2578" s="146"/>
      <c r="AK2578" s="147"/>
      <c r="AM2578"/>
    </row>
    <row r="2579" spans="1:39" ht="16" customHeight="1" x14ac:dyDescent="0.2">
      <c r="A2579" s="62"/>
      <c r="B2579" s="145"/>
      <c r="C2579" s="146"/>
      <c r="D2579" s="146"/>
      <c r="E2579" s="146"/>
      <c r="F2579" s="146"/>
      <c r="G2579" s="146"/>
      <c r="H2579" s="146"/>
      <c r="I2579" s="146"/>
      <c r="J2579" s="146"/>
      <c r="K2579" s="146"/>
      <c r="L2579" s="146"/>
      <c r="M2579" s="146"/>
      <c r="N2579" s="146"/>
      <c r="O2579" s="146"/>
      <c r="P2579" s="146"/>
      <c r="Q2579" s="146"/>
      <c r="R2579" s="146"/>
      <c r="S2579" s="146"/>
      <c r="T2579" s="146"/>
      <c r="U2579" s="146"/>
      <c r="V2579" s="146"/>
      <c r="W2579" s="146"/>
      <c r="X2579" s="146"/>
      <c r="Y2579" s="146"/>
      <c r="Z2579" s="146"/>
      <c r="AA2579" s="146"/>
      <c r="AB2579" s="146"/>
      <c r="AC2579" s="146"/>
      <c r="AD2579" s="146"/>
      <c r="AE2579" s="146"/>
      <c r="AF2579" s="146"/>
      <c r="AG2579" s="146"/>
      <c r="AH2579" s="146"/>
      <c r="AI2579" s="146"/>
      <c r="AJ2579" s="146"/>
      <c r="AK2579" s="147"/>
      <c r="AM2579"/>
    </row>
    <row r="2580" spans="1:39" ht="16" customHeight="1" x14ac:dyDescent="0.2">
      <c r="A2580" s="62"/>
      <c r="B2580" s="145"/>
      <c r="C2580" s="146"/>
      <c r="D2580" s="146"/>
      <c r="E2580" s="146"/>
      <c r="F2580" s="146"/>
      <c r="G2580" s="146"/>
      <c r="H2580" s="146"/>
      <c r="I2580" s="146"/>
      <c r="J2580" s="146"/>
      <c r="K2580" s="146"/>
      <c r="L2580" s="146"/>
      <c r="M2580" s="146"/>
      <c r="N2580" s="146"/>
      <c r="O2580" s="146"/>
      <c r="P2580" s="146"/>
      <c r="Q2580" s="146"/>
      <c r="R2580" s="146"/>
      <c r="S2580" s="146"/>
      <c r="T2580" s="146"/>
      <c r="U2580" s="146"/>
      <c r="V2580" s="146"/>
      <c r="W2580" s="146"/>
      <c r="X2580" s="146"/>
      <c r="Y2580" s="146"/>
      <c r="Z2580" s="146"/>
      <c r="AA2580" s="146"/>
      <c r="AB2580" s="146"/>
      <c r="AC2580" s="146"/>
      <c r="AD2580" s="146"/>
      <c r="AE2580" s="146"/>
      <c r="AF2580" s="146"/>
      <c r="AG2580" s="146"/>
      <c r="AH2580" s="146"/>
      <c r="AI2580" s="146"/>
      <c r="AJ2580" s="146"/>
      <c r="AK2580" s="147"/>
      <c r="AM2580"/>
    </row>
    <row r="2581" spans="1:39" ht="17" customHeight="1" x14ac:dyDescent="0.2">
      <c r="A2581" s="62"/>
      <c r="B2581" s="145"/>
      <c r="C2581" s="146"/>
      <c r="D2581" s="146"/>
      <c r="E2581" s="146"/>
      <c r="F2581" s="146"/>
      <c r="G2581" s="146"/>
      <c r="H2581" s="146"/>
      <c r="I2581" s="146"/>
      <c r="J2581" s="146"/>
      <c r="K2581" s="146"/>
      <c r="L2581" s="146"/>
      <c r="M2581" s="146"/>
      <c r="N2581" s="146"/>
      <c r="O2581" s="146"/>
      <c r="P2581" s="146"/>
      <c r="Q2581" s="146"/>
      <c r="R2581" s="146"/>
      <c r="S2581" s="146"/>
      <c r="T2581" s="146"/>
      <c r="U2581" s="146"/>
      <c r="V2581" s="146"/>
      <c r="W2581" s="146"/>
      <c r="X2581" s="146"/>
      <c r="Y2581" s="146"/>
      <c r="Z2581" s="146"/>
      <c r="AA2581" s="146"/>
      <c r="AB2581" s="146"/>
      <c r="AC2581" s="146"/>
      <c r="AD2581" s="146"/>
      <c r="AE2581" s="146"/>
      <c r="AF2581" s="146"/>
      <c r="AG2581" s="146"/>
      <c r="AH2581" s="146"/>
      <c r="AI2581" s="146"/>
      <c r="AJ2581" s="146"/>
      <c r="AK2581" s="147"/>
      <c r="AM2581"/>
    </row>
    <row r="2582" spans="1:39" ht="17" customHeight="1" x14ac:dyDescent="0.2">
      <c r="A2582" s="62"/>
      <c r="B2582" s="145"/>
      <c r="C2582" s="146"/>
      <c r="D2582" s="146"/>
      <c r="E2582" s="146"/>
      <c r="F2582" s="146"/>
      <c r="G2582" s="146"/>
      <c r="H2582" s="146"/>
      <c r="I2582" s="146"/>
      <c r="J2582" s="146"/>
      <c r="K2582" s="146"/>
      <c r="L2582" s="146"/>
      <c r="M2582" s="146"/>
      <c r="N2582" s="146"/>
      <c r="O2582" s="146"/>
      <c r="P2582" s="146"/>
      <c r="Q2582" s="146"/>
      <c r="R2582" s="146"/>
      <c r="S2582" s="146"/>
      <c r="T2582" s="146"/>
      <c r="U2582" s="146"/>
      <c r="V2582" s="146"/>
      <c r="W2582" s="146"/>
      <c r="X2582" s="146"/>
      <c r="Y2582" s="146"/>
      <c r="Z2582" s="146"/>
      <c r="AA2582" s="146"/>
      <c r="AB2582" s="146"/>
      <c r="AC2582" s="146"/>
      <c r="AD2582" s="146"/>
      <c r="AE2582" s="146"/>
      <c r="AF2582" s="146"/>
      <c r="AG2582" s="146"/>
      <c r="AH2582" s="146"/>
      <c r="AI2582" s="146"/>
      <c r="AJ2582" s="146"/>
      <c r="AK2582" s="147"/>
      <c r="AM2582"/>
    </row>
    <row r="2583" spans="1:39" ht="17" customHeight="1" x14ac:dyDescent="0.2">
      <c r="A2583" s="62"/>
      <c r="B2583" s="148"/>
      <c r="C2583" s="149"/>
      <c r="D2583" s="149"/>
      <c r="E2583" s="149"/>
      <c r="F2583" s="149"/>
      <c r="G2583" s="149"/>
      <c r="H2583" s="149"/>
      <c r="I2583" s="149"/>
      <c r="J2583" s="149"/>
      <c r="K2583" s="149"/>
      <c r="L2583" s="149"/>
      <c r="M2583" s="149"/>
      <c r="N2583" s="149"/>
      <c r="O2583" s="149"/>
      <c r="P2583" s="149"/>
      <c r="Q2583" s="149"/>
      <c r="R2583" s="149"/>
      <c r="S2583" s="149"/>
      <c r="T2583" s="149"/>
      <c r="U2583" s="149"/>
      <c r="V2583" s="149"/>
      <c r="W2583" s="149"/>
      <c r="X2583" s="149"/>
      <c r="Y2583" s="149"/>
      <c r="Z2583" s="149"/>
      <c r="AA2583" s="149"/>
      <c r="AB2583" s="149"/>
      <c r="AC2583" s="149"/>
      <c r="AD2583" s="149"/>
      <c r="AE2583" s="149"/>
      <c r="AF2583" s="149"/>
      <c r="AG2583" s="149"/>
      <c r="AH2583" s="149"/>
      <c r="AI2583" s="149"/>
      <c r="AJ2583" s="149"/>
      <c r="AK2583" s="150"/>
      <c r="AM2583"/>
    </row>
    <row r="2584" spans="1:39" ht="7" customHeight="1" x14ac:dyDescent="0.2">
      <c r="A2584" s="62"/>
      <c r="AM2584"/>
    </row>
    <row r="2585" spans="1:39" ht="12" customHeight="1" x14ac:dyDescent="0.2">
      <c r="A2585" s="62"/>
      <c r="B2585" s="169" t="s">
        <v>321</v>
      </c>
      <c r="C2585" s="170"/>
      <c r="D2585" s="170"/>
      <c r="E2585" s="170"/>
      <c r="F2585" s="25"/>
      <c r="G2585" s="25"/>
      <c r="H2585" s="25"/>
      <c r="I2585" s="25"/>
      <c r="J2585" s="25"/>
      <c r="K2585" s="25"/>
      <c r="L2585" s="25"/>
      <c r="M2585" s="25"/>
      <c r="N2585" s="25"/>
      <c r="O2585" s="25"/>
      <c r="P2585" s="25"/>
      <c r="Q2585" s="25"/>
      <c r="R2585" s="25"/>
      <c r="S2585" s="26"/>
      <c r="T2585" s="169" t="s">
        <v>322</v>
      </c>
      <c r="U2585" s="170"/>
      <c r="V2585" s="170"/>
      <c r="W2585" s="170"/>
      <c r="X2585" s="25"/>
      <c r="Y2585" s="25"/>
      <c r="Z2585" s="25"/>
      <c r="AA2585" s="25"/>
      <c r="AB2585" s="25"/>
      <c r="AC2585" s="25"/>
      <c r="AD2585" s="25"/>
      <c r="AE2585" s="25"/>
      <c r="AF2585" s="25"/>
      <c r="AG2585" s="25"/>
      <c r="AH2585" s="25"/>
      <c r="AI2585" s="25"/>
      <c r="AJ2585" s="25"/>
      <c r="AK2585" s="26"/>
      <c r="AM2585"/>
    </row>
    <row r="2586" spans="1:39" x14ac:dyDescent="0.2">
      <c r="A2586" s="62"/>
      <c r="B2586" s="36"/>
      <c r="C2586" s="37"/>
      <c r="D2586" s="38" t="s">
        <v>323</v>
      </c>
      <c r="F2586" s="32"/>
      <c r="G2586" s="32"/>
      <c r="H2586" s="32"/>
      <c r="I2586" s="32"/>
      <c r="J2586" s="32"/>
      <c r="K2586" s="32"/>
      <c r="L2586" s="32"/>
      <c r="M2586" s="32"/>
      <c r="N2586" s="32"/>
      <c r="O2586" s="32"/>
      <c r="P2586" s="32"/>
      <c r="S2586" s="35"/>
      <c r="T2586" s="36"/>
      <c r="U2586" s="37"/>
      <c r="V2586" s="38" t="s">
        <v>323</v>
      </c>
      <c r="X2586" s="32"/>
      <c r="Y2586" s="32"/>
      <c r="Z2586" s="32"/>
      <c r="AA2586" s="32"/>
      <c r="AB2586" s="32"/>
      <c r="AC2586" s="32"/>
      <c r="AD2586" s="32"/>
      <c r="AE2586" s="32"/>
      <c r="AF2586" s="32"/>
      <c r="AG2586" s="32"/>
      <c r="AH2586" s="32"/>
      <c r="AI2586" s="38"/>
      <c r="AJ2586" s="38"/>
      <c r="AK2586" s="35"/>
      <c r="AM2586"/>
    </row>
    <row r="2587" spans="1:39" ht="7" customHeight="1" x14ac:dyDescent="0.2">
      <c r="A2587" s="62"/>
      <c r="B2587" s="34"/>
      <c r="S2587" s="35"/>
      <c r="T2587" s="34"/>
      <c r="AK2587" s="35"/>
      <c r="AM2587"/>
    </row>
    <row r="2588" spans="1:39" ht="14.25" customHeight="1" x14ac:dyDescent="0.2">
      <c r="A2588" s="62"/>
      <c r="B2588" s="39"/>
      <c r="F2588" s="38" t="s">
        <v>324</v>
      </c>
      <c r="H2588" s="40"/>
      <c r="I2588" s="40"/>
      <c r="J2588" s="41" t="s">
        <v>325</v>
      </c>
      <c r="K2588" s="40"/>
      <c r="L2588" s="41" t="s">
        <v>326</v>
      </c>
      <c r="M2588" s="40"/>
      <c r="N2588" s="40"/>
      <c r="S2588" s="35"/>
      <c r="T2588" s="39"/>
      <c r="X2588" s="38" t="s">
        <v>324</v>
      </c>
      <c r="Z2588" s="40"/>
      <c r="AA2588" s="40"/>
      <c r="AB2588" s="41" t="s">
        <v>325</v>
      </c>
      <c r="AC2588" s="40"/>
      <c r="AD2588" s="41" t="s">
        <v>326</v>
      </c>
      <c r="AE2588" s="40"/>
      <c r="AF2588" s="40"/>
      <c r="AK2588" s="35"/>
      <c r="AM2588"/>
    </row>
    <row r="2589" spans="1:39" ht="5" customHeight="1" x14ac:dyDescent="0.2">
      <c r="A2589" s="62"/>
      <c r="B2589" s="31"/>
      <c r="C2589" s="32"/>
      <c r="D2589" s="32"/>
      <c r="E2589" s="32"/>
      <c r="F2589" s="32"/>
      <c r="G2589" s="32"/>
      <c r="H2589" s="32"/>
      <c r="I2589" s="32"/>
      <c r="J2589" s="32"/>
      <c r="K2589" s="32"/>
      <c r="L2589" s="32"/>
      <c r="M2589" s="32"/>
      <c r="N2589" s="32"/>
      <c r="O2589" s="32"/>
      <c r="P2589" s="32"/>
      <c r="Q2589" s="32"/>
      <c r="R2589" s="32"/>
      <c r="S2589" s="33"/>
      <c r="T2589" s="31"/>
      <c r="U2589" s="32"/>
      <c r="V2589" s="32"/>
      <c r="W2589" s="32"/>
      <c r="X2589" s="32"/>
      <c r="Y2589" s="32"/>
      <c r="Z2589" s="32"/>
      <c r="AA2589" s="32"/>
      <c r="AB2589" s="32"/>
      <c r="AC2589" s="32"/>
      <c r="AD2589" s="32"/>
      <c r="AE2589" s="32"/>
      <c r="AF2589" s="32"/>
      <c r="AG2589" s="32"/>
      <c r="AH2589" s="32"/>
      <c r="AI2589" s="32"/>
      <c r="AJ2589" s="32"/>
      <c r="AK2589" s="33"/>
      <c r="AM2589"/>
    </row>
    <row r="2590" spans="1:39" x14ac:dyDescent="0.2">
      <c r="A2590"/>
      <c r="AK2590" s="95" t="s">
        <v>327</v>
      </c>
      <c r="AM2590"/>
    </row>
    <row r="2591" spans="1:39" ht="5" customHeight="1" x14ac:dyDescent="0.2">
      <c r="B2591" s="16"/>
      <c r="C2591" s="17"/>
      <c r="D2591" s="18"/>
      <c r="E2591" s="18"/>
      <c r="F2591" s="18"/>
      <c r="G2591" s="18"/>
      <c r="H2591" s="18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  <c r="AA2591" s="16"/>
      <c r="AB2591" s="16"/>
      <c r="AC2591" s="16"/>
      <c r="AD2591" s="16"/>
      <c r="AE2591" s="16"/>
      <c r="AF2591" s="16"/>
      <c r="AG2591" s="16"/>
      <c r="AH2591" s="16"/>
      <c r="AI2591" s="16"/>
      <c r="AJ2591" s="16"/>
      <c r="AK2591" s="16"/>
    </row>
    <row r="2592" spans="1:39" ht="22" customHeight="1" x14ac:dyDescent="0.2">
      <c r="A2592" t="str">
        <f>IF($AN$2="","",IF(A2522&gt;=$AN$2,"",1+A2522))</f>
        <v/>
      </c>
      <c r="B2592" s="188"/>
      <c r="C2592" s="189"/>
      <c r="D2592" s="189"/>
      <c r="E2592" s="189"/>
      <c r="F2592" s="189"/>
      <c r="G2592" s="189"/>
      <c r="H2592" s="189"/>
      <c r="I2592" s="190"/>
      <c r="J2592" s="192" t="s">
        <v>277</v>
      </c>
      <c r="K2592" s="193"/>
      <c r="L2592" s="193"/>
      <c r="M2592" s="193"/>
      <c r="N2592" s="193"/>
      <c r="O2592" s="193"/>
      <c r="P2592" s="193"/>
      <c r="Q2592" s="193"/>
      <c r="R2592" s="193"/>
      <c r="S2592" s="193"/>
      <c r="T2592" s="193"/>
      <c r="U2592" s="193"/>
      <c r="V2592" s="193"/>
      <c r="W2592" s="193"/>
      <c r="X2592" s="196" t="str">
        <f>IF(A2592="","",_xlfn.XLOOKUP(A2592,Listagem[Item],Listagem[Número OS]))</f>
        <v/>
      </c>
      <c r="Y2592" s="196"/>
      <c r="Z2592" s="196"/>
      <c r="AA2592" s="196"/>
      <c r="AB2592" s="196"/>
      <c r="AC2592" s="197"/>
      <c r="AD2592" s="188"/>
      <c r="AE2592" s="189"/>
      <c r="AF2592" s="189"/>
      <c r="AG2592" s="189"/>
      <c r="AH2592" s="189"/>
      <c r="AI2592" s="189"/>
      <c r="AJ2592" s="189"/>
      <c r="AK2592" s="190"/>
      <c r="AL2592" s="13"/>
      <c r="AM2592"/>
    </row>
    <row r="2593" spans="1:44" ht="22" customHeight="1" x14ac:dyDescent="0.2">
      <c r="A2593" s="14"/>
      <c r="B2593" s="161"/>
      <c r="C2593" s="162"/>
      <c r="D2593" s="162"/>
      <c r="E2593" s="162"/>
      <c r="F2593" s="162"/>
      <c r="G2593" s="162"/>
      <c r="H2593" s="162"/>
      <c r="I2593" s="191"/>
      <c r="J2593" s="194"/>
      <c r="K2593" s="195"/>
      <c r="L2593" s="195"/>
      <c r="M2593" s="195"/>
      <c r="N2593" s="195"/>
      <c r="O2593" s="195"/>
      <c r="P2593" s="195"/>
      <c r="Q2593" s="195"/>
      <c r="R2593" s="195"/>
      <c r="S2593" s="195"/>
      <c r="T2593" s="195"/>
      <c r="U2593" s="195"/>
      <c r="V2593" s="195"/>
      <c r="W2593" s="195"/>
      <c r="X2593" s="198"/>
      <c r="Y2593" s="198"/>
      <c r="Z2593" s="198"/>
      <c r="AA2593" s="198"/>
      <c r="AB2593" s="198"/>
      <c r="AC2593" s="199"/>
      <c r="AD2593" s="161"/>
      <c r="AE2593" s="162"/>
      <c r="AF2593" s="162"/>
      <c r="AG2593" s="162"/>
      <c r="AH2593" s="162"/>
      <c r="AI2593" s="162"/>
      <c r="AJ2593" s="162"/>
      <c r="AK2593" s="191"/>
      <c r="AM2593"/>
    </row>
    <row r="2594" spans="1:44" ht="7" customHeight="1" x14ac:dyDescent="0.2">
      <c r="A2594"/>
      <c r="C2594" s="15"/>
      <c r="D2594" s="12"/>
      <c r="E2594" s="12"/>
      <c r="F2594" s="12"/>
      <c r="G2594" s="12"/>
      <c r="H2594" s="12"/>
      <c r="AM2594"/>
    </row>
    <row r="2595" spans="1:44" ht="18" customHeight="1" x14ac:dyDescent="0.2">
      <c r="A2595" s="62"/>
      <c r="B2595" s="200" t="s">
        <v>11</v>
      </c>
      <c r="C2595" s="201"/>
      <c r="D2595" s="201"/>
      <c r="E2595" s="201"/>
      <c r="F2595" s="201"/>
      <c r="G2595" s="201"/>
      <c r="H2595" s="201"/>
      <c r="I2595" s="97" t="str">
        <f>IF($X2592="","",_xlfn.XLOOKUP($X2592,Sisteplant[Número OS],Sisteplant[Denominação Tipo de Solicitação Serviço]))</f>
        <v/>
      </c>
      <c r="J2595" s="99"/>
      <c r="K2595" s="99"/>
      <c r="L2595" s="99"/>
      <c r="M2595" s="99"/>
      <c r="N2595" s="99"/>
      <c r="O2595" s="200" t="s">
        <v>13</v>
      </c>
      <c r="P2595" s="201"/>
      <c r="Q2595" s="201"/>
      <c r="R2595" s="98" t="str">
        <f>IF($X2592="","",_xlfn.XLOOKUP($X2592,Sisteplant[Número OS],Sisteplant[Denominação Oficina]))</f>
        <v/>
      </c>
      <c r="S2595" s="98"/>
      <c r="T2595" s="98"/>
      <c r="U2595" s="98"/>
      <c r="V2595" s="98"/>
      <c r="W2595" s="98"/>
      <c r="X2595" s="202" t="s">
        <v>15</v>
      </c>
      <c r="Y2595" s="203"/>
      <c r="Z2595" s="203"/>
      <c r="AA2595" s="203"/>
      <c r="AB2595" s="203"/>
      <c r="AC2595" s="204" t="str">
        <f>IF($X2592="","",_xlfn.XLOOKUP($X2592,Sisteplant[Número OS],Sisteplant[Data Prevista]))</f>
        <v/>
      </c>
      <c r="AD2595" s="204"/>
      <c r="AE2595" s="204"/>
      <c r="AF2595" s="204"/>
      <c r="AG2595" s="204"/>
      <c r="AH2595" s="204"/>
      <c r="AI2595" s="204"/>
      <c r="AJ2595" s="204"/>
      <c r="AK2595" s="234"/>
      <c r="AM2595"/>
      <c r="AN2595" s="111"/>
      <c r="AO2595" s="111"/>
      <c r="AP2595" s="111"/>
      <c r="AQ2595" s="111"/>
      <c r="AR2595" s="111"/>
    </row>
    <row r="2596" spans="1:44" ht="7" customHeight="1" x14ac:dyDescent="0.2">
      <c r="A2596" s="62"/>
      <c r="B2596" s="16"/>
      <c r="C2596" s="17"/>
      <c r="D2596" s="18"/>
      <c r="E2596" s="18"/>
      <c r="F2596" s="18"/>
      <c r="G2596" s="18"/>
      <c r="H2596" s="18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  <c r="AA2596" s="16"/>
      <c r="AB2596" s="16"/>
      <c r="AC2596" s="16"/>
      <c r="AD2596" s="16"/>
      <c r="AE2596" s="16"/>
      <c r="AF2596" s="16"/>
      <c r="AG2596" s="16"/>
      <c r="AH2596" s="16"/>
      <c r="AI2596" s="16"/>
      <c r="AJ2596" s="16"/>
      <c r="AK2596" s="16"/>
      <c r="AM2596"/>
      <c r="AN2596" s="111"/>
      <c r="AO2596" s="111"/>
      <c r="AP2596" s="111"/>
      <c r="AQ2596" s="111"/>
      <c r="AR2596" s="111"/>
    </row>
    <row r="2597" spans="1:44" ht="15" customHeight="1" x14ac:dyDescent="0.2">
      <c r="A2597" s="62"/>
      <c r="B2597" s="91" t="s">
        <v>278</v>
      </c>
      <c r="C2597" s="19"/>
      <c r="D2597" s="20"/>
      <c r="E2597" s="20"/>
      <c r="F2597" s="20"/>
      <c r="G2597" s="20"/>
      <c r="H2597" s="20"/>
      <c r="I2597" s="21"/>
      <c r="J2597" s="21"/>
      <c r="K2597" s="21"/>
      <c r="L2597" s="21"/>
      <c r="M2597" s="21"/>
      <c r="N2597" s="21"/>
      <c r="O2597" s="21"/>
      <c r="P2597" s="21"/>
      <c r="Q2597" s="21"/>
      <c r="R2597" s="21"/>
      <c r="S2597" s="21"/>
      <c r="T2597" s="21"/>
      <c r="U2597" s="21"/>
      <c r="V2597" s="21"/>
      <c r="W2597" s="21"/>
      <c r="X2597" s="21"/>
      <c r="Y2597" s="21"/>
      <c r="Z2597" s="21"/>
      <c r="AA2597" s="21"/>
      <c r="AB2597" s="21"/>
      <c r="AC2597" s="21"/>
      <c r="AD2597" s="21"/>
      <c r="AE2597" s="21"/>
      <c r="AF2597" s="21"/>
      <c r="AG2597" s="21"/>
      <c r="AH2597" s="21"/>
      <c r="AI2597" s="21"/>
      <c r="AJ2597" s="21"/>
      <c r="AK2597" s="22"/>
      <c r="AM2597"/>
      <c r="AN2597" s="111"/>
      <c r="AO2597" s="111"/>
      <c r="AP2597" s="111"/>
      <c r="AQ2597" s="111"/>
      <c r="AR2597" s="111"/>
    </row>
    <row r="2598" spans="1:44" ht="16.75" customHeight="1" x14ac:dyDescent="0.2">
      <c r="A2598" s="64"/>
      <c r="B2598" s="208" t="str">
        <f>IF($X2592="","",_xlfn.XLOOKUP($X2592,Sisteplant[Número OS],Sisteplant[Descrição OS]))</f>
        <v/>
      </c>
      <c r="C2598" s="209"/>
      <c r="D2598" s="209"/>
      <c r="E2598" s="209"/>
      <c r="F2598" s="209"/>
      <c r="G2598" s="209"/>
      <c r="H2598" s="209"/>
      <c r="I2598" s="209"/>
      <c r="J2598" s="209"/>
      <c r="K2598" s="209"/>
      <c r="L2598" s="209"/>
      <c r="M2598" s="209"/>
      <c r="N2598" s="209"/>
      <c r="O2598" s="209"/>
      <c r="P2598" s="209"/>
      <c r="Q2598" s="209"/>
      <c r="R2598" s="209"/>
      <c r="S2598" s="209"/>
      <c r="T2598" s="209"/>
      <c r="U2598" s="209"/>
      <c r="V2598" s="209"/>
      <c r="W2598" s="209"/>
      <c r="X2598" s="209"/>
      <c r="Y2598" s="209"/>
      <c r="Z2598" s="209"/>
      <c r="AA2598" s="209"/>
      <c r="AB2598" s="209"/>
      <c r="AC2598" s="209"/>
      <c r="AD2598" s="209"/>
      <c r="AE2598" s="209"/>
      <c r="AF2598" s="209"/>
      <c r="AG2598" s="209"/>
      <c r="AH2598" s="209"/>
      <c r="AI2598" s="209"/>
      <c r="AJ2598" s="209"/>
      <c r="AK2598" s="210"/>
      <c r="AM2598"/>
    </row>
    <row r="2599" spans="1:44" ht="16.75" customHeight="1" x14ac:dyDescent="0.2">
      <c r="A2599" s="64"/>
      <c r="B2599" s="208"/>
      <c r="C2599" s="209"/>
      <c r="D2599" s="209"/>
      <c r="E2599" s="209"/>
      <c r="F2599" s="209"/>
      <c r="G2599" s="209"/>
      <c r="H2599" s="209"/>
      <c r="I2599" s="209"/>
      <c r="J2599" s="209"/>
      <c r="K2599" s="209"/>
      <c r="L2599" s="209"/>
      <c r="M2599" s="209"/>
      <c r="N2599" s="209"/>
      <c r="O2599" s="209"/>
      <c r="P2599" s="209"/>
      <c r="Q2599" s="209"/>
      <c r="R2599" s="209"/>
      <c r="S2599" s="209"/>
      <c r="T2599" s="209"/>
      <c r="U2599" s="209"/>
      <c r="V2599" s="209"/>
      <c r="W2599" s="209"/>
      <c r="X2599" s="209"/>
      <c r="Y2599" s="209"/>
      <c r="Z2599" s="209"/>
      <c r="AA2599" s="209"/>
      <c r="AB2599" s="209"/>
      <c r="AC2599" s="209"/>
      <c r="AD2599" s="209"/>
      <c r="AE2599" s="209"/>
      <c r="AF2599" s="209"/>
      <c r="AG2599" s="209"/>
      <c r="AH2599" s="209"/>
      <c r="AI2599" s="209"/>
      <c r="AJ2599" s="209"/>
      <c r="AK2599" s="210"/>
      <c r="AM2599"/>
    </row>
    <row r="2600" spans="1:44" ht="16.75" customHeight="1" x14ac:dyDescent="0.2">
      <c r="A2600" s="62"/>
      <c r="B2600" s="208"/>
      <c r="C2600" s="209"/>
      <c r="D2600" s="209"/>
      <c r="E2600" s="209"/>
      <c r="F2600" s="209"/>
      <c r="G2600" s="209"/>
      <c r="H2600" s="209"/>
      <c r="I2600" s="209"/>
      <c r="J2600" s="209"/>
      <c r="K2600" s="209"/>
      <c r="L2600" s="209"/>
      <c r="M2600" s="209"/>
      <c r="N2600" s="209"/>
      <c r="O2600" s="209"/>
      <c r="P2600" s="209"/>
      <c r="Q2600" s="209"/>
      <c r="R2600" s="209"/>
      <c r="S2600" s="209"/>
      <c r="T2600" s="209"/>
      <c r="U2600" s="209"/>
      <c r="V2600" s="209"/>
      <c r="W2600" s="209"/>
      <c r="X2600" s="209"/>
      <c r="Y2600" s="209"/>
      <c r="Z2600" s="209"/>
      <c r="AA2600" s="209"/>
      <c r="AB2600" s="209"/>
      <c r="AC2600" s="209"/>
      <c r="AD2600" s="209"/>
      <c r="AE2600" s="209"/>
      <c r="AF2600" s="209"/>
      <c r="AG2600" s="209"/>
      <c r="AH2600" s="209"/>
      <c r="AI2600" s="209"/>
      <c r="AJ2600" s="209"/>
      <c r="AK2600" s="210"/>
      <c r="AM2600"/>
    </row>
    <row r="2601" spans="1:44" ht="16.75" customHeight="1" x14ac:dyDescent="0.2">
      <c r="A2601" s="62"/>
      <c r="B2601" s="211"/>
      <c r="C2601" s="212"/>
      <c r="D2601" s="212"/>
      <c r="E2601" s="212"/>
      <c r="F2601" s="212"/>
      <c r="G2601" s="212"/>
      <c r="H2601" s="212"/>
      <c r="I2601" s="212"/>
      <c r="J2601" s="212"/>
      <c r="K2601" s="212"/>
      <c r="L2601" s="212"/>
      <c r="M2601" s="212"/>
      <c r="N2601" s="212"/>
      <c r="O2601" s="212"/>
      <c r="P2601" s="212"/>
      <c r="Q2601" s="212"/>
      <c r="R2601" s="212"/>
      <c r="S2601" s="212"/>
      <c r="T2601" s="212"/>
      <c r="U2601" s="212"/>
      <c r="V2601" s="212"/>
      <c r="W2601" s="212"/>
      <c r="X2601" s="212"/>
      <c r="Y2601" s="212"/>
      <c r="Z2601" s="212"/>
      <c r="AA2601" s="212"/>
      <c r="AB2601" s="212"/>
      <c r="AC2601" s="212"/>
      <c r="AD2601" s="212"/>
      <c r="AE2601" s="212"/>
      <c r="AF2601" s="212"/>
      <c r="AG2601" s="212"/>
      <c r="AH2601" s="212"/>
      <c r="AI2601" s="212"/>
      <c r="AJ2601" s="212"/>
      <c r="AK2601" s="213"/>
      <c r="AM2601"/>
    </row>
    <row r="2602" spans="1:44" ht="7" customHeight="1" x14ac:dyDescent="0.2">
      <c r="A2602" s="62"/>
      <c r="B2602" s="16"/>
      <c r="C2602" s="17"/>
      <c r="D2602" s="18"/>
      <c r="E2602" s="18"/>
      <c r="F2602" s="18"/>
      <c r="G2602" s="18"/>
      <c r="H2602" s="18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  <c r="AA2602" s="16"/>
      <c r="AB2602" s="16"/>
      <c r="AC2602" s="16"/>
      <c r="AD2602" s="16"/>
      <c r="AE2602" s="16"/>
      <c r="AF2602" s="16"/>
      <c r="AG2602" s="16"/>
      <c r="AH2602" s="16"/>
      <c r="AI2602" s="16"/>
      <c r="AJ2602" s="16"/>
      <c r="AK2602" s="16"/>
      <c r="AM2602"/>
    </row>
    <row r="2603" spans="1:44" ht="18" customHeight="1" x14ac:dyDescent="0.2">
      <c r="A2603" s="62"/>
      <c r="B2603" s="179" t="s">
        <v>279</v>
      </c>
      <c r="C2603" s="180"/>
      <c r="D2603" s="99" t="str">
        <f>IF($X2592="","",_xlfn.XLOOKUP($X2592,Sisteplant[Número OS],Sisteplant[Ativo]))</f>
        <v/>
      </c>
      <c r="E2603" s="99"/>
      <c r="F2603" s="99"/>
      <c r="G2603" s="99"/>
      <c r="H2603" s="99"/>
      <c r="I2603" s="99"/>
      <c r="J2603" s="99"/>
      <c r="K2603" s="99"/>
      <c r="L2603" s="179" t="s">
        <v>280</v>
      </c>
      <c r="M2603" s="180"/>
      <c r="N2603" s="180"/>
      <c r="O2603" s="180"/>
      <c r="P2603" s="99" t="str">
        <f>IF($X2592="","",_xlfn.XLOOKUP($X2592,Sisteplant[Número OS],Sisteplant[Denominação Ativo]))</f>
        <v/>
      </c>
      <c r="Q2603" s="99"/>
      <c r="R2603" s="99"/>
      <c r="S2603" s="99"/>
      <c r="T2603" s="99"/>
      <c r="U2603" s="99"/>
      <c r="V2603" s="99"/>
      <c r="W2603" s="99"/>
      <c r="X2603" s="99"/>
      <c r="Y2603" s="99"/>
      <c r="Z2603" s="99"/>
      <c r="AA2603" s="99"/>
      <c r="AB2603" s="99"/>
      <c r="AC2603" s="99"/>
      <c r="AD2603" s="99"/>
      <c r="AE2603" s="185" t="str">
        <f t="array" ref="AE2603">IFERROR(
IF(I2595="","",
_xlfn.SWITCH(I2595,
"PROJETO","PO",
"OBRAS","CC")),
"--")</f>
        <v/>
      </c>
      <c r="AF2603" s="186"/>
      <c r="AG2603" s="214" t="str">
        <f t="array" ref="AG2603">IFERROR(
_xlfn.SWITCH(I2595,
"","",
"PROJETO",VALUE(RIGHT(_xlfn.XLOOKUP(X2592,Sisteplant[Número OS],Sisteplant[Observações do Serviço]),LEN(_xlfn.XLOOKUP(X2592,Sisteplant[Número OS],Sisteplant[Observações do Serviço]))-3)),
"OBRAS",VALUE(LEFT(VLOOKUP($X2592,Sisteplant[],20,FALSE),FIND("-",VLOOKUP($X2592,Sisteplant[],20,FALSE))-1))),"--")</f>
        <v/>
      </c>
      <c r="AH2603" s="214"/>
      <c r="AI2603" s="214"/>
      <c r="AJ2603" s="214"/>
      <c r="AK2603" s="215"/>
      <c r="AM2603"/>
    </row>
    <row r="2604" spans="1:44" ht="7" customHeight="1" x14ac:dyDescent="0.2">
      <c r="A2604" s="62"/>
      <c r="B2604" s="18"/>
      <c r="C2604" s="24"/>
      <c r="D2604" s="18"/>
      <c r="E2604" s="18"/>
      <c r="F2604" s="18"/>
      <c r="G2604" s="18"/>
      <c r="H2604" s="18"/>
      <c r="I2604" s="18"/>
      <c r="J2604" s="18"/>
      <c r="K2604" s="18"/>
      <c r="L2604" s="18"/>
      <c r="M2604" s="18"/>
      <c r="N2604" s="18"/>
      <c r="O2604" s="18"/>
      <c r="P2604" s="18"/>
      <c r="Q2604" s="18"/>
      <c r="R2604" s="18"/>
      <c r="S2604" s="18"/>
      <c r="T2604" s="18"/>
      <c r="U2604" s="18"/>
      <c r="V2604" s="18"/>
      <c r="W2604" s="18"/>
      <c r="X2604" s="18"/>
      <c r="Y2604" s="18"/>
      <c r="Z2604" s="18"/>
      <c r="AA2604" s="18"/>
      <c r="AB2604" s="18"/>
      <c r="AC2604" s="18"/>
      <c r="AD2604" s="18"/>
      <c r="AE2604" s="18"/>
      <c r="AF2604" s="18"/>
      <c r="AG2604" s="18"/>
      <c r="AH2604" s="18"/>
      <c r="AI2604" s="18"/>
      <c r="AJ2604" s="18"/>
      <c r="AK2604" s="18"/>
      <c r="AM2604"/>
    </row>
    <row r="2605" spans="1:44" ht="18" customHeight="1" x14ac:dyDescent="0.2">
      <c r="A2605" s="62"/>
      <c r="B2605" s="179" t="s">
        <v>9</v>
      </c>
      <c r="C2605" s="180"/>
      <c r="D2605" s="180"/>
      <c r="E2605" s="180"/>
      <c r="F2605" s="99" t="str">
        <f>IF($X2592="","",_xlfn.XLOOKUP($X2592,Sisteplant[Número OS],Sisteplant[Denominação do Solicitante]))</f>
        <v/>
      </c>
      <c r="G2605" s="99"/>
      <c r="H2605" s="99"/>
      <c r="I2605" s="99"/>
      <c r="J2605" s="99"/>
      <c r="K2605" s="99"/>
      <c r="L2605" s="99"/>
      <c r="M2605" s="99"/>
      <c r="N2605" s="99"/>
      <c r="O2605" s="99"/>
      <c r="P2605" s="99"/>
      <c r="Q2605" s="99"/>
      <c r="R2605" s="99"/>
      <c r="S2605" s="181" t="s">
        <v>281</v>
      </c>
      <c r="T2605" s="182"/>
      <c r="U2605" s="182"/>
      <c r="V2605" s="183" t="str">
        <f>IF($X2592="","",_xlfn.XLOOKUP($X2592,Sisteplant[Número OS],Sisteplant[Denominação Unidade Negócio]))</f>
        <v/>
      </c>
      <c r="W2605" s="183"/>
      <c r="X2605" s="183"/>
      <c r="Y2605" s="183"/>
      <c r="Z2605" s="183"/>
      <c r="AA2605" s="184"/>
      <c r="AB2605" s="185" t="s">
        <v>1</v>
      </c>
      <c r="AC2605" s="186"/>
      <c r="AD2605" s="186"/>
      <c r="AE2605" s="186"/>
      <c r="AF2605" s="99" t="str">
        <f>IF($X2592="","",_xlfn.XLOOKUP($X2592,Sisteplant[Número OS],Sisteplant[OS Cliente]))</f>
        <v/>
      </c>
      <c r="AG2605" s="99"/>
      <c r="AH2605" s="99"/>
      <c r="AI2605" s="99"/>
      <c r="AJ2605" s="99"/>
      <c r="AK2605" s="100"/>
      <c r="AM2605"/>
    </row>
    <row r="2606" spans="1:44" ht="7" customHeight="1" x14ac:dyDescent="0.2">
      <c r="A2606" s="62"/>
      <c r="B2606" s="16"/>
      <c r="C2606" s="17"/>
      <c r="D2606" s="18"/>
      <c r="E2606" s="18"/>
      <c r="F2606" s="18"/>
      <c r="G2606" s="18"/>
      <c r="H2606" s="18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  <c r="AA2606" s="16"/>
      <c r="AB2606" s="16"/>
      <c r="AC2606" s="16"/>
      <c r="AD2606" s="16"/>
      <c r="AE2606" s="16"/>
      <c r="AF2606" s="16"/>
      <c r="AG2606" s="16"/>
      <c r="AH2606" s="16"/>
      <c r="AI2606" s="16"/>
      <c r="AJ2606" s="16"/>
      <c r="AK2606" s="16"/>
      <c r="AM2606"/>
    </row>
    <row r="2607" spans="1:44" ht="15" customHeight="1" x14ac:dyDescent="0.2">
      <c r="A2607" s="62"/>
      <c r="B2607" s="232" t="s">
        <v>282</v>
      </c>
      <c r="C2607" s="152" t="s">
        <v>283</v>
      </c>
      <c r="D2607" s="153"/>
      <c r="E2607" s="153"/>
      <c r="F2607" s="153"/>
      <c r="G2607" s="153"/>
      <c r="H2607" s="153"/>
      <c r="I2607" s="153"/>
      <c r="J2607" s="153"/>
      <c r="K2607" s="153"/>
      <c r="L2607" s="153"/>
      <c r="M2607" s="153"/>
      <c r="N2607" s="153"/>
      <c r="O2607" s="153"/>
      <c r="P2607" s="153"/>
      <c r="Q2607" s="153"/>
      <c r="R2607" s="153"/>
      <c r="S2607" s="153"/>
      <c r="T2607" s="153"/>
      <c r="U2607" s="153"/>
      <c r="V2607" s="153"/>
      <c r="W2607" s="153"/>
      <c r="X2607" s="153"/>
      <c r="Y2607" s="153"/>
      <c r="Z2607" s="153"/>
      <c r="AA2607" s="153"/>
      <c r="AB2607" s="153"/>
      <c r="AC2607" s="153"/>
      <c r="AD2607" s="153"/>
      <c r="AE2607" s="154"/>
      <c r="AF2607" s="136" t="s">
        <v>284</v>
      </c>
      <c r="AG2607" s="137"/>
      <c r="AH2607" s="138"/>
      <c r="AI2607" s="136" t="s">
        <v>281</v>
      </c>
      <c r="AJ2607" s="137"/>
      <c r="AK2607" s="138"/>
      <c r="AM2607"/>
    </row>
    <row r="2608" spans="1:44" ht="16.75" customHeight="1" x14ac:dyDescent="0.2">
      <c r="A2608" s="62"/>
      <c r="B2608" s="233"/>
      <c r="C2608" s="155"/>
      <c r="D2608" s="156"/>
      <c r="E2608" s="156"/>
      <c r="F2608" s="156"/>
      <c r="G2608" s="156"/>
      <c r="H2608" s="156"/>
      <c r="I2608" s="156"/>
      <c r="J2608" s="156"/>
      <c r="K2608" s="156"/>
      <c r="L2608" s="156"/>
      <c r="M2608" s="156"/>
      <c r="N2608" s="156"/>
      <c r="O2608" s="156"/>
      <c r="P2608" s="156"/>
      <c r="Q2608" s="156"/>
      <c r="R2608" s="156"/>
      <c r="S2608" s="156"/>
      <c r="T2608" s="156"/>
      <c r="U2608" s="156"/>
      <c r="V2608" s="156"/>
      <c r="W2608" s="156"/>
      <c r="X2608" s="156"/>
      <c r="Y2608" s="156"/>
      <c r="Z2608" s="156"/>
      <c r="AA2608" s="156"/>
      <c r="AB2608" s="156"/>
      <c r="AC2608" s="156"/>
      <c r="AD2608" s="156"/>
      <c r="AE2608" s="157"/>
      <c r="AF2608" s="139"/>
      <c r="AG2608" s="140"/>
      <c r="AH2608" s="141"/>
      <c r="AI2608" s="139"/>
      <c r="AJ2608" s="140"/>
      <c r="AK2608" s="141"/>
      <c r="AM2608"/>
    </row>
    <row r="2609" spans="1:39" ht="16.75" customHeight="1" x14ac:dyDescent="0.2">
      <c r="A2609" s="62"/>
      <c r="B2609" s="92">
        <v>1</v>
      </c>
      <c r="C2609" s="142"/>
      <c r="D2609" s="143"/>
      <c r="E2609" s="143"/>
      <c r="F2609" s="143"/>
      <c r="G2609" s="143"/>
      <c r="H2609" s="143"/>
      <c r="I2609" s="143"/>
      <c r="J2609" s="143"/>
      <c r="K2609" s="143"/>
      <c r="L2609" s="143"/>
      <c r="M2609" s="143"/>
      <c r="N2609" s="143"/>
      <c r="O2609" s="143"/>
      <c r="P2609" s="143"/>
      <c r="Q2609" s="143"/>
      <c r="R2609" s="143"/>
      <c r="S2609" s="143"/>
      <c r="T2609" s="143"/>
      <c r="U2609" s="143"/>
      <c r="V2609" s="143"/>
      <c r="W2609" s="143"/>
      <c r="X2609" s="143"/>
      <c r="Y2609" s="143"/>
      <c r="Z2609" s="143"/>
      <c r="AA2609" s="143"/>
      <c r="AB2609" s="143"/>
      <c r="AC2609" s="143"/>
      <c r="AD2609" s="143"/>
      <c r="AE2609" s="144"/>
      <c r="AF2609" s="142"/>
      <c r="AG2609" s="143"/>
      <c r="AH2609" s="144"/>
      <c r="AI2609" s="142"/>
      <c r="AJ2609" s="143"/>
      <c r="AK2609" s="144"/>
      <c r="AM2609"/>
    </row>
    <row r="2610" spans="1:39" ht="16.75" customHeight="1" x14ac:dyDescent="0.2">
      <c r="A2610" s="62"/>
      <c r="B2610" s="93">
        <v>2</v>
      </c>
      <c r="C2610" s="145"/>
      <c r="D2610" s="146"/>
      <c r="E2610" s="146"/>
      <c r="F2610" s="146"/>
      <c r="G2610" s="146"/>
      <c r="H2610" s="146"/>
      <c r="I2610" s="146"/>
      <c r="J2610" s="146"/>
      <c r="K2610" s="146"/>
      <c r="L2610" s="146"/>
      <c r="M2610" s="146"/>
      <c r="N2610" s="146"/>
      <c r="O2610" s="146"/>
      <c r="P2610" s="146"/>
      <c r="Q2610" s="146"/>
      <c r="R2610" s="146"/>
      <c r="S2610" s="146"/>
      <c r="T2610" s="146"/>
      <c r="U2610" s="146"/>
      <c r="V2610" s="146"/>
      <c r="W2610" s="146"/>
      <c r="X2610" s="146"/>
      <c r="Y2610" s="146"/>
      <c r="Z2610" s="146"/>
      <c r="AA2610" s="146"/>
      <c r="AB2610" s="146"/>
      <c r="AC2610" s="146"/>
      <c r="AD2610" s="146"/>
      <c r="AE2610" s="147"/>
      <c r="AF2610" s="145"/>
      <c r="AG2610" s="146"/>
      <c r="AH2610" s="147"/>
      <c r="AI2610" s="145"/>
      <c r="AJ2610" s="146"/>
      <c r="AK2610" s="147"/>
      <c r="AM2610"/>
    </row>
    <row r="2611" spans="1:39" ht="16.75" customHeight="1" x14ac:dyDescent="0.2">
      <c r="A2611" s="62"/>
      <c r="B2611" s="93">
        <v>3</v>
      </c>
      <c r="C2611" s="145"/>
      <c r="D2611" s="146"/>
      <c r="E2611" s="146"/>
      <c r="F2611" s="146"/>
      <c r="G2611" s="146"/>
      <c r="H2611" s="146"/>
      <c r="I2611" s="146"/>
      <c r="J2611" s="146"/>
      <c r="K2611" s="146"/>
      <c r="L2611" s="146"/>
      <c r="M2611" s="146"/>
      <c r="N2611" s="146"/>
      <c r="O2611" s="146"/>
      <c r="P2611" s="146"/>
      <c r="Q2611" s="146"/>
      <c r="R2611" s="146"/>
      <c r="S2611" s="146"/>
      <c r="T2611" s="146"/>
      <c r="U2611" s="146"/>
      <c r="V2611" s="146"/>
      <c r="W2611" s="146"/>
      <c r="X2611" s="146"/>
      <c r="Y2611" s="146"/>
      <c r="Z2611" s="146"/>
      <c r="AA2611" s="146"/>
      <c r="AB2611" s="146"/>
      <c r="AC2611" s="146"/>
      <c r="AD2611" s="146"/>
      <c r="AE2611" s="147"/>
      <c r="AF2611" s="145"/>
      <c r="AG2611" s="146"/>
      <c r="AH2611" s="147"/>
      <c r="AI2611" s="145"/>
      <c r="AJ2611" s="146"/>
      <c r="AK2611" s="147"/>
      <c r="AM2611"/>
    </row>
    <row r="2612" spans="1:39" s="27" customFormat="1" ht="17" customHeight="1" x14ac:dyDescent="0.2">
      <c r="A2612" s="64"/>
      <c r="B2612" s="93">
        <v>4</v>
      </c>
      <c r="C2612" s="145"/>
      <c r="D2612" s="146"/>
      <c r="E2612" s="146"/>
      <c r="F2612" s="146"/>
      <c r="G2612" s="146"/>
      <c r="H2612" s="146"/>
      <c r="I2612" s="146"/>
      <c r="J2612" s="146"/>
      <c r="K2612" s="146"/>
      <c r="L2612" s="146"/>
      <c r="M2612" s="146"/>
      <c r="N2612" s="146"/>
      <c r="O2612" s="146"/>
      <c r="P2612" s="146"/>
      <c r="Q2612" s="146"/>
      <c r="R2612" s="146"/>
      <c r="S2612" s="146"/>
      <c r="T2612" s="146"/>
      <c r="U2612" s="146"/>
      <c r="V2612" s="146"/>
      <c r="W2612" s="146"/>
      <c r="X2612" s="146"/>
      <c r="Y2612" s="146"/>
      <c r="Z2612" s="146"/>
      <c r="AA2612" s="146"/>
      <c r="AB2612" s="146"/>
      <c r="AC2612" s="146"/>
      <c r="AD2612" s="146"/>
      <c r="AE2612" s="147"/>
      <c r="AF2612" s="145"/>
      <c r="AG2612" s="146"/>
      <c r="AH2612" s="147"/>
      <c r="AI2612" s="145"/>
      <c r="AJ2612" s="146"/>
      <c r="AK2612" s="147"/>
    </row>
    <row r="2613" spans="1:39" ht="17" customHeight="1" x14ac:dyDescent="0.2">
      <c r="A2613" s="62"/>
      <c r="B2613" s="93">
        <v>5</v>
      </c>
      <c r="C2613" s="145"/>
      <c r="D2613" s="146"/>
      <c r="E2613" s="146"/>
      <c r="F2613" s="146"/>
      <c r="G2613" s="146"/>
      <c r="H2613" s="146"/>
      <c r="I2613" s="146"/>
      <c r="J2613" s="146"/>
      <c r="K2613" s="146"/>
      <c r="L2613" s="146"/>
      <c r="M2613" s="146"/>
      <c r="N2613" s="146"/>
      <c r="O2613" s="146"/>
      <c r="P2613" s="146"/>
      <c r="Q2613" s="146"/>
      <c r="R2613" s="146"/>
      <c r="S2613" s="146"/>
      <c r="T2613" s="146"/>
      <c r="U2613" s="146"/>
      <c r="V2613" s="146"/>
      <c r="W2613" s="146"/>
      <c r="X2613" s="146"/>
      <c r="Y2613" s="146"/>
      <c r="Z2613" s="146"/>
      <c r="AA2613" s="146"/>
      <c r="AB2613" s="146"/>
      <c r="AC2613" s="146"/>
      <c r="AD2613" s="146"/>
      <c r="AE2613" s="147"/>
      <c r="AF2613" s="145"/>
      <c r="AG2613" s="146"/>
      <c r="AH2613" s="147"/>
      <c r="AI2613" s="145"/>
      <c r="AJ2613" s="146"/>
      <c r="AK2613" s="147"/>
      <c r="AM2613"/>
    </row>
    <row r="2614" spans="1:39" ht="17" customHeight="1" x14ac:dyDescent="0.2">
      <c r="A2614" s="62"/>
      <c r="B2614" s="93">
        <v>6</v>
      </c>
      <c r="C2614" s="145"/>
      <c r="D2614" s="146"/>
      <c r="E2614" s="146"/>
      <c r="F2614" s="146"/>
      <c r="G2614" s="146"/>
      <c r="H2614" s="146"/>
      <c r="I2614" s="146"/>
      <c r="J2614" s="146"/>
      <c r="K2614" s="146"/>
      <c r="L2614" s="146"/>
      <c r="M2614" s="146"/>
      <c r="N2614" s="146"/>
      <c r="O2614" s="146"/>
      <c r="P2614" s="146"/>
      <c r="Q2614" s="146"/>
      <c r="R2614" s="146"/>
      <c r="S2614" s="146"/>
      <c r="T2614" s="146"/>
      <c r="U2614" s="146"/>
      <c r="V2614" s="146"/>
      <c r="W2614" s="146"/>
      <c r="X2614" s="146"/>
      <c r="Y2614" s="146"/>
      <c r="Z2614" s="146"/>
      <c r="AA2614" s="146"/>
      <c r="AB2614" s="146"/>
      <c r="AC2614" s="146"/>
      <c r="AD2614" s="146"/>
      <c r="AE2614" s="147"/>
      <c r="AF2614" s="145"/>
      <c r="AG2614" s="146"/>
      <c r="AH2614" s="147"/>
      <c r="AI2614" s="145"/>
      <c r="AJ2614" s="146"/>
      <c r="AK2614" s="147"/>
      <c r="AM2614"/>
    </row>
    <row r="2615" spans="1:39" ht="17" customHeight="1" x14ac:dyDescent="0.2">
      <c r="A2615" s="62"/>
      <c r="B2615" s="94">
        <v>7</v>
      </c>
      <c r="C2615" s="148"/>
      <c r="D2615" s="149"/>
      <c r="E2615" s="149"/>
      <c r="F2615" s="149"/>
      <c r="G2615" s="149"/>
      <c r="H2615" s="149"/>
      <c r="I2615" s="149"/>
      <c r="J2615" s="149"/>
      <c r="K2615" s="149"/>
      <c r="L2615" s="149"/>
      <c r="M2615" s="149"/>
      <c r="N2615" s="149"/>
      <c r="O2615" s="149"/>
      <c r="P2615" s="149"/>
      <c r="Q2615" s="149"/>
      <c r="R2615" s="149"/>
      <c r="S2615" s="149"/>
      <c r="T2615" s="149"/>
      <c r="U2615" s="149"/>
      <c r="V2615" s="149"/>
      <c r="W2615" s="149"/>
      <c r="X2615" s="149"/>
      <c r="Y2615" s="149"/>
      <c r="Z2615" s="149"/>
      <c r="AA2615" s="149"/>
      <c r="AB2615" s="149"/>
      <c r="AC2615" s="149"/>
      <c r="AD2615" s="149"/>
      <c r="AE2615" s="150"/>
      <c r="AF2615" s="148"/>
      <c r="AG2615" s="149"/>
      <c r="AH2615" s="150"/>
      <c r="AI2615" s="148"/>
      <c r="AJ2615" s="149"/>
      <c r="AK2615" s="150"/>
      <c r="AM2615"/>
    </row>
    <row r="2616" spans="1:39" ht="7" customHeight="1" x14ac:dyDescent="0.2">
      <c r="A2616" s="62"/>
      <c r="B2616" s="16"/>
      <c r="C2616" s="17"/>
      <c r="D2616" s="18"/>
      <c r="E2616" s="18"/>
      <c r="F2616" s="18"/>
      <c r="G2616" s="18"/>
      <c r="H2616" s="18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  <c r="AA2616" s="16"/>
      <c r="AB2616" s="16"/>
      <c r="AC2616" s="16"/>
      <c r="AD2616" s="16"/>
      <c r="AE2616" s="16"/>
      <c r="AF2616" s="16"/>
      <c r="AG2616" s="16"/>
      <c r="AH2616" s="16"/>
      <c r="AI2616" s="16"/>
      <c r="AJ2616" s="16"/>
      <c r="AK2616" s="16"/>
      <c r="AM2616"/>
    </row>
    <row r="2617" spans="1:39" ht="17" customHeight="1" x14ac:dyDescent="0.2">
      <c r="A2617" s="62"/>
      <c r="B2617" s="163" t="s">
        <v>285</v>
      </c>
      <c r="C2617" s="164"/>
      <c r="D2617" s="165"/>
      <c r="E2617" s="163" t="s">
        <v>286</v>
      </c>
      <c r="F2617" s="164"/>
      <c r="G2617" s="164"/>
      <c r="H2617" s="164"/>
      <c r="I2617" s="164"/>
      <c r="J2617" s="164"/>
      <c r="K2617" s="164"/>
      <c r="L2617" s="164"/>
      <c r="M2617" s="164"/>
      <c r="N2617" s="164"/>
      <c r="O2617" s="164"/>
      <c r="P2617" s="164"/>
      <c r="Q2617" s="164"/>
      <c r="R2617" s="164"/>
      <c r="S2617" s="165"/>
      <c r="T2617" s="163" t="s">
        <v>287</v>
      </c>
      <c r="U2617" s="164"/>
      <c r="V2617" s="164"/>
      <c r="W2617" s="164"/>
      <c r="X2617" s="165"/>
      <c r="Y2617" s="163" t="s">
        <v>288</v>
      </c>
      <c r="Z2617" s="164"/>
      <c r="AA2617" s="164"/>
      <c r="AB2617" s="164"/>
      <c r="AC2617" s="165"/>
      <c r="AD2617" s="163" t="s">
        <v>289</v>
      </c>
      <c r="AE2617" s="164"/>
      <c r="AF2617" s="164"/>
      <c r="AG2617" s="164"/>
      <c r="AH2617" s="165"/>
      <c r="AI2617" s="163" t="s">
        <v>290</v>
      </c>
      <c r="AJ2617" s="164"/>
      <c r="AK2617" s="165"/>
      <c r="AM2617"/>
    </row>
    <row r="2618" spans="1:39" ht="17" customHeight="1" x14ac:dyDescent="0.2">
      <c r="A2618" s="62"/>
      <c r="B2618" s="142"/>
      <c r="C2618" s="143"/>
      <c r="D2618" s="144"/>
      <c r="E2618" s="142"/>
      <c r="F2618" s="143"/>
      <c r="G2618" s="143"/>
      <c r="H2618" s="143"/>
      <c r="I2618" s="143"/>
      <c r="J2618" s="143"/>
      <c r="K2618" s="143"/>
      <c r="L2618" s="143"/>
      <c r="M2618" s="143"/>
      <c r="N2618" s="143"/>
      <c r="O2618" s="143"/>
      <c r="P2618" s="143"/>
      <c r="Q2618" s="143"/>
      <c r="R2618" s="143"/>
      <c r="S2618" s="144"/>
      <c r="T2618" s="142" t="s">
        <v>291</v>
      </c>
      <c r="U2618" s="143"/>
      <c r="V2618" s="143"/>
      <c r="W2618" s="143"/>
      <c r="X2618" s="144"/>
      <c r="Y2618" s="142" t="s">
        <v>292</v>
      </c>
      <c r="Z2618" s="143"/>
      <c r="AA2618" s="143"/>
      <c r="AB2618" s="143"/>
      <c r="AC2618" s="144"/>
      <c r="AD2618" s="142" t="s">
        <v>292</v>
      </c>
      <c r="AE2618" s="143"/>
      <c r="AF2618" s="143"/>
      <c r="AG2618" s="143"/>
      <c r="AH2618" s="144"/>
      <c r="AI2618" s="142"/>
      <c r="AJ2618" s="143"/>
      <c r="AK2618" s="144"/>
      <c r="AM2618"/>
    </row>
    <row r="2619" spans="1:39" ht="17" customHeight="1" x14ac:dyDescent="0.2">
      <c r="A2619" s="62"/>
      <c r="B2619" s="145"/>
      <c r="C2619" s="146"/>
      <c r="D2619" s="147"/>
      <c r="E2619" s="145"/>
      <c r="F2619" s="146"/>
      <c r="G2619" s="146"/>
      <c r="H2619" s="146"/>
      <c r="I2619" s="146"/>
      <c r="J2619" s="146"/>
      <c r="K2619" s="146"/>
      <c r="L2619" s="146"/>
      <c r="M2619" s="146"/>
      <c r="N2619" s="146"/>
      <c r="O2619" s="146"/>
      <c r="P2619" s="146"/>
      <c r="Q2619" s="146"/>
      <c r="R2619" s="146"/>
      <c r="S2619" s="147"/>
      <c r="T2619" s="145" t="s">
        <v>291</v>
      </c>
      <c r="U2619" s="146"/>
      <c r="V2619" s="146"/>
      <c r="W2619" s="146"/>
      <c r="X2619" s="147"/>
      <c r="Y2619" s="145" t="s">
        <v>292</v>
      </c>
      <c r="Z2619" s="146"/>
      <c r="AA2619" s="146"/>
      <c r="AB2619" s="146"/>
      <c r="AC2619" s="147"/>
      <c r="AD2619" s="145" t="s">
        <v>292</v>
      </c>
      <c r="AE2619" s="146"/>
      <c r="AF2619" s="146"/>
      <c r="AG2619" s="146"/>
      <c r="AH2619" s="147"/>
      <c r="AI2619" s="145"/>
      <c r="AJ2619" s="146"/>
      <c r="AK2619" s="147"/>
      <c r="AM2619"/>
    </row>
    <row r="2620" spans="1:39" ht="17" customHeight="1" x14ac:dyDescent="0.2">
      <c r="A2620" s="62"/>
      <c r="B2620" s="145"/>
      <c r="C2620" s="146"/>
      <c r="D2620" s="147"/>
      <c r="E2620" s="145"/>
      <c r="F2620" s="146"/>
      <c r="G2620" s="146"/>
      <c r="H2620" s="146"/>
      <c r="I2620" s="146"/>
      <c r="J2620" s="146"/>
      <c r="K2620" s="146"/>
      <c r="L2620" s="146"/>
      <c r="M2620" s="146"/>
      <c r="N2620" s="146"/>
      <c r="O2620" s="146"/>
      <c r="P2620" s="146"/>
      <c r="Q2620" s="146"/>
      <c r="R2620" s="146"/>
      <c r="S2620" s="147"/>
      <c r="T2620" s="145" t="s">
        <v>291</v>
      </c>
      <c r="U2620" s="146"/>
      <c r="V2620" s="146"/>
      <c r="W2620" s="146"/>
      <c r="X2620" s="147"/>
      <c r="Y2620" s="145" t="s">
        <v>292</v>
      </c>
      <c r="Z2620" s="146"/>
      <c r="AA2620" s="146"/>
      <c r="AB2620" s="146"/>
      <c r="AC2620" s="147"/>
      <c r="AD2620" s="145" t="s">
        <v>292</v>
      </c>
      <c r="AE2620" s="146"/>
      <c r="AF2620" s="146"/>
      <c r="AG2620" s="146"/>
      <c r="AH2620" s="147"/>
      <c r="AI2620" s="145"/>
      <c r="AJ2620" s="146"/>
      <c r="AK2620" s="147"/>
      <c r="AM2620"/>
    </row>
    <row r="2621" spans="1:39" ht="17" customHeight="1" x14ac:dyDescent="0.2">
      <c r="A2621" s="62"/>
      <c r="B2621" s="145"/>
      <c r="C2621" s="146"/>
      <c r="D2621" s="147"/>
      <c r="E2621" s="145"/>
      <c r="F2621" s="146"/>
      <c r="G2621" s="146"/>
      <c r="H2621" s="146"/>
      <c r="I2621" s="146"/>
      <c r="J2621" s="146"/>
      <c r="K2621" s="146"/>
      <c r="L2621" s="146"/>
      <c r="M2621" s="146"/>
      <c r="N2621" s="146"/>
      <c r="O2621" s="146"/>
      <c r="P2621" s="146"/>
      <c r="Q2621" s="146"/>
      <c r="R2621" s="146"/>
      <c r="S2621" s="147"/>
      <c r="T2621" s="145" t="s">
        <v>291</v>
      </c>
      <c r="U2621" s="146"/>
      <c r="V2621" s="146"/>
      <c r="W2621" s="146"/>
      <c r="X2621" s="147"/>
      <c r="Y2621" s="145" t="s">
        <v>292</v>
      </c>
      <c r="Z2621" s="146"/>
      <c r="AA2621" s="146"/>
      <c r="AB2621" s="146"/>
      <c r="AC2621" s="147"/>
      <c r="AD2621" s="145" t="s">
        <v>292</v>
      </c>
      <c r="AE2621" s="146"/>
      <c r="AF2621" s="146"/>
      <c r="AG2621" s="146"/>
      <c r="AH2621" s="147"/>
      <c r="AI2621" s="145"/>
      <c r="AJ2621" s="146"/>
      <c r="AK2621" s="147"/>
      <c r="AM2621"/>
    </row>
    <row r="2622" spans="1:39" ht="17" customHeight="1" x14ac:dyDescent="0.2">
      <c r="A2622" s="62"/>
      <c r="B2622" s="145"/>
      <c r="C2622" s="146"/>
      <c r="D2622" s="147"/>
      <c r="E2622" s="145"/>
      <c r="F2622" s="146"/>
      <c r="G2622" s="146"/>
      <c r="H2622" s="146"/>
      <c r="I2622" s="146"/>
      <c r="J2622" s="146"/>
      <c r="K2622" s="146"/>
      <c r="L2622" s="146"/>
      <c r="M2622" s="146"/>
      <c r="N2622" s="146"/>
      <c r="O2622" s="146"/>
      <c r="P2622" s="146"/>
      <c r="Q2622" s="146"/>
      <c r="R2622" s="146"/>
      <c r="S2622" s="147"/>
      <c r="T2622" s="145" t="s">
        <v>291</v>
      </c>
      <c r="U2622" s="146"/>
      <c r="V2622" s="146"/>
      <c r="W2622" s="146"/>
      <c r="X2622" s="147"/>
      <c r="Y2622" s="145" t="s">
        <v>292</v>
      </c>
      <c r="Z2622" s="146"/>
      <c r="AA2622" s="146"/>
      <c r="AB2622" s="146"/>
      <c r="AC2622" s="147"/>
      <c r="AD2622" s="145" t="s">
        <v>292</v>
      </c>
      <c r="AE2622" s="146"/>
      <c r="AF2622" s="146"/>
      <c r="AG2622" s="146"/>
      <c r="AH2622" s="147"/>
      <c r="AI2622" s="145"/>
      <c r="AJ2622" s="146"/>
      <c r="AK2622" s="147"/>
      <c r="AM2622"/>
    </row>
    <row r="2623" spans="1:39" ht="17" customHeight="1" x14ac:dyDescent="0.2">
      <c r="A2623" s="62"/>
      <c r="B2623" s="145"/>
      <c r="C2623" s="146"/>
      <c r="D2623" s="147"/>
      <c r="E2623" s="145"/>
      <c r="F2623" s="146"/>
      <c r="G2623" s="146"/>
      <c r="H2623" s="146"/>
      <c r="I2623" s="146"/>
      <c r="J2623" s="146"/>
      <c r="K2623" s="146"/>
      <c r="L2623" s="146"/>
      <c r="M2623" s="146"/>
      <c r="N2623" s="146"/>
      <c r="O2623" s="146"/>
      <c r="P2623" s="146"/>
      <c r="Q2623" s="146"/>
      <c r="R2623" s="146"/>
      <c r="S2623" s="147"/>
      <c r="T2623" s="145" t="s">
        <v>291</v>
      </c>
      <c r="U2623" s="146"/>
      <c r="V2623" s="146"/>
      <c r="W2623" s="146"/>
      <c r="X2623" s="147"/>
      <c r="Y2623" s="145" t="s">
        <v>292</v>
      </c>
      <c r="Z2623" s="146"/>
      <c r="AA2623" s="146"/>
      <c r="AB2623" s="146"/>
      <c r="AC2623" s="147"/>
      <c r="AD2623" s="145" t="s">
        <v>292</v>
      </c>
      <c r="AE2623" s="146"/>
      <c r="AF2623" s="146"/>
      <c r="AG2623" s="146"/>
      <c r="AH2623" s="147"/>
      <c r="AI2623" s="145"/>
      <c r="AJ2623" s="146"/>
      <c r="AK2623" s="147"/>
      <c r="AM2623"/>
    </row>
    <row r="2624" spans="1:39" ht="17" customHeight="1" x14ac:dyDescent="0.2">
      <c r="A2624" s="62"/>
      <c r="B2624" s="145"/>
      <c r="C2624" s="146"/>
      <c r="D2624" s="147"/>
      <c r="E2624" s="145"/>
      <c r="F2624" s="146"/>
      <c r="G2624" s="146"/>
      <c r="H2624" s="146"/>
      <c r="I2624" s="146"/>
      <c r="J2624" s="146"/>
      <c r="K2624" s="146"/>
      <c r="L2624" s="146"/>
      <c r="M2624" s="146"/>
      <c r="N2624" s="146"/>
      <c r="O2624" s="146"/>
      <c r="P2624" s="146"/>
      <c r="Q2624" s="146"/>
      <c r="R2624" s="146"/>
      <c r="S2624" s="147"/>
      <c r="T2624" s="145" t="s">
        <v>291</v>
      </c>
      <c r="U2624" s="146"/>
      <c r="V2624" s="146"/>
      <c r="W2624" s="146"/>
      <c r="X2624" s="147"/>
      <c r="Y2624" s="145" t="s">
        <v>292</v>
      </c>
      <c r="Z2624" s="146"/>
      <c r="AA2624" s="146"/>
      <c r="AB2624" s="146"/>
      <c r="AC2624" s="147"/>
      <c r="AD2624" s="145" t="s">
        <v>292</v>
      </c>
      <c r="AE2624" s="146"/>
      <c r="AF2624" s="146"/>
      <c r="AG2624" s="146"/>
      <c r="AH2624" s="147"/>
      <c r="AI2624" s="145"/>
      <c r="AJ2624" s="146"/>
      <c r="AK2624" s="147"/>
      <c r="AM2624"/>
    </row>
    <row r="2625" spans="1:39" ht="17" customHeight="1" x14ac:dyDescent="0.2">
      <c r="A2625" s="62"/>
      <c r="B2625" s="145"/>
      <c r="C2625" s="146"/>
      <c r="D2625" s="147"/>
      <c r="E2625" s="145"/>
      <c r="F2625" s="146"/>
      <c r="G2625" s="146"/>
      <c r="H2625" s="146"/>
      <c r="I2625" s="146"/>
      <c r="J2625" s="146"/>
      <c r="K2625" s="146"/>
      <c r="L2625" s="146"/>
      <c r="M2625" s="146"/>
      <c r="N2625" s="146"/>
      <c r="O2625" s="146"/>
      <c r="P2625" s="146"/>
      <c r="Q2625" s="146"/>
      <c r="R2625" s="146"/>
      <c r="S2625" s="147"/>
      <c r="T2625" s="145" t="s">
        <v>291</v>
      </c>
      <c r="U2625" s="146"/>
      <c r="V2625" s="146"/>
      <c r="W2625" s="146"/>
      <c r="X2625" s="147"/>
      <c r="Y2625" s="145" t="s">
        <v>292</v>
      </c>
      <c r="Z2625" s="146"/>
      <c r="AA2625" s="146"/>
      <c r="AB2625" s="146"/>
      <c r="AC2625" s="147"/>
      <c r="AD2625" s="145" t="s">
        <v>292</v>
      </c>
      <c r="AE2625" s="146"/>
      <c r="AF2625" s="146"/>
      <c r="AG2625" s="146"/>
      <c r="AH2625" s="147"/>
      <c r="AI2625" s="145"/>
      <c r="AJ2625" s="146"/>
      <c r="AK2625" s="147"/>
      <c r="AM2625"/>
    </row>
    <row r="2626" spans="1:39" ht="17" customHeight="1" x14ac:dyDescent="0.2">
      <c r="A2626" s="62"/>
      <c r="B2626" s="145"/>
      <c r="C2626" s="146"/>
      <c r="D2626" s="147"/>
      <c r="E2626" s="145"/>
      <c r="F2626" s="146"/>
      <c r="G2626" s="146"/>
      <c r="H2626" s="146"/>
      <c r="I2626" s="146"/>
      <c r="J2626" s="146"/>
      <c r="K2626" s="146"/>
      <c r="L2626" s="146"/>
      <c r="M2626" s="146"/>
      <c r="N2626" s="146"/>
      <c r="O2626" s="146"/>
      <c r="P2626" s="146"/>
      <c r="Q2626" s="146"/>
      <c r="R2626" s="146"/>
      <c r="S2626" s="147"/>
      <c r="T2626" s="145" t="s">
        <v>291</v>
      </c>
      <c r="U2626" s="146"/>
      <c r="V2626" s="146"/>
      <c r="W2626" s="146"/>
      <c r="X2626" s="147"/>
      <c r="Y2626" s="145" t="s">
        <v>292</v>
      </c>
      <c r="Z2626" s="146"/>
      <c r="AA2626" s="146"/>
      <c r="AB2626" s="146"/>
      <c r="AC2626" s="147"/>
      <c r="AD2626" s="145" t="s">
        <v>292</v>
      </c>
      <c r="AE2626" s="146"/>
      <c r="AF2626" s="146"/>
      <c r="AG2626" s="146"/>
      <c r="AH2626" s="147"/>
      <c r="AI2626" s="145"/>
      <c r="AJ2626" s="146"/>
      <c r="AK2626" s="147"/>
      <c r="AM2626"/>
    </row>
    <row r="2627" spans="1:39" ht="17" customHeight="1" x14ac:dyDescent="0.2">
      <c r="A2627" s="62"/>
      <c r="B2627" s="145"/>
      <c r="C2627" s="146"/>
      <c r="D2627" s="147"/>
      <c r="E2627" s="145"/>
      <c r="F2627" s="146"/>
      <c r="G2627" s="146"/>
      <c r="H2627" s="146"/>
      <c r="I2627" s="146"/>
      <c r="J2627" s="146"/>
      <c r="K2627" s="146"/>
      <c r="L2627" s="146"/>
      <c r="M2627" s="146"/>
      <c r="N2627" s="146"/>
      <c r="O2627" s="146"/>
      <c r="P2627" s="146"/>
      <c r="Q2627" s="146"/>
      <c r="R2627" s="146"/>
      <c r="S2627" s="147"/>
      <c r="T2627" s="145" t="s">
        <v>291</v>
      </c>
      <c r="U2627" s="146"/>
      <c r="V2627" s="146"/>
      <c r="W2627" s="146"/>
      <c r="X2627" s="147"/>
      <c r="Y2627" s="145" t="s">
        <v>292</v>
      </c>
      <c r="Z2627" s="146"/>
      <c r="AA2627" s="146"/>
      <c r="AB2627" s="146"/>
      <c r="AC2627" s="147"/>
      <c r="AD2627" s="145" t="s">
        <v>292</v>
      </c>
      <c r="AE2627" s="146"/>
      <c r="AF2627" s="146"/>
      <c r="AG2627" s="146"/>
      <c r="AH2627" s="147"/>
      <c r="AI2627" s="145"/>
      <c r="AJ2627" s="146"/>
      <c r="AK2627" s="147"/>
      <c r="AM2627"/>
    </row>
    <row r="2628" spans="1:39" ht="17" customHeight="1" x14ac:dyDescent="0.2">
      <c r="A2628" s="62"/>
      <c r="B2628" s="148"/>
      <c r="C2628" s="149"/>
      <c r="D2628" s="150"/>
      <c r="E2628" s="148"/>
      <c r="F2628" s="149"/>
      <c r="G2628" s="149"/>
      <c r="H2628" s="149"/>
      <c r="I2628" s="149"/>
      <c r="J2628" s="149"/>
      <c r="K2628" s="149"/>
      <c r="L2628" s="149"/>
      <c r="M2628" s="149"/>
      <c r="N2628" s="149"/>
      <c r="O2628" s="149"/>
      <c r="P2628" s="149"/>
      <c r="Q2628" s="149"/>
      <c r="R2628" s="149"/>
      <c r="S2628" s="150"/>
      <c r="T2628" s="148" t="s">
        <v>291</v>
      </c>
      <c r="U2628" s="149"/>
      <c r="V2628" s="149"/>
      <c r="W2628" s="149"/>
      <c r="X2628" s="150"/>
      <c r="Y2628" s="148" t="s">
        <v>292</v>
      </c>
      <c r="Z2628" s="149"/>
      <c r="AA2628" s="149"/>
      <c r="AB2628" s="149"/>
      <c r="AC2628" s="150"/>
      <c r="AD2628" s="148" t="s">
        <v>292</v>
      </c>
      <c r="AE2628" s="149"/>
      <c r="AF2628" s="149"/>
      <c r="AG2628" s="149"/>
      <c r="AH2628" s="150"/>
      <c r="AI2628" s="148"/>
      <c r="AJ2628" s="149"/>
      <c r="AK2628" s="150"/>
      <c r="AM2628"/>
    </row>
    <row r="2629" spans="1:39" ht="7" customHeight="1" x14ac:dyDescent="0.2">
      <c r="A2629" s="62"/>
      <c r="AM2629"/>
    </row>
    <row r="2630" spans="1:39" ht="7" customHeight="1" x14ac:dyDescent="0.2">
      <c r="A2630" s="62"/>
      <c r="B2630" s="28"/>
      <c r="C2630" s="25"/>
      <c r="D2630" s="25"/>
      <c r="E2630" s="25"/>
      <c r="F2630" s="25"/>
      <c r="G2630" s="25"/>
      <c r="H2630" s="25"/>
      <c r="I2630" s="25"/>
      <c r="J2630" s="25"/>
      <c r="K2630" s="25"/>
      <c r="L2630" s="25"/>
      <c r="M2630" s="25"/>
      <c r="N2630" s="25"/>
      <c r="O2630" s="25"/>
      <c r="P2630" s="25"/>
      <c r="Q2630" s="25"/>
      <c r="R2630" s="25"/>
      <c r="S2630" s="25"/>
      <c r="T2630" s="25"/>
      <c r="U2630" s="25"/>
      <c r="V2630" s="25"/>
      <c r="W2630" s="25"/>
      <c r="X2630" s="25"/>
      <c r="Y2630" s="25"/>
      <c r="Z2630" s="25"/>
      <c r="AA2630" s="25"/>
      <c r="AB2630" s="25"/>
      <c r="AC2630" s="25"/>
      <c r="AD2630" s="25"/>
      <c r="AE2630" s="25"/>
      <c r="AF2630" s="25"/>
      <c r="AG2630" s="25"/>
      <c r="AH2630" s="25"/>
      <c r="AI2630" s="25"/>
      <c r="AJ2630" s="25"/>
      <c r="AK2630" s="26"/>
      <c r="AM2630"/>
    </row>
    <row r="2631" spans="1:39" s="30" customFormat="1" ht="15" customHeight="1" x14ac:dyDescent="0.15">
      <c r="A2631" s="62"/>
      <c r="B2631" s="166" t="s">
        <v>293</v>
      </c>
      <c r="C2631" s="167"/>
      <c r="D2631" s="167"/>
      <c r="E2631" s="167"/>
      <c r="F2631" s="167"/>
      <c r="G2631" s="23"/>
      <c r="H2631" s="69"/>
      <c r="I2631" s="23" t="s">
        <v>294</v>
      </c>
      <c r="J2631" s="23"/>
      <c r="K2631" s="23"/>
      <c r="L2631" s="23"/>
      <c r="M2631" s="69"/>
      <c r="N2631" s="23" t="s">
        <v>295</v>
      </c>
      <c r="O2631" s="23"/>
      <c r="P2631" s="23"/>
      <c r="Q2631" s="23"/>
      <c r="R2631" s="69"/>
      <c r="S2631" s="23" t="s">
        <v>296</v>
      </c>
      <c r="T2631" s="23"/>
      <c r="U2631" s="23"/>
      <c r="V2631" s="23"/>
      <c r="W2631" s="23"/>
      <c r="X2631" s="23"/>
      <c r="Y2631" s="70"/>
      <c r="Z2631" s="23" t="s">
        <v>297</v>
      </c>
      <c r="AA2631" s="23"/>
      <c r="AB2631" s="23"/>
      <c r="AC2631" s="23"/>
      <c r="AD2631" s="69"/>
      <c r="AE2631" s="23" t="s">
        <v>298</v>
      </c>
      <c r="AF2631" s="23"/>
      <c r="AG2631" s="23"/>
      <c r="AH2631" s="80"/>
      <c r="AI2631" s="80"/>
      <c r="AJ2631" s="80"/>
      <c r="AK2631" s="84"/>
    </row>
    <row r="2632" spans="1:39" s="30" customFormat="1" ht="10" customHeight="1" x14ac:dyDescent="0.15">
      <c r="A2632" s="62"/>
      <c r="B2632" s="166"/>
      <c r="C2632" s="167"/>
      <c r="D2632" s="167"/>
      <c r="E2632" s="167"/>
      <c r="F2632" s="167"/>
      <c r="G2632" s="23"/>
      <c r="H2632" s="23"/>
      <c r="I2632" s="23"/>
      <c r="J2632" s="23"/>
      <c r="K2632" s="23"/>
      <c r="L2632" s="23"/>
      <c r="M2632" s="23"/>
      <c r="N2632" s="23"/>
      <c r="O2632" s="23"/>
      <c r="P2632" s="23"/>
      <c r="Q2632" s="23"/>
      <c r="R2632" s="23"/>
      <c r="S2632" s="23"/>
      <c r="T2632" s="23"/>
      <c r="U2632" s="23"/>
      <c r="V2632" s="23"/>
      <c r="W2632" s="23"/>
      <c r="X2632" s="23"/>
      <c r="Y2632" s="23"/>
      <c r="Z2632" s="23"/>
      <c r="AA2632" s="23"/>
      <c r="AB2632" s="23"/>
      <c r="AC2632" s="23"/>
      <c r="AD2632" s="23"/>
      <c r="AE2632" s="23"/>
      <c r="AF2632" s="23"/>
      <c r="AG2632" s="23"/>
      <c r="AH2632" s="80"/>
      <c r="AI2632" s="80"/>
      <c r="AJ2632" s="80"/>
      <c r="AK2632" s="84"/>
    </row>
    <row r="2633" spans="1:39" s="30" customFormat="1" ht="15" customHeight="1" x14ac:dyDescent="0.15">
      <c r="A2633" s="62"/>
      <c r="B2633" s="166"/>
      <c r="C2633" s="167"/>
      <c r="D2633" s="167"/>
      <c r="E2633" s="167"/>
      <c r="F2633" s="167"/>
      <c r="G2633" s="23"/>
      <c r="H2633" s="69"/>
      <c r="I2633" s="23" t="s">
        <v>299</v>
      </c>
      <c r="J2633" s="23"/>
      <c r="K2633" s="23"/>
      <c r="L2633" s="23"/>
      <c r="M2633" s="69"/>
      <c r="N2633" s="23" t="s">
        <v>300</v>
      </c>
      <c r="O2633" s="72"/>
      <c r="P2633" s="23"/>
      <c r="Q2633" s="23"/>
      <c r="R2633" s="69"/>
      <c r="S2633" s="23" t="s">
        <v>301</v>
      </c>
      <c r="T2633" s="23"/>
      <c r="U2633" s="23"/>
      <c r="V2633" s="23"/>
      <c r="W2633" s="23"/>
      <c r="X2633" s="23"/>
      <c r="Y2633" s="69"/>
      <c r="Z2633" s="23" t="s">
        <v>302</v>
      </c>
      <c r="AA2633" s="23"/>
      <c r="AB2633" s="71"/>
      <c r="AC2633" s="71"/>
      <c r="AD2633" s="71"/>
      <c r="AE2633" s="71"/>
      <c r="AF2633" s="71"/>
      <c r="AG2633" s="71"/>
      <c r="AH2633" s="71"/>
      <c r="AI2633" s="71"/>
      <c r="AJ2633" s="71"/>
      <c r="AK2633" s="82"/>
    </row>
    <row r="2634" spans="1:39" s="30" customFormat="1" ht="10" customHeight="1" x14ac:dyDescent="0.15">
      <c r="A2634" s="62"/>
      <c r="B2634" s="83"/>
      <c r="C2634" s="29"/>
      <c r="D2634" s="29"/>
      <c r="E2634" s="29"/>
      <c r="F2634" s="29"/>
      <c r="G2634" s="23"/>
      <c r="H2634" s="23"/>
      <c r="I2634" s="23"/>
      <c r="J2634" s="23"/>
      <c r="K2634" s="23"/>
      <c r="L2634" s="23"/>
      <c r="M2634" s="23"/>
      <c r="N2634" s="23"/>
      <c r="O2634" s="23"/>
      <c r="P2634" s="23"/>
      <c r="Q2634" s="23"/>
      <c r="R2634" s="23"/>
      <c r="S2634" s="23"/>
      <c r="T2634" s="23"/>
      <c r="U2634" s="23"/>
      <c r="V2634" s="23"/>
      <c r="W2634" s="23"/>
      <c r="X2634" s="23"/>
      <c r="Y2634" s="23"/>
      <c r="Z2634" s="23"/>
      <c r="AA2634" s="23"/>
      <c r="AB2634" s="23"/>
      <c r="AC2634" s="23"/>
      <c r="AD2634" s="23"/>
      <c r="AE2634" s="23"/>
      <c r="AF2634" s="23"/>
      <c r="AG2634" s="23"/>
      <c r="AH2634" s="23"/>
      <c r="AI2634" s="23"/>
      <c r="AJ2634" s="23"/>
      <c r="AK2634" s="84"/>
    </row>
    <row r="2635" spans="1:39" s="30" customFormat="1" ht="15" customHeight="1" x14ac:dyDescent="0.15">
      <c r="A2635" s="62"/>
      <c r="B2635" s="171" t="s">
        <v>303</v>
      </c>
      <c r="C2635" s="172"/>
      <c r="D2635" s="172"/>
      <c r="E2635" s="172"/>
      <c r="F2635" s="172"/>
      <c r="G2635" s="23"/>
      <c r="H2635" s="69"/>
      <c r="I2635" s="23" t="s">
        <v>304</v>
      </c>
      <c r="J2635" s="23"/>
      <c r="K2635" s="23"/>
      <c r="L2635" s="23"/>
      <c r="M2635" s="23"/>
      <c r="N2635" s="23"/>
      <c r="O2635" s="72"/>
      <c r="P2635" s="23"/>
      <c r="Q2635" s="23"/>
      <c r="R2635" s="69"/>
      <c r="S2635" s="23" t="s">
        <v>305</v>
      </c>
      <c r="T2635" s="23"/>
      <c r="U2635" s="23"/>
      <c r="V2635" s="23"/>
      <c r="W2635" s="23"/>
      <c r="X2635" s="23"/>
      <c r="Y2635" s="69"/>
      <c r="Z2635" s="23" t="s">
        <v>306</v>
      </c>
      <c r="AA2635" s="23"/>
      <c r="AB2635" s="23"/>
      <c r="AC2635" s="23"/>
      <c r="AD2635" s="23"/>
      <c r="AE2635" s="23"/>
      <c r="AF2635" s="73"/>
      <c r="AG2635" s="23"/>
      <c r="AH2635" s="23"/>
      <c r="AI2635" s="23"/>
      <c r="AJ2635" s="23"/>
      <c r="AK2635" s="84"/>
    </row>
    <row r="2636" spans="1:39" s="30" customFormat="1" ht="5" customHeight="1" x14ac:dyDescent="0.15">
      <c r="A2636" s="62"/>
      <c r="B2636" s="171"/>
      <c r="C2636" s="172"/>
      <c r="D2636" s="172"/>
      <c r="E2636" s="172"/>
      <c r="F2636" s="172"/>
      <c r="G2636" s="23"/>
      <c r="H2636" s="23"/>
      <c r="I2636" s="23"/>
      <c r="J2636" s="23"/>
      <c r="K2636" s="23"/>
      <c r="L2636" s="23"/>
      <c r="M2636" s="23"/>
      <c r="N2636" s="23"/>
      <c r="O2636" s="72"/>
      <c r="P2636" s="23"/>
      <c r="Q2636" s="23"/>
      <c r="R2636" s="23"/>
      <c r="S2636" s="23"/>
      <c r="T2636" s="23"/>
      <c r="U2636" s="23"/>
      <c r="V2636" s="23"/>
      <c r="W2636" s="23"/>
      <c r="X2636" s="23"/>
      <c r="Y2636" s="23"/>
      <c r="Z2636" s="23"/>
      <c r="AA2636" s="23"/>
      <c r="AB2636" s="23"/>
      <c r="AC2636" s="23"/>
      <c r="AD2636" s="23"/>
      <c r="AE2636" s="23"/>
      <c r="AF2636" s="73"/>
      <c r="AG2636" s="23"/>
      <c r="AH2636" s="23"/>
      <c r="AI2636" s="23"/>
      <c r="AJ2636" s="23"/>
      <c r="AK2636" s="84"/>
    </row>
    <row r="2637" spans="1:39" s="30" customFormat="1" ht="15" customHeight="1" x14ac:dyDescent="0.2">
      <c r="A2637" s="63"/>
      <c r="B2637" s="171"/>
      <c r="C2637" s="172"/>
      <c r="D2637" s="172"/>
      <c r="E2637" s="172"/>
      <c r="F2637" s="172"/>
      <c r="G2637" s="23"/>
      <c r="H2637" s="23"/>
      <c r="I2637" s="23"/>
      <c r="J2637" s="23"/>
      <c r="K2637" s="23"/>
      <c r="L2637" s="23"/>
      <c r="M2637" s="23"/>
      <c r="N2637" s="23"/>
      <c r="O2637" s="74"/>
      <c r="P2637" s="23"/>
      <c r="Q2637" s="23"/>
      <c r="R2637" s="23"/>
      <c r="S2637" s="23"/>
      <c r="T2637" s="23"/>
      <c r="U2637" s="23"/>
      <c r="V2637" s="23"/>
      <c r="W2637" s="23"/>
      <c r="X2637" s="23"/>
      <c r="Y2637" s="23"/>
      <c r="Z2637" s="23"/>
      <c r="AA2637" s="23"/>
      <c r="AB2637" s="23"/>
      <c r="AC2637" s="23"/>
      <c r="AD2637" s="23"/>
      <c r="AE2637" s="23"/>
      <c r="AF2637" s="23"/>
      <c r="AG2637" s="23"/>
      <c r="AH2637" s="23"/>
      <c r="AI2637" s="23"/>
      <c r="AJ2637" s="23"/>
      <c r="AK2637" s="84"/>
    </row>
    <row r="2638" spans="1:39" s="30" customFormat="1" ht="10" customHeight="1" x14ac:dyDescent="0.2">
      <c r="A2638" s="62"/>
      <c r="B2638" s="83"/>
      <c r="C2638" s="29"/>
      <c r="D2638" s="29"/>
      <c r="E2638" s="29"/>
      <c r="F2638" s="29"/>
      <c r="G2638" s="23"/>
      <c r="H2638" s="23"/>
      <c r="I2638" s="23"/>
      <c r="J2638" s="23"/>
      <c r="K2638" s="23"/>
      <c r="L2638" s="23"/>
      <c r="M2638" s="23"/>
      <c r="N2638" s="23"/>
      <c r="O2638" s="75"/>
      <c r="P2638" s="23"/>
      <c r="Q2638" s="23"/>
      <c r="R2638" s="23"/>
      <c r="S2638" s="23"/>
      <c r="T2638" s="23"/>
      <c r="U2638" s="23"/>
      <c r="V2638" s="23"/>
      <c r="W2638" s="23"/>
      <c r="X2638" s="23"/>
      <c r="Y2638" s="23"/>
      <c r="Z2638" s="23"/>
      <c r="AA2638" s="23"/>
      <c r="AB2638" s="23"/>
      <c r="AC2638" s="23"/>
      <c r="AD2638" s="23"/>
      <c r="AE2638" s="23"/>
      <c r="AF2638" s="23"/>
      <c r="AG2638" s="23"/>
      <c r="AH2638" s="23"/>
      <c r="AI2638" s="23"/>
      <c r="AJ2638" s="23"/>
      <c r="AK2638" s="84"/>
    </row>
    <row r="2639" spans="1:39" s="30" customFormat="1" ht="17" customHeight="1" x14ac:dyDescent="0.15">
      <c r="A2639" s="62"/>
      <c r="B2639" s="173" t="s">
        <v>307</v>
      </c>
      <c r="C2639" s="174"/>
      <c r="D2639" s="174"/>
      <c r="E2639" s="174"/>
      <c r="F2639" s="174"/>
      <c r="G2639" s="23"/>
      <c r="H2639" s="69"/>
      <c r="I2639" s="76" t="s">
        <v>308</v>
      </c>
      <c r="J2639" s="23"/>
      <c r="K2639" s="23"/>
      <c r="L2639" s="23"/>
      <c r="M2639" s="69"/>
      <c r="N2639" s="23" t="s">
        <v>309</v>
      </c>
      <c r="O2639" s="72"/>
      <c r="P2639" s="23"/>
      <c r="Q2639" s="23"/>
      <c r="R2639" s="69"/>
      <c r="S2639" s="23" t="s">
        <v>310</v>
      </c>
      <c r="T2639" s="23"/>
      <c r="U2639" s="23"/>
      <c r="V2639" s="23"/>
      <c r="W2639" s="23"/>
      <c r="X2639" s="23"/>
      <c r="Y2639" s="69"/>
      <c r="Z2639" s="23" t="s">
        <v>311</v>
      </c>
      <c r="AA2639" s="23"/>
      <c r="AB2639" s="23"/>
      <c r="AC2639" s="69"/>
      <c r="AD2639" s="76" t="s">
        <v>312</v>
      </c>
      <c r="AF2639" s="23"/>
      <c r="AG2639" s="23"/>
      <c r="AH2639" s="23"/>
      <c r="AI2639" s="23"/>
      <c r="AJ2639" s="23"/>
      <c r="AK2639" s="84"/>
    </row>
    <row r="2640" spans="1:39" s="30" customFormat="1" ht="7" customHeight="1" x14ac:dyDescent="0.15">
      <c r="A2640" s="62"/>
      <c r="B2640" s="173"/>
      <c r="C2640" s="174"/>
      <c r="D2640" s="174"/>
      <c r="E2640" s="174"/>
      <c r="F2640" s="174"/>
      <c r="G2640" s="23"/>
      <c r="H2640" s="77"/>
      <c r="I2640" s="23"/>
      <c r="J2640" s="23"/>
      <c r="K2640" s="23"/>
      <c r="L2640" s="23"/>
      <c r="M2640" s="23"/>
      <c r="N2640" s="23"/>
      <c r="O2640" s="72"/>
      <c r="P2640" s="23"/>
      <c r="Q2640" s="23"/>
      <c r="R2640" s="23"/>
      <c r="S2640" s="23"/>
      <c r="T2640" s="23"/>
      <c r="U2640" s="23"/>
      <c r="V2640" s="23"/>
      <c r="W2640" s="23"/>
      <c r="X2640" s="23"/>
      <c r="Y2640" s="23"/>
      <c r="Z2640" s="23"/>
      <c r="AA2640" s="23"/>
      <c r="AB2640" s="23"/>
      <c r="AC2640" s="23"/>
      <c r="AD2640" s="23"/>
      <c r="AE2640" s="23"/>
      <c r="AF2640" s="23"/>
      <c r="AG2640" s="23"/>
      <c r="AH2640" s="23"/>
      <c r="AI2640" s="23"/>
      <c r="AJ2640" s="23"/>
      <c r="AK2640" s="84"/>
    </row>
    <row r="2641" spans="1:39" ht="17" customHeight="1" x14ac:dyDescent="0.2">
      <c r="A2641" s="62"/>
      <c r="B2641" s="173"/>
      <c r="C2641" s="174"/>
      <c r="D2641" s="174"/>
      <c r="E2641" s="174"/>
      <c r="F2641" s="174"/>
      <c r="G2641" s="75"/>
      <c r="H2641" s="78"/>
      <c r="I2641" s="75" t="s">
        <v>313</v>
      </c>
      <c r="J2641" s="75"/>
      <c r="K2641" s="75"/>
      <c r="L2641" s="75"/>
      <c r="M2641" s="75"/>
      <c r="N2641" s="75"/>
      <c r="O2641" s="75"/>
      <c r="P2641" s="75"/>
      <c r="Q2641" s="75"/>
      <c r="R2641" s="78"/>
      <c r="S2641" s="75" t="s">
        <v>314</v>
      </c>
      <c r="T2641" s="75"/>
      <c r="U2641" s="75"/>
      <c r="V2641" s="75"/>
      <c r="W2641" s="75"/>
      <c r="X2641" s="75"/>
      <c r="Y2641" s="78"/>
      <c r="Z2641" s="75" t="s">
        <v>315</v>
      </c>
      <c r="AA2641" s="75"/>
      <c r="AB2641" s="79"/>
      <c r="AC2641" s="79"/>
      <c r="AD2641" s="79"/>
      <c r="AE2641" s="79"/>
      <c r="AF2641" s="79"/>
      <c r="AG2641" s="79"/>
      <c r="AH2641" s="79"/>
      <c r="AI2641" s="79"/>
      <c r="AJ2641" s="79"/>
      <c r="AK2641" s="85"/>
      <c r="AM2641"/>
    </row>
    <row r="2642" spans="1:39" ht="10" customHeight="1" x14ac:dyDescent="0.2">
      <c r="A2642" s="62"/>
      <c r="B2642" s="86"/>
      <c r="C2642" s="87"/>
      <c r="D2642" s="87"/>
      <c r="E2642" s="87"/>
      <c r="F2642" s="87"/>
      <c r="G2642" s="75"/>
      <c r="H2642" s="75"/>
      <c r="I2642" s="75"/>
      <c r="J2642" s="75"/>
      <c r="K2642" s="75"/>
      <c r="L2642" s="75"/>
      <c r="M2642" s="75"/>
      <c r="N2642" s="75"/>
      <c r="O2642" s="75"/>
      <c r="P2642" s="75"/>
      <c r="Q2642" s="75"/>
      <c r="R2642" s="75"/>
      <c r="S2642" s="75"/>
      <c r="T2642" s="75"/>
      <c r="U2642" s="75"/>
      <c r="V2642" s="75"/>
      <c r="W2642" s="75"/>
      <c r="X2642" s="75"/>
      <c r="Y2642" s="75"/>
      <c r="Z2642" s="75"/>
      <c r="AA2642" s="75"/>
      <c r="AB2642" s="75"/>
      <c r="AC2642" s="75"/>
      <c r="AD2642" s="75"/>
      <c r="AE2642" s="75"/>
      <c r="AF2642" s="75"/>
      <c r="AG2642" s="75"/>
      <c r="AH2642" s="75"/>
      <c r="AI2642" s="75"/>
      <c r="AJ2642" s="75"/>
      <c r="AK2642" s="88"/>
      <c r="AM2642"/>
    </row>
    <row r="2643" spans="1:39" s="23" customFormat="1" ht="15" customHeight="1" x14ac:dyDescent="0.15">
      <c r="A2643" s="64"/>
      <c r="B2643" s="173" t="s">
        <v>316</v>
      </c>
      <c r="C2643" s="174"/>
      <c r="D2643" s="174"/>
      <c r="E2643" s="174"/>
      <c r="F2643" s="174"/>
      <c r="G2643" s="29"/>
      <c r="H2643" s="70"/>
      <c r="I2643" s="80" t="s">
        <v>35</v>
      </c>
      <c r="J2643" s="80"/>
      <c r="K2643" s="80"/>
      <c r="L2643" s="80"/>
      <c r="M2643" s="70"/>
      <c r="N2643" s="80" t="s">
        <v>54</v>
      </c>
      <c r="Q2643" s="80"/>
      <c r="R2643" s="70"/>
      <c r="S2643" s="80" t="s">
        <v>317</v>
      </c>
      <c r="V2643" s="80"/>
      <c r="W2643" s="80"/>
      <c r="Y2643" s="70"/>
      <c r="Z2643" s="80" t="s">
        <v>318</v>
      </c>
      <c r="AA2643" s="80"/>
      <c r="AD2643" s="80"/>
      <c r="AE2643" s="80"/>
      <c r="AF2643" s="80"/>
      <c r="AG2643" s="80"/>
      <c r="AH2643" s="80"/>
      <c r="AI2643" s="80"/>
      <c r="AJ2643" s="80"/>
      <c r="AK2643" s="84"/>
    </row>
    <row r="2644" spans="1:39" ht="17" customHeight="1" x14ac:dyDescent="0.2">
      <c r="A2644" s="62"/>
      <c r="B2644" s="173"/>
      <c r="C2644" s="174"/>
      <c r="D2644" s="174"/>
      <c r="E2644" s="174"/>
      <c r="F2644" s="174"/>
      <c r="G2644" s="75"/>
      <c r="H2644" s="75" t="s">
        <v>319</v>
      </c>
      <c r="I2644" s="75"/>
      <c r="J2644" s="79"/>
      <c r="K2644" s="79"/>
      <c r="L2644" s="79"/>
      <c r="M2644" s="79"/>
      <c r="N2644" s="79"/>
      <c r="O2644" s="79"/>
      <c r="P2644" s="79"/>
      <c r="Q2644" s="79"/>
      <c r="R2644" s="79"/>
      <c r="S2644" s="79"/>
      <c r="T2644" s="79"/>
      <c r="U2644" s="79"/>
      <c r="V2644" s="79"/>
      <c r="W2644" s="79"/>
      <c r="X2644" s="79"/>
      <c r="Y2644" s="79"/>
      <c r="Z2644" s="79"/>
      <c r="AA2644" s="79"/>
      <c r="AB2644" s="79"/>
      <c r="AC2644" s="79"/>
      <c r="AD2644" s="79"/>
      <c r="AE2644" s="79"/>
      <c r="AF2644" s="79"/>
      <c r="AG2644" s="79"/>
      <c r="AH2644" s="79"/>
      <c r="AI2644" s="79"/>
      <c r="AJ2644" s="79"/>
      <c r="AK2644" s="82"/>
      <c r="AM2644"/>
    </row>
    <row r="2645" spans="1:39" ht="5" customHeight="1" x14ac:dyDescent="0.2">
      <c r="A2645" s="62"/>
      <c r="B2645" s="89"/>
      <c r="C2645" s="81"/>
      <c r="D2645" s="81"/>
      <c r="E2645" s="81"/>
      <c r="F2645" s="81"/>
      <c r="G2645" s="81"/>
      <c r="H2645" s="81"/>
      <c r="I2645" s="81"/>
      <c r="J2645" s="81"/>
      <c r="K2645" s="81"/>
      <c r="L2645" s="81"/>
      <c r="M2645" s="81"/>
      <c r="N2645" s="81"/>
      <c r="O2645" s="81"/>
      <c r="P2645" s="81"/>
      <c r="Q2645" s="81"/>
      <c r="R2645" s="81"/>
      <c r="S2645" s="81"/>
      <c r="T2645" s="81"/>
      <c r="U2645" s="81"/>
      <c r="V2645" s="81"/>
      <c r="W2645" s="81"/>
      <c r="X2645" s="81"/>
      <c r="Y2645" s="81"/>
      <c r="Z2645" s="81"/>
      <c r="AA2645" s="81"/>
      <c r="AB2645" s="81"/>
      <c r="AC2645" s="81"/>
      <c r="AD2645" s="81"/>
      <c r="AE2645" s="81"/>
      <c r="AF2645" s="81"/>
      <c r="AG2645" s="81"/>
      <c r="AH2645" s="81"/>
      <c r="AI2645" s="81"/>
      <c r="AJ2645" s="81"/>
      <c r="AK2645" s="90"/>
      <c r="AM2645"/>
    </row>
    <row r="2646" spans="1:39" ht="7" customHeight="1" x14ac:dyDescent="0.2">
      <c r="A2646" s="62"/>
      <c r="B2646" s="175"/>
      <c r="C2646" s="175"/>
      <c r="D2646" s="175"/>
      <c r="E2646" s="175"/>
      <c r="F2646" s="176"/>
      <c r="G2646" s="176"/>
      <c r="H2646" s="176"/>
      <c r="I2646" s="176"/>
      <c r="J2646" s="176"/>
      <c r="K2646" s="176"/>
      <c r="L2646" s="176"/>
      <c r="M2646" s="176"/>
      <c r="N2646" s="176"/>
      <c r="O2646" s="176"/>
      <c r="P2646" s="176"/>
      <c r="Q2646" s="176"/>
      <c r="R2646" s="176"/>
      <c r="S2646" s="176"/>
      <c r="T2646" s="176"/>
      <c r="U2646" s="176"/>
      <c r="V2646" s="176"/>
      <c r="W2646" s="176"/>
      <c r="X2646" s="176"/>
      <c r="Y2646" s="176"/>
      <c r="Z2646" s="176"/>
      <c r="AA2646" s="176"/>
      <c r="AB2646" s="176"/>
      <c r="AC2646" s="176"/>
      <c r="AD2646" s="176"/>
      <c r="AE2646" s="176"/>
      <c r="AF2646" s="176"/>
      <c r="AG2646" s="176"/>
      <c r="AH2646" s="176"/>
      <c r="AI2646" s="176"/>
      <c r="AJ2646" s="176"/>
      <c r="AK2646" s="176"/>
      <c r="AM2646"/>
    </row>
    <row r="2647" spans="1:39" ht="16" customHeight="1" x14ac:dyDescent="0.2">
      <c r="A2647" s="62"/>
      <c r="B2647" s="177" t="s">
        <v>320</v>
      </c>
      <c r="C2647" s="178"/>
      <c r="D2647" s="178"/>
      <c r="E2647" s="178"/>
      <c r="F2647" s="143"/>
      <c r="G2647" s="143"/>
      <c r="H2647" s="143"/>
      <c r="I2647" s="143"/>
      <c r="J2647" s="143"/>
      <c r="K2647" s="143"/>
      <c r="L2647" s="143"/>
      <c r="M2647" s="143"/>
      <c r="N2647" s="143"/>
      <c r="O2647" s="143"/>
      <c r="P2647" s="143"/>
      <c r="Q2647" s="143"/>
      <c r="R2647" s="143"/>
      <c r="S2647" s="143"/>
      <c r="T2647" s="143"/>
      <c r="U2647" s="143"/>
      <c r="V2647" s="143"/>
      <c r="W2647" s="143"/>
      <c r="X2647" s="143"/>
      <c r="Y2647" s="143"/>
      <c r="Z2647" s="143"/>
      <c r="AA2647" s="143"/>
      <c r="AB2647" s="143"/>
      <c r="AC2647" s="143"/>
      <c r="AD2647" s="143"/>
      <c r="AE2647" s="143"/>
      <c r="AF2647" s="143"/>
      <c r="AG2647" s="143"/>
      <c r="AH2647" s="143"/>
      <c r="AI2647" s="143"/>
      <c r="AJ2647" s="143"/>
      <c r="AK2647" s="144"/>
      <c r="AM2647"/>
    </row>
    <row r="2648" spans="1:39" ht="16" customHeight="1" x14ac:dyDescent="0.2">
      <c r="A2648" s="62"/>
      <c r="B2648" s="145"/>
      <c r="C2648" s="146"/>
      <c r="D2648" s="146"/>
      <c r="E2648" s="146"/>
      <c r="F2648" s="146"/>
      <c r="G2648" s="146"/>
      <c r="H2648" s="146"/>
      <c r="I2648" s="146"/>
      <c r="J2648" s="146"/>
      <c r="K2648" s="146"/>
      <c r="L2648" s="146"/>
      <c r="M2648" s="146"/>
      <c r="N2648" s="146"/>
      <c r="O2648" s="146"/>
      <c r="P2648" s="146"/>
      <c r="Q2648" s="146"/>
      <c r="R2648" s="146"/>
      <c r="S2648" s="146"/>
      <c r="T2648" s="146"/>
      <c r="U2648" s="146"/>
      <c r="V2648" s="146"/>
      <c r="W2648" s="146"/>
      <c r="X2648" s="146"/>
      <c r="Y2648" s="146"/>
      <c r="Z2648" s="146"/>
      <c r="AA2648" s="146"/>
      <c r="AB2648" s="146"/>
      <c r="AC2648" s="146"/>
      <c r="AD2648" s="146"/>
      <c r="AE2648" s="146"/>
      <c r="AF2648" s="146"/>
      <c r="AG2648" s="146"/>
      <c r="AH2648" s="146"/>
      <c r="AI2648" s="146"/>
      <c r="AJ2648" s="146"/>
      <c r="AK2648" s="147"/>
      <c r="AM2648"/>
    </row>
    <row r="2649" spans="1:39" ht="16" customHeight="1" x14ac:dyDescent="0.2">
      <c r="A2649" s="62"/>
      <c r="B2649" s="145"/>
      <c r="C2649" s="146"/>
      <c r="D2649" s="146"/>
      <c r="E2649" s="146"/>
      <c r="F2649" s="146"/>
      <c r="G2649" s="146"/>
      <c r="H2649" s="146"/>
      <c r="I2649" s="146"/>
      <c r="J2649" s="146"/>
      <c r="K2649" s="146"/>
      <c r="L2649" s="146"/>
      <c r="M2649" s="146"/>
      <c r="N2649" s="146"/>
      <c r="O2649" s="146"/>
      <c r="P2649" s="146"/>
      <c r="Q2649" s="146"/>
      <c r="R2649" s="146"/>
      <c r="S2649" s="146"/>
      <c r="T2649" s="146"/>
      <c r="U2649" s="146"/>
      <c r="V2649" s="146"/>
      <c r="W2649" s="146"/>
      <c r="X2649" s="146"/>
      <c r="Y2649" s="146"/>
      <c r="Z2649" s="146"/>
      <c r="AA2649" s="146"/>
      <c r="AB2649" s="146"/>
      <c r="AC2649" s="146"/>
      <c r="AD2649" s="146"/>
      <c r="AE2649" s="146"/>
      <c r="AF2649" s="146"/>
      <c r="AG2649" s="146"/>
      <c r="AH2649" s="146"/>
      <c r="AI2649" s="146"/>
      <c r="AJ2649" s="146"/>
      <c r="AK2649" s="147"/>
      <c r="AM2649"/>
    </row>
    <row r="2650" spans="1:39" ht="16" customHeight="1" x14ac:dyDescent="0.2">
      <c r="A2650" s="62"/>
      <c r="B2650" s="145"/>
      <c r="C2650" s="146"/>
      <c r="D2650" s="146"/>
      <c r="E2650" s="146"/>
      <c r="F2650" s="146"/>
      <c r="G2650" s="146"/>
      <c r="H2650" s="146"/>
      <c r="I2650" s="146"/>
      <c r="J2650" s="146"/>
      <c r="K2650" s="146"/>
      <c r="L2650" s="146"/>
      <c r="M2650" s="146"/>
      <c r="N2650" s="146"/>
      <c r="O2650" s="146"/>
      <c r="P2650" s="146"/>
      <c r="Q2650" s="146"/>
      <c r="R2650" s="146"/>
      <c r="S2650" s="146"/>
      <c r="T2650" s="146"/>
      <c r="U2650" s="146"/>
      <c r="V2650" s="146"/>
      <c r="W2650" s="146"/>
      <c r="X2650" s="146"/>
      <c r="Y2650" s="146"/>
      <c r="Z2650" s="146"/>
      <c r="AA2650" s="146"/>
      <c r="AB2650" s="146"/>
      <c r="AC2650" s="146"/>
      <c r="AD2650" s="146"/>
      <c r="AE2650" s="146"/>
      <c r="AF2650" s="146"/>
      <c r="AG2650" s="146"/>
      <c r="AH2650" s="146"/>
      <c r="AI2650" s="146"/>
      <c r="AJ2650" s="146"/>
      <c r="AK2650" s="147"/>
      <c r="AM2650"/>
    </row>
    <row r="2651" spans="1:39" ht="17" customHeight="1" x14ac:dyDescent="0.2">
      <c r="A2651" s="62"/>
      <c r="B2651" s="145"/>
      <c r="C2651" s="146"/>
      <c r="D2651" s="146"/>
      <c r="E2651" s="146"/>
      <c r="F2651" s="146"/>
      <c r="G2651" s="146"/>
      <c r="H2651" s="146"/>
      <c r="I2651" s="146"/>
      <c r="J2651" s="146"/>
      <c r="K2651" s="146"/>
      <c r="L2651" s="146"/>
      <c r="M2651" s="146"/>
      <c r="N2651" s="146"/>
      <c r="O2651" s="146"/>
      <c r="P2651" s="146"/>
      <c r="Q2651" s="146"/>
      <c r="R2651" s="146"/>
      <c r="S2651" s="146"/>
      <c r="T2651" s="146"/>
      <c r="U2651" s="146"/>
      <c r="V2651" s="146"/>
      <c r="W2651" s="146"/>
      <c r="X2651" s="146"/>
      <c r="Y2651" s="146"/>
      <c r="Z2651" s="146"/>
      <c r="AA2651" s="146"/>
      <c r="AB2651" s="146"/>
      <c r="AC2651" s="146"/>
      <c r="AD2651" s="146"/>
      <c r="AE2651" s="146"/>
      <c r="AF2651" s="146"/>
      <c r="AG2651" s="146"/>
      <c r="AH2651" s="146"/>
      <c r="AI2651" s="146"/>
      <c r="AJ2651" s="146"/>
      <c r="AK2651" s="147"/>
      <c r="AM2651"/>
    </row>
    <row r="2652" spans="1:39" ht="17" customHeight="1" x14ac:dyDescent="0.2">
      <c r="A2652" s="62"/>
      <c r="B2652" s="145"/>
      <c r="C2652" s="146"/>
      <c r="D2652" s="146"/>
      <c r="E2652" s="146"/>
      <c r="F2652" s="146"/>
      <c r="G2652" s="146"/>
      <c r="H2652" s="146"/>
      <c r="I2652" s="146"/>
      <c r="J2652" s="146"/>
      <c r="K2652" s="146"/>
      <c r="L2652" s="146"/>
      <c r="M2652" s="146"/>
      <c r="N2652" s="146"/>
      <c r="O2652" s="146"/>
      <c r="P2652" s="146"/>
      <c r="Q2652" s="146"/>
      <c r="R2652" s="146"/>
      <c r="S2652" s="146"/>
      <c r="T2652" s="146"/>
      <c r="U2652" s="146"/>
      <c r="V2652" s="146"/>
      <c r="W2652" s="146"/>
      <c r="X2652" s="146"/>
      <c r="Y2652" s="146"/>
      <c r="Z2652" s="146"/>
      <c r="AA2652" s="146"/>
      <c r="AB2652" s="146"/>
      <c r="AC2652" s="146"/>
      <c r="AD2652" s="146"/>
      <c r="AE2652" s="146"/>
      <c r="AF2652" s="146"/>
      <c r="AG2652" s="146"/>
      <c r="AH2652" s="146"/>
      <c r="AI2652" s="146"/>
      <c r="AJ2652" s="146"/>
      <c r="AK2652" s="147"/>
      <c r="AM2652"/>
    </row>
    <row r="2653" spans="1:39" ht="17" customHeight="1" x14ac:dyDescent="0.2">
      <c r="A2653" s="62"/>
      <c r="B2653" s="148"/>
      <c r="C2653" s="149"/>
      <c r="D2653" s="149"/>
      <c r="E2653" s="149"/>
      <c r="F2653" s="149"/>
      <c r="G2653" s="149"/>
      <c r="H2653" s="149"/>
      <c r="I2653" s="149"/>
      <c r="J2653" s="149"/>
      <c r="K2653" s="149"/>
      <c r="L2653" s="149"/>
      <c r="M2653" s="149"/>
      <c r="N2653" s="149"/>
      <c r="O2653" s="149"/>
      <c r="P2653" s="149"/>
      <c r="Q2653" s="149"/>
      <c r="R2653" s="149"/>
      <c r="S2653" s="149"/>
      <c r="T2653" s="149"/>
      <c r="U2653" s="149"/>
      <c r="V2653" s="149"/>
      <c r="W2653" s="149"/>
      <c r="X2653" s="149"/>
      <c r="Y2653" s="149"/>
      <c r="Z2653" s="149"/>
      <c r="AA2653" s="149"/>
      <c r="AB2653" s="149"/>
      <c r="AC2653" s="149"/>
      <c r="AD2653" s="149"/>
      <c r="AE2653" s="149"/>
      <c r="AF2653" s="149"/>
      <c r="AG2653" s="149"/>
      <c r="AH2653" s="149"/>
      <c r="AI2653" s="149"/>
      <c r="AJ2653" s="149"/>
      <c r="AK2653" s="150"/>
      <c r="AM2653"/>
    </row>
    <row r="2654" spans="1:39" ht="7" customHeight="1" x14ac:dyDescent="0.2">
      <c r="A2654" s="62"/>
      <c r="AM2654"/>
    </row>
    <row r="2655" spans="1:39" ht="12" customHeight="1" x14ac:dyDescent="0.2">
      <c r="A2655" s="62"/>
      <c r="B2655" s="169" t="s">
        <v>321</v>
      </c>
      <c r="C2655" s="170"/>
      <c r="D2655" s="170"/>
      <c r="E2655" s="170"/>
      <c r="F2655" s="25"/>
      <c r="G2655" s="25"/>
      <c r="H2655" s="25"/>
      <c r="I2655" s="25"/>
      <c r="J2655" s="25"/>
      <c r="K2655" s="25"/>
      <c r="L2655" s="25"/>
      <c r="M2655" s="25"/>
      <c r="N2655" s="25"/>
      <c r="O2655" s="25"/>
      <c r="P2655" s="25"/>
      <c r="Q2655" s="25"/>
      <c r="R2655" s="25"/>
      <c r="S2655" s="26"/>
      <c r="T2655" s="169" t="s">
        <v>322</v>
      </c>
      <c r="U2655" s="170"/>
      <c r="V2655" s="170"/>
      <c r="W2655" s="170"/>
      <c r="X2655" s="25"/>
      <c r="Y2655" s="25"/>
      <c r="Z2655" s="25"/>
      <c r="AA2655" s="25"/>
      <c r="AB2655" s="25"/>
      <c r="AC2655" s="25"/>
      <c r="AD2655" s="25"/>
      <c r="AE2655" s="25"/>
      <c r="AF2655" s="25"/>
      <c r="AG2655" s="25"/>
      <c r="AH2655" s="25"/>
      <c r="AI2655" s="25"/>
      <c r="AJ2655" s="25"/>
      <c r="AK2655" s="26"/>
      <c r="AM2655"/>
    </row>
    <row r="2656" spans="1:39" x14ac:dyDescent="0.2">
      <c r="A2656" s="62"/>
      <c r="B2656" s="36"/>
      <c r="C2656" s="37"/>
      <c r="D2656" s="38" t="s">
        <v>323</v>
      </c>
      <c r="F2656" s="32"/>
      <c r="G2656" s="32"/>
      <c r="H2656" s="32"/>
      <c r="I2656" s="32"/>
      <c r="J2656" s="32"/>
      <c r="K2656" s="32"/>
      <c r="L2656" s="32"/>
      <c r="M2656" s="32"/>
      <c r="N2656" s="32"/>
      <c r="O2656" s="32"/>
      <c r="P2656" s="32"/>
      <c r="S2656" s="35"/>
      <c r="T2656" s="36"/>
      <c r="U2656" s="37"/>
      <c r="V2656" s="38" t="s">
        <v>323</v>
      </c>
      <c r="X2656" s="32"/>
      <c r="Y2656" s="32"/>
      <c r="Z2656" s="32"/>
      <c r="AA2656" s="32"/>
      <c r="AB2656" s="32"/>
      <c r="AC2656" s="32"/>
      <c r="AD2656" s="32"/>
      <c r="AE2656" s="32"/>
      <c r="AF2656" s="32"/>
      <c r="AG2656" s="32"/>
      <c r="AH2656" s="32"/>
      <c r="AI2656" s="38"/>
      <c r="AJ2656" s="38"/>
      <c r="AK2656" s="35"/>
      <c r="AM2656"/>
    </row>
    <row r="2657" spans="1:44" ht="7" customHeight="1" x14ac:dyDescent="0.2">
      <c r="A2657" s="62"/>
      <c r="B2657" s="34"/>
      <c r="S2657" s="35"/>
      <c r="T2657" s="34"/>
      <c r="AK2657" s="35"/>
      <c r="AM2657"/>
    </row>
    <row r="2658" spans="1:44" ht="14.25" customHeight="1" x14ac:dyDescent="0.2">
      <c r="A2658" s="62"/>
      <c r="B2658" s="39"/>
      <c r="F2658" s="38" t="s">
        <v>324</v>
      </c>
      <c r="H2658" s="40"/>
      <c r="I2658" s="40"/>
      <c r="J2658" s="41" t="s">
        <v>325</v>
      </c>
      <c r="K2658" s="40"/>
      <c r="L2658" s="41" t="s">
        <v>326</v>
      </c>
      <c r="M2658" s="40"/>
      <c r="N2658" s="40"/>
      <c r="S2658" s="35"/>
      <c r="T2658" s="39"/>
      <c r="X2658" s="38" t="s">
        <v>324</v>
      </c>
      <c r="Z2658" s="40"/>
      <c r="AA2658" s="40"/>
      <c r="AB2658" s="41" t="s">
        <v>325</v>
      </c>
      <c r="AC2658" s="40"/>
      <c r="AD2658" s="41" t="s">
        <v>326</v>
      </c>
      <c r="AE2658" s="40"/>
      <c r="AF2658" s="40"/>
      <c r="AK2658" s="35"/>
      <c r="AM2658"/>
    </row>
    <row r="2659" spans="1:44" ht="5" customHeight="1" x14ac:dyDescent="0.2">
      <c r="A2659" s="62"/>
      <c r="B2659" s="31"/>
      <c r="C2659" s="32"/>
      <c r="D2659" s="32"/>
      <c r="E2659" s="32"/>
      <c r="F2659" s="32"/>
      <c r="G2659" s="32"/>
      <c r="H2659" s="32"/>
      <c r="I2659" s="32"/>
      <c r="J2659" s="32"/>
      <c r="K2659" s="32"/>
      <c r="L2659" s="32"/>
      <c r="M2659" s="32"/>
      <c r="N2659" s="32"/>
      <c r="O2659" s="32"/>
      <c r="P2659" s="32"/>
      <c r="Q2659" s="32"/>
      <c r="R2659" s="32"/>
      <c r="S2659" s="33"/>
      <c r="T2659" s="31"/>
      <c r="U2659" s="32"/>
      <c r="V2659" s="32"/>
      <c r="W2659" s="32"/>
      <c r="X2659" s="32"/>
      <c r="Y2659" s="32"/>
      <c r="Z2659" s="32"/>
      <c r="AA2659" s="32"/>
      <c r="AB2659" s="32"/>
      <c r="AC2659" s="32"/>
      <c r="AD2659" s="32"/>
      <c r="AE2659" s="32"/>
      <c r="AF2659" s="32"/>
      <c r="AG2659" s="32"/>
      <c r="AH2659" s="32"/>
      <c r="AI2659" s="32"/>
      <c r="AJ2659" s="32"/>
      <c r="AK2659" s="33"/>
      <c r="AM2659"/>
    </row>
    <row r="2660" spans="1:44" x14ac:dyDescent="0.2">
      <c r="A2660"/>
      <c r="AK2660" s="95" t="s">
        <v>327</v>
      </c>
      <c r="AM2660"/>
    </row>
    <row r="2661" spans="1:44" ht="5" customHeight="1" x14ac:dyDescent="0.2">
      <c r="B2661" s="16"/>
      <c r="C2661" s="17"/>
      <c r="D2661" s="18"/>
      <c r="E2661" s="18"/>
      <c r="F2661" s="18"/>
      <c r="G2661" s="18"/>
      <c r="H2661" s="18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  <c r="AA2661" s="16"/>
      <c r="AB2661" s="16"/>
      <c r="AC2661" s="16"/>
      <c r="AD2661" s="16"/>
      <c r="AE2661" s="16"/>
      <c r="AF2661" s="16"/>
      <c r="AG2661" s="16"/>
      <c r="AH2661" s="16"/>
      <c r="AI2661" s="16"/>
      <c r="AJ2661" s="16"/>
      <c r="AK2661" s="16"/>
    </row>
    <row r="2662" spans="1:44" ht="22" customHeight="1" x14ac:dyDescent="0.2">
      <c r="A2662" t="str">
        <f>IF($AN$2="","",IF(A2592&gt;=$AN$2,"",1+A2592))</f>
        <v/>
      </c>
      <c r="B2662" s="188"/>
      <c r="C2662" s="189"/>
      <c r="D2662" s="189"/>
      <c r="E2662" s="189"/>
      <c r="F2662" s="189"/>
      <c r="G2662" s="189"/>
      <c r="H2662" s="189"/>
      <c r="I2662" s="190"/>
      <c r="J2662" s="192" t="s">
        <v>277</v>
      </c>
      <c r="K2662" s="193"/>
      <c r="L2662" s="193"/>
      <c r="M2662" s="193"/>
      <c r="N2662" s="193"/>
      <c r="O2662" s="193"/>
      <c r="P2662" s="193"/>
      <c r="Q2662" s="193"/>
      <c r="R2662" s="193"/>
      <c r="S2662" s="193"/>
      <c r="T2662" s="193"/>
      <c r="U2662" s="193"/>
      <c r="V2662" s="193"/>
      <c r="W2662" s="193"/>
      <c r="X2662" s="196" t="str">
        <f>IF(A2662="","",_xlfn.XLOOKUP(A2662,Listagem[Item],Listagem[Número OS]))</f>
        <v/>
      </c>
      <c r="Y2662" s="196"/>
      <c r="Z2662" s="196"/>
      <c r="AA2662" s="196"/>
      <c r="AB2662" s="196"/>
      <c r="AC2662" s="197"/>
      <c r="AD2662" s="188"/>
      <c r="AE2662" s="189"/>
      <c r="AF2662" s="189"/>
      <c r="AG2662" s="189"/>
      <c r="AH2662" s="189"/>
      <c r="AI2662" s="189"/>
      <c r="AJ2662" s="189"/>
      <c r="AK2662" s="190"/>
      <c r="AL2662" s="13"/>
      <c r="AM2662"/>
    </row>
    <row r="2663" spans="1:44" ht="22" customHeight="1" x14ac:dyDescent="0.2">
      <c r="A2663" s="14"/>
      <c r="B2663" s="161"/>
      <c r="C2663" s="162"/>
      <c r="D2663" s="162"/>
      <c r="E2663" s="162"/>
      <c r="F2663" s="162"/>
      <c r="G2663" s="162"/>
      <c r="H2663" s="162"/>
      <c r="I2663" s="191"/>
      <c r="J2663" s="194"/>
      <c r="K2663" s="195"/>
      <c r="L2663" s="195"/>
      <c r="M2663" s="195"/>
      <c r="N2663" s="195"/>
      <c r="O2663" s="195"/>
      <c r="P2663" s="195"/>
      <c r="Q2663" s="195"/>
      <c r="R2663" s="195"/>
      <c r="S2663" s="195"/>
      <c r="T2663" s="195"/>
      <c r="U2663" s="195"/>
      <c r="V2663" s="195"/>
      <c r="W2663" s="195"/>
      <c r="X2663" s="198"/>
      <c r="Y2663" s="198"/>
      <c r="Z2663" s="198"/>
      <c r="AA2663" s="198"/>
      <c r="AB2663" s="198"/>
      <c r="AC2663" s="199"/>
      <c r="AD2663" s="161"/>
      <c r="AE2663" s="162"/>
      <c r="AF2663" s="162"/>
      <c r="AG2663" s="162"/>
      <c r="AH2663" s="162"/>
      <c r="AI2663" s="162"/>
      <c r="AJ2663" s="162"/>
      <c r="AK2663" s="191"/>
      <c r="AM2663"/>
    </row>
    <row r="2664" spans="1:44" ht="7" customHeight="1" x14ac:dyDescent="0.2">
      <c r="A2664"/>
      <c r="C2664" s="15"/>
      <c r="D2664" s="12"/>
      <c r="E2664" s="12"/>
      <c r="F2664" s="12"/>
      <c r="G2664" s="12"/>
      <c r="H2664" s="12"/>
      <c r="AM2664"/>
    </row>
    <row r="2665" spans="1:44" ht="18" customHeight="1" x14ac:dyDescent="0.2">
      <c r="A2665" s="62"/>
      <c r="B2665" s="200" t="s">
        <v>11</v>
      </c>
      <c r="C2665" s="201"/>
      <c r="D2665" s="201"/>
      <c r="E2665" s="201"/>
      <c r="F2665" s="201"/>
      <c r="G2665" s="201"/>
      <c r="H2665" s="201"/>
      <c r="I2665" s="97" t="str">
        <f>IF($X2662="","",_xlfn.XLOOKUP($X2662,Sisteplant[Número OS],Sisteplant[Denominação Tipo de Solicitação Serviço]))</f>
        <v/>
      </c>
      <c r="J2665" s="99"/>
      <c r="K2665" s="99"/>
      <c r="L2665" s="99"/>
      <c r="M2665" s="99"/>
      <c r="N2665" s="99"/>
      <c r="O2665" s="200" t="s">
        <v>13</v>
      </c>
      <c r="P2665" s="201"/>
      <c r="Q2665" s="201"/>
      <c r="R2665" s="98" t="str">
        <f>IF($X2662="","",_xlfn.XLOOKUP($X2662,Sisteplant[Número OS],Sisteplant[Denominação Oficina]))</f>
        <v/>
      </c>
      <c r="S2665" s="98"/>
      <c r="T2665" s="98"/>
      <c r="U2665" s="98"/>
      <c r="V2665" s="98"/>
      <c r="W2665" s="98"/>
      <c r="X2665" s="202" t="s">
        <v>15</v>
      </c>
      <c r="Y2665" s="203"/>
      <c r="Z2665" s="203"/>
      <c r="AA2665" s="203"/>
      <c r="AB2665" s="203"/>
      <c r="AC2665" s="204" t="str">
        <f>IF($X2662="","",_xlfn.XLOOKUP($X2662,Sisteplant[Número OS],Sisteplant[Data Prevista]))</f>
        <v/>
      </c>
      <c r="AD2665" s="204"/>
      <c r="AE2665" s="204"/>
      <c r="AF2665" s="204"/>
      <c r="AG2665" s="204"/>
      <c r="AH2665" s="204"/>
      <c r="AI2665" s="204"/>
      <c r="AJ2665" s="204"/>
      <c r="AK2665" s="234"/>
      <c r="AM2665"/>
      <c r="AN2665" s="111"/>
      <c r="AO2665" s="111"/>
      <c r="AP2665" s="111"/>
      <c r="AQ2665" s="111"/>
      <c r="AR2665" s="111"/>
    </row>
    <row r="2666" spans="1:44" ht="7" customHeight="1" x14ac:dyDescent="0.2">
      <c r="A2666" s="62"/>
      <c r="B2666" s="16"/>
      <c r="C2666" s="17"/>
      <c r="D2666" s="18"/>
      <c r="E2666" s="18"/>
      <c r="F2666" s="18"/>
      <c r="G2666" s="18"/>
      <c r="H2666" s="18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  <c r="AA2666" s="16"/>
      <c r="AB2666" s="16"/>
      <c r="AC2666" s="16"/>
      <c r="AD2666" s="16"/>
      <c r="AE2666" s="16"/>
      <c r="AF2666" s="16"/>
      <c r="AG2666" s="16"/>
      <c r="AH2666" s="16"/>
      <c r="AI2666" s="16"/>
      <c r="AJ2666" s="16"/>
      <c r="AK2666" s="16"/>
      <c r="AM2666"/>
      <c r="AN2666" s="111"/>
      <c r="AO2666" s="111"/>
      <c r="AP2666" s="111"/>
      <c r="AQ2666" s="111"/>
      <c r="AR2666" s="111"/>
    </row>
    <row r="2667" spans="1:44" ht="15" customHeight="1" x14ac:dyDescent="0.2">
      <c r="A2667" s="62"/>
      <c r="B2667" s="91" t="s">
        <v>278</v>
      </c>
      <c r="C2667" s="19"/>
      <c r="D2667" s="20"/>
      <c r="E2667" s="20"/>
      <c r="F2667" s="20"/>
      <c r="G2667" s="20"/>
      <c r="H2667" s="20"/>
      <c r="I2667" s="21"/>
      <c r="J2667" s="21"/>
      <c r="K2667" s="21"/>
      <c r="L2667" s="21"/>
      <c r="M2667" s="21"/>
      <c r="N2667" s="21"/>
      <c r="O2667" s="21"/>
      <c r="P2667" s="21"/>
      <c r="Q2667" s="21"/>
      <c r="R2667" s="21"/>
      <c r="S2667" s="21"/>
      <c r="T2667" s="21"/>
      <c r="U2667" s="21"/>
      <c r="V2667" s="21"/>
      <c r="W2667" s="21"/>
      <c r="X2667" s="21"/>
      <c r="Y2667" s="21"/>
      <c r="Z2667" s="21"/>
      <c r="AA2667" s="21"/>
      <c r="AB2667" s="21"/>
      <c r="AC2667" s="21"/>
      <c r="AD2667" s="21"/>
      <c r="AE2667" s="21"/>
      <c r="AF2667" s="21"/>
      <c r="AG2667" s="21"/>
      <c r="AH2667" s="21"/>
      <c r="AI2667" s="21"/>
      <c r="AJ2667" s="21"/>
      <c r="AK2667" s="22"/>
      <c r="AM2667"/>
      <c r="AN2667" s="111"/>
      <c r="AO2667" s="111"/>
      <c r="AP2667" s="111"/>
      <c r="AQ2667" s="111"/>
      <c r="AR2667" s="111"/>
    </row>
    <row r="2668" spans="1:44" ht="16.75" customHeight="1" x14ac:dyDescent="0.2">
      <c r="A2668" s="64"/>
      <c r="B2668" s="208" t="str">
        <f>IF($X2662="","",_xlfn.XLOOKUP($X2662,Sisteplant[Número OS],Sisteplant[Descrição OS]))</f>
        <v/>
      </c>
      <c r="C2668" s="209"/>
      <c r="D2668" s="209"/>
      <c r="E2668" s="209"/>
      <c r="F2668" s="209"/>
      <c r="G2668" s="209"/>
      <c r="H2668" s="209"/>
      <c r="I2668" s="209"/>
      <c r="J2668" s="209"/>
      <c r="K2668" s="209"/>
      <c r="L2668" s="209"/>
      <c r="M2668" s="209"/>
      <c r="N2668" s="209"/>
      <c r="O2668" s="209"/>
      <c r="P2668" s="209"/>
      <c r="Q2668" s="209"/>
      <c r="R2668" s="209"/>
      <c r="S2668" s="209"/>
      <c r="T2668" s="209"/>
      <c r="U2668" s="209"/>
      <c r="V2668" s="209"/>
      <c r="W2668" s="209"/>
      <c r="X2668" s="209"/>
      <c r="Y2668" s="209"/>
      <c r="Z2668" s="209"/>
      <c r="AA2668" s="209"/>
      <c r="AB2668" s="209"/>
      <c r="AC2668" s="209"/>
      <c r="AD2668" s="209"/>
      <c r="AE2668" s="209"/>
      <c r="AF2668" s="209"/>
      <c r="AG2668" s="209"/>
      <c r="AH2668" s="209"/>
      <c r="AI2668" s="209"/>
      <c r="AJ2668" s="209"/>
      <c r="AK2668" s="210"/>
      <c r="AM2668"/>
    </row>
    <row r="2669" spans="1:44" ht="16.75" customHeight="1" x14ac:dyDescent="0.2">
      <c r="A2669" s="64"/>
      <c r="B2669" s="208"/>
      <c r="C2669" s="209"/>
      <c r="D2669" s="209"/>
      <c r="E2669" s="209"/>
      <c r="F2669" s="209"/>
      <c r="G2669" s="209"/>
      <c r="H2669" s="209"/>
      <c r="I2669" s="209"/>
      <c r="J2669" s="209"/>
      <c r="K2669" s="209"/>
      <c r="L2669" s="209"/>
      <c r="M2669" s="209"/>
      <c r="N2669" s="209"/>
      <c r="O2669" s="209"/>
      <c r="P2669" s="209"/>
      <c r="Q2669" s="209"/>
      <c r="R2669" s="209"/>
      <c r="S2669" s="209"/>
      <c r="T2669" s="209"/>
      <c r="U2669" s="209"/>
      <c r="V2669" s="209"/>
      <c r="W2669" s="209"/>
      <c r="X2669" s="209"/>
      <c r="Y2669" s="209"/>
      <c r="Z2669" s="209"/>
      <c r="AA2669" s="209"/>
      <c r="AB2669" s="209"/>
      <c r="AC2669" s="209"/>
      <c r="AD2669" s="209"/>
      <c r="AE2669" s="209"/>
      <c r="AF2669" s="209"/>
      <c r="AG2669" s="209"/>
      <c r="AH2669" s="209"/>
      <c r="AI2669" s="209"/>
      <c r="AJ2669" s="209"/>
      <c r="AK2669" s="210"/>
      <c r="AM2669"/>
    </row>
    <row r="2670" spans="1:44" ht="16.75" customHeight="1" x14ac:dyDescent="0.2">
      <c r="A2670" s="62"/>
      <c r="B2670" s="208"/>
      <c r="C2670" s="209"/>
      <c r="D2670" s="209"/>
      <c r="E2670" s="209"/>
      <c r="F2670" s="209"/>
      <c r="G2670" s="209"/>
      <c r="H2670" s="209"/>
      <c r="I2670" s="209"/>
      <c r="J2670" s="209"/>
      <c r="K2670" s="209"/>
      <c r="L2670" s="209"/>
      <c r="M2670" s="209"/>
      <c r="N2670" s="209"/>
      <c r="O2670" s="209"/>
      <c r="P2670" s="209"/>
      <c r="Q2670" s="209"/>
      <c r="R2670" s="209"/>
      <c r="S2670" s="209"/>
      <c r="T2670" s="209"/>
      <c r="U2670" s="209"/>
      <c r="V2670" s="209"/>
      <c r="W2670" s="209"/>
      <c r="X2670" s="209"/>
      <c r="Y2670" s="209"/>
      <c r="Z2670" s="209"/>
      <c r="AA2670" s="209"/>
      <c r="AB2670" s="209"/>
      <c r="AC2670" s="209"/>
      <c r="AD2670" s="209"/>
      <c r="AE2670" s="209"/>
      <c r="AF2670" s="209"/>
      <c r="AG2670" s="209"/>
      <c r="AH2670" s="209"/>
      <c r="AI2670" s="209"/>
      <c r="AJ2670" s="209"/>
      <c r="AK2670" s="210"/>
      <c r="AM2670"/>
    </row>
    <row r="2671" spans="1:44" ht="16.75" customHeight="1" x14ac:dyDescent="0.2">
      <c r="A2671" s="62"/>
      <c r="B2671" s="211"/>
      <c r="C2671" s="212"/>
      <c r="D2671" s="212"/>
      <c r="E2671" s="212"/>
      <c r="F2671" s="212"/>
      <c r="G2671" s="212"/>
      <c r="H2671" s="212"/>
      <c r="I2671" s="212"/>
      <c r="J2671" s="212"/>
      <c r="K2671" s="212"/>
      <c r="L2671" s="212"/>
      <c r="M2671" s="212"/>
      <c r="N2671" s="212"/>
      <c r="O2671" s="212"/>
      <c r="P2671" s="212"/>
      <c r="Q2671" s="212"/>
      <c r="R2671" s="212"/>
      <c r="S2671" s="212"/>
      <c r="T2671" s="212"/>
      <c r="U2671" s="212"/>
      <c r="V2671" s="212"/>
      <c r="W2671" s="212"/>
      <c r="X2671" s="212"/>
      <c r="Y2671" s="212"/>
      <c r="Z2671" s="212"/>
      <c r="AA2671" s="212"/>
      <c r="AB2671" s="212"/>
      <c r="AC2671" s="212"/>
      <c r="AD2671" s="212"/>
      <c r="AE2671" s="212"/>
      <c r="AF2671" s="212"/>
      <c r="AG2671" s="212"/>
      <c r="AH2671" s="212"/>
      <c r="AI2671" s="212"/>
      <c r="AJ2671" s="212"/>
      <c r="AK2671" s="213"/>
      <c r="AM2671"/>
    </row>
    <row r="2672" spans="1:44" ht="7" customHeight="1" x14ac:dyDescent="0.2">
      <c r="A2672" s="62"/>
      <c r="B2672" s="16"/>
      <c r="C2672" s="17"/>
      <c r="D2672" s="18"/>
      <c r="E2672" s="18"/>
      <c r="F2672" s="18"/>
      <c r="G2672" s="18"/>
      <c r="H2672" s="18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  <c r="AA2672" s="16"/>
      <c r="AB2672" s="16"/>
      <c r="AC2672" s="16"/>
      <c r="AD2672" s="16"/>
      <c r="AE2672" s="16"/>
      <c r="AF2672" s="16"/>
      <c r="AG2672" s="16"/>
      <c r="AH2672" s="16"/>
      <c r="AI2672" s="16"/>
      <c r="AJ2672" s="16"/>
      <c r="AK2672" s="16"/>
      <c r="AM2672"/>
    </row>
    <row r="2673" spans="1:39" ht="18" customHeight="1" x14ac:dyDescent="0.2">
      <c r="A2673" s="62"/>
      <c r="B2673" s="179" t="s">
        <v>279</v>
      </c>
      <c r="C2673" s="180"/>
      <c r="D2673" s="99" t="str">
        <f>IF($X2662="","",_xlfn.XLOOKUP($X2662,Sisteplant[Número OS],Sisteplant[Ativo]))</f>
        <v/>
      </c>
      <c r="E2673" s="99"/>
      <c r="F2673" s="99"/>
      <c r="G2673" s="99"/>
      <c r="H2673" s="99"/>
      <c r="I2673" s="99"/>
      <c r="J2673" s="99"/>
      <c r="K2673" s="99"/>
      <c r="L2673" s="179" t="s">
        <v>280</v>
      </c>
      <c r="M2673" s="180"/>
      <c r="N2673" s="180"/>
      <c r="O2673" s="180"/>
      <c r="P2673" s="99" t="str">
        <f>IF($X2662="","",_xlfn.XLOOKUP($X2662,Sisteplant[Número OS],Sisteplant[Denominação Ativo]))</f>
        <v/>
      </c>
      <c r="Q2673" s="99"/>
      <c r="R2673" s="99"/>
      <c r="S2673" s="99"/>
      <c r="T2673" s="99"/>
      <c r="U2673" s="99"/>
      <c r="V2673" s="99"/>
      <c r="W2673" s="99"/>
      <c r="X2673" s="99"/>
      <c r="Y2673" s="99"/>
      <c r="Z2673" s="99"/>
      <c r="AA2673" s="99"/>
      <c r="AB2673" s="99"/>
      <c r="AC2673" s="99"/>
      <c r="AD2673" s="99"/>
      <c r="AE2673" s="185" t="str">
        <f t="array" ref="AE2673">IFERROR(
IF(I2665="","",
_xlfn.SWITCH(I2665,
"PROJETO","PO",
"OBRAS","CC")),
"--")</f>
        <v/>
      </c>
      <c r="AF2673" s="186"/>
      <c r="AG2673" s="214" t="str">
        <f t="array" ref="AG2673">IFERROR(
_xlfn.SWITCH(I2665,
"","",
"PROJETO",VALUE(RIGHT(_xlfn.XLOOKUP(X2662,Sisteplant[Número OS],Sisteplant[Observações do Serviço]),LEN(_xlfn.XLOOKUP(X2662,Sisteplant[Número OS],Sisteplant[Observações do Serviço]))-3)),
"OBRAS",VALUE(LEFT(VLOOKUP($X2662,Sisteplant[],20,FALSE),FIND("-",VLOOKUP($X2662,Sisteplant[],20,FALSE))-1))),"--")</f>
        <v/>
      </c>
      <c r="AH2673" s="214"/>
      <c r="AI2673" s="214"/>
      <c r="AJ2673" s="214"/>
      <c r="AK2673" s="215"/>
      <c r="AM2673"/>
    </row>
    <row r="2674" spans="1:39" ht="7" customHeight="1" x14ac:dyDescent="0.2">
      <c r="A2674" s="62"/>
      <c r="B2674" s="18"/>
      <c r="C2674" s="24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R2674" s="18"/>
      <c r="S2674" s="18"/>
      <c r="T2674" s="18"/>
      <c r="U2674" s="18"/>
      <c r="V2674" s="18"/>
      <c r="W2674" s="18"/>
      <c r="X2674" s="18"/>
      <c r="Y2674" s="18"/>
      <c r="Z2674" s="18"/>
      <c r="AA2674" s="18"/>
      <c r="AB2674" s="18"/>
      <c r="AC2674" s="18"/>
      <c r="AD2674" s="18"/>
      <c r="AE2674" s="18"/>
      <c r="AF2674" s="18"/>
      <c r="AG2674" s="18"/>
      <c r="AH2674" s="18"/>
      <c r="AI2674" s="18"/>
      <c r="AJ2674" s="18"/>
      <c r="AK2674" s="18"/>
      <c r="AM2674"/>
    </row>
    <row r="2675" spans="1:39" ht="18" customHeight="1" x14ac:dyDescent="0.2">
      <c r="A2675" s="62"/>
      <c r="B2675" s="179" t="s">
        <v>9</v>
      </c>
      <c r="C2675" s="180"/>
      <c r="D2675" s="180"/>
      <c r="E2675" s="180"/>
      <c r="F2675" s="99" t="str">
        <f>IF($X2662="","",_xlfn.XLOOKUP($X2662,Sisteplant[Número OS],Sisteplant[Denominação do Solicitante]))</f>
        <v/>
      </c>
      <c r="G2675" s="99"/>
      <c r="H2675" s="99"/>
      <c r="I2675" s="99"/>
      <c r="J2675" s="99"/>
      <c r="K2675" s="99"/>
      <c r="L2675" s="99"/>
      <c r="M2675" s="99"/>
      <c r="N2675" s="99"/>
      <c r="O2675" s="99"/>
      <c r="P2675" s="99"/>
      <c r="Q2675" s="99"/>
      <c r="R2675" s="99"/>
      <c r="S2675" s="181" t="s">
        <v>281</v>
      </c>
      <c r="T2675" s="182"/>
      <c r="U2675" s="182"/>
      <c r="V2675" s="183" t="str">
        <f>IF($X2662="","",_xlfn.XLOOKUP($X2662,Sisteplant[Número OS],Sisteplant[Denominação Unidade Negócio]))</f>
        <v/>
      </c>
      <c r="W2675" s="183"/>
      <c r="X2675" s="183"/>
      <c r="Y2675" s="183"/>
      <c r="Z2675" s="183"/>
      <c r="AA2675" s="184"/>
      <c r="AB2675" s="185" t="s">
        <v>1</v>
      </c>
      <c r="AC2675" s="186"/>
      <c r="AD2675" s="186"/>
      <c r="AE2675" s="186"/>
      <c r="AF2675" s="99" t="str">
        <f>IF($X2662="","",_xlfn.XLOOKUP($X2662,Sisteplant[Número OS],Sisteplant[OS Cliente]))</f>
        <v/>
      </c>
      <c r="AG2675" s="99"/>
      <c r="AH2675" s="99"/>
      <c r="AI2675" s="99"/>
      <c r="AJ2675" s="99"/>
      <c r="AK2675" s="100"/>
      <c r="AM2675"/>
    </row>
    <row r="2676" spans="1:39" ht="7" customHeight="1" x14ac:dyDescent="0.2">
      <c r="A2676" s="62"/>
      <c r="B2676" s="16"/>
      <c r="C2676" s="17"/>
      <c r="D2676" s="18"/>
      <c r="E2676" s="18"/>
      <c r="F2676" s="18"/>
      <c r="G2676" s="18"/>
      <c r="H2676" s="18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  <c r="AA2676" s="16"/>
      <c r="AB2676" s="16"/>
      <c r="AC2676" s="16"/>
      <c r="AD2676" s="16"/>
      <c r="AE2676" s="16"/>
      <c r="AF2676" s="16"/>
      <c r="AG2676" s="16"/>
      <c r="AH2676" s="16"/>
      <c r="AI2676" s="16"/>
      <c r="AJ2676" s="16"/>
      <c r="AK2676" s="16"/>
      <c r="AM2676"/>
    </row>
    <row r="2677" spans="1:39" ht="15" customHeight="1" x14ac:dyDescent="0.2">
      <c r="A2677" s="62"/>
      <c r="B2677" s="232" t="s">
        <v>282</v>
      </c>
      <c r="C2677" s="152" t="s">
        <v>283</v>
      </c>
      <c r="D2677" s="153"/>
      <c r="E2677" s="153"/>
      <c r="F2677" s="153"/>
      <c r="G2677" s="153"/>
      <c r="H2677" s="153"/>
      <c r="I2677" s="153"/>
      <c r="J2677" s="153"/>
      <c r="K2677" s="153"/>
      <c r="L2677" s="153"/>
      <c r="M2677" s="153"/>
      <c r="N2677" s="153"/>
      <c r="O2677" s="153"/>
      <c r="P2677" s="153"/>
      <c r="Q2677" s="153"/>
      <c r="R2677" s="153"/>
      <c r="S2677" s="153"/>
      <c r="T2677" s="153"/>
      <c r="U2677" s="153"/>
      <c r="V2677" s="153"/>
      <c r="W2677" s="153"/>
      <c r="X2677" s="153"/>
      <c r="Y2677" s="153"/>
      <c r="Z2677" s="153"/>
      <c r="AA2677" s="153"/>
      <c r="AB2677" s="153"/>
      <c r="AC2677" s="153"/>
      <c r="AD2677" s="153"/>
      <c r="AE2677" s="154"/>
      <c r="AF2677" s="136" t="s">
        <v>284</v>
      </c>
      <c r="AG2677" s="137"/>
      <c r="AH2677" s="138"/>
      <c r="AI2677" s="136" t="s">
        <v>281</v>
      </c>
      <c r="AJ2677" s="137"/>
      <c r="AK2677" s="138"/>
      <c r="AM2677"/>
    </row>
    <row r="2678" spans="1:39" ht="16.75" customHeight="1" x14ac:dyDescent="0.2">
      <c r="A2678" s="62"/>
      <c r="B2678" s="233"/>
      <c r="C2678" s="155"/>
      <c r="D2678" s="156"/>
      <c r="E2678" s="156"/>
      <c r="F2678" s="156"/>
      <c r="G2678" s="156"/>
      <c r="H2678" s="156"/>
      <c r="I2678" s="156"/>
      <c r="J2678" s="156"/>
      <c r="K2678" s="156"/>
      <c r="L2678" s="156"/>
      <c r="M2678" s="156"/>
      <c r="N2678" s="156"/>
      <c r="O2678" s="156"/>
      <c r="P2678" s="156"/>
      <c r="Q2678" s="156"/>
      <c r="R2678" s="156"/>
      <c r="S2678" s="156"/>
      <c r="T2678" s="156"/>
      <c r="U2678" s="156"/>
      <c r="V2678" s="156"/>
      <c r="W2678" s="156"/>
      <c r="X2678" s="156"/>
      <c r="Y2678" s="156"/>
      <c r="Z2678" s="156"/>
      <c r="AA2678" s="156"/>
      <c r="AB2678" s="156"/>
      <c r="AC2678" s="156"/>
      <c r="AD2678" s="156"/>
      <c r="AE2678" s="157"/>
      <c r="AF2678" s="139"/>
      <c r="AG2678" s="140"/>
      <c r="AH2678" s="141"/>
      <c r="AI2678" s="139"/>
      <c r="AJ2678" s="140"/>
      <c r="AK2678" s="141"/>
      <c r="AM2678"/>
    </row>
    <row r="2679" spans="1:39" ht="16.75" customHeight="1" x14ac:dyDescent="0.2">
      <c r="A2679" s="62"/>
      <c r="B2679" s="92">
        <v>1</v>
      </c>
      <c r="C2679" s="142"/>
      <c r="D2679" s="143"/>
      <c r="E2679" s="143"/>
      <c r="F2679" s="143"/>
      <c r="G2679" s="143"/>
      <c r="H2679" s="143"/>
      <c r="I2679" s="143"/>
      <c r="J2679" s="143"/>
      <c r="K2679" s="143"/>
      <c r="L2679" s="143"/>
      <c r="M2679" s="143"/>
      <c r="N2679" s="143"/>
      <c r="O2679" s="143"/>
      <c r="P2679" s="143"/>
      <c r="Q2679" s="143"/>
      <c r="R2679" s="143"/>
      <c r="S2679" s="143"/>
      <c r="T2679" s="143"/>
      <c r="U2679" s="143"/>
      <c r="V2679" s="143"/>
      <c r="W2679" s="143"/>
      <c r="X2679" s="143"/>
      <c r="Y2679" s="143"/>
      <c r="Z2679" s="143"/>
      <c r="AA2679" s="143"/>
      <c r="AB2679" s="143"/>
      <c r="AC2679" s="143"/>
      <c r="AD2679" s="143"/>
      <c r="AE2679" s="144"/>
      <c r="AF2679" s="142"/>
      <c r="AG2679" s="143"/>
      <c r="AH2679" s="144"/>
      <c r="AI2679" s="142"/>
      <c r="AJ2679" s="143"/>
      <c r="AK2679" s="144"/>
      <c r="AM2679"/>
    </row>
    <row r="2680" spans="1:39" ht="16.75" customHeight="1" x14ac:dyDescent="0.2">
      <c r="A2680" s="62"/>
      <c r="B2680" s="93">
        <v>2</v>
      </c>
      <c r="C2680" s="145"/>
      <c r="D2680" s="146"/>
      <c r="E2680" s="146"/>
      <c r="F2680" s="146"/>
      <c r="G2680" s="146"/>
      <c r="H2680" s="146"/>
      <c r="I2680" s="146"/>
      <c r="J2680" s="146"/>
      <c r="K2680" s="146"/>
      <c r="L2680" s="146"/>
      <c r="M2680" s="146"/>
      <c r="N2680" s="146"/>
      <c r="O2680" s="146"/>
      <c r="P2680" s="146"/>
      <c r="Q2680" s="146"/>
      <c r="R2680" s="146"/>
      <c r="S2680" s="146"/>
      <c r="T2680" s="146"/>
      <c r="U2680" s="146"/>
      <c r="V2680" s="146"/>
      <c r="W2680" s="146"/>
      <c r="X2680" s="146"/>
      <c r="Y2680" s="146"/>
      <c r="Z2680" s="146"/>
      <c r="AA2680" s="146"/>
      <c r="AB2680" s="146"/>
      <c r="AC2680" s="146"/>
      <c r="AD2680" s="146"/>
      <c r="AE2680" s="147"/>
      <c r="AF2680" s="145"/>
      <c r="AG2680" s="146"/>
      <c r="AH2680" s="147"/>
      <c r="AI2680" s="145"/>
      <c r="AJ2680" s="146"/>
      <c r="AK2680" s="147"/>
      <c r="AM2680"/>
    </row>
    <row r="2681" spans="1:39" ht="16.75" customHeight="1" x14ac:dyDescent="0.2">
      <c r="A2681" s="62"/>
      <c r="B2681" s="93">
        <v>3</v>
      </c>
      <c r="C2681" s="145"/>
      <c r="D2681" s="146"/>
      <c r="E2681" s="146"/>
      <c r="F2681" s="146"/>
      <c r="G2681" s="146"/>
      <c r="H2681" s="146"/>
      <c r="I2681" s="146"/>
      <c r="J2681" s="146"/>
      <c r="K2681" s="146"/>
      <c r="L2681" s="146"/>
      <c r="M2681" s="146"/>
      <c r="N2681" s="146"/>
      <c r="O2681" s="146"/>
      <c r="P2681" s="146"/>
      <c r="Q2681" s="146"/>
      <c r="R2681" s="146"/>
      <c r="S2681" s="146"/>
      <c r="T2681" s="146"/>
      <c r="U2681" s="146"/>
      <c r="V2681" s="146"/>
      <c r="W2681" s="146"/>
      <c r="X2681" s="146"/>
      <c r="Y2681" s="146"/>
      <c r="Z2681" s="146"/>
      <c r="AA2681" s="146"/>
      <c r="AB2681" s="146"/>
      <c r="AC2681" s="146"/>
      <c r="AD2681" s="146"/>
      <c r="AE2681" s="147"/>
      <c r="AF2681" s="145"/>
      <c r="AG2681" s="146"/>
      <c r="AH2681" s="147"/>
      <c r="AI2681" s="145"/>
      <c r="AJ2681" s="146"/>
      <c r="AK2681" s="147"/>
      <c r="AM2681"/>
    </row>
    <row r="2682" spans="1:39" s="27" customFormat="1" ht="17" customHeight="1" x14ac:dyDescent="0.2">
      <c r="A2682" s="64"/>
      <c r="B2682" s="93">
        <v>4</v>
      </c>
      <c r="C2682" s="145"/>
      <c r="D2682" s="146"/>
      <c r="E2682" s="146"/>
      <c r="F2682" s="146"/>
      <c r="G2682" s="146"/>
      <c r="H2682" s="146"/>
      <c r="I2682" s="146"/>
      <c r="J2682" s="146"/>
      <c r="K2682" s="146"/>
      <c r="L2682" s="146"/>
      <c r="M2682" s="146"/>
      <c r="N2682" s="146"/>
      <c r="O2682" s="146"/>
      <c r="P2682" s="146"/>
      <c r="Q2682" s="146"/>
      <c r="R2682" s="146"/>
      <c r="S2682" s="146"/>
      <c r="T2682" s="146"/>
      <c r="U2682" s="146"/>
      <c r="V2682" s="146"/>
      <c r="W2682" s="146"/>
      <c r="X2682" s="146"/>
      <c r="Y2682" s="146"/>
      <c r="Z2682" s="146"/>
      <c r="AA2682" s="146"/>
      <c r="AB2682" s="146"/>
      <c r="AC2682" s="146"/>
      <c r="AD2682" s="146"/>
      <c r="AE2682" s="147"/>
      <c r="AF2682" s="145"/>
      <c r="AG2682" s="146"/>
      <c r="AH2682" s="147"/>
      <c r="AI2682" s="145"/>
      <c r="AJ2682" s="146"/>
      <c r="AK2682" s="147"/>
    </row>
    <row r="2683" spans="1:39" ht="17" customHeight="1" x14ac:dyDescent="0.2">
      <c r="A2683" s="62"/>
      <c r="B2683" s="93">
        <v>5</v>
      </c>
      <c r="C2683" s="145"/>
      <c r="D2683" s="146"/>
      <c r="E2683" s="146"/>
      <c r="F2683" s="146"/>
      <c r="G2683" s="146"/>
      <c r="H2683" s="146"/>
      <c r="I2683" s="146"/>
      <c r="J2683" s="146"/>
      <c r="K2683" s="146"/>
      <c r="L2683" s="146"/>
      <c r="M2683" s="146"/>
      <c r="N2683" s="146"/>
      <c r="O2683" s="146"/>
      <c r="P2683" s="146"/>
      <c r="Q2683" s="146"/>
      <c r="R2683" s="146"/>
      <c r="S2683" s="146"/>
      <c r="T2683" s="146"/>
      <c r="U2683" s="146"/>
      <c r="V2683" s="146"/>
      <c r="W2683" s="146"/>
      <c r="X2683" s="146"/>
      <c r="Y2683" s="146"/>
      <c r="Z2683" s="146"/>
      <c r="AA2683" s="146"/>
      <c r="AB2683" s="146"/>
      <c r="AC2683" s="146"/>
      <c r="AD2683" s="146"/>
      <c r="AE2683" s="147"/>
      <c r="AF2683" s="145"/>
      <c r="AG2683" s="146"/>
      <c r="AH2683" s="147"/>
      <c r="AI2683" s="145"/>
      <c r="AJ2683" s="146"/>
      <c r="AK2683" s="147"/>
      <c r="AM2683"/>
    </row>
    <row r="2684" spans="1:39" ht="17" customHeight="1" x14ac:dyDescent="0.2">
      <c r="A2684" s="62"/>
      <c r="B2684" s="93">
        <v>6</v>
      </c>
      <c r="C2684" s="145"/>
      <c r="D2684" s="146"/>
      <c r="E2684" s="146"/>
      <c r="F2684" s="146"/>
      <c r="G2684" s="146"/>
      <c r="H2684" s="146"/>
      <c r="I2684" s="146"/>
      <c r="J2684" s="146"/>
      <c r="K2684" s="146"/>
      <c r="L2684" s="146"/>
      <c r="M2684" s="146"/>
      <c r="N2684" s="146"/>
      <c r="O2684" s="146"/>
      <c r="P2684" s="146"/>
      <c r="Q2684" s="146"/>
      <c r="R2684" s="146"/>
      <c r="S2684" s="146"/>
      <c r="T2684" s="146"/>
      <c r="U2684" s="146"/>
      <c r="V2684" s="146"/>
      <c r="W2684" s="146"/>
      <c r="X2684" s="146"/>
      <c r="Y2684" s="146"/>
      <c r="Z2684" s="146"/>
      <c r="AA2684" s="146"/>
      <c r="AB2684" s="146"/>
      <c r="AC2684" s="146"/>
      <c r="AD2684" s="146"/>
      <c r="AE2684" s="147"/>
      <c r="AF2684" s="145"/>
      <c r="AG2684" s="146"/>
      <c r="AH2684" s="147"/>
      <c r="AI2684" s="145"/>
      <c r="AJ2684" s="146"/>
      <c r="AK2684" s="147"/>
      <c r="AM2684"/>
    </row>
    <row r="2685" spans="1:39" ht="17" customHeight="1" x14ac:dyDescent="0.2">
      <c r="A2685" s="62"/>
      <c r="B2685" s="94">
        <v>7</v>
      </c>
      <c r="C2685" s="148"/>
      <c r="D2685" s="149"/>
      <c r="E2685" s="149"/>
      <c r="F2685" s="149"/>
      <c r="G2685" s="149"/>
      <c r="H2685" s="149"/>
      <c r="I2685" s="149"/>
      <c r="J2685" s="149"/>
      <c r="K2685" s="149"/>
      <c r="L2685" s="149"/>
      <c r="M2685" s="149"/>
      <c r="N2685" s="149"/>
      <c r="O2685" s="149"/>
      <c r="P2685" s="149"/>
      <c r="Q2685" s="149"/>
      <c r="R2685" s="149"/>
      <c r="S2685" s="149"/>
      <c r="T2685" s="149"/>
      <c r="U2685" s="149"/>
      <c r="V2685" s="149"/>
      <c r="W2685" s="149"/>
      <c r="X2685" s="149"/>
      <c r="Y2685" s="149"/>
      <c r="Z2685" s="149"/>
      <c r="AA2685" s="149"/>
      <c r="AB2685" s="149"/>
      <c r="AC2685" s="149"/>
      <c r="AD2685" s="149"/>
      <c r="AE2685" s="150"/>
      <c r="AF2685" s="148"/>
      <c r="AG2685" s="149"/>
      <c r="AH2685" s="150"/>
      <c r="AI2685" s="148"/>
      <c r="AJ2685" s="149"/>
      <c r="AK2685" s="150"/>
      <c r="AM2685"/>
    </row>
    <row r="2686" spans="1:39" ht="7" customHeight="1" x14ac:dyDescent="0.2">
      <c r="A2686" s="62"/>
      <c r="B2686" s="16"/>
      <c r="C2686" s="17"/>
      <c r="D2686" s="18"/>
      <c r="E2686" s="18"/>
      <c r="F2686" s="18"/>
      <c r="G2686" s="18"/>
      <c r="H2686" s="18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  <c r="AA2686" s="16"/>
      <c r="AB2686" s="16"/>
      <c r="AC2686" s="16"/>
      <c r="AD2686" s="16"/>
      <c r="AE2686" s="16"/>
      <c r="AF2686" s="16"/>
      <c r="AG2686" s="16"/>
      <c r="AH2686" s="16"/>
      <c r="AI2686" s="16"/>
      <c r="AJ2686" s="16"/>
      <c r="AK2686" s="16"/>
      <c r="AM2686"/>
    </row>
    <row r="2687" spans="1:39" ht="17" customHeight="1" x14ac:dyDescent="0.2">
      <c r="A2687" s="62"/>
      <c r="B2687" s="163" t="s">
        <v>285</v>
      </c>
      <c r="C2687" s="164"/>
      <c r="D2687" s="165"/>
      <c r="E2687" s="163" t="s">
        <v>286</v>
      </c>
      <c r="F2687" s="164"/>
      <c r="G2687" s="164"/>
      <c r="H2687" s="164"/>
      <c r="I2687" s="164"/>
      <c r="J2687" s="164"/>
      <c r="K2687" s="164"/>
      <c r="L2687" s="164"/>
      <c r="M2687" s="164"/>
      <c r="N2687" s="164"/>
      <c r="O2687" s="164"/>
      <c r="P2687" s="164"/>
      <c r="Q2687" s="164"/>
      <c r="R2687" s="164"/>
      <c r="S2687" s="165"/>
      <c r="T2687" s="163" t="s">
        <v>287</v>
      </c>
      <c r="U2687" s="164"/>
      <c r="V2687" s="164"/>
      <c r="W2687" s="164"/>
      <c r="X2687" s="165"/>
      <c r="Y2687" s="163" t="s">
        <v>288</v>
      </c>
      <c r="Z2687" s="164"/>
      <c r="AA2687" s="164"/>
      <c r="AB2687" s="164"/>
      <c r="AC2687" s="165"/>
      <c r="AD2687" s="163" t="s">
        <v>289</v>
      </c>
      <c r="AE2687" s="164"/>
      <c r="AF2687" s="164"/>
      <c r="AG2687" s="164"/>
      <c r="AH2687" s="165"/>
      <c r="AI2687" s="163" t="s">
        <v>290</v>
      </c>
      <c r="AJ2687" s="164"/>
      <c r="AK2687" s="165"/>
      <c r="AM2687"/>
    </row>
    <row r="2688" spans="1:39" ht="17" customHeight="1" x14ac:dyDescent="0.2">
      <c r="A2688" s="62"/>
      <c r="B2688" s="142"/>
      <c r="C2688" s="143"/>
      <c r="D2688" s="144"/>
      <c r="E2688" s="142"/>
      <c r="F2688" s="143"/>
      <c r="G2688" s="143"/>
      <c r="H2688" s="143"/>
      <c r="I2688" s="143"/>
      <c r="J2688" s="143"/>
      <c r="K2688" s="143"/>
      <c r="L2688" s="143"/>
      <c r="M2688" s="143"/>
      <c r="N2688" s="143"/>
      <c r="O2688" s="143"/>
      <c r="P2688" s="143"/>
      <c r="Q2688" s="143"/>
      <c r="R2688" s="143"/>
      <c r="S2688" s="144"/>
      <c r="T2688" s="142" t="s">
        <v>291</v>
      </c>
      <c r="U2688" s="143"/>
      <c r="V2688" s="143"/>
      <c r="W2688" s="143"/>
      <c r="X2688" s="144"/>
      <c r="Y2688" s="142" t="s">
        <v>292</v>
      </c>
      <c r="Z2688" s="143"/>
      <c r="AA2688" s="143"/>
      <c r="AB2688" s="143"/>
      <c r="AC2688" s="144"/>
      <c r="AD2688" s="142" t="s">
        <v>292</v>
      </c>
      <c r="AE2688" s="143"/>
      <c r="AF2688" s="143"/>
      <c r="AG2688" s="143"/>
      <c r="AH2688" s="144"/>
      <c r="AI2688" s="142"/>
      <c r="AJ2688" s="143"/>
      <c r="AK2688" s="144"/>
      <c r="AM2688"/>
    </row>
    <row r="2689" spans="1:39" ht="17" customHeight="1" x14ac:dyDescent="0.2">
      <c r="A2689" s="62"/>
      <c r="B2689" s="145"/>
      <c r="C2689" s="146"/>
      <c r="D2689" s="147"/>
      <c r="E2689" s="145"/>
      <c r="F2689" s="146"/>
      <c r="G2689" s="146"/>
      <c r="H2689" s="146"/>
      <c r="I2689" s="146"/>
      <c r="J2689" s="146"/>
      <c r="K2689" s="146"/>
      <c r="L2689" s="146"/>
      <c r="M2689" s="146"/>
      <c r="N2689" s="146"/>
      <c r="O2689" s="146"/>
      <c r="P2689" s="146"/>
      <c r="Q2689" s="146"/>
      <c r="R2689" s="146"/>
      <c r="S2689" s="147"/>
      <c r="T2689" s="145" t="s">
        <v>291</v>
      </c>
      <c r="U2689" s="146"/>
      <c r="V2689" s="146"/>
      <c r="W2689" s="146"/>
      <c r="X2689" s="147"/>
      <c r="Y2689" s="145" t="s">
        <v>292</v>
      </c>
      <c r="Z2689" s="146"/>
      <c r="AA2689" s="146"/>
      <c r="AB2689" s="146"/>
      <c r="AC2689" s="147"/>
      <c r="AD2689" s="145" t="s">
        <v>292</v>
      </c>
      <c r="AE2689" s="146"/>
      <c r="AF2689" s="146"/>
      <c r="AG2689" s="146"/>
      <c r="AH2689" s="147"/>
      <c r="AI2689" s="145"/>
      <c r="AJ2689" s="146"/>
      <c r="AK2689" s="147"/>
      <c r="AM2689"/>
    </row>
    <row r="2690" spans="1:39" ht="17" customHeight="1" x14ac:dyDescent="0.2">
      <c r="A2690" s="62"/>
      <c r="B2690" s="145"/>
      <c r="C2690" s="146"/>
      <c r="D2690" s="147"/>
      <c r="E2690" s="145"/>
      <c r="F2690" s="146"/>
      <c r="G2690" s="146"/>
      <c r="H2690" s="146"/>
      <c r="I2690" s="146"/>
      <c r="J2690" s="146"/>
      <c r="K2690" s="146"/>
      <c r="L2690" s="146"/>
      <c r="M2690" s="146"/>
      <c r="N2690" s="146"/>
      <c r="O2690" s="146"/>
      <c r="P2690" s="146"/>
      <c r="Q2690" s="146"/>
      <c r="R2690" s="146"/>
      <c r="S2690" s="147"/>
      <c r="T2690" s="145" t="s">
        <v>291</v>
      </c>
      <c r="U2690" s="146"/>
      <c r="V2690" s="146"/>
      <c r="W2690" s="146"/>
      <c r="X2690" s="147"/>
      <c r="Y2690" s="145" t="s">
        <v>292</v>
      </c>
      <c r="Z2690" s="146"/>
      <c r="AA2690" s="146"/>
      <c r="AB2690" s="146"/>
      <c r="AC2690" s="147"/>
      <c r="AD2690" s="145" t="s">
        <v>292</v>
      </c>
      <c r="AE2690" s="146"/>
      <c r="AF2690" s="146"/>
      <c r="AG2690" s="146"/>
      <c r="AH2690" s="147"/>
      <c r="AI2690" s="145"/>
      <c r="AJ2690" s="146"/>
      <c r="AK2690" s="147"/>
      <c r="AM2690"/>
    </row>
    <row r="2691" spans="1:39" ht="17" customHeight="1" x14ac:dyDescent="0.2">
      <c r="A2691" s="62"/>
      <c r="B2691" s="145"/>
      <c r="C2691" s="146"/>
      <c r="D2691" s="147"/>
      <c r="E2691" s="145"/>
      <c r="F2691" s="146"/>
      <c r="G2691" s="146"/>
      <c r="H2691" s="146"/>
      <c r="I2691" s="146"/>
      <c r="J2691" s="146"/>
      <c r="K2691" s="146"/>
      <c r="L2691" s="146"/>
      <c r="M2691" s="146"/>
      <c r="N2691" s="146"/>
      <c r="O2691" s="146"/>
      <c r="P2691" s="146"/>
      <c r="Q2691" s="146"/>
      <c r="R2691" s="146"/>
      <c r="S2691" s="147"/>
      <c r="T2691" s="145" t="s">
        <v>291</v>
      </c>
      <c r="U2691" s="146"/>
      <c r="V2691" s="146"/>
      <c r="W2691" s="146"/>
      <c r="X2691" s="147"/>
      <c r="Y2691" s="145" t="s">
        <v>292</v>
      </c>
      <c r="Z2691" s="146"/>
      <c r="AA2691" s="146"/>
      <c r="AB2691" s="146"/>
      <c r="AC2691" s="147"/>
      <c r="AD2691" s="145" t="s">
        <v>292</v>
      </c>
      <c r="AE2691" s="146"/>
      <c r="AF2691" s="146"/>
      <c r="AG2691" s="146"/>
      <c r="AH2691" s="147"/>
      <c r="AI2691" s="145"/>
      <c r="AJ2691" s="146"/>
      <c r="AK2691" s="147"/>
      <c r="AM2691"/>
    </row>
    <row r="2692" spans="1:39" ht="17" customHeight="1" x14ac:dyDescent="0.2">
      <c r="A2692" s="62"/>
      <c r="B2692" s="145"/>
      <c r="C2692" s="146"/>
      <c r="D2692" s="147"/>
      <c r="E2692" s="145"/>
      <c r="F2692" s="146"/>
      <c r="G2692" s="146"/>
      <c r="H2692" s="146"/>
      <c r="I2692" s="146"/>
      <c r="J2692" s="146"/>
      <c r="K2692" s="146"/>
      <c r="L2692" s="146"/>
      <c r="M2692" s="146"/>
      <c r="N2692" s="146"/>
      <c r="O2692" s="146"/>
      <c r="P2692" s="146"/>
      <c r="Q2692" s="146"/>
      <c r="R2692" s="146"/>
      <c r="S2692" s="147"/>
      <c r="T2692" s="145" t="s">
        <v>291</v>
      </c>
      <c r="U2692" s="146"/>
      <c r="V2692" s="146"/>
      <c r="W2692" s="146"/>
      <c r="X2692" s="147"/>
      <c r="Y2692" s="145" t="s">
        <v>292</v>
      </c>
      <c r="Z2692" s="146"/>
      <c r="AA2692" s="146"/>
      <c r="AB2692" s="146"/>
      <c r="AC2692" s="147"/>
      <c r="AD2692" s="145" t="s">
        <v>292</v>
      </c>
      <c r="AE2692" s="146"/>
      <c r="AF2692" s="146"/>
      <c r="AG2692" s="146"/>
      <c r="AH2692" s="147"/>
      <c r="AI2692" s="145"/>
      <c r="AJ2692" s="146"/>
      <c r="AK2692" s="147"/>
      <c r="AM2692"/>
    </row>
    <row r="2693" spans="1:39" ht="17" customHeight="1" x14ac:dyDescent="0.2">
      <c r="A2693" s="62"/>
      <c r="B2693" s="145"/>
      <c r="C2693" s="146"/>
      <c r="D2693" s="147"/>
      <c r="E2693" s="145"/>
      <c r="F2693" s="146"/>
      <c r="G2693" s="146"/>
      <c r="H2693" s="146"/>
      <c r="I2693" s="146"/>
      <c r="J2693" s="146"/>
      <c r="K2693" s="146"/>
      <c r="L2693" s="146"/>
      <c r="M2693" s="146"/>
      <c r="N2693" s="146"/>
      <c r="O2693" s="146"/>
      <c r="P2693" s="146"/>
      <c r="Q2693" s="146"/>
      <c r="R2693" s="146"/>
      <c r="S2693" s="147"/>
      <c r="T2693" s="145" t="s">
        <v>291</v>
      </c>
      <c r="U2693" s="146"/>
      <c r="V2693" s="146"/>
      <c r="W2693" s="146"/>
      <c r="X2693" s="147"/>
      <c r="Y2693" s="145" t="s">
        <v>292</v>
      </c>
      <c r="Z2693" s="146"/>
      <c r="AA2693" s="146"/>
      <c r="AB2693" s="146"/>
      <c r="AC2693" s="147"/>
      <c r="AD2693" s="145" t="s">
        <v>292</v>
      </c>
      <c r="AE2693" s="146"/>
      <c r="AF2693" s="146"/>
      <c r="AG2693" s="146"/>
      <c r="AH2693" s="147"/>
      <c r="AI2693" s="145"/>
      <c r="AJ2693" s="146"/>
      <c r="AK2693" s="147"/>
      <c r="AM2693"/>
    </row>
    <row r="2694" spans="1:39" ht="17" customHeight="1" x14ac:dyDescent="0.2">
      <c r="A2694" s="62"/>
      <c r="B2694" s="145"/>
      <c r="C2694" s="146"/>
      <c r="D2694" s="147"/>
      <c r="E2694" s="145"/>
      <c r="F2694" s="146"/>
      <c r="G2694" s="146"/>
      <c r="H2694" s="146"/>
      <c r="I2694" s="146"/>
      <c r="J2694" s="146"/>
      <c r="K2694" s="146"/>
      <c r="L2694" s="146"/>
      <c r="M2694" s="146"/>
      <c r="N2694" s="146"/>
      <c r="O2694" s="146"/>
      <c r="P2694" s="146"/>
      <c r="Q2694" s="146"/>
      <c r="R2694" s="146"/>
      <c r="S2694" s="147"/>
      <c r="T2694" s="145" t="s">
        <v>291</v>
      </c>
      <c r="U2694" s="146"/>
      <c r="V2694" s="146"/>
      <c r="W2694" s="146"/>
      <c r="X2694" s="147"/>
      <c r="Y2694" s="145" t="s">
        <v>292</v>
      </c>
      <c r="Z2694" s="146"/>
      <c r="AA2694" s="146"/>
      <c r="AB2694" s="146"/>
      <c r="AC2694" s="147"/>
      <c r="AD2694" s="145" t="s">
        <v>292</v>
      </c>
      <c r="AE2694" s="146"/>
      <c r="AF2694" s="146"/>
      <c r="AG2694" s="146"/>
      <c r="AH2694" s="147"/>
      <c r="AI2694" s="145"/>
      <c r="AJ2694" s="146"/>
      <c r="AK2694" s="147"/>
      <c r="AM2694"/>
    </row>
    <row r="2695" spans="1:39" ht="17" customHeight="1" x14ac:dyDescent="0.2">
      <c r="A2695" s="62"/>
      <c r="B2695" s="145"/>
      <c r="C2695" s="146"/>
      <c r="D2695" s="147"/>
      <c r="E2695" s="145"/>
      <c r="F2695" s="146"/>
      <c r="G2695" s="146"/>
      <c r="H2695" s="146"/>
      <c r="I2695" s="146"/>
      <c r="J2695" s="146"/>
      <c r="K2695" s="146"/>
      <c r="L2695" s="146"/>
      <c r="M2695" s="146"/>
      <c r="N2695" s="146"/>
      <c r="O2695" s="146"/>
      <c r="P2695" s="146"/>
      <c r="Q2695" s="146"/>
      <c r="R2695" s="146"/>
      <c r="S2695" s="147"/>
      <c r="T2695" s="145" t="s">
        <v>291</v>
      </c>
      <c r="U2695" s="146"/>
      <c r="V2695" s="146"/>
      <c r="W2695" s="146"/>
      <c r="X2695" s="147"/>
      <c r="Y2695" s="145" t="s">
        <v>292</v>
      </c>
      <c r="Z2695" s="146"/>
      <c r="AA2695" s="146"/>
      <c r="AB2695" s="146"/>
      <c r="AC2695" s="147"/>
      <c r="AD2695" s="145" t="s">
        <v>292</v>
      </c>
      <c r="AE2695" s="146"/>
      <c r="AF2695" s="146"/>
      <c r="AG2695" s="146"/>
      <c r="AH2695" s="147"/>
      <c r="AI2695" s="145"/>
      <c r="AJ2695" s="146"/>
      <c r="AK2695" s="147"/>
      <c r="AM2695"/>
    </row>
    <row r="2696" spans="1:39" ht="17" customHeight="1" x14ac:dyDescent="0.2">
      <c r="A2696" s="62"/>
      <c r="B2696" s="145"/>
      <c r="C2696" s="146"/>
      <c r="D2696" s="147"/>
      <c r="E2696" s="145"/>
      <c r="F2696" s="146"/>
      <c r="G2696" s="146"/>
      <c r="H2696" s="146"/>
      <c r="I2696" s="146"/>
      <c r="J2696" s="146"/>
      <c r="K2696" s="146"/>
      <c r="L2696" s="146"/>
      <c r="M2696" s="146"/>
      <c r="N2696" s="146"/>
      <c r="O2696" s="146"/>
      <c r="P2696" s="146"/>
      <c r="Q2696" s="146"/>
      <c r="R2696" s="146"/>
      <c r="S2696" s="147"/>
      <c r="T2696" s="145" t="s">
        <v>291</v>
      </c>
      <c r="U2696" s="146"/>
      <c r="V2696" s="146"/>
      <c r="W2696" s="146"/>
      <c r="X2696" s="147"/>
      <c r="Y2696" s="145" t="s">
        <v>292</v>
      </c>
      <c r="Z2696" s="146"/>
      <c r="AA2696" s="146"/>
      <c r="AB2696" s="146"/>
      <c r="AC2696" s="147"/>
      <c r="AD2696" s="145" t="s">
        <v>292</v>
      </c>
      <c r="AE2696" s="146"/>
      <c r="AF2696" s="146"/>
      <c r="AG2696" s="146"/>
      <c r="AH2696" s="147"/>
      <c r="AI2696" s="145"/>
      <c r="AJ2696" s="146"/>
      <c r="AK2696" s="147"/>
      <c r="AM2696"/>
    </row>
    <row r="2697" spans="1:39" ht="17" customHeight="1" x14ac:dyDescent="0.2">
      <c r="A2697" s="62"/>
      <c r="B2697" s="145"/>
      <c r="C2697" s="146"/>
      <c r="D2697" s="147"/>
      <c r="E2697" s="145"/>
      <c r="F2697" s="146"/>
      <c r="G2697" s="146"/>
      <c r="H2697" s="146"/>
      <c r="I2697" s="146"/>
      <c r="J2697" s="146"/>
      <c r="K2697" s="146"/>
      <c r="L2697" s="146"/>
      <c r="M2697" s="146"/>
      <c r="N2697" s="146"/>
      <c r="O2697" s="146"/>
      <c r="P2697" s="146"/>
      <c r="Q2697" s="146"/>
      <c r="R2697" s="146"/>
      <c r="S2697" s="147"/>
      <c r="T2697" s="145" t="s">
        <v>291</v>
      </c>
      <c r="U2697" s="146"/>
      <c r="V2697" s="146"/>
      <c r="W2697" s="146"/>
      <c r="X2697" s="147"/>
      <c r="Y2697" s="145" t="s">
        <v>292</v>
      </c>
      <c r="Z2697" s="146"/>
      <c r="AA2697" s="146"/>
      <c r="AB2697" s="146"/>
      <c r="AC2697" s="147"/>
      <c r="AD2697" s="145" t="s">
        <v>292</v>
      </c>
      <c r="AE2697" s="146"/>
      <c r="AF2697" s="146"/>
      <c r="AG2697" s="146"/>
      <c r="AH2697" s="147"/>
      <c r="AI2697" s="145"/>
      <c r="AJ2697" s="146"/>
      <c r="AK2697" s="147"/>
      <c r="AM2697"/>
    </row>
    <row r="2698" spans="1:39" ht="17" customHeight="1" x14ac:dyDescent="0.2">
      <c r="A2698" s="62"/>
      <c r="B2698" s="148"/>
      <c r="C2698" s="149"/>
      <c r="D2698" s="150"/>
      <c r="E2698" s="148"/>
      <c r="F2698" s="149"/>
      <c r="G2698" s="149"/>
      <c r="H2698" s="149"/>
      <c r="I2698" s="149"/>
      <c r="J2698" s="149"/>
      <c r="K2698" s="149"/>
      <c r="L2698" s="149"/>
      <c r="M2698" s="149"/>
      <c r="N2698" s="149"/>
      <c r="O2698" s="149"/>
      <c r="P2698" s="149"/>
      <c r="Q2698" s="149"/>
      <c r="R2698" s="149"/>
      <c r="S2698" s="150"/>
      <c r="T2698" s="148" t="s">
        <v>291</v>
      </c>
      <c r="U2698" s="149"/>
      <c r="V2698" s="149"/>
      <c r="W2698" s="149"/>
      <c r="X2698" s="150"/>
      <c r="Y2698" s="148" t="s">
        <v>292</v>
      </c>
      <c r="Z2698" s="149"/>
      <c r="AA2698" s="149"/>
      <c r="AB2698" s="149"/>
      <c r="AC2698" s="150"/>
      <c r="AD2698" s="148" t="s">
        <v>292</v>
      </c>
      <c r="AE2698" s="149"/>
      <c r="AF2698" s="149"/>
      <c r="AG2698" s="149"/>
      <c r="AH2698" s="150"/>
      <c r="AI2698" s="148"/>
      <c r="AJ2698" s="149"/>
      <c r="AK2698" s="150"/>
      <c r="AM2698"/>
    </row>
    <row r="2699" spans="1:39" ht="7" customHeight="1" x14ac:dyDescent="0.2">
      <c r="A2699" s="62"/>
      <c r="AM2699"/>
    </row>
    <row r="2700" spans="1:39" ht="7" customHeight="1" x14ac:dyDescent="0.2">
      <c r="A2700" s="62"/>
      <c r="B2700" s="28"/>
      <c r="C2700" s="25"/>
      <c r="D2700" s="25"/>
      <c r="E2700" s="25"/>
      <c r="F2700" s="25"/>
      <c r="G2700" s="25"/>
      <c r="H2700" s="25"/>
      <c r="I2700" s="25"/>
      <c r="J2700" s="25"/>
      <c r="K2700" s="25"/>
      <c r="L2700" s="25"/>
      <c r="M2700" s="25"/>
      <c r="N2700" s="25"/>
      <c r="O2700" s="25"/>
      <c r="P2700" s="25"/>
      <c r="Q2700" s="25"/>
      <c r="R2700" s="25"/>
      <c r="S2700" s="25"/>
      <c r="T2700" s="25"/>
      <c r="U2700" s="25"/>
      <c r="V2700" s="25"/>
      <c r="W2700" s="25"/>
      <c r="X2700" s="25"/>
      <c r="Y2700" s="25"/>
      <c r="Z2700" s="25"/>
      <c r="AA2700" s="25"/>
      <c r="AB2700" s="25"/>
      <c r="AC2700" s="25"/>
      <c r="AD2700" s="25"/>
      <c r="AE2700" s="25"/>
      <c r="AF2700" s="25"/>
      <c r="AG2700" s="25"/>
      <c r="AH2700" s="25"/>
      <c r="AI2700" s="25"/>
      <c r="AJ2700" s="25"/>
      <c r="AK2700" s="26"/>
      <c r="AM2700"/>
    </row>
    <row r="2701" spans="1:39" s="30" customFormat="1" ht="15" customHeight="1" x14ac:dyDescent="0.15">
      <c r="A2701" s="62"/>
      <c r="B2701" s="166" t="s">
        <v>293</v>
      </c>
      <c r="C2701" s="167"/>
      <c r="D2701" s="167"/>
      <c r="E2701" s="167"/>
      <c r="F2701" s="167"/>
      <c r="G2701" s="23"/>
      <c r="H2701" s="69"/>
      <c r="I2701" s="23" t="s">
        <v>294</v>
      </c>
      <c r="J2701" s="23"/>
      <c r="K2701" s="23"/>
      <c r="L2701" s="23"/>
      <c r="M2701" s="69"/>
      <c r="N2701" s="23" t="s">
        <v>295</v>
      </c>
      <c r="O2701" s="23"/>
      <c r="P2701" s="23"/>
      <c r="Q2701" s="23"/>
      <c r="R2701" s="69"/>
      <c r="S2701" s="23" t="s">
        <v>296</v>
      </c>
      <c r="T2701" s="23"/>
      <c r="U2701" s="23"/>
      <c r="V2701" s="23"/>
      <c r="W2701" s="23"/>
      <c r="X2701" s="23"/>
      <c r="Y2701" s="70"/>
      <c r="Z2701" s="23" t="s">
        <v>297</v>
      </c>
      <c r="AA2701" s="23"/>
      <c r="AB2701" s="23"/>
      <c r="AC2701" s="23"/>
      <c r="AD2701" s="69"/>
      <c r="AE2701" s="23" t="s">
        <v>298</v>
      </c>
      <c r="AF2701" s="23"/>
      <c r="AG2701" s="23"/>
      <c r="AH2701" s="80"/>
      <c r="AI2701" s="80"/>
      <c r="AJ2701" s="80"/>
      <c r="AK2701" s="84"/>
    </row>
    <row r="2702" spans="1:39" s="30" customFormat="1" ht="10" customHeight="1" x14ac:dyDescent="0.15">
      <c r="A2702" s="62"/>
      <c r="B2702" s="166"/>
      <c r="C2702" s="167"/>
      <c r="D2702" s="167"/>
      <c r="E2702" s="167"/>
      <c r="F2702" s="167"/>
      <c r="G2702" s="23"/>
      <c r="H2702" s="23"/>
      <c r="I2702" s="23"/>
      <c r="J2702" s="23"/>
      <c r="K2702" s="23"/>
      <c r="L2702" s="23"/>
      <c r="M2702" s="23"/>
      <c r="N2702" s="23"/>
      <c r="O2702" s="23"/>
      <c r="P2702" s="23"/>
      <c r="Q2702" s="23"/>
      <c r="R2702" s="23"/>
      <c r="S2702" s="23"/>
      <c r="T2702" s="23"/>
      <c r="U2702" s="23"/>
      <c r="V2702" s="23"/>
      <c r="W2702" s="23"/>
      <c r="X2702" s="23"/>
      <c r="Y2702" s="23"/>
      <c r="Z2702" s="23"/>
      <c r="AA2702" s="23"/>
      <c r="AB2702" s="23"/>
      <c r="AC2702" s="23"/>
      <c r="AD2702" s="23"/>
      <c r="AE2702" s="23"/>
      <c r="AF2702" s="23"/>
      <c r="AG2702" s="23"/>
      <c r="AH2702" s="80"/>
      <c r="AI2702" s="80"/>
      <c r="AJ2702" s="80"/>
      <c r="AK2702" s="84"/>
    </row>
    <row r="2703" spans="1:39" s="30" customFormat="1" ht="15" customHeight="1" x14ac:dyDescent="0.15">
      <c r="A2703" s="62"/>
      <c r="B2703" s="166"/>
      <c r="C2703" s="167"/>
      <c r="D2703" s="167"/>
      <c r="E2703" s="167"/>
      <c r="F2703" s="167"/>
      <c r="G2703" s="23"/>
      <c r="H2703" s="69"/>
      <c r="I2703" s="23" t="s">
        <v>299</v>
      </c>
      <c r="J2703" s="23"/>
      <c r="K2703" s="23"/>
      <c r="L2703" s="23"/>
      <c r="M2703" s="69"/>
      <c r="N2703" s="23" t="s">
        <v>300</v>
      </c>
      <c r="O2703" s="72"/>
      <c r="P2703" s="23"/>
      <c r="Q2703" s="23"/>
      <c r="R2703" s="69"/>
      <c r="S2703" s="23" t="s">
        <v>301</v>
      </c>
      <c r="T2703" s="23"/>
      <c r="U2703" s="23"/>
      <c r="V2703" s="23"/>
      <c r="W2703" s="23"/>
      <c r="X2703" s="23"/>
      <c r="Y2703" s="69"/>
      <c r="Z2703" s="23" t="s">
        <v>302</v>
      </c>
      <c r="AA2703" s="23"/>
      <c r="AB2703" s="71"/>
      <c r="AC2703" s="71"/>
      <c r="AD2703" s="71"/>
      <c r="AE2703" s="71"/>
      <c r="AF2703" s="71"/>
      <c r="AG2703" s="71"/>
      <c r="AH2703" s="71"/>
      <c r="AI2703" s="71"/>
      <c r="AJ2703" s="71"/>
      <c r="AK2703" s="82"/>
    </row>
    <row r="2704" spans="1:39" s="30" customFormat="1" ht="10" customHeight="1" x14ac:dyDescent="0.15">
      <c r="A2704" s="62"/>
      <c r="B2704" s="83"/>
      <c r="C2704" s="29"/>
      <c r="D2704" s="29"/>
      <c r="E2704" s="29"/>
      <c r="F2704" s="29"/>
      <c r="G2704" s="23"/>
      <c r="H2704" s="23"/>
      <c r="I2704" s="23"/>
      <c r="J2704" s="23"/>
      <c r="K2704" s="23"/>
      <c r="L2704" s="23"/>
      <c r="M2704" s="23"/>
      <c r="N2704" s="23"/>
      <c r="O2704" s="23"/>
      <c r="P2704" s="23"/>
      <c r="Q2704" s="23"/>
      <c r="R2704" s="23"/>
      <c r="S2704" s="23"/>
      <c r="T2704" s="23"/>
      <c r="U2704" s="23"/>
      <c r="V2704" s="23"/>
      <c r="W2704" s="23"/>
      <c r="X2704" s="23"/>
      <c r="Y2704" s="23"/>
      <c r="Z2704" s="23"/>
      <c r="AA2704" s="23"/>
      <c r="AB2704" s="23"/>
      <c r="AC2704" s="23"/>
      <c r="AD2704" s="23"/>
      <c r="AE2704" s="23"/>
      <c r="AF2704" s="23"/>
      <c r="AG2704" s="23"/>
      <c r="AH2704" s="23"/>
      <c r="AI2704" s="23"/>
      <c r="AJ2704" s="23"/>
      <c r="AK2704" s="84"/>
    </row>
    <row r="2705" spans="1:39" s="30" customFormat="1" ht="15" customHeight="1" x14ac:dyDescent="0.15">
      <c r="A2705" s="62"/>
      <c r="B2705" s="171" t="s">
        <v>303</v>
      </c>
      <c r="C2705" s="172"/>
      <c r="D2705" s="172"/>
      <c r="E2705" s="172"/>
      <c r="F2705" s="172"/>
      <c r="G2705" s="23"/>
      <c r="H2705" s="69"/>
      <c r="I2705" s="23" t="s">
        <v>304</v>
      </c>
      <c r="J2705" s="23"/>
      <c r="K2705" s="23"/>
      <c r="L2705" s="23"/>
      <c r="M2705" s="23"/>
      <c r="N2705" s="23"/>
      <c r="O2705" s="72"/>
      <c r="P2705" s="23"/>
      <c r="Q2705" s="23"/>
      <c r="R2705" s="69"/>
      <c r="S2705" s="23" t="s">
        <v>305</v>
      </c>
      <c r="T2705" s="23"/>
      <c r="U2705" s="23"/>
      <c r="V2705" s="23"/>
      <c r="W2705" s="23"/>
      <c r="X2705" s="23"/>
      <c r="Y2705" s="69"/>
      <c r="Z2705" s="23" t="s">
        <v>306</v>
      </c>
      <c r="AA2705" s="23"/>
      <c r="AB2705" s="23"/>
      <c r="AC2705" s="23"/>
      <c r="AD2705" s="23"/>
      <c r="AE2705" s="23"/>
      <c r="AF2705" s="73"/>
      <c r="AG2705" s="23"/>
      <c r="AH2705" s="23"/>
      <c r="AI2705" s="23"/>
      <c r="AJ2705" s="23"/>
      <c r="AK2705" s="84"/>
    </row>
    <row r="2706" spans="1:39" s="30" customFormat="1" ht="5" customHeight="1" x14ac:dyDescent="0.15">
      <c r="A2706" s="62"/>
      <c r="B2706" s="171"/>
      <c r="C2706" s="172"/>
      <c r="D2706" s="172"/>
      <c r="E2706" s="172"/>
      <c r="F2706" s="172"/>
      <c r="G2706" s="23"/>
      <c r="H2706" s="23"/>
      <c r="I2706" s="23"/>
      <c r="J2706" s="23"/>
      <c r="K2706" s="23"/>
      <c r="L2706" s="23"/>
      <c r="M2706" s="23"/>
      <c r="N2706" s="23"/>
      <c r="O2706" s="72"/>
      <c r="P2706" s="23"/>
      <c r="Q2706" s="23"/>
      <c r="R2706" s="23"/>
      <c r="S2706" s="23"/>
      <c r="T2706" s="23"/>
      <c r="U2706" s="23"/>
      <c r="V2706" s="23"/>
      <c r="W2706" s="23"/>
      <c r="X2706" s="23"/>
      <c r="Y2706" s="23"/>
      <c r="Z2706" s="23"/>
      <c r="AA2706" s="23"/>
      <c r="AB2706" s="23"/>
      <c r="AC2706" s="23"/>
      <c r="AD2706" s="23"/>
      <c r="AE2706" s="23"/>
      <c r="AF2706" s="73"/>
      <c r="AG2706" s="23"/>
      <c r="AH2706" s="23"/>
      <c r="AI2706" s="23"/>
      <c r="AJ2706" s="23"/>
      <c r="AK2706" s="84"/>
    </row>
    <row r="2707" spans="1:39" s="30" customFormat="1" ht="15" customHeight="1" x14ac:dyDescent="0.2">
      <c r="A2707" s="63"/>
      <c r="B2707" s="171"/>
      <c r="C2707" s="172"/>
      <c r="D2707" s="172"/>
      <c r="E2707" s="172"/>
      <c r="F2707" s="172"/>
      <c r="G2707" s="23"/>
      <c r="H2707" s="23"/>
      <c r="I2707" s="23"/>
      <c r="J2707" s="23"/>
      <c r="K2707" s="23"/>
      <c r="L2707" s="23"/>
      <c r="M2707" s="23"/>
      <c r="N2707" s="23"/>
      <c r="O2707" s="74"/>
      <c r="P2707" s="23"/>
      <c r="Q2707" s="23"/>
      <c r="R2707" s="23"/>
      <c r="S2707" s="23"/>
      <c r="T2707" s="23"/>
      <c r="U2707" s="23"/>
      <c r="V2707" s="23"/>
      <c r="W2707" s="23"/>
      <c r="X2707" s="23"/>
      <c r="Y2707" s="23"/>
      <c r="Z2707" s="23"/>
      <c r="AA2707" s="23"/>
      <c r="AB2707" s="23"/>
      <c r="AC2707" s="23"/>
      <c r="AD2707" s="23"/>
      <c r="AE2707" s="23"/>
      <c r="AF2707" s="23"/>
      <c r="AG2707" s="23"/>
      <c r="AH2707" s="23"/>
      <c r="AI2707" s="23"/>
      <c r="AJ2707" s="23"/>
      <c r="AK2707" s="84"/>
    </row>
    <row r="2708" spans="1:39" s="30" customFormat="1" ht="10" customHeight="1" x14ac:dyDescent="0.2">
      <c r="A2708" s="62"/>
      <c r="B2708" s="83"/>
      <c r="C2708" s="29"/>
      <c r="D2708" s="29"/>
      <c r="E2708" s="29"/>
      <c r="F2708" s="29"/>
      <c r="G2708" s="23"/>
      <c r="H2708" s="23"/>
      <c r="I2708" s="23"/>
      <c r="J2708" s="23"/>
      <c r="K2708" s="23"/>
      <c r="L2708" s="23"/>
      <c r="M2708" s="23"/>
      <c r="N2708" s="23"/>
      <c r="O2708" s="75"/>
      <c r="P2708" s="23"/>
      <c r="Q2708" s="23"/>
      <c r="R2708" s="23"/>
      <c r="S2708" s="23"/>
      <c r="T2708" s="23"/>
      <c r="U2708" s="23"/>
      <c r="V2708" s="23"/>
      <c r="W2708" s="23"/>
      <c r="X2708" s="23"/>
      <c r="Y2708" s="23"/>
      <c r="Z2708" s="23"/>
      <c r="AA2708" s="23"/>
      <c r="AB2708" s="23"/>
      <c r="AC2708" s="23"/>
      <c r="AD2708" s="23"/>
      <c r="AE2708" s="23"/>
      <c r="AF2708" s="23"/>
      <c r="AG2708" s="23"/>
      <c r="AH2708" s="23"/>
      <c r="AI2708" s="23"/>
      <c r="AJ2708" s="23"/>
      <c r="AK2708" s="84"/>
    </row>
    <row r="2709" spans="1:39" s="30" customFormat="1" ht="17" customHeight="1" x14ac:dyDescent="0.15">
      <c r="A2709" s="62"/>
      <c r="B2709" s="173" t="s">
        <v>307</v>
      </c>
      <c r="C2709" s="174"/>
      <c r="D2709" s="174"/>
      <c r="E2709" s="174"/>
      <c r="F2709" s="174"/>
      <c r="G2709" s="23"/>
      <c r="H2709" s="69"/>
      <c r="I2709" s="76" t="s">
        <v>308</v>
      </c>
      <c r="J2709" s="23"/>
      <c r="K2709" s="23"/>
      <c r="L2709" s="23"/>
      <c r="M2709" s="69"/>
      <c r="N2709" s="23" t="s">
        <v>309</v>
      </c>
      <c r="O2709" s="72"/>
      <c r="P2709" s="23"/>
      <c r="Q2709" s="23"/>
      <c r="R2709" s="69"/>
      <c r="S2709" s="23" t="s">
        <v>310</v>
      </c>
      <c r="T2709" s="23"/>
      <c r="U2709" s="23"/>
      <c r="V2709" s="23"/>
      <c r="W2709" s="23"/>
      <c r="X2709" s="23"/>
      <c r="Y2709" s="69"/>
      <c r="Z2709" s="23" t="s">
        <v>311</v>
      </c>
      <c r="AA2709" s="23"/>
      <c r="AB2709" s="23"/>
      <c r="AC2709" s="69"/>
      <c r="AD2709" s="76" t="s">
        <v>312</v>
      </c>
      <c r="AF2709" s="23"/>
      <c r="AG2709" s="23"/>
      <c r="AH2709" s="23"/>
      <c r="AI2709" s="23"/>
      <c r="AJ2709" s="23"/>
      <c r="AK2709" s="84"/>
    </row>
    <row r="2710" spans="1:39" s="30" customFormat="1" ht="7" customHeight="1" x14ac:dyDescent="0.15">
      <c r="A2710" s="62"/>
      <c r="B2710" s="173"/>
      <c r="C2710" s="174"/>
      <c r="D2710" s="174"/>
      <c r="E2710" s="174"/>
      <c r="F2710" s="174"/>
      <c r="G2710" s="23"/>
      <c r="H2710" s="77"/>
      <c r="I2710" s="23"/>
      <c r="J2710" s="23"/>
      <c r="K2710" s="23"/>
      <c r="L2710" s="23"/>
      <c r="M2710" s="23"/>
      <c r="N2710" s="23"/>
      <c r="O2710" s="72"/>
      <c r="P2710" s="23"/>
      <c r="Q2710" s="23"/>
      <c r="R2710" s="23"/>
      <c r="S2710" s="23"/>
      <c r="T2710" s="23"/>
      <c r="U2710" s="23"/>
      <c r="V2710" s="23"/>
      <c r="W2710" s="23"/>
      <c r="X2710" s="23"/>
      <c r="Y2710" s="23"/>
      <c r="Z2710" s="23"/>
      <c r="AA2710" s="23"/>
      <c r="AB2710" s="23"/>
      <c r="AC2710" s="23"/>
      <c r="AD2710" s="23"/>
      <c r="AE2710" s="23"/>
      <c r="AF2710" s="23"/>
      <c r="AG2710" s="23"/>
      <c r="AH2710" s="23"/>
      <c r="AI2710" s="23"/>
      <c r="AJ2710" s="23"/>
      <c r="AK2710" s="84"/>
    </row>
    <row r="2711" spans="1:39" ht="17" customHeight="1" x14ac:dyDescent="0.2">
      <c r="A2711" s="62"/>
      <c r="B2711" s="173"/>
      <c r="C2711" s="174"/>
      <c r="D2711" s="174"/>
      <c r="E2711" s="174"/>
      <c r="F2711" s="174"/>
      <c r="G2711" s="75"/>
      <c r="H2711" s="78"/>
      <c r="I2711" s="75" t="s">
        <v>313</v>
      </c>
      <c r="J2711" s="75"/>
      <c r="K2711" s="75"/>
      <c r="L2711" s="75"/>
      <c r="M2711" s="75"/>
      <c r="N2711" s="75"/>
      <c r="O2711" s="75"/>
      <c r="P2711" s="75"/>
      <c r="Q2711" s="75"/>
      <c r="R2711" s="78"/>
      <c r="S2711" s="75" t="s">
        <v>314</v>
      </c>
      <c r="T2711" s="75"/>
      <c r="U2711" s="75"/>
      <c r="V2711" s="75"/>
      <c r="W2711" s="75"/>
      <c r="X2711" s="75"/>
      <c r="Y2711" s="78"/>
      <c r="Z2711" s="75" t="s">
        <v>315</v>
      </c>
      <c r="AA2711" s="75"/>
      <c r="AB2711" s="79"/>
      <c r="AC2711" s="79"/>
      <c r="AD2711" s="79"/>
      <c r="AE2711" s="79"/>
      <c r="AF2711" s="79"/>
      <c r="AG2711" s="79"/>
      <c r="AH2711" s="79"/>
      <c r="AI2711" s="79"/>
      <c r="AJ2711" s="79"/>
      <c r="AK2711" s="85"/>
      <c r="AM2711"/>
    </row>
    <row r="2712" spans="1:39" ht="10" customHeight="1" x14ac:dyDescent="0.2">
      <c r="A2712" s="62"/>
      <c r="B2712" s="86"/>
      <c r="C2712" s="87"/>
      <c r="D2712" s="87"/>
      <c r="E2712" s="87"/>
      <c r="F2712" s="87"/>
      <c r="G2712" s="75"/>
      <c r="H2712" s="75"/>
      <c r="I2712" s="75"/>
      <c r="J2712" s="75"/>
      <c r="K2712" s="75"/>
      <c r="L2712" s="75"/>
      <c r="M2712" s="75"/>
      <c r="N2712" s="75"/>
      <c r="O2712" s="75"/>
      <c r="P2712" s="75"/>
      <c r="Q2712" s="75"/>
      <c r="R2712" s="75"/>
      <c r="S2712" s="75"/>
      <c r="T2712" s="75"/>
      <c r="U2712" s="75"/>
      <c r="V2712" s="75"/>
      <c r="W2712" s="75"/>
      <c r="X2712" s="75"/>
      <c r="Y2712" s="75"/>
      <c r="Z2712" s="75"/>
      <c r="AA2712" s="75"/>
      <c r="AB2712" s="75"/>
      <c r="AC2712" s="75"/>
      <c r="AD2712" s="75"/>
      <c r="AE2712" s="75"/>
      <c r="AF2712" s="75"/>
      <c r="AG2712" s="75"/>
      <c r="AH2712" s="75"/>
      <c r="AI2712" s="75"/>
      <c r="AJ2712" s="75"/>
      <c r="AK2712" s="88"/>
      <c r="AM2712"/>
    </row>
    <row r="2713" spans="1:39" s="23" customFormat="1" ht="15" customHeight="1" x14ac:dyDescent="0.15">
      <c r="A2713" s="64"/>
      <c r="B2713" s="173" t="s">
        <v>316</v>
      </c>
      <c r="C2713" s="174"/>
      <c r="D2713" s="174"/>
      <c r="E2713" s="174"/>
      <c r="F2713" s="174"/>
      <c r="G2713" s="29"/>
      <c r="H2713" s="70"/>
      <c r="I2713" s="80" t="s">
        <v>35</v>
      </c>
      <c r="J2713" s="80"/>
      <c r="K2713" s="80"/>
      <c r="L2713" s="80"/>
      <c r="M2713" s="70"/>
      <c r="N2713" s="80" t="s">
        <v>54</v>
      </c>
      <c r="Q2713" s="80"/>
      <c r="R2713" s="70"/>
      <c r="S2713" s="80" t="s">
        <v>317</v>
      </c>
      <c r="V2713" s="80"/>
      <c r="W2713" s="80"/>
      <c r="Y2713" s="70"/>
      <c r="Z2713" s="80" t="s">
        <v>318</v>
      </c>
      <c r="AA2713" s="80"/>
      <c r="AD2713" s="80"/>
      <c r="AE2713" s="80"/>
      <c r="AF2713" s="80"/>
      <c r="AG2713" s="80"/>
      <c r="AH2713" s="80"/>
      <c r="AI2713" s="80"/>
      <c r="AJ2713" s="80"/>
      <c r="AK2713" s="84"/>
    </row>
    <row r="2714" spans="1:39" ht="17" customHeight="1" x14ac:dyDescent="0.2">
      <c r="A2714" s="62"/>
      <c r="B2714" s="173"/>
      <c r="C2714" s="174"/>
      <c r="D2714" s="174"/>
      <c r="E2714" s="174"/>
      <c r="F2714" s="174"/>
      <c r="G2714" s="75"/>
      <c r="H2714" s="75" t="s">
        <v>319</v>
      </c>
      <c r="I2714" s="75"/>
      <c r="J2714" s="79"/>
      <c r="K2714" s="79"/>
      <c r="L2714" s="79"/>
      <c r="M2714" s="79"/>
      <c r="N2714" s="79"/>
      <c r="O2714" s="79"/>
      <c r="P2714" s="79"/>
      <c r="Q2714" s="79"/>
      <c r="R2714" s="79"/>
      <c r="S2714" s="79"/>
      <c r="T2714" s="79"/>
      <c r="U2714" s="79"/>
      <c r="V2714" s="79"/>
      <c r="W2714" s="79"/>
      <c r="X2714" s="79"/>
      <c r="Y2714" s="79"/>
      <c r="Z2714" s="79"/>
      <c r="AA2714" s="79"/>
      <c r="AB2714" s="79"/>
      <c r="AC2714" s="79"/>
      <c r="AD2714" s="79"/>
      <c r="AE2714" s="79"/>
      <c r="AF2714" s="79"/>
      <c r="AG2714" s="79"/>
      <c r="AH2714" s="79"/>
      <c r="AI2714" s="79"/>
      <c r="AJ2714" s="79"/>
      <c r="AK2714" s="82"/>
      <c r="AM2714"/>
    </row>
    <row r="2715" spans="1:39" ht="5" customHeight="1" x14ac:dyDescent="0.2">
      <c r="A2715" s="62"/>
      <c r="B2715" s="89"/>
      <c r="C2715" s="81"/>
      <c r="D2715" s="81"/>
      <c r="E2715" s="81"/>
      <c r="F2715" s="81"/>
      <c r="G2715" s="81"/>
      <c r="H2715" s="81"/>
      <c r="I2715" s="81"/>
      <c r="J2715" s="81"/>
      <c r="K2715" s="81"/>
      <c r="L2715" s="81"/>
      <c r="M2715" s="81"/>
      <c r="N2715" s="81"/>
      <c r="O2715" s="81"/>
      <c r="P2715" s="81"/>
      <c r="Q2715" s="81"/>
      <c r="R2715" s="81"/>
      <c r="S2715" s="81"/>
      <c r="T2715" s="81"/>
      <c r="U2715" s="81"/>
      <c r="V2715" s="81"/>
      <c r="W2715" s="81"/>
      <c r="X2715" s="81"/>
      <c r="Y2715" s="81"/>
      <c r="Z2715" s="81"/>
      <c r="AA2715" s="81"/>
      <c r="AB2715" s="81"/>
      <c r="AC2715" s="81"/>
      <c r="AD2715" s="81"/>
      <c r="AE2715" s="81"/>
      <c r="AF2715" s="81"/>
      <c r="AG2715" s="81"/>
      <c r="AH2715" s="81"/>
      <c r="AI2715" s="81"/>
      <c r="AJ2715" s="81"/>
      <c r="AK2715" s="90"/>
      <c r="AM2715"/>
    </row>
    <row r="2716" spans="1:39" ht="7" customHeight="1" x14ac:dyDescent="0.2">
      <c r="A2716" s="62"/>
      <c r="B2716" s="175"/>
      <c r="C2716" s="175"/>
      <c r="D2716" s="175"/>
      <c r="E2716" s="175"/>
      <c r="F2716" s="176"/>
      <c r="G2716" s="176"/>
      <c r="H2716" s="176"/>
      <c r="I2716" s="176"/>
      <c r="J2716" s="176"/>
      <c r="K2716" s="176"/>
      <c r="L2716" s="176"/>
      <c r="M2716" s="176"/>
      <c r="N2716" s="176"/>
      <c r="O2716" s="176"/>
      <c r="P2716" s="176"/>
      <c r="Q2716" s="176"/>
      <c r="R2716" s="176"/>
      <c r="S2716" s="176"/>
      <c r="T2716" s="176"/>
      <c r="U2716" s="176"/>
      <c r="V2716" s="176"/>
      <c r="W2716" s="176"/>
      <c r="X2716" s="176"/>
      <c r="Y2716" s="176"/>
      <c r="Z2716" s="176"/>
      <c r="AA2716" s="176"/>
      <c r="AB2716" s="176"/>
      <c r="AC2716" s="176"/>
      <c r="AD2716" s="176"/>
      <c r="AE2716" s="176"/>
      <c r="AF2716" s="176"/>
      <c r="AG2716" s="176"/>
      <c r="AH2716" s="176"/>
      <c r="AI2716" s="176"/>
      <c r="AJ2716" s="176"/>
      <c r="AK2716" s="176"/>
      <c r="AM2716"/>
    </row>
    <row r="2717" spans="1:39" ht="16" customHeight="1" x14ac:dyDescent="0.2">
      <c r="A2717" s="62"/>
      <c r="B2717" s="177" t="s">
        <v>320</v>
      </c>
      <c r="C2717" s="178"/>
      <c r="D2717" s="178"/>
      <c r="E2717" s="178"/>
      <c r="F2717" s="143"/>
      <c r="G2717" s="143"/>
      <c r="H2717" s="143"/>
      <c r="I2717" s="143"/>
      <c r="J2717" s="143"/>
      <c r="K2717" s="143"/>
      <c r="L2717" s="143"/>
      <c r="M2717" s="143"/>
      <c r="N2717" s="143"/>
      <c r="O2717" s="143"/>
      <c r="P2717" s="143"/>
      <c r="Q2717" s="143"/>
      <c r="R2717" s="143"/>
      <c r="S2717" s="143"/>
      <c r="T2717" s="143"/>
      <c r="U2717" s="143"/>
      <c r="V2717" s="143"/>
      <c r="W2717" s="143"/>
      <c r="X2717" s="143"/>
      <c r="Y2717" s="143"/>
      <c r="Z2717" s="143"/>
      <c r="AA2717" s="143"/>
      <c r="AB2717" s="143"/>
      <c r="AC2717" s="143"/>
      <c r="AD2717" s="143"/>
      <c r="AE2717" s="143"/>
      <c r="AF2717" s="143"/>
      <c r="AG2717" s="143"/>
      <c r="AH2717" s="143"/>
      <c r="AI2717" s="143"/>
      <c r="AJ2717" s="143"/>
      <c r="AK2717" s="144"/>
      <c r="AM2717"/>
    </row>
    <row r="2718" spans="1:39" ht="16" customHeight="1" x14ac:dyDescent="0.2">
      <c r="A2718" s="62"/>
      <c r="B2718" s="145"/>
      <c r="C2718" s="146"/>
      <c r="D2718" s="146"/>
      <c r="E2718" s="146"/>
      <c r="F2718" s="146"/>
      <c r="G2718" s="146"/>
      <c r="H2718" s="146"/>
      <c r="I2718" s="146"/>
      <c r="J2718" s="146"/>
      <c r="K2718" s="146"/>
      <c r="L2718" s="146"/>
      <c r="M2718" s="146"/>
      <c r="N2718" s="146"/>
      <c r="O2718" s="146"/>
      <c r="P2718" s="146"/>
      <c r="Q2718" s="146"/>
      <c r="R2718" s="146"/>
      <c r="S2718" s="146"/>
      <c r="T2718" s="146"/>
      <c r="U2718" s="146"/>
      <c r="V2718" s="146"/>
      <c r="W2718" s="146"/>
      <c r="X2718" s="146"/>
      <c r="Y2718" s="146"/>
      <c r="Z2718" s="146"/>
      <c r="AA2718" s="146"/>
      <c r="AB2718" s="146"/>
      <c r="AC2718" s="146"/>
      <c r="AD2718" s="146"/>
      <c r="AE2718" s="146"/>
      <c r="AF2718" s="146"/>
      <c r="AG2718" s="146"/>
      <c r="AH2718" s="146"/>
      <c r="AI2718" s="146"/>
      <c r="AJ2718" s="146"/>
      <c r="AK2718" s="147"/>
      <c r="AM2718"/>
    </row>
    <row r="2719" spans="1:39" ht="16" customHeight="1" x14ac:dyDescent="0.2">
      <c r="A2719" s="62"/>
      <c r="B2719" s="145"/>
      <c r="C2719" s="146"/>
      <c r="D2719" s="146"/>
      <c r="E2719" s="146"/>
      <c r="F2719" s="146"/>
      <c r="G2719" s="146"/>
      <c r="H2719" s="146"/>
      <c r="I2719" s="146"/>
      <c r="J2719" s="146"/>
      <c r="K2719" s="146"/>
      <c r="L2719" s="146"/>
      <c r="M2719" s="146"/>
      <c r="N2719" s="146"/>
      <c r="O2719" s="146"/>
      <c r="P2719" s="146"/>
      <c r="Q2719" s="146"/>
      <c r="R2719" s="146"/>
      <c r="S2719" s="146"/>
      <c r="T2719" s="146"/>
      <c r="U2719" s="146"/>
      <c r="V2719" s="146"/>
      <c r="W2719" s="146"/>
      <c r="X2719" s="146"/>
      <c r="Y2719" s="146"/>
      <c r="Z2719" s="146"/>
      <c r="AA2719" s="146"/>
      <c r="AB2719" s="146"/>
      <c r="AC2719" s="146"/>
      <c r="AD2719" s="146"/>
      <c r="AE2719" s="146"/>
      <c r="AF2719" s="146"/>
      <c r="AG2719" s="146"/>
      <c r="AH2719" s="146"/>
      <c r="AI2719" s="146"/>
      <c r="AJ2719" s="146"/>
      <c r="AK2719" s="147"/>
      <c r="AM2719"/>
    </row>
    <row r="2720" spans="1:39" ht="16" customHeight="1" x14ac:dyDescent="0.2">
      <c r="A2720" s="62"/>
      <c r="B2720" s="145"/>
      <c r="C2720" s="146"/>
      <c r="D2720" s="146"/>
      <c r="E2720" s="146"/>
      <c r="F2720" s="146"/>
      <c r="G2720" s="146"/>
      <c r="H2720" s="146"/>
      <c r="I2720" s="146"/>
      <c r="J2720" s="146"/>
      <c r="K2720" s="146"/>
      <c r="L2720" s="146"/>
      <c r="M2720" s="146"/>
      <c r="N2720" s="146"/>
      <c r="O2720" s="146"/>
      <c r="P2720" s="146"/>
      <c r="Q2720" s="146"/>
      <c r="R2720" s="146"/>
      <c r="S2720" s="146"/>
      <c r="T2720" s="146"/>
      <c r="U2720" s="146"/>
      <c r="V2720" s="146"/>
      <c r="W2720" s="146"/>
      <c r="X2720" s="146"/>
      <c r="Y2720" s="146"/>
      <c r="Z2720" s="146"/>
      <c r="AA2720" s="146"/>
      <c r="AB2720" s="146"/>
      <c r="AC2720" s="146"/>
      <c r="AD2720" s="146"/>
      <c r="AE2720" s="146"/>
      <c r="AF2720" s="146"/>
      <c r="AG2720" s="146"/>
      <c r="AH2720" s="146"/>
      <c r="AI2720" s="146"/>
      <c r="AJ2720" s="146"/>
      <c r="AK2720" s="147"/>
      <c r="AM2720"/>
    </row>
    <row r="2721" spans="1:44" ht="17" customHeight="1" x14ac:dyDescent="0.2">
      <c r="A2721" s="62"/>
      <c r="B2721" s="145"/>
      <c r="C2721" s="146"/>
      <c r="D2721" s="146"/>
      <c r="E2721" s="146"/>
      <c r="F2721" s="146"/>
      <c r="G2721" s="146"/>
      <c r="H2721" s="146"/>
      <c r="I2721" s="146"/>
      <c r="J2721" s="146"/>
      <c r="K2721" s="146"/>
      <c r="L2721" s="146"/>
      <c r="M2721" s="146"/>
      <c r="N2721" s="146"/>
      <c r="O2721" s="146"/>
      <c r="P2721" s="146"/>
      <c r="Q2721" s="146"/>
      <c r="R2721" s="146"/>
      <c r="S2721" s="146"/>
      <c r="T2721" s="146"/>
      <c r="U2721" s="146"/>
      <c r="V2721" s="146"/>
      <c r="W2721" s="146"/>
      <c r="X2721" s="146"/>
      <c r="Y2721" s="146"/>
      <c r="Z2721" s="146"/>
      <c r="AA2721" s="146"/>
      <c r="AB2721" s="146"/>
      <c r="AC2721" s="146"/>
      <c r="AD2721" s="146"/>
      <c r="AE2721" s="146"/>
      <c r="AF2721" s="146"/>
      <c r="AG2721" s="146"/>
      <c r="AH2721" s="146"/>
      <c r="AI2721" s="146"/>
      <c r="AJ2721" s="146"/>
      <c r="AK2721" s="147"/>
      <c r="AM2721"/>
    </row>
    <row r="2722" spans="1:44" ht="17" customHeight="1" x14ac:dyDescent="0.2">
      <c r="A2722" s="62"/>
      <c r="B2722" s="145"/>
      <c r="C2722" s="146"/>
      <c r="D2722" s="146"/>
      <c r="E2722" s="146"/>
      <c r="F2722" s="146"/>
      <c r="G2722" s="146"/>
      <c r="H2722" s="146"/>
      <c r="I2722" s="146"/>
      <c r="J2722" s="146"/>
      <c r="K2722" s="146"/>
      <c r="L2722" s="146"/>
      <c r="M2722" s="146"/>
      <c r="N2722" s="146"/>
      <c r="O2722" s="146"/>
      <c r="P2722" s="146"/>
      <c r="Q2722" s="146"/>
      <c r="R2722" s="146"/>
      <c r="S2722" s="146"/>
      <c r="T2722" s="146"/>
      <c r="U2722" s="146"/>
      <c r="V2722" s="146"/>
      <c r="W2722" s="146"/>
      <c r="X2722" s="146"/>
      <c r="Y2722" s="146"/>
      <c r="Z2722" s="146"/>
      <c r="AA2722" s="146"/>
      <c r="AB2722" s="146"/>
      <c r="AC2722" s="146"/>
      <c r="AD2722" s="146"/>
      <c r="AE2722" s="146"/>
      <c r="AF2722" s="146"/>
      <c r="AG2722" s="146"/>
      <c r="AH2722" s="146"/>
      <c r="AI2722" s="146"/>
      <c r="AJ2722" s="146"/>
      <c r="AK2722" s="147"/>
      <c r="AM2722"/>
    </row>
    <row r="2723" spans="1:44" ht="17" customHeight="1" x14ac:dyDescent="0.2">
      <c r="A2723" s="62"/>
      <c r="B2723" s="148"/>
      <c r="C2723" s="149"/>
      <c r="D2723" s="149"/>
      <c r="E2723" s="149"/>
      <c r="F2723" s="149"/>
      <c r="G2723" s="149"/>
      <c r="H2723" s="149"/>
      <c r="I2723" s="149"/>
      <c r="J2723" s="149"/>
      <c r="K2723" s="149"/>
      <c r="L2723" s="149"/>
      <c r="M2723" s="149"/>
      <c r="N2723" s="149"/>
      <c r="O2723" s="149"/>
      <c r="P2723" s="149"/>
      <c r="Q2723" s="149"/>
      <c r="R2723" s="149"/>
      <c r="S2723" s="149"/>
      <c r="T2723" s="149"/>
      <c r="U2723" s="149"/>
      <c r="V2723" s="149"/>
      <c r="W2723" s="149"/>
      <c r="X2723" s="149"/>
      <c r="Y2723" s="149"/>
      <c r="Z2723" s="149"/>
      <c r="AA2723" s="149"/>
      <c r="AB2723" s="149"/>
      <c r="AC2723" s="149"/>
      <c r="AD2723" s="149"/>
      <c r="AE2723" s="149"/>
      <c r="AF2723" s="149"/>
      <c r="AG2723" s="149"/>
      <c r="AH2723" s="149"/>
      <c r="AI2723" s="149"/>
      <c r="AJ2723" s="149"/>
      <c r="AK2723" s="150"/>
      <c r="AM2723"/>
    </row>
    <row r="2724" spans="1:44" ht="7" customHeight="1" x14ac:dyDescent="0.2">
      <c r="A2724" s="62"/>
      <c r="AM2724"/>
    </row>
    <row r="2725" spans="1:44" ht="12" customHeight="1" x14ac:dyDescent="0.2">
      <c r="A2725" s="62"/>
      <c r="B2725" s="169" t="s">
        <v>321</v>
      </c>
      <c r="C2725" s="170"/>
      <c r="D2725" s="170"/>
      <c r="E2725" s="170"/>
      <c r="F2725" s="25"/>
      <c r="G2725" s="25"/>
      <c r="H2725" s="25"/>
      <c r="I2725" s="25"/>
      <c r="J2725" s="25"/>
      <c r="K2725" s="25"/>
      <c r="L2725" s="25"/>
      <c r="M2725" s="25"/>
      <c r="N2725" s="25"/>
      <c r="O2725" s="25"/>
      <c r="P2725" s="25"/>
      <c r="Q2725" s="25"/>
      <c r="R2725" s="25"/>
      <c r="S2725" s="26"/>
      <c r="T2725" s="169" t="s">
        <v>322</v>
      </c>
      <c r="U2725" s="170"/>
      <c r="V2725" s="170"/>
      <c r="W2725" s="170"/>
      <c r="X2725" s="25"/>
      <c r="Y2725" s="25"/>
      <c r="Z2725" s="25"/>
      <c r="AA2725" s="25"/>
      <c r="AB2725" s="25"/>
      <c r="AC2725" s="25"/>
      <c r="AD2725" s="25"/>
      <c r="AE2725" s="25"/>
      <c r="AF2725" s="25"/>
      <c r="AG2725" s="25"/>
      <c r="AH2725" s="25"/>
      <c r="AI2725" s="25"/>
      <c r="AJ2725" s="25"/>
      <c r="AK2725" s="26"/>
      <c r="AM2725"/>
    </row>
    <row r="2726" spans="1:44" x14ac:dyDescent="0.2">
      <c r="A2726" s="62"/>
      <c r="B2726" s="36"/>
      <c r="C2726" s="37"/>
      <c r="D2726" s="38" t="s">
        <v>323</v>
      </c>
      <c r="F2726" s="32"/>
      <c r="G2726" s="32"/>
      <c r="H2726" s="32"/>
      <c r="I2726" s="32"/>
      <c r="J2726" s="32"/>
      <c r="K2726" s="32"/>
      <c r="L2726" s="32"/>
      <c r="M2726" s="32"/>
      <c r="N2726" s="32"/>
      <c r="O2726" s="32"/>
      <c r="P2726" s="32"/>
      <c r="S2726" s="35"/>
      <c r="T2726" s="36"/>
      <c r="U2726" s="37"/>
      <c r="V2726" s="38" t="s">
        <v>323</v>
      </c>
      <c r="X2726" s="32"/>
      <c r="Y2726" s="32"/>
      <c r="Z2726" s="32"/>
      <c r="AA2726" s="32"/>
      <c r="AB2726" s="32"/>
      <c r="AC2726" s="32"/>
      <c r="AD2726" s="32"/>
      <c r="AE2726" s="32"/>
      <c r="AF2726" s="32"/>
      <c r="AG2726" s="32"/>
      <c r="AH2726" s="32"/>
      <c r="AI2726" s="38"/>
      <c r="AJ2726" s="38"/>
      <c r="AK2726" s="35"/>
      <c r="AM2726"/>
    </row>
    <row r="2727" spans="1:44" ht="7" customHeight="1" x14ac:dyDescent="0.2">
      <c r="A2727" s="62"/>
      <c r="B2727" s="34"/>
      <c r="S2727" s="35"/>
      <c r="T2727" s="34"/>
      <c r="AK2727" s="35"/>
      <c r="AM2727"/>
    </row>
    <row r="2728" spans="1:44" ht="14.25" customHeight="1" x14ac:dyDescent="0.2">
      <c r="A2728" s="62"/>
      <c r="B2728" s="39"/>
      <c r="F2728" s="38" t="s">
        <v>324</v>
      </c>
      <c r="H2728" s="40"/>
      <c r="I2728" s="40"/>
      <c r="J2728" s="41" t="s">
        <v>325</v>
      </c>
      <c r="K2728" s="40"/>
      <c r="L2728" s="41" t="s">
        <v>326</v>
      </c>
      <c r="M2728" s="40"/>
      <c r="N2728" s="40"/>
      <c r="S2728" s="35"/>
      <c r="T2728" s="39"/>
      <c r="X2728" s="38" t="s">
        <v>324</v>
      </c>
      <c r="Z2728" s="40"/>
      <c r="AA2728" s="40"/>
      <c r="AB2728" s="41" t="s">
        <v>325</v>
      </c>
      <c r="AC2728" s="40"/>
      <c r="AD2728" s="41" t="s">
        <v>326</v>
      </c>
      <c r="AE2728" s="40"/>
      <c r="AF2728" s="40"/>
      <c r="AK2728" s="35"/>
      <c r="AM2728"/>
    </row>
    <row r="2729" spans="1:44" ht="5" customHeight="1" x14ac:dyDescent="0.2">
      <c r="A2729" s="62"/>
      <c r="B2729" s="31"/>
      <c r="C2729" s="32"/>
      <c r="D2729" s="32"/>
      <c r="E2729" s="32"/>
      <c r="F2729" s="32"/>
      <c r="G2729" s="32"/>
      <c r="H2729" s="32"/>
      <c r="I2729" s="32"/>
      <c r="J2729" s="32"/>
      <c r="K2729" s="32"/>
      <c r="L2729" s="32"/>
      <c r="M2729" s="32"/>
      <c r="N2729" s="32"/>
      <c r="O2729" s="32"/>
      <c r="P2729" s="32"/>
      <c r="Q2729" s="32"/>
      <c r="R2729" s="32"/>
      <c r="S2729" s="33"/>
      <c r="T2729" s="31"/>
      <c r="U2729" s="32"/>
      <c r="V2729" s="32"/>
      <c r="W2729" s="32"/>
      <c r="X2729" s="32"/>
      <c r="Y2729" s="32"/>
      <c r="Z2729" s="32"/>
      <c r="AA2729" s="32"/>
      <c r="AB2729" s="32"/>
      <c r="AC2729" s="32"/>
      <c r="AD2729" s="32"/>
      <c r="AE2729" s="32"/>
      <c r="AF2729" s="32"/>
      <c r="AG2729" s="32"/>
      <c r="AH2729" s="32"/>
      <c r="AI2729" s="32"/>
      <c r="AJ2729" s="32"/>
      <c r="AK2729" s="33"/>
      <c r="AM2729"/>
    </row>
    <row r="2730" spans="1:44" x14ac:dyDescent="0.2">
      <c r="A2730"/>
      <c r="AK2730" s="95" t="s">
        <v>327</v>
      </c>
      <c r="AM2730"/>
    </row>
    <row r="2731" spans="1:44" ht="5" customHeight="1" x14ac:dyDescent="0.2">
      <c r="B2731" s="16"/>
      <c r="C2731" s="17"/>
      <c r="D2731" s="18"/>
      <c r="E2731" s="18"/>
      <c r="F2731" s="18"/>
      <c r="G2731" s="18"/>
      <c r="H2731" s="18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  <c r="AA2731" s="16"/>
      <c r="AB2731" s="16"/>
      <c r="AC2731" s="16"/>
      <c r="AD2731" s="16"/>
      <c r="AE2731" s="16"/>
      <c r="AF2731" s="16"/>
      <c r="AG2731" s="16"/>
      <c r="AH2731" s="16"/>
      <c r="AI2731" s="16"/>
      <c r="AJ2731" s="16"/>
      <c r="AK2731" s="16"/>
    </row>
    <row r="2732" spans="1:44" ht="22" customHeight="1" x14ac:dyDescent="0.2">
      <c r="A2732" t="str">
        <f>IF($AN$2="","",IF(A2662&gt;=$AN$2,"",1+A2662))</f>
        <v/>
      </c>
      <c r="B2732" s="188"/>
      <c r="C2732" s="189"/>
      <c r="D2732" s="189"/>
      <c r="E2732" s="189"/>
      <c r="F2732" s="189"/>
      <c r="G2732" s="189"/>
      <c r="H2732" s="189"/>
      <c r="I2732" s="190"/>
      <c r="J2732" s="192" t="s">
        <v>277</v>
      </c>
      <c r="K2732" s="193"/>
      <c r="L2732" s="193"/>
      <c r="M2732" s="193"/>
      <c r="N2732" s="193"/>
      <c r="O2732" s="193"/>
      <c r="P2732" s="193"/>
      <c r="Q2732" s="193"/>
      <c r="R2732" s="193"/>
      <c r="S2732" s="193"/>
      <c r="T2732" s="193"/>
      <c r="U2732" s="193"/>
      <c r="V2732" s="193"/>
      <c r="W2732" s="193"/>
      <c r="X2732" s="196" t="str">
        <f>IF(A2732="","",_xlfn.XLOOKUP(A2732,Listagem[Item],Listagem[Número OS]))</f>
        <v/>
      </c>
      <c r="Y2732" s="196"/>
      <c r="Z2732" s="196"/>
      <c r="AA2732" s="196"/>
      <c r="AB2732" s="196"/>
      <c r="AC2732" s="197"/>
      <c r="AD2732" s="188"/>
      <c r="AE2732" s="189"/>
      <c r="AF2732" s="189"/>
      <c r="AG2732" s="189"/>
      <c r="AH2732" s="189"/>
      <c r="AI2732" s="189"/>
      <c r="AJ2732" s="189"/>
      <c r="AK2732" s="190"/>
      <c r="AL2732" s="13"/>
      <c r="AM2732"/>
    </row>
    <row r="2733" spans="1:44" ht="22" customHeight="1" x14ac:dyDescent="0.2">
      <c r="A2733" s="14"/>
      <c r="B2733" s="161"/>
      <c r="C2733" s="162"/>
      <c r="D2733" s="162"/>
      <c r="E2733" s="162"/>
      <c r="F2733" s="162"/>
      <c r="G2733" s="162"/>
      <c r="H2733" s="162"/>
      <c r="I2733" s="191"/>
      <c r="J2733" s="194"/>
      <c r="K2733" s="195"/>
      <c r="L2733" s="195"/>
      <c r="M2733" s="195"/>
      <c r="N2733" s="195"/>
      <c r="O2733" s="195"/>
      <c r="P2733" s="195"/>
      <c r="Q2733" s="195"/>
      <c r="R2733" s="195"/>
      <c r="S2733" s="195"/>
      <c r="T2733" s="195"/>
      <c r="U2733" s="195"/>
      <c r="V2733" s="195"/>
      <c r="W2733" s="195"/>
      <c r="X2733" s="198"/>
      <c r="Y2733" s="198"/>
      <c r="Z2733" s="198"/>
      <c r="AA2733" s="198"/>
      <c r="AB2733" s="198"/>
      <c r="AC2733" s="199"/>
      <c r="AD2733" s="161"/>
      <c r="AE2733" s="162"/>
      <c r="AF2733" s="162"/>
      <c r="AG2733" s="162"/>
      <c r="AH2733" s="162"/>
      <c r="AI2733" s="162"/>
      <c r="AJ2733" s="162"/>
      <c r="AK2733" s="191"/>
      <c r="AM2733"/>
    </row>
    <row r="2734" spans="1:44" ht="7" customHeight="1" x14ac:dyDescent="0.2">
      <c r="A2734"/>
      <c r="C2734" s="15"/>
      <c r="D2734" s="12"/>
      <c r="E2734" s="12"/>
      <c r="F2734" s="12"/>
      <c r="G2734" s="12"/>
      <c r="H2734" s="12"/>
      <c r="AM2734"/>
    </row>
    <row r="2735" spans="1:44" ht="18" customHeight="1" x14ac:dyDescent="0.2">
      <c r="A2735" s="62"/>
      <c r="B2735" s="200" t="s">
        <v>11</v>
      </c>
      <c r="C2735" s="201"/>
      <c r="D2735" s="201"/>
      <c r="E2735" s="201"/>
      <c r="F2735" s="201"/>
      <c r="G2735" s="201"/>
      <c r="H2735" s="201"/>
      <c r="I2735" s="97" t="str">
        <f>IF($X2732="","",_xlfn.XLOOKUP($X2732,Sisteplant[Número OS],Sisteplant[Denominação Tipo de Solicitação Serviço]))</f>
        <v/>
      </c>
      <c r="J2735" s="99"/>
      <c r="K2735" s="99"/>
      <c r="L2735" s="99"/>
      <c r="M2735" s="99"/>
      <c r="N2735" s="99"/>
      <c r="O2735" s="200" t="s">
        <v>13</v>
      </c>
      <c r="P2735" s="201"/>
      <c r="Q2735" s="201"/>
      <c r="R2735" s="98" t="str">
        <f>IF($X2732="","",_xlfn.XLOOKUP($X2732,Sisteplant[Número OS],Sisteplant[Denominação Oficina]))</f>
        <v/>
      </c>
      <c r="S2735" s="98"/>
      <c r="T2735" s="98"/>
      <c r="U2735" s="98"/>
      <c r="V2735" s="98"/>
      <c r="W2735" s="98"/>
      <c r="X2735" s="202" t="s">
        <v>15</v>
      </c>
      <c r="Y2735" s="203"/>
      <c r="Z2735" s="203"/>
      <c r="AA2735" s="203"/>
      <c r="AB2735" s="203"/>
      <c r="AC2735" s="204" t="str">
        <f>IF($X2732="","",_xlfn.XLOOKUP($X2732,Sisteplant[Número OS],Sisteplant[Data Prevista]))</f>
        <v/>
      </c>
      <c r="AD2735" s="204"/>
      <c r="AE2735" s="204"/>
      <c r="AF2735" s="204"/>
      <c r="AG2735" s="204"/>
      <c r="AH2735" s="204"/>
      <c r="AI2735" s="204"/>
      <c r="AJ2735" s="204"/>
      <c r="AK2735" s="234"/>
      <c r="AM2735"/>
      <c r="AN2735" s="111"/>
      <c r="AO2735" s="111"/>
      <c r="AP2735" s="111"/>
      <c r="AQ2735" s="111"/>
      <c r="AR2735" s="111"/>
    </row>
    <row r="2736" spans="1:44" ht="7" customHeight="1" x14ac:dyDescent="0.2">
      <c r="A2736" s="62"/>
      <c r="B2736" s="16"/>
      <c r="C2736" s="17"/>
      <c r="D2736" s="18"/>
      <c r="E2736" s="18"/>
      <c r="F2736" s="18"/>
      <c r="G2736" s="18"/>
      <c r="H2736" s="18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  <c r="AA2736" s="16"/>
      <c r="AB2736" s="16"/>
      <c r="AC2736" s="16"/>
      <c r="AD2736" s="16"/>
      <c r="AE2736" s="16"/>
      <c r="AF2736" s="16"/>
      <c r="AG2736" s="16"/>
      <c r="AH2736" s="16"/>
      <c r="AI2736" s="16"/>
      <c r="AJ2736" s="16"/>
      <c r="AK2736" s="16"/>
      <c r="AM2736"/>
      <c r="AN2736" s="111"/>
      <c r="AO2736" s="111"/>
      <c r="AP2736" s="111"/>
      <c r="AQ2736" s="111"/>
      <c r="AR2736" s="111"/>
    </row>
    <row r="2737" spans="1:44" ht="15" customHeight="1" x14ac:dyDescent="0.2">
      <c r="A2737" s="62"/>
      <c r="B2737" s="91" t="s">
        <v>278</v>
      </c>
      <c r="C2737" s="19"/>
      <c r="D2737" s="20"/>
      <c r="E2737" s="20"/>
      <c r="F2737" s="20"/>
      <c r="G2737" s="20"/>
      <c r="H2737" s="20"/>
      <c r="I2737" s="21"/>
      <c r="J2737" s="21"/>
      <c r="K2737" s="21"/>
      <c r="L2737" s="21"/>
      <c r="M2737" s="21"/>
      <c r="N2737" s="21"/>
      <c r="O2737" s="21"/>
      <c r="P2737" s="21"/>
      <c r="Q2737" s="21"/>
      <c r="R2737" s="21"/>
      <c r="S2737" s="21"/>
      <c r="T2737" s="21"/>
      <c r="U2737" s="21"/>
      <c r="V2737" s="21"/>
      <c r="W2737" s="21"/>
      <c r="X2737" s="21"/>
      <c r="Y2737" s="21"/>
      <c r="Z2737" s="21"/>
      <c r="AA2737" s="21"/>
      <c r="AB2737" s="21"/>
      <c r="AC2737" s="21"/>
      <c r="AD2737" s="21"/>
      <c r="AE2737" s="21"/>
      <c r="AF2737" s="21"/>
      <c r="AG2737" s="21"/>
      <c r="AH2737" s="21"/>
      <c r="AI2737" s="21"/>
      <c r="AJ2737" s="21"/>
      <c r="AK2737" s="22"/>
      <c r="AM2737"/>
      <c r="AN2737" s="111"/>
      <c r="AO2737" s="111"/>
      <c r="AP2737" s="111"/>
      <c r="AQ2737" s="111"/>
      <c r="AR2737" s="111"/>
    </row>
    <row r="2738" spans="1:44" ht="16.75" customHeight="1" x14ac:dyDescent="0.2">
      <c r="A2738" s="64"/>
      <c r="B2738" s="208" t="str">
        <f>IF($X2732="","",_xlfn.XLOOKUP($X2732,Sisteplant[Número OS],Sisteplant[Descrição OS]))</f>
        <v/>
      </c>
      <c r="C2738" s="209"/>
      <c r="D2738" s="209"/>
      <c r="E2738" s="209"/>
      <c r="F2738" s="209"/>
      <c r="G2738" s="209"/>
      <c r="H2738" s="209"/>
      <c r="I2738" s="209"/>
      <c r="J2738" s="209"/>
      <c r="K2738" s="209"/>
      <c r="L2738" s="209"/>
      <c r="M2738" s="209"/>
      <c r="N2738" s="209"/>
      <c r="O2738" s="209"/>
      <c r="P2738" s="209"/>
      <c r="Q2738" s="209"/>
      <c r="R2738" s="209"/>
      <c r="S2738" s="209"/>
      <c r="T2738" s="209"/>
      <c r="U2738" s="209"/>
      <c r="V2738" s="209"/>
      <c r="W2738" s="209"/>
      <c r="X2738" s="209"/>
      <c r="Y2738" s="209"/>
      <c r="Z2738" s="209"/>
      <c r="AA2738" s="209"/>
      <c r="AB2738" s="209"/>
      <c r="AC2738" s="209"/>
      <c r="AD2738" s="209"/>
      <c r="AE2738" s="209"/>
      <c r="AF2738" s="209"/>
      <c r="AG2738" s="209"/>
      <c r="AH2738" s="209"/>
      <c r="AI2738" s="209"/>
      <c r="AJ2738" s="209"/>
      <c r="AK2738" s="210"/>
      <c r="AM2738"/>
    </row>
    <row r="2739" spans="1:44" ht="16.75" customHeight="1" x14ac:dyDescent="0.2">
      <c r="A2739" s="64"/>
      <c r="B2739" s="208"/>
      <c r="C2739" s="209"/>
      <c r="D2739" s="209"/>
      <c r="E2739" s="209"/>
      <c r="F2739" s="209"/>
      <c r="G2739" s="209"/>
      <c r="H2739" s="209"/>
      <c r="I2739" s="209"/>
      <c r="J2739" s="209"/>
      <c r="K2739" s="209"/>
      <c r="L2739" s="209"/>
      <c r="M2739" s="209"/>
      <c r="N2739" s="209"/>
      <c r="O2739" s="209"/>
      <c r="P2739" s="209"/>
      <c r="Q2739" s="209"/>
      <c r="R2739" s="209"/>
      <c r="S2739" s="209"/>
      <c r="T2739" s="209"/>
      <c r="U2739" s="209"/>
      <c r="V2739" s="209"/>
      <c r="W2739" s="209"/>
      <c r="X2739" s="209"/>
      <c r="Y2739" s="209"/>
      <c r="Z2739" s="209"/>
      <c r="AA2739" s="209"/>
      <c r="AB2739" s="209"/>
      <c r="AC2739" s="209"/>
      <c r="AD2739" s="209"/>
      <c r="AE2739" s="209"/>
      <c r="AF2739" s="209"/>
      <c r="AG2739" s="209"/>
      <c r="AH2739" s="209"/>
      <c r="AI2739" s="209"/>
      <c r="AJ2739" s="209"/>
      <c r="AK2739" s="210"/>
      <c r="AM2739"/>
    </row>
    <row r="2740" spans="1:44" ht="16.75" customHeight="1" x14ac:dyDescent="0.2">
      <c r="A2740" s="62"/>
      <c r="B2740" s="208"/>
      <c r="C2740" s="209"/>
      <c r="D2740" s="209"/>
      <c r="E2740" s="209"/>
      <c r="F2740" s="209"/>
      <c r="G2740" s="209"/>
      <c r="H2740" s="209"/>
      <c r="I2740" s="209"/>
      <c r="J2740" s="209"/>
      <c r="K2740" s="209"/>
      <c r="L2740" s="209"/>
      <c r="M2740" s="209"/>
      <c r="N2740" s="209"/>
      <c r="O2740" s="209"/>
      <c r="P2740" s="209"/>
      <c r="Q2740" s="209"/>
      <c r="R2740" s="209"/>
      <c r="S2740" s="209"/>
      <c r="T2740" s="209"/>
      <c r="U2740" s="209"/>
      <c r="V2740" s="209"/>
      <c r="W2740" s="209"/>
      <c r="X2740" s="209"/>
      <c r="Y2740" s="209"/>
      <c r="Z2740" s="209"/>
      <c r="AA2740" s="209"/>
      <c r="AB2740" s="209"/>
      <c r="AC2740" s="209"/>
      <c r="AD2740" s="209"/>
      <c r="AE2740" s="209"/>
      <c r="AF2740" s="209"/>
      <c r="AG2740" s="209"/>
      <c r="AH2740" s="209"/>
      <c r="AI2740" s="209"/>
      <c r="AJ2740" s="209"/>
      <c r="AK2740" s="210"/>
      <c r="AM2740"/>
    </row>
    <row r="2741" spans="1:44" ht="16.75" customHeight="1" x14ac:dyDescent="0.2">
      <c r="A2741" s="62"/>
      <c r="B2741" s="211"/>
      <c r="C2741" s="212"/>
      <c r="D2741" s="212"/>
      <c r="E2741" s="212"/>
      <c r="F2741" s="212"/>
      <c r="G2741" s="212"/>
      <c r="H2741" s="212"/>
      <c r="I2741" s="212"/>
      <c r="J2741" s="212"/>
      <c r="K2741" s="212"/>
      <c r="L2741" s="212"/>
      <c r="M2741" s="212"/>
      <c r="N2741" s="212"/>
      <c r="O2741" s="212"/>
      <c r="P2741" s="212"/>
      <c r="Q2741" s="212"/>
      <c r="R2741" s="212"/>
      <c r="S2741" s="212"/>
      <c r="T2741" s="212"/>
      <c r="U2741" s="212"/>
      <c r="V2741" s="212"/>
      <c r="W2741" s="212"/>
      <c r="X2741" s="212"/>
      <c r="Y2741" s="212"/>
      <c r="Z2741" s="212"/>
      <c r="AA2741" s="212"/>
      <c r="AB2741" s="212"/>
      <c r="AC2741" s="212"/>
      <c r="AD2741" s="212"/>
      <c r="AE2741" s="212"/>
      <c r="AF2741" s="212"/>
      <c r="AG2741" s="212"/>
      <c r="AH2741" s="212"/>
      <c r="AI2741" s="212"/>
      <c r="AJ2741" s="212"/>
      <c r="AK2741" s="213"/>
      <c r="AM2741"/>
    </row>
    <row r="2742" spans="1:44" ht="7" customHeight="1" x14ac:dyDescent="0.2">
      <c r="A2742" s="62"/>
      <c r="B2742" s="16"/>
      <c r="C2742" s="17"/>
      <c r="D2742" s="18"/>
      <c r="E2742" s="18"/>
      <c r="F2742" s="18"/>
      <c r="G2742" s="18"/>
      <c r="H2742" s="18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  <c r="AA2742" s="16"/>
      <c r="AB2742" s="16"/>
      <c r="AC2742" s="16"/>
      <c r="AD2742" s="16"/>
      <c r="AE2742" s="16"/>
      <c r="AF2742" s="16"/>
      <c r="AG2742" s="16"/>
      <c r="AH2742" s="16"/>
      <c r="AI2742" s="16"/>
      <c r="AJ2742" s="16"/>
      <c r="AK2742" s="16"/>
      <c r="AM2742"/>
    </row>
    <row r="2743" spans="1:44" ht="18" customHeight="1" x14ac:dyDescent="0.2">
      <c r="A2743" s="62"/>
      <c r="B2743" s="179" t="s">
        <v>279</v>
      </c>
      <c r="C2743" s="180"/>
      <c r="D2743" s="99" t="str">
        <f>IF($X2732="","",_xlfn.XLOOKUP($X2732,Sisteplant[Número OS],Sisteplant[Ativo]))</f>
        <v/>
      </c>
      <c r="E2743" s="99"/>
      <c r="F2743" s="99"/>
      <c r="G2743" s="99"/>
      <c r="H2743" s="99"/>
      <c r="I2743" s="99"/>
      <c r="J2743" s="99"/>
      <c r="K2743" s="99"/>
      <c r="L2743" s="179" t="s">
        <v>280</v>
      </c>
      <c r="M2743" s="180"/>
      <c r="N2743" s="180"/>
      <c r="O2743" s="180"/>
      <c r="P2743" s="99" t="str">
        <f>IF($X2732="","",_xlfn.XLOOKUP($X2732,Sisteplant[Número OS],Sisteplant[Denominação Ativo]))</f>
        <v/>
      </c>
      <c r="Q2743" s="99"/>
      <c r="R2743" s="99"/>
      <c r="S2743" s="99"/>
      <c r="T2743" s="99"/>
      <c r="U2743" s="99"/>
      <c r="V2743" s="99"/>
      <c r="W2743" s="99"/>
      <c r="X2743" s="99"/>
      <c r="Y2743" s="99"/>
      <c r="Z2743" s="99"/>
      <c r="AA2743" s="99"/>
      <c r="AB2743" s="99"/>
      <c r="AC2743" s="99"/>
      <c r="AD2743" s="99"/>
      <c r="AE2743" s="185" t="str">
        <f t="array" ref="AE2743">IFERROR(
IF(I2735="","",
_xlfn.SWITCH(I2735,
"PROJETO","PO",
"OBRAS","CC")),
"--")</f>
        <v/>
      </c>
      <c r="AF2743" s="186"/>
      <c r="AG2743" s="214" t="str">
        <f t="array" ref="AG2743">IFERROR(
_xlfn.SWITCH(I2735,
"","",
"PROJETO",VALUE(RIGHT(_xlfn.XLOOKUP(X2732,Sisteplant[Número OS],Sisteplant[Observações do Serviço]),LEN(_xlfn.XLOOKUP(X2732,Sisteplant[Número OS],Sisteplant[Observações do Serviço]))-3)),
"OBRAS",VALUE(LEFT(VLOOKUP($X2732,Sisteplant[],20,FALSE),FIND("-",VLOOKUP($X2732,Sisteplant[],20,FALSE))-1))),"--")</f>
        <v/>
      </c>
      <c r="AH2743" s="214"/>
      <c r="AI2743" s="214"/>
      <c r="AJ2743" s="214"/>
      <c r="AK2743" s="215"/>
      <c r="AM2743"/>
    </row>
    <row r="2744" spans="1:44" ht="7" customHeight="1" x14ac:dyDescent="0.2">
      <c r="A2744" s="62"/>
      <c r="B2744" s="18"/>
      <c r="C2744" s="24"/>
      <c r="D2744" s="18"/>
      <c r="E2744" s="18"/>
      <c r="F2744" s="18"/>
      <c r="G2744" s="18"/>
      <c r="H2744" s="18"/>
      <c r="I2744" s="18"/>
      <c r="J2744" s="18"/>
      <c r="K2744" s="18"/>
      <c r="L2744" s="18"/>
      <c r="M2744" s="18"/>
      <c r="N2744" s="18"/>
      <c r="O2744" s="18"/>
      <c r="P2744" s="18"/>
      <c r="Q2744" s="18"/>
      <c r="R2744" s="18"/>
      <c r="S2744" s="18"/>
      <c r="T2744" s="18"/>
      <c r="U2744" s="18"/>
      <c r="V2744" s="18"/>
      <c r="W2744" s="18"/>
      <c r="X2744" s="18"/>
      <c r="Y2744" s="18"/>
      <c r="Z2744" s="18"/>
      <c r="AA2744" s="18"/>
      <c r="AB2744" s="18"/>
      <c r="AC2744" s="18"/>
      <c r="AD2744" s="18"/>
      <c r="AE2744" s="18"/>
      <c r="AF2744" s="18"/>
      <c r="AG2744" s="18"/>
      <c r="AH2744" s="18"/>
      <c r="AI2744" s="18"/>
      <c r="AJ2744" s="18"/>
      <c r="AK2744" s="18"/>
      <c r="AM2744"/>
    </row>
    <row r="2745" spans="1:44" ht="18" customHeight="1" x14ac:dyDescent="0.2">
      <c r="A2745" s="62"/>
      <c r="B2745" s="179" t="s">
        <v>9</v>
      </c>
      <c r="C2745" s="180"/>
      <c r="D2745" s="180"/>
      <c r="E2745" s="180"/>
      <c r="F2745" s="99" t="str">
        <f>IF($X2732="","",_xlfn.XLOOKUP($X2732,Sisteplant[Número OS],Sisteplant[Denominação do Solicitante]))</f>
        <v/>
      </c>
      <c r="G2745" s="99"/>
      <c r="H2745" s="99"/>
      <c r="I2745" s="99"/>
      <c r="J2745" s="99"/>
      <c r="K2745" s="99"/>
      <c r="L2745" s="99"/>
      <c r="M2745" s="99"/>
      <c r="N2745" s="99"/>
      <c r="O2745" s="99"/>
      <c r="P2745" s="99"/>
      <c r="Q2745" s="99"/>
      <c r="R2745" s="99"/>
      <c r="S2745" s="181" t="s">
        <v>281</v>
      </c>
      <c r="T2745" s="182"/>
      <c r="U2745" s="182"/>
      <c r="V2745" s="183" t="str">
        <f>IF($X2732="","",_xlfn.XLOOKUP($X2732,Sisteplant[Número OS],Sisteplant[Denominação Unidade Negócio]))</f>
        <v/>
      </c>
      <c r="W2745" s="183"/>
      <c r="X2745" s="183"/>
      <c r="Y2745" s="183"/>
      <c r="Z2745" s="183"/>
      <c r="AA2745" s="184"/>
      <c r="AB2745" s="185" t="s">
        <v>1</v>
      </c>
      <c r="AC2745" s="186"/>
      <c r="AD2745" s="186"/>
      <c r="AE2745" s="186"/>
      <c r="AF2745" s="99" t="str">
        <f>IF($X2732="","",_xlfn.XLOOKUP($X2732,Sisteplant[Número OS],Sisteplant[OS Cliente]))</f>
        <v/>
      </c>
      <c r="AG2745" s="99"/>
      <c r="AH2745" s="99"/>
      <c r="AI2745" s="99"/>
      <c r="AJ2745" s="99"/>
      <c r="AK2745" s="100"/>
      <c r="AM2745"/>
    </row>
    <row r="2746" spans="1:44" ht="7" customHeight="1" x14ac:dyDescent="0.2">
      <c r="A2746" s="62"/>
      <c r="B2746" s="16"/>
      <c r="C2746" s="17"/>
      <c r="D2746" s="18"/>
      <c r="E2746" s="18"/>
      <c r="F2746" s="18"/>
      <c r="G2746" s="18"/>
      <c r="H2746" s="18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  <c r="AA2746" s="16"/>
      <c r="AB2746" s="16"/>
      <c r="AC2746" s="16"/>
      <c r="AD2746" s="16"/>
      <c r="AE2746" s="16"/>
      <c r="AF2746" s="16"/>
      <c r="AG2746" s="16"/>
      <c r="AH2746" s="16"/>
      <c r="AI2746" s="16"/>
      <c r="AJ2746" s="16"/>
      <c r="AK2746" s="16"/>
      <c r="AM2746"/>
    </row>
    <row r="2747" spans="1:44" ht="15" customHeight="1" x14ac:dyDescent="0.2">
      <c r="A2747" s="62"/>
      <c r="B2747" s="232" t="s">
        <v>282</v>
      </c>
      <c r="C2747" s="152" t="s">
        <v>283</v>
      </c>
      <c r="D2747" s="153"/>
      <c r="E2747" s="153"/>
      <c r="F2747" s="153"/>
      <c r="G2747" s="153"/>
      <c r="H2747" s="153"/>
      <c r="I2747" s="153"/>
      <c r="J2747" s="153"/>
      <c r="K2747" s="153"/>
      <c r="L2747" s="153"/>
      <c r="M2747" s="153"/>
      <c r="N2747" s="153"/>
      <c r="O2747" s="153"/>
      <c r="P2747" s="153"/>
      <c r="Q2747" s="153"/>
      <c r="R2747" s="153"/>
      <c r="S2747" s="153"/>
      <c r="T2747" s="153"/>
      <c r="U2747" s="153"/>
      <c r="V2747" s="153"/>
      <c r="W2747" s="153"/>
      <c r="X2747" s="153"/>
      <c r="Y2747" s="153"/>
      <c r="Z2747" s="153"/>
      <c r="AA2747" s="153"/>
      <c r="AB2747" s="153"/>
      <c r="AC2747" s="153"/>
      <c r="AD2747" s="153"/>
      <c r="AE2747" s="154"/>
      <c r="AF2747" s="136" t="s">
        <v>284</v>
      </c>
      <c r="AG2747" s="137"/>
      <c r="AH2747" s="138"/>
      <c r="AI2747" s="136" t="s">
        <v>281</v>
      </c>
      <c r="AJ2747" s="137"/>
      <c r="AK2747" s="138"/>
      <c r="AM2747"/>
    </row>
    <row r="2748" spans="1:44" ht="16.75" customHeight="1" x14ac:dyDescent="0.2">
      <c r="A2748" s="62"/>
      <c r="B2748" s="233"/>
      <c r="C2748" s="155"/>
      <c r="D2748" s="156"/>
      <c r="E2748" s="156"/>
      <c r="F2748" s="156"/>
      <c r="G2748" s="156"/>
      <c r="H2748" s="156"/>
      <c r="I2748" s="156"/>
      <c r="J2748" s="156"/>
      <c r="K2748" s="156"/>
      <c r="L2748" s="156"/>
      <c r="M2748" s="156"/>
      <c r="N2748" s="156"/>
      <c r="O2748" s="156"/>
      <c r="P2748" s="156"/>
      <c r="Q2748" s="156"/>
      <c r="R2748" s="156"/>
      <c r="S2748" s="156"/>
      <c r="T2748" s="156"/>
      <c r="U2748" s="156"/>
      <c r="V2748" s="156"/>
      <c r="W2748" s="156"/>
      <c r="X2748" s="156"/>
      <c r="Y2748" s="156"/>
      <c r="Z2748" s="156"/>
      <c r="AA2748" s="156"/>
      <c r="AB2748" s="156"/>
      <c r="AC2748" s="156"/>
      <c r="AD2748" s="156"/>
      <c r="AE2748" s="157"/>
      <c r="AF2748" s="139"/>
      <c r="AG2748" s="140"/>
      <c r="AH2748" s="141"/>
      <c r="AI2748" s="139"/>
      <c r="AJ2748" s="140"/>
      <c r="AK2748" s="141"/>
      <c r="AM2748"/>
    </row>
    <row r="2749" spans="1:44" ht="16.75" customHeight="1" x14ac:dyDescent="0.2">
      <c r="A2749" s="62"/>
      <c r="B2749" s="92">
        <v>1</v>
      </c>
      <c r="C2749" s="142"/>
      <c r="D2749" s="143"/>
      <c r="E2749" s="143"/>
      <c r="F2749" s="143"/>
      <c r="G2749" s="143"/>
      <c r="H2749" s="143"/>
      <c r="I2749" s="143"/>
      <c r="J2749" s="143"/>
      <c r="K2749" s="143"/>
      <c r="L2749" s="143"/>
      <c r="M2749" s="143"/>
      <c r="N2749" s="143"/>
      <c r="O2749" s="143"/>
      <c r="P2749" s="143"/>
      <c r="Q2749" s="143"/>
      <c r="R2749" s="143"/>
      <c r="S2749" s="143"/>
      <c r="T2749" s="143"/>
      <c r="U2749" s="143"/>
      <c r="V2749" s="143"/>
      <c r="W2749" s="143"/>
      <c r="X2749" s="143"/>
      <c r="Y2749" s="143"/>
      <c r="Z2749" s="143"/>
      <c r="AA2749" s="143"/>
      <c r="AB2749" s="143"/>
      <c r="AC2749" s="143"/>
      <c r="AD2749" s="143"/>
      <c r="AE2749" s="144"/>
      <c r="AF2749" s="142"/>
      <c r="AG2749" s="143"/>
      <c r="AH2749" s="144"/>
      <c r="AI2749" s="142"/>
      <c r="AJ2749" s="143"/>
      <c r="AK2749" s="144"/>
      <c r="AM2749"/>
    </row>
    <row r="2750" spans="1:44" ht="16.75" customHeight="1" x14ac:dyDescent="0.2">
      <c r="A2750" s="62"/>
      <c r="B2750" s="93">
        <v>2</v>
      </c>
      <c r="C2750" s="145"/>
      <c r="D2750" s="146"/>
      <c r="E2750" s="146"/>
      <c r="F2750" s="146"/>
      <c r="G2750" s="146"/>
      <c r="H2750" s="146"/>
      <c r="I2750" s="146"/>
      <c r="J2750" s="146"/>
      <c r="K2750" s="146"/>
      <c r="L2750" s="146"/>
      <c r="M2750" s="146"/>
      <c r="N2750" s="146"/>
      <c r="O2750" s="146"/>
      <c r="P2750" s="146"/>
      <c r="Q2750" s="146"/>
      <c r="R2750" s="146"/>
      <c r="S2750" s="146"/>
      <c r="T2750" s="146"/>
      <c r="U2750" s="146"/>
      <c r="V2750" s="146"/>
      <c r="W2750" s="146"/>
      <c r="X2750" s="146"/>
      <c r="Y2750" s="146"/>
      <c r="Z2750" s="146"/>
      <c r="AA2750" s="146"/>
      <c r="AB2750" s="146"/>
      <c r="AC2750" s="146"/>
      <c r="AD2750" s="146"/>
      <c r="AE2750" s="147"/>
      <c r="AF2750" s="145"/>
      <c r="AG2750" s="146"/>
      <c r="AH2750" s="147"/>
      <c r="AI2750" s="145"/>
      <c r="AJ2750" s="146"/>
      <c r="AK2750" s="147"/>
      <c r="AM2750"/>
    </row>
    <row r="2751" spans="1:44" ht="16.75" customHeight="1" x14ac:dyDescent="0.2">
      <c r="A2751" s="62"/>
      <c r="B2751" s="93">
        <v>3</v>
      </c>
      <c r="C2751" s="145"/>
      <c r="D2751" s="146"/>
      <c r="E2751" s="146"/>
      <c r="F2751" s="146"/>
      <c r="G2751" s="146"/>
      <c r="H2751" s="146"/>
      <c r="I2751" s="146"/>
      <c r="J2751" s="146"/>
      <c r="K2751" s="146"/>
      <c r="L2751" s="146"/>
      <c r="M2751" s="146"/>
      <c r="N2751" s="146"/>
      <c r="O2751" s="146"/>
      <c r="P2751" s="146"/>
      <c r="Q2751" s="146"/>
      <c r="R2751" s="146"/>
      <c r="S2751" s="146"/>
      <c r="T2751" s="146"/>
      <c r="U2751" s="146"/>
      <c r="V2751" s="146"/>
      <c r="W2751" s="146"/>
      <c r="X2751" s="146"/>
      <c r="Y2751" s="146"/>
      <c r="Z2751" s="146"/>
      <c r="AA2751" s="146"/>
      <c r="AB2751" s="146"/>
      <c r="AC2751" s="146"/>
      <c r="AD2751" s="146"/>
      <c r="AE2751" s="147"/>
      <c r="AF2751" s="145"/>
      <c r="AG2751" s="146"/>
      <c r="AH2751" s="147"/>
      <c r="AI2751" s="145"/>
      <c r="AJ2751" s="146"/>
      <c r="AK2751" s="147"/>
      <c r="AM2751"/>
    </row>
    <row r="2752" spans="1:44" s="27" customFormat="1" ht="17" customHeight="1" x14ac:dyDescent="0.2">
      <c r="A2752" s="64"/>
      <c r="B2752" s="93">
        <v>4</v>
      </c>
      <c r="C2752" s="145"/>
      <c r="D2752" s="146"/>
      <c r="E2752" s="146"/>
      <c r="F2752" s="146"/>
      <c r="G2752" s="146"/>
      <c r="H2752" s="146"/>
      <c r="I2752" s="146"/>
      <c r="J2752" s="146"/>
      <c r="K2752" s="146"/>
      <c r="L2752" s="146"/>
      <c r="M2752" s="146"/>
      <c r="N2752" s="146"/>
      <c r="O2752" s="146"/>
      <c r="P2752" s="146"/>
      <c r="Q2752" s="146"/>
      <c r="R2752" s="146"/>
      <c r="S2752" s="146"/>
      <c r="T2752" s="146"/>
      <c r="U2752" s="146"/>
      <c r="V2752" s="146"/>
      <c r="W2752" s="146"/>
      <c r="X2752" s="146"/>
      <c r="Y2752" s="146"/>
      <c r="Z2752" s="146"/>
      <c r="AA2752" s="146"/>
      <c r="AB2752" s="146"/>
      <c r="AC2752" s="146"/>
      <c r="AD2752" s="146"/>
      <c r="AE2752" s="147"/>
      <c r="AF2752" s="145"/>
      <c r="AG2752" s="146"/>
      <c r="AH2752" s="147"/>
      <c r="AI2752" s="145"/>
      <c r="AJ2752" s="146"/>
      <c r="AK2752" s="147"/>
    </row>
    <row r="2753" spans="1:39" ht="17" customHeight="1" x14ac:dyDescent="0.2">
      <c r="A2753" s="62"/>
      <c r="B2753" s="93">
        <v>5</v>
      </c>
      <c r="C2753" s="145"/>
      <c r="D2753" s="146"/>
      <c r="E2753" s="146"/>
      <c r="F2753" s="146"/>
      <c r="G2753" s="146"/>
      <c r="H2753" s="146"/>
      <c r="I2753" s="146"/>
      <c r="J2753" s="146"/>
      <c r="K2753" s="146"/>
      <c r="L2753" s="146"/>
      <c r="M2753" s="146"/>
      <c r="N2753" s="146"/>
      <c r="O2753" s="146"/>
      <c r="P2753" s="146"/>
      <c r="Q2753" s="146"/>
      <c r="R2753" s="146"/>
      <c r="S2753" s="146"/>
      <c r="T2753" s="146"/>
      <c r="U2753" s="146"/>
      <c r="V2753" s="146"/>
      <c r="W2753" s="146"/>
      <c r="X2753" s="146"/>
      <c r="Y2753" s="146"/>
      <c r="Z2753" s="146"/>
      <c r="AA2753" s="146"/>
      <c r="AB2753" s="146"/>
      <c r="AC2753" s="146"/>
      <c r="AD2753" s="146"/>
      <c r="AE2753" s="147"/>
      <c r="AF2753" s="145"/>
      <c r="AG2753" s="146"/>
      <c r="AH2753" s="147"/>
      <c r="AI2753" s="145"/>
      <c r="AJ2753" s="146"/>
      <c r="AK2753" s="147"/>
      <c r="AM2753"/>
    </row>
    <row r="2754" spans="1:39" ht="17" customHeight="1" x14ac:dyDescent="0.2">
      <c r="A2754" s="62"/>
      <c r="B2754" s="93">
        <v>6</v>
      </c>
      <c r="C2754" s="145"/>
      <c r="D2754" s="146"/>
      <c r="E2754" s="146"/>
      <c r="F2754" s="146"/>
      <c r="G2754" s="146"/>
      <c r="H2754" s="146"/>
      <c r="I2754" s="146"/>
      <c r="J2754" s="146"/>
      <c r="K2754" s="146"/>
      <c r="L2754" s="146"/>
      <c r="M2754" s="146"/>
      <c r="N2754" s="146"/>
      <c r="O2754" s="146"/>
      <c r="P2754" s="146"/>
      <c r="Q2754" s="146"/>
      <c r="R2754" s="146"/>
      <c r="S2754" s="146"/>
      <c r="T2754" s="146"/>
      <c r="U2754" s="146"/>
      <c r="V2754" s="146"/>
      <c r="W2754" s="146"/>
      <c r="X2754" s="146"/>
      <c r="Y2754" s="146"/>
      <c r="Z2754" s="146"/>
      <c r="AA2754" s="146"/>
      <c r="AB2754" s="146"/>
      <c r="AC2754" s="146"/>
      <c r="AD2754" s="146"/>
      <c r="AE2754" s="147"/>
      <c r="AF2754" s="145"/>
      <c r="AG2754" s="146"/>
      <c r="AH2754" s="147"/>
      <c r="AI2754" s="145"/>
      <c r="AJ2754" s="146"/>
      <c r="AK2754" s="147"/>
      <c r="AM2754"/>
    </row>
    <row r="2755" spans="1:39" ht="17" customHeight="1" x14ac:dyDescent="0.2">
      <c r="A2755" s="62"/>
      <c r="B2755" s="94">
        <v>7</v>
      </c>
      <c r="C2755" s="148"/>
      <c r="D2755" s="149"/>
      <c r="E2755" s="149"/>
      <c r="F2755" s="149"/>
      <c r="G2755" s="149"/>
      <c r="H2755" s="149"/>
      <c r="I2755" s="149"/>
      <c r="J2755" s="149"/>
      <c r="K2755" s="149"/>
      <c r="L2755" s="149"/>
      <c r="M2755" s="149"/>
      <c r="N2755" s="149"/>
      <c r="O2755" s="149"/>
      <c r="P2755" s="149"/>
      <c r="Q2755" s="149"/>
      <c r="R2755" s="149"/>
      <c r="S2755" s="149"/>
      <c r="T2755" s="149"/>
      <c r="U2755" s="149"/>
      <c r="V2755" s="149"/>
      <c r="W2755" s="149"/>
      <c r="X2755" s="149"/>
      <c r="Y2755" s="149"/>
      <c r="Z2755" s="149"/>
      <c r="AA2755" s="149"/>
      <c r="AB2755" s="149"/>
      <c r="AC2755" s="149"/>
      <c r="AD2755" s="149"/>
      <c r="AE2755" s="150"/>
      <c r="AF2755" s="148"/>
      <c r="AG2755" s="149"/>
      <c r="AH2755" s="150"/>
      <c r="AI2755" s="148"/>
      <c r="AJ2755" s="149"/>
      <c r="AK2755" s="150"/>
      <c r="AM2755"/>
    </row>
    <row r="2756" spans="1:39" ht="7" customHeight="1" x14ac:dyDescent="0.2">
      <c r="A2756" s="62"/>
      <c r="B2756" s="16"/>
      <c r="C2756" s="17"/>
      <c r="D2756" s="18"/>
      <c r="E2756" s="18"/>
      <c r="F2756" s="18"/>
      <c r="G2756" s="18"/>
      <c r="H2756" s="18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  <c r="AA2756" s="16"/>
      <c r="AB2756" s="16"/>
      <c r="AC2756" s="16"/>
      <c r="AD2756" s="16"/>
      <c r="AE2756" s="16"/>
      <c r="AF2756" s="16"/>
      <c r="AG2756" s="16"/>
      <c r="AH2756" s="16"/>
      <c r="AI2756" s="16"/>
      <c r="AJ2756" s="16"/>
      <c r="AK2756" s="16"/>
      <c r="AM2756"/>
    </row>
    <row r="2757" spans="1:39" ht="17" customHeight="1" x14ac:dyDescent="0.2">
      <c r="A2757" s="62"/>
      <c r="B2757" s="163" t="s">
        <v>285</v>
      </c>
      <c r="C2757" s="164"/>
      <c r="D2757" s="165"/>
      <c r="E2757" s="163" t="s">
        <v>286</v>
      </c>
      <c r="F2757" s="164"/>
      <c r="G2757" s="164"/>
      <c r="H2757" s="164"/>
      <c r="I2757" s="164"/>
      <c r="J2757" s="164"/>
      <c r="K2757" s="164"/>
      <c r="L2757" s="164"/>
      <c r="M2757" s="164"/>
      <c r="N2757" s="164"/>
      <c r="O2757" s="164"/>
      <c r="P2757" s="164"/>
      <c r="Q2757" s="164"/>
      <c r="R2757" s="164"/>
      <c r="S2757" s="165"/>
      <c r="T2757" s="163" t="s">
        <v>287</v>
      </c>
      <c r="U2757" s="164"/>
      <c r="V2757" s="164"/>
      <c r="W2757" s="164"/>
      <c r="X2757" s="165"/>
      <c r="Y2757" s="163" t="s">
        <v>288</v>
      </c>
      <c r="Z2757" s="164"/>
      <c r="AA2757" s="164"/>
      <c r="AB2757" s="164"/>
      <c r="AC2757" s="165"/>
      <c r="AD2757" s="163" t="s">
        <v>289</v>
      </c>
      <c r="AE2757" s="164"/>
      <c r="AF2757" s="164"/>
      <c r="AG2757" s="164"/>
      <c r="AH2757" s="165"/>
      <c r="AI2757" s="163" t="s">
        <v>290</v>
      </c>
      <c r="AJ2757" s="164"/>
      <c r="AK2757" s="165"/>
      <c r="AM2757"/>
    </row>
    <row r="2758" spans="1:39" ht="17" customHeight="1" x14ac:dyDescent="0.2">
      <c r="A2758" s="62"/>
      <c r="B2758" s="142"/>
      <c r="C2758" s="143"/>
      <c r="D2758" s="144"/>
      <c r="E2758" s="142"/>
      <c r="F2758" s="143"/>
      <c r="G2758" s="143"/>
      <c r="H2758" s="143"/>
      <c r="I2758" s="143"/>
      <c r="J2758" s="143"/>
      <c r="K2758" s="143"/>
      <c r="L2758" s="143"/>
      <c r="M2758" s="143"/>
      <c r="N2758" s="143"/>
      <c r="O2758" s="143"/>
      <c r="P2758" s="143"/>
      <c r="Q2758" s="143"/>
      <c r="R2758" s="143"/>
      <c r="S2758" s="144"/>
      <c r="T2758" s="142" t="s">
        <v>291</v>
      </c>
      <c r="U2758" s="143"/>
      <c r="V2758" s="143"/>
      <c r="W2758" s="143"/>
      <c r="X2758" s="144"/>
      <c r="Y2758" s="142" t="s">
        <v>292</v>
      </c>
      <c r="Z2758" s="143"/>
      <c r="AA2758" s="143"/>
      <c r="AB2758" s="143"/>
      <c r="AC2758" s="144"/>
      <c r="AD2758" s="142" t="s">
        <v>292</v>
      </c>
      <c r="AE2758" s="143"/>
      <c r="AF2758" s="143"/>
      <c r="AG2758" s="143"/>
      <c r="AH2758" s="144"/>
      <c r="AI2758" s="142"/>
      <c r="AJ2758" s="143"/>
      <c r="AK2758" s="144"/>
      <c r="AM2758"/>
    </row>
    <row r="2759" spans="1:39" ht="17" customHeight="1" x14ac:dyDescent="0.2">
      <c r="A2759" s="62"/>
      <c r="B2759" s="145"/>
      <c r="C2759" s="146"/>
      <c r="D2759" s="147"/>
      <c r="E2759" s="145"/>
      <c r="F2759" s="146"/>
      <c r="G2759" s="146"/>
      <c r="H2759" s="146"/>
      <c r="I2759" s="146"/>
      <c r="J2759" s="146"/>
      <c r="K2759" s="146"/>
      <c r="L2759" s="146"/>
      <c r="M2759" s="146"/>
      <c r="N2759" s="146"/>
      <c r="O2759" s="146"/>
      <c r="P2759" s="146"/>
      <c r="Q2759" s="146"/>
      <c r="R2759" s="146"/>
      <c r="S2759" s="147"/>
      <c r="T2759" s="145" t="s">
        <v>291</v>
      </c>
      <c r="U2759" s="146"/>
      <c r="V2759" s="146"/>
      <c r="W2759" s="146"/>
      <c r="X2759" s="147"/>
      <c r="Y2759" s="145" t="s">
        <v>292</v>
      </c>
      <c r="Z2759" s="146"/>
      <c r="AA2759" s="146"/>
      <c r="AB2759" s="146"/>
      <c r="AC2759" s="147"/>
      <c r="AD2759" s="145" t="s">
        <v>292</v>
      </c>
      <c r="AE2759" s="146"/>
      <c r="AF2759" s="146"/>
      <c r="AG2759" s="146"/>
      <c r="AH2759" s="147"/>
      <c r="AI2759" s="145"/>
      <c r="AJ2759" s="146"/>
      <c r="AK2759" s="147"/>
      <c r="AM2759"/>
    </row>
    <row r="2760" spans="1:39" ht="17" customHeight="1" x14ac:dyDescent="0.2">
      <c r="A2760" s="62"/>
      <c r="B2760" s="145"/>
      <c r="C2760" s="146"/>
      <c r="D2760" s="147"/>
      <c r="E2760" s="145"/>
      <c r="F2760" s="146"/>
      <c r="G2760" s="146"/>
      <c r="H2760" s="146"/>
      <c r="I2760" s="146"/>
      <c r="J2760" s="146"/>
      <c r="K2760" s="146"/>
      <c r="L2760" s="146"/>
      <c r="M2760" s="146"/>
      <c r="N2760" s="146"/>
      <c r="O2760" s="146"/>
      <c r="P2760" s="146"/>
      <c r="Q2760" s="146"/>
      <c r="R2760" s="146"/>
      <c r="S2760" s="147"/>
      <c r="T2760" s="145" t="s">
        <v>291</v>
      </c>
      <c r="U2760" s="146"/>
      <c r="V2760" s="146"/>
      <c r="W2760" s="146"/>
      <c r="X2760" s="147"/>
      <c r="Y2760" s="145" t="s">
        <v>292</v>
      </c>
      <c r="Z2760" s="146"/>
      <c r="AA2760" s="146"/>
      <c r="AB2760" s="146"/>
      <c r="AC2760" s="147"/>
      <c r="AD2760" s="145" t="s">
        <v>292</v>
      </c>
      <c r="AE2760" s="146"/>
      <c r="AF2760" s="146"/>
      <c r="AG2760" s="146"/>
      <c r="AH2760" s="147"/>
      <c r="AI2760" s="145"/>
      <c r="AJ2760" s="146"/>
      <c r="AK2760" s="147"/>
      <c r="AM2760"/>
    </row>
    <row r="2761" spans="1:39" ht="17" customHeight="1" x14ac:dyDescent="0.2">
      <c r="A2761" s="62"/>
      <c r="B2761" s="145"/>
      <c r="C2761" s="146"/>
      <c r="D2761" s="147"/>
      <c r="E2761" s="145"/>
      <c r="F2761" s="146"/>
      <c r="G2761" s="146"/>
      <c r="H2761" s="146"/>
      <c r="I2761" s="146"/>
      <c r="J2761" s="146"/>
      <c r="K2761" s="146"/>
      <c r="L2761" s="146"/>
      <c r="M2761" s="146"/>
      <c r="N2761" s="146"/>
      <c r="O2761" s="146"/>
      <c r="P2761" s="146"/>
      <c r="Q2761" s="146"/>
      <c r="R2761" s="146"/>
      <c r="S2761" s="147"/>
      <c r="T2761" s="145" t="s">
        <v>291</v>
      </c>
      <c r="U2761" s="146"/>
      <c r="V2761" s="146"/>
      <c r="W2761" s="146"/>
      <c r="X2761" s="147"/>
      <c r="Y2761" s="145" t="s">
        <v>292</v>
      </c>
      <c r="Z2761" s="146"/>
      <c r="AA2761" s="146"/>
      <c r="AB2761" s="146"/>
      <c r="AC2761" s="147"/>
      <c r="AD2761" s="145" t="s">
        <v>292</v>
      </c>
      <c r="AE2761" s="146"/>
      <c r="AF2761" s="146"/>
      <c r="AG2761" s="146"/>
      <c r="AH2761" s="147"/>
      <c r="AI2761" s="145"/>
      <c r="AJ2761" s="146"/>
      <c r="AK2761" s="147"/>
      <c r="AM2761"/>
    </row>
    <row r="2762" spans="1:39" ht="17" customHeight="1" x14ac:dyDescent="0.2">
      <c r="A2762" s="62"/>
      <c r="B2762" s="145"/>
      <c r="C2762" s="146"/>
      <c r="D2762" s="147"/>
      <c r="E2762" s="145"/>
      <c r="F2762" s="146"/>
      <c r="G2762" s="146"/>
      <c r="H2762" s="146"/>
      <c r="I2762" s="146"/>
      <c r="J2762" s="146"/>
      <c r="K2762" s="146"/>
      <c r="L2762" s="146"/>
      <c r="M2762" s="146"/>
      <c r="N2762" s="146"/>
      <c r="O2762" s="146"/>
      <c r="P2762" s="146"/>
      <c r="Q2762" s="146"/>
      <c r="R2762" s="146"/>
      <c r="S2762" s="147"/>
      <c r="T2762" s="145" t="s">
        <v>291</v>
      </c>
      <c r="U2762" s="146"/>
      <c r="V2762" s="146"/>
      <c r="W2762" s="146"/>
      <c r="X2762" s="147"/>
      <c r="Y2762" s="145" t="s">
        <v>292</v>
      </c>
      <c r="Z2762" s="146"/>
      <c r="AA2762" s="146"/>
      <c r="AB2762" s="146"/>
      <c r="AC2762" s="147"/>
      <c r="AD2762" s="145" t="s">
        <v>292</v>
      </c>
      <c r="AE2762" s="146"/>
      <c r="AF2762" s="146"/>
      <c r="AG2762" s="146"/>
      <c r="AH2762" s="147"/>
      <c r="AI2762" s="145"/>
      <c r="AJ2762" s="146"/>
      <c r="AK2762" s="147"/>
      <c r="AM2762"/>
    </row>
    <row r="2763" spans="1:39" ht="17" customHeight="1" x14ac:dyDescent="0.2">
      <c r="A2763" s="62"/>
      <c r="B2763" s="145"/>
      <c r="C2763" s="146"/>
      <c r="D2763" s="147"/>
      <c r="E2763" s="145"/>
      <c r="F2763" s="146"/>
      <c r="G2763" s="146"/>
      <c r="H2763" s="146"/>
      <c r="I2763" s="146"/>
      <c r="J2763" s="146"/>
      <c r="K2763" s="146"/>
      <c r="L2763" s="146"/>
      <c r="M2763" s="146"/>
      <c r="N2763" s="146"/>
      <c r="O2763" s="146"/>
      <c r="P2763" s="146"/>
      <c r="Q2763" s="146"/>
      <c r="R2763" s="146"/>
      <c r="S2763" s="147"/>
      <c r="T2763" s="145" t="s">
        <v>291</v>
      </c>
      <c r="U2763" s="146"/>
      <c r="V2763" s="146"/>
      <c r="W2763" s="146"/>
      <c r="X2763" s="147"/>
      <c r="Y2763" s="145" t="s">
        <v>292</v>
      </c>
      <c r="Z2763" s="146"/>
      <c r="AA2763" s="146"/>
      <c r="AB2763" s="146"/>
      <c r="AC2763" s="147"/>
      <c r="AD2763" s="145" t="s">
        <v>292</v>
      </c>
      <c r="AE2763" s="146"/>
      <c r="AF2763" s="146"/>
      <c r="AG2763" s="146"/>
      <c r="AH2763" s="147"/>
      <c r="AI2763" s="145"/>
      <c r="AJ2763" s="146"/>
      <c r="AK2763" s="147"/>
      <c r="AM2763"/>
    </row>
    <row r="2764" spans="1:39" ht="17" customHeight="1" x14ac:dyDescent="0.2">
      <c r="A2764" s="62"/>
      <c r="B2764" s="145"/>
      <c r="C2764" s="146"/>
      <c r="D2764" s="147"/>
      <c r="E2764" s="145"/>
      <c r="F2764" s="146"/>
      <c r="G2764" s="146"/>
      <c r="H2764" s="146"/>
      <c r="I2764" s="146"/>
      <c r="J2764" s="146"/>
      <c r="K2764" s="146"/>
      <c r="L2764" s="146"/>
      <c r="M2764" s="146"/>
      <c r="N2764" s="146"/>
      <c r="O2764" s="146"/>
      <c r="P2764" s="146"/>
      <c r="Q2764" s="146"/>
      <c r="R2764" s="146"/>
      <c r="S2764" s="147"/>
      <c r="T2764" s="145" t="s">
        <v>291</v>
      </c>
      <c r="U2764" s="146"/>
      <c r="V2764" s="146"/>
      <c r="W2764" s="146"/>
      <c r="X2764" s="147"/>
      <c r="Y2764" s="145" t="s">
        <v>292</v>
      </c>
      <c r="Z2764" s="146"/>
      <c r="AA2764" s="146"/>
      <c r="AB2764" s="146"/>
      <c r="AC2764" s="147"/>
      <c r="AD2764" s="145" t="s">
        <v>292</v>
      </c>
      <c r="AE2764" s="146"/>
      <c r="AF2764" s="146"/>
      <c r="AG2764" s="146"/>
      <c r="AH2764" s="147"/>
      <c r="AI2764" s="145"/>
      <c r="AJ2764" s="146"/>
      <c r="AK2764" s="147"/>
      <c r="AM2764"/>
    </row>
    <row r="2765" spans="1:39" ht="17" customHeight="1" x14ac:dyDescent="0.2">
      <c r="A2765" s="62"/>
      <c r="B2765" s="145"/>
      <c r="C2765" s="146"/>
      <c r="D2765" s="147"/>
      <c r="E2765" s="145"/>
      <c r="F2765" s="146"/>
      <c r="G2765" s="146"/>
      <c r="H2765" s="146"/>
      <c r="I2765" s="146"/>
      <c r="J2765" s="146"/>
      <c r="K2765" s="146"/>
      <c r="L2765" s="146"/>
      <c r="M2765" s="146"/>
      <c r="N2765" s="146"/>
      <c r="O2765" s="146"/>
      <c r="P2765" s="146"/>
      <c r="Q2765" s="146"/>
      <c r="R2765" s="146"/>
      <c r="S2765" s="147"/>
      <c r="T2765" s="145" t="s">
        <v>291</v>
      </c>
      <c r="U2765" s="146"/>
      <c r="V2765" s="146"/>
      <c r="W2765" s="146"/>
      <c r="X2765" s="147"/>
      <c r="Y2765" s="145" t="s">
        <v>292</v>
      </c>
      <c r="Z2765" s="146"/>
      <c r="AA2765" s="146"/>
      <c r="AB2765" s="146"/>
      <c r="AC2765" s="147"/>
      <c r="AD2765" s="145" t="s">
        <v>292</v>
      </c>
      <c r="AE2765" s="146"/>
      <c r="AF2765" s="146"/>
      <c r="AG2765" s="146"/>
      <c r="AH2765" s="147"/>
      <c r="AI2765" s="145"/>
      <c r="AJ2765" s="146"/>
      <c r="AK2765" s="147"/>
      <c r="AM2765"/>
    </row>
    <row r="2766" spans="1:39" ht="17" customHeight="1" x14ac:dyDescent="0.2">
      <c r="A2766" s="62"/>
      <c r="B2766" s="145"/>
      <c r="C2766" s="146"/>
      <c r="D2766" s="147"/>
      <c r="E2766" s="145"/>
      <c r="F2766" s="146"/>
      <c r="G2766" s="146"/>
      <c r="H2766" s="146"/>
      <c r="I2766" s="146"/>
      <c r="J2766" s="146"/>
      <c r="K2766" s="146"/>
      <c r="L2766" s="146"/>
      <c r="M2766" s="146"/>
      <c r="N2766" s="146"/>
      <c r="O2766" s="146"/>
      <c r="P2766" s="146"/>
      <c r="Q2766" s="146"/>
      <c r="R2766" s="146"/>
      <c r="S2766" s="147"/>
      <c r="T2766" s="145" t="s">
        <v>291</v>
      </c>
      <c r="U2766" s="146"/>
      <c r="V2766" s="146"/>
      <c r="W2766" s="146"/>
      <c r="X2766" s="147"/>
      <c r="Y2766" s="145" t="s">
        <v>292</v>
      </c>
      <c r="Z2766" s="146"/>
      <c r="AA2766" s="146"/>
      <c r="AB2766" s="146"/>
      <c r="AC2766" s="147"/>
      <c r="AD2766" s="145" t="s">
        <v>292</v>
      </c>
      <c r="AE2766" s="146"/>
      <c r="AF2766" s="146"/>
      <c r="AG2766" s="146"/>
      <c r="AH2766" s="147"/>
      <c r="AI2766" s="145"/>
      <c r="AJ2766" s="146"/>
      <c r="AK2766" s="147"/>
      <c r="AM2766"/>
    </row>
    <row r="2767" spans="1:39" ht="17" customHeight="1" x14ac:dyDescent="0.2">
      <c r="A2767" s="62"/>
      <c r="B2767" s="145"/>
      <c r="C2767" s="146"/>
      <c r="D2767" s="147"/>
      <c r="E2767" s="145"/>
      <c r="F2767" s="146"/>
      <c r="G2767" s="146"/>
      <c r="H2767" s="146"/>
      <c r="I2767" s="146"/>
      <c r="J2767" s="146"/>
      <c r="K2767" s="146"/>
      <c r="L2767" s="146"/>
      <c r="M2767" s="146"/>
      <c r="N2767" s="146"/>
      <c r="O2767" s="146"/>
      <c r="P2767" s="146"/>
      <c r="Q2767" s="146"/>
      <c r="R2767" s="146"/>
      <c r="S2767" s="147"/>
      <c r="T2767" s="145" t="s">
        <v>291</v>
      </c>
      <c r="U2767" s="146"/>
      <c r="V2767" s="146"/>
      <c r="W2767" s="146"/>
      <c r="X2767" s="147"/>
      <c r="Y2767" s="145" t="s">
        <v>292</v>
      </c>
      <c r="Z2767" s="146"/>
      <c r="AA2767" s="146"/>
      <c r="AB2767" s="146"/>
      <c r="AC2767" s="147"/>
      <c r="AD2767" s="145" t="s">
        <v>292</v>
      </c>
      <c r="AE2767" s="146"/>
      <c r="AF2767" s="146"/>
      <c r="AG2767" s="146"/>
      <c r="AH2767" s="147"/>
      <c r="AI2767" s="145"/>
      <c r="AJ2767" s="146"/>
      <c r="AK2767" s="147"/>
      <c r="AM2767"/>
    </row>
    <row r="2768" spans="1:39" ht="17" customHeight="1" x14ac:dyDescent="0.2">
      <c r="A2768" s="62"/>
      <c r="B2768" s="148"/>
      <c r="C2768" s="149"/>
      <c r="D2768" s="150"/>
      <c r="E2768" s="148"/>
      <c r="F2768" s="149"/>
      <c r="G2768" s="149"/>
      <c r="H2768" s="149"/>
      <c r="I2768" s="149"/>
      <c r="J2768" s="149"/>
      <c r="K2768" s="149"/>
      <c r="L2768" s="149"/>
      <c r="M2768" s="149"/>
      <c r="N2768" s="149"/>
      <c r="O2768" s="149"/>
      <c r="P2768" s="149"/>
      <c r="Q2768" s="149"/>
      <c r="R2768" s="149"/>
      <c r="S2768" s="150"/>
      <c r="T2768" s="148" t="s">
        <v>291</v>
      </c>
      <c r="U2768" s="149"/>
      <c r="V2768" s="149"/>
      <c r="W2768" s="149"/>
      <c r="X2768" s="150"/>
      <c r="Y2768" s="148" t="s">
        <v>292</v>
      </c>
      <c r="Z2768" s="149"/>
      <c r="AA2768" s="149"/>
      <c r="AB2768" s="149"/>
      <c r="AC2768" s="150"/>
      <c r="AD2768" s="148" t="s">
        <v>292</v>
      </c>
      <c r="AE2768" s="149"/>
      <c r="AF2768" s="149"/>
      <c r="AG2768" s="149"/>
      <c r="AH2768" s="150"/>
      <c r="AI2768" s="148"/>
      <c r="AJ2768" s="149"/>
      <c r="AK2768" s="150"/>
      <c r="AM2768"/>
    </row>
    <row r="2769" spans="1:39" ht="7" customHeight="1" x14ac:dyDescent="0.2">
      <c r="A2769" s="62"/>
      <c r="AM2769"/>
    </row>
    <row r="2770" spans="1:39" ht="7" customHeight="1" x14ac:dyDescent="0.2">
      <c r="A2770" s="62"/>
      <c r="B2770" s="28"/>
      <c r="C2770" s="25"/>
      <c r="D2770" s="25"/>
      <c r="E2770" s="25"/>
      <c r="F2770" s="25"/>
      <c r="G2770" s="25"/>
      <c r="H2770" s="25"/>
      <c r="I2770" s="25"/>
      <c r="J2770" s="25"/>
      <c r="K2770" s="25"/>
      <c r="L2770" s="25"/>
      <c r="M2770" s="25"/>
      <c r="N2770" s="25"/>
      <c r="O2770" s="25"/>
      <c r="P2770" s="25"/>
      <c r="Q2770" s="25"/>
      <c r="R2770" s="25"/>
      <c r="S2770" s="25"/>
      <c r="T2770" s="25"/>
      <c r="U2770" s="25"/>
      <c r="V2770" s="25"/>
      <c r="W2770" s="25"/>
      <c r="X2770" s="25"/>
      <c r="Y2770" s="25"/>
      <c r="Z2770" s="25"/>
      <c r="AA2770" s="25"/>
      <c r="AB2770" s="25"/>
      <c r="AC2770" s="25"/>
      <c r="AD2770" s="25"/>
      <c r="AE2770" s="25"/>
      <c r="AF2770" s="25"/>
      <c r="AG2770" s="25"/>
      <c r="AH2770" s="25"/>
      <c r="AI2770" s="25"/>
      <c r="AJ2770" s="25"/>
      <c r="AK2770" s="26"/>
      <c r="AM2770"/>
    </row>
    <row r="2771" spans="1:39" s="30" customFormat="1" ht="15" customHeight="1" x14ac:dyDescent="0.15">
      <c r="A2771" s="62"/>
      <c r="B2771" s="166" t="s">
        <v>293</v>
      </c>
      <c r="C2771" s="167"/>
      <c r="D2771" s="167"/>
      <c r="E2771" s="167"/>
      <c r="F2771" s="167"/>
      <c r="G2771" s="23"/>
      <c r="H2771" s="69"/>
      <c r="I2771" s="23" t="s">
        <v>294</v>
      </c>
      <c r="J2771" s="23"/>
      <c r="K2771" s="23"/>
      <c r="L2771" s="23"/>
      <c r="M2771" s="69"/>
      <c r="N2771" s="23" t="s">
        <v>295</v>
      </c>
      <c r="O2771" s="23"/>
      <c r="P2771" s="23"/>
      <c r="Q2771" s="23"/>
      <c r="R2771" s="69"/>
      <c r="S2771" s="23" t="s">
        <v>296</v>
      </c>
      <c r="T2771" s="23"/>
      <c r="U2771" s="23"/>
      <c r="V2771" s="23"/>
      <c r="W2771" s="23"/>
      <c r="X2771" s="23"/>
      <c r="Y2771" s="70"/>
      <c r="Z2771" s="23" t="s">
        <v>297</v>
      </c>
      <c r="AA2771" s="23"/>
      <c r="AB2771" s="23"/>
      <c r="AC2771" s="23"/>
      <c r="AD2771" s="69"/>
      <c r="AE2771" s="23" t="s">
        <v>298</v>
      </c>
      <c r="AF2771" s="23"/>
      <c r="AG2771" s="23"/>
      <c r="AH2771" s="80"/>
      <c r="AI2771" s="80"/>
      <c r="AJ2771" s="80"/>
      <c r="AK2771" s="84"/>
    </row>
    <row r="2772" spans="1:39" s="30" customFormat="1" ht="10" customHeight="1" x14ac:dyDescent="0.15">
      <c r="A2772" s="62"/>
      <c r="B2772" s="166"/>
      <c r="C2772" s="167"/>
      <c r="D2772" s="167"/>
      <c r="E2772" s="167"/>
      <c r="F2772" s="167"/>
      <c r="G2772" s="23"/>
      <c r="H2772" s="23"/>
      <c r="I2772" s="23"/>
      <c r="J2772" s="23"/>
      <c r="K2772" s="23"/>
      <c r="L2772" s="23"/>
      <c r="M2772" s="23"/>
      <c r="N2772" s="23"/>
      <c r="O2772" s="23"/>
      <c r="P2772" s="23"/>
      <c r="Q2772" s="23"/>
      <c r="R2772" s="23"/>
      <c r="S2772" s="23"/>
      <c r="T2772" s="23"/>
      <c r="U2772" s="23"/>
      <c r="V2772" s="23"/>
      <c r="W2772" s="23"/>
      <c r="X2772" s="23"/>
      <c r="Y2772" s="23"/>
      <c r="Z2772" s="23"/>
      <c r="AA2772" s="23"/>
      <c r="AB2772" s="23"/>
      <c r="AC2772" s="23"/>
      <c r="AD2772" s="23"/>
      <c r="AE2772" s="23"/>
      <c r="AF2772" s="23"/>
      <c r="AG2772" s="23"/>
      <c r="AH2772" s="80"/>
      <c r="AI2772" s="80"/>
      <c r="AJ2772" s="80"/>
      <c r="AK2772" s="84"/>
    </row>
    <row r="2773" spans="1:39" s="30" customFormat="1" ht="15" customHeight="1" x14ac:dyDescent="0.15">
      <c r="A2773" s="62"/>
      <c r="B2773" s="166"/>
      <c r="C2773" s="167"/>
      <c r="D2773" s="167"/>
      <c r="E2773" s="167"/>
      <c r="F2773" s="167"/>
      <c r="G2773" s="23"/>
      <c r="H2773" s="69"/>
      <c r="I2773" s="23" t="s">
        <v>299</v>
      </c>
      <c r="J2773" s="23"/>
      <c r="K2773" s="23"/>
      <c r="L2773" s="23"/>
      <c r="M2773" s="69"/>
      <c r="N2773" s="23" t="s">
        <v>300</v>
      </c>
      <c r="O2773" s="72"/>
      <c r="P2773" s="23"/>
      <c r="Q2773" s="23"/>
      <c r="R2773" s="69"/>
      <c r="S2773" s="23" t="s">
        <v>301</v>
      </c>
      <c r="T2773" s="23"/>
      <c r="U2773" s="23"/>
      <c r="V2773" s="23"/>
      <c r="W2773" s="23"/>
      <c r="X2773" s="23"/>
      <c r="Y2773" s="69"/>
      <c r="Z2773" s="23" t="s">
        <v>302</v>
      </c>
      <c r="AA2773" s="23"/>
      <c r="AB2773" s="71"/>
      <c r="AC2773" s="71"/>
      <c r="AD2773" s="71"/>
      <c r="AE2773" s="71"/>
      <c r="AF2773" s="71"/>
      <c r="AG2773" s="71"/>
      <c r="AH2773" s="71"/>
      <c r="AI2773" s="71"/>
      <c r="AJ2773" s="71"/>
      <c r="AK2773" s="82"/>
    </row>
    <row r="2774" spans="1:39" s="30" customFormat="1" ht="10" customHeight="1" x14ac:dyDescent="0.15">
      <c r="A2774" s="62"/>
      <c r="B2774" s="83"/>
      <c r="C2774" s="29"/>
      <c r="D2774" s="29"/>
      <c r="E2774" s="29"/>
      <c r="F2774" s="29"/>
      <c r="G2774" s="23"/>
      <c r="H2774" s="23"/>
      <c r="I2774" s="23"/>
      <c r="J2774" s="23"/>
      <c r="K2774" s="23"/>
      <c r="L2774" s="23"/>
      <c r="M2774" s="23"/>
      <c r="N2774" s="23"/>
      <c r="O2774" s="23"/>
      <c r="P2774" s="23"/>
      <c r="Q2774" s="23"/>
      <c r="R2774" s="23"/>
      <c r="S2774" s="23"/>
      <c r="T2774" s="23"/>
      <c r="U2774" s="23"/>
      <c r="V2774" s="23"/>
      <c r="W2774" s="23"/>
      <c r="X2774" s="23"/>
      <c r="Y2774" s="23"/>
      <c r="Z2774" s="23"/>
      <c r="AA2774" s="23"/>
      <c r="AB2774" s="23"/>
      <c r="AC2774" s="23"/>
      <c r="AD2774" s="23"/>
      <c r="AE2774" s="23"/>
      <c r="AF2774" s="23"/>
      <c r="AG2774" s="23"/>
      <c r="AH2774" s="23"/>
      <c r="AI2774" s="23"/>
      <c r="AJ2774" s="23"/>
      <c r="AK2774" s="84"/>
    </row>
    <row r="2775" spans="1:39" s="30" customFormat="1" ht="15" customHeight="1" x14ac:dyDescent="0.15">
      <c r="A2775" s="62"/>
      <c r="B2775" s="171" t="s">
        <v>303</v>
      </c>
      <c r="C2775" s="172"/>
      <c r="D2775" s="172"/>
      <c r="E2775" s="172"/>
      <c r="F2775" s="172"/>
      <c r="G2775" s="23"/>
      <c r="H2775" s="69"/>
      <c r="I2775" s="23" t="s">
        <v>304</v>
      </c>
      <c r="J2775" s="23"/>
      <c r="K2775" s="23"/>
      <c r="L2775" s="23"/>
      <c r="M2775" s="23"/>
      <c r="N2775" s="23"/>
      <c r="O2775" s="72"/>
      <c r="P2775" s="23"/>
      <c r="Q2775" s="23"/>
      <c r="R2775" s="69"/>
      <c r="S2775" s="23" t="s">
        <v>305</v>
      </c>
      <c r="T2775" s="23"/>
      <c r="U2775" s="23"/>
      <c r="V2775" s="23"/>
      <c r="W2775" s="23"/>
      <c r="X2775" s="23"/>
      <c r="Y2775" s="69"/>
      <c r="Z2775" s="23" t="s">
        <v>306</v>
      </c>
      <c r="AA2775" s="23"/>
      <c r="AB2775" s="23"/>
      <c r="AC2775" s="23"/>
      <c r="AD2775" s="23"/>
      <c r="AE2775" s="23"/>
      <c r="AF2775" s="73"/>
      <c r="AG2775" s="23"/>
      <c r="AH2775" s="23"/>
      <c r="AI2775" s="23"/>
      <c r="AJ2775" s="23"/>
      <c r="AK2775" s="84"/>
    </row>
    <row r="2776" spans="1:39" s="30" customFormat="1" ht="5" customHeight="1" x14ac:dyDescent="0.15">
      <c r="A2776" s="62"/>
      <c r="B2776" s="171"/>
      <c r="C2776" s="172"/>
      <c r="D2776" s="172"/>
      <c r="E2776" s="172"/>
      <c r="F2776" s="172"/>
      <c r="G2776" s="23"/>
      <c r="H2776" s="23"/>
      <c r="I2776" s="23"/>
      <c r="J2776" s="23"/>
      <c r="K2776" s="23"/>
      <c r="L2776" s="23"/>
      <c r="M2776" s="23"/>
      <c r="N2776" s="23"/>
      <c r="O2776" s="72"/>
      <c r="P2776" s="23"/>
      <c r="Q2776" s="23"/>
      <c r="R2776" s="23"/>
      <c r="S2776" s="23"/>
      <c r="T2776" s="23"/>
      <c r="U2776" s="23"/>
      <c r="V2776" s="23"/>
      <c r="W2776" s="23"/>
      <c r="X2776" s="23"/>
      <c r="Y2776" s="23"/>
      <c r="Z2776" s="23"/>
      <c r="AA2776" s="23"/>
      <c r="AB2776" s="23"/>
      <c r="AC2776" s="23"/>
      <c r="AD2776" s="23"/>
      <c r="AE2776" s="23"/>
      <c r="AF2776" s="73"/>
      <c r="AG2776" s="23"/>
      <c r="AH2776" s="23"/>
      <c r="AI2776" s="23"/>
      <c r="AJ2776" s="23"/>
      <c r="AK2776" s="84"/>
    </row>
    <row r="2777" spans="1:39" s="30" customFormat="1" ht="15" customHeight="1" x14ac:dyDescent="0.2">
      <c r="A2777" s="63"/>
      <c r="B2777" s="171"/>
      <c r="C2777" s="172"/>
      <c r="D2777" s="172"/>
      <c r="E2777" s="172"/>
      <c r="F2777" s="172"/>
      <c r="G2777" s="23"/>
      <c r="H2777" s="23"/>
      <c r="I2777" s="23"/>
      <c r="J2777" s="23"/>
      <c r="K2777" s="23"/>
      <c r="L2777" s="23"/>
      <c r="M2777" s="23"/>
      <c r="N2777" s="23"/>
      <c r="O2777" s="74"/>
      <c r="P2777" s="23"/>
      <c r="Q2777" s="23"/>
      <c r="R2777" s="23"/>
      <c r="S2777" s="23"/>
      <c r="T2777" s="23"/>
      <c r="U2777" s="23"/>
      <c r="V2777" s="23"/>
      <c r="W2777" s="23"/>
      <c r="X2777" s="23"/>
      <c r="Y2777" s="23"/>
      <c r="Z2777" s="23"/>
      <c r="AA2777" s="23"/>
      <c r="AB2777" s="23"/>
      <c r="AC2777" s="23"/>
      <c r="AD2777" s="23"/>
      <c r="AE2777" s="23"/>
      <c r="AF2777" s="23"/>
      <c r="AG2777" s="23"/>
      <c r="AH2777" s="23"/>
      <c r="AI2777" s="23"/>
      <c r="AJ2777" s="23"/>
      <c r="AK2777" s="84"/>
    </row>
    <row r="2778" spans="1:39" s="30" customFormat="1" ht="10" customHeight="1" x14ac:dyDescent="0.2">
      <c r="A2778" s="62"/>
      <c r="B2778" s="83"/>
      <c r="C2778" s="29"/>
      <c r="D2778" s="29"/>
      <c r="E2778" s="29"/>
      <c r="F2778" s="29"/>
      <c r="G2778" s="23"/>
      <c r="H2778" s="23"/>
      <c r="I2778" s="23"/>
      <c r="J2778" s="23"/>
      <c r="K2778" s="23"/>
      <c r="L2778" s="23"/>
      <c r="M2778" s="23"/>
      <c r="N2778" s="23"/>
      <c r="O2778" s="75"/>
      <c r="P2778" s="23"/>
      <c r="Q2778" s="23"/>
      <c r="R2778" s="23"/>
      <c r="S2778" s="23"/>
      <c r="T2778" s="23"/>
      <c r="U2778" s="23"/>
      <c r="V2778" s="23"/>
      <c r="W2778" s="23"/>
      <c r="X2778" s="23"/>
      <c r="Y2778" s="23"/>
      <c r="Z2778" s="23"/>
      <c r="AA2778" s="23"/>
      <c r="AB2778" s="23"/>
      <c r="AC2778" s="23"/>
      <c r="AD2778" s="23"/>
      <c r="AE2778" s="23"/>
      <c r="AF2778" s="23"/>
      <c r="AG2778" s="23"/>
      <c r="AH2778" s="23"/>
      <c r="AI2778" s="23"/>
      <c r="AJ2778" s="23"/>
      <c r="AK2778" s="84"/>
    </row>
    <row r="2779" spans="1:39" s="30" customFormat="1" ht="17" customHeight="1" x14ac:dyDescent="0.15">
      <c r="A2779" s="62"/>
      <c r="B2779" s="173" t="s">
        <v>307</v>
      </c>
      <c r="C2779" s="174"/>
      <c r="D2779" s="174"/>
      <c r="E2779" s="174"/>
      <c r="F2779" s="174"/>
      <c r="G2779" s="23"/>
      <c r="H2779" s="69"/>
      <c r="I2779" s="76" t="s">
        <v>308</v>
      </c>
      <c r="J2779" s="23"/>
      <c r="K2779" s="23"/>
      <c r="L2779" s="23"/>
      <c r="M2779" s="69"/>
      <c r="N2779" s="23" t="s">
        <v>309</v>
      </c>
      <c r="O2779" s="72"/>
      <c r="P2779" s="23"/>
      <c r="Q2779" s="23"/>
      <c r="R2779" s="69"/>
      <c r="S2779" s="23" t="s">
        <v>310</v>
      </c>
      <c r="T2779" s="23"/>
      <c r="U2779" s="23"/>
      <c r="V2779" s="23"/>
      <c r="W2779" s="23"/>
      <c r="X2779" s="23"/>
      <c r="Y2779" s="69"/>
      <c r="Z2779" s="23" t="s">
        <v>311</v>
      </c>
      <c r="AA2779" s="23"/>
      <c r="AB2779" s="23"/>
      <c r="AC2779" s="69"/>
      <c r="AD2779" s="76" t="s">
        <v>312</v>
      </c>
      <c r="AF2779" s="23"/>
      <c r="AG2779" s="23"/>
      <c r="AH2779" s="23"/>
      <c r="AI2779" s="23"/>
      <c r="AJ2779" s="23"/>
      <c r="AK2779" s="84"/>
    </row>
    <row r="2780" spans="1:39" s="30" customFormat="1" ht="7" customHeight="1" x14ac:dyDescent="0.15">
      <c r="A2780" s="62"/>
      <c r="B2780" s="173"/>
      <c r="C2780" s="174"/>
      <c r="D2780" s="174"/>
      <c r="E2780" s="174"/>
      <c r="F2780" s="174"/>
      <c r="G2780" s="23"/>
      <c r="H2780" s="77"/>
      <c r="I2780" s="23"/>
      <c r="J2780" s="23"/>
      <c r="K2780" s="23"/>
      <c r="L2780" s="23"/>
      <c r="M2780" s="23"/>
      <c r="N2780" s="23"/>
      <c r="O2780" s="72"/>
      <c r="P2780" s="23"/>
      <c r="Q2780" s="23"/>
      <c r="R2780" s="23"/>
      <c r="S2780" s="23"/>
      <c r="T2780" s="23"/>
      <c r="U2780" s="23"/>
      <c r="V2780" s="23"/>
      <c r="W2780" s="23"/>
      <c r="X2780" s="23"/>
      <c r="Y2780" s="23"/>
      <c r="Z2780" s="23"/>
      <c r="AA2780" s="23"/>
      <c r="AB2780" s="23"/>
      <c r="AC2780" s="23"/>
      <c r="AD2780" s="23"/>
      <c r="AE2780" s="23"/>
      <c r="AF2780" s="23"/>
      <c r="AG2780" s="23"/>
      <c r="AH2780" s="23"/>
      <c r="AI2780" s="23"/>
      <c r="AJ2780" s="23"/>
      <c r="AK2780" s="84"/>
    </row>
    <row r="2781" spans="1:39" ht="17" customHeight="1" x14ac:dyDescent="0.2">
      <c r="A2781" s="62"/>
      <c r="B2781" s="173"/>
      <c r="C2781" s="174"/>
      <c r="D2781" s="174"/>
      <c r="E2781" s="174"/>
      <c r="F2781" s="174"/>
      <c r="G2781" s="75"/>
      <c r="H2781" s="78"/>
      <c r="I2781" s="75" t="s">
        <v>313</v>
      </c>
      <c r="J2781" s="75"/>
      <c r="K2781" s="75"/>
      <c r="L2781" s="75"/>
      <c r="M2781" s="75"/>
      <c r="N2781" s="75"/>
      <c r="O2781" s="75"/>
      <c r="P2781" s="75"/>
      <c r="Q2781" s="75"/>
      <c r="R2781" s="78"/>
      <c r="S2781" s="75" t="s">
        <v>314</v>
      </c>
      <c r="T2781" s="75"/>
      <c r="U2781" s="75"/>
      <c r="V2781" s="75"/>
      <c r="W2781" s="75"/>
      <c r="X2781" s="75"/>
      <c r="Y2781" s="78"/>
      <c r="Z2781" s="75" t="s">
        <v>315</v>
      </c>
      <c r="AA2781" s="75"/>
      <c r="AB2781" s="79"/>
      <c r="AC2781" s="79"/>
      <c r="AD2781" s="79"/>
      <c r="AE2781" s="79"/>
      <c r="AF2781" s="79"/>
      <c r="AG2781" s="79"/>
      <c r="AH2781" s="79"/>
      <c r="AI2781" s="79"/>
      <c r="AJ2781" s="79"/>
      <c r="AK2781" s="85"/>
      <c r="AM2781"/>
    </row>
    <row r="2782" spans="1:39" ht="10" customHeight="1" x14ac:dyDescent="0.2">
      <c r="A2782" s="62"/>
      <c r="B2782" s="86"/>
      <c r="C2782" s="87"/>
      <c r="D2782" s="87"/>
      <c r="E2782" s="87"/>
      <c r="F2782" s="87"/>
      <c r="G2782" s="75"/>
      <c r="H2782" s="75"/>
      <c r="I2782" s="75"/>
      <c r="J2782" s="75"/>
      <c r="K2782" s="75"/>
      <c r="L2782" s="75"/>
      <c r="M2782" s="75"/>
      <c r="N2782" s="75"/>
      <c r="O2782" s="75"/>
      <c r="P2782" s="75"/>
      <c r="Q2782" s="75"/>
      <c r="R2782" s="75"/>
      <c r="S2782" s="75"/>
      <c r="T2782" s="75"/>
      <c r="U2782" s="75"/>
      <c r="V2782" s="75"/>
      <c r="W2782" s="75"/>
      <c r="X2782" s="75"/>
      <c r="Y2782" s="75"/>
      <c r="Z2782" s="75"/>
      <c r="AA2782" s="75"/>
      <c r="AB2782" s="75"/>
      <c r="AC2782" s="75"/>
      <c r="AD2782" s="75"/>
      <c r="AE2782" s="75"/>
      <c r="AF2782" s="75"/>
      <c r="AG2782" s="75"/>
      <c r="AH2782" s="75"/>
      <c r="AI2782" s="75"/>
      <c r="AJ2782" s="75"/>
      <c r="AK2782" s="88"/>
      <c r="AM2782"/>
    </row>
    <row r="2783" spans="1:39" s="23" customFormat="1" ht="15" customHeight="1" x14ac:dyDescent="0.15">
      <c r="A2783" s="64"/>
      <c r="B2783" s="173" t="s">
        <v>316</v>
      </c>
      <c r="C2783" s="174"/>
      <c r="D2783" s="174"/>
      <c r="E2783" s="174"/>
      <c r="F2783" s="174"/>
      <c r="G2783" s="29"/>
      <c r="H2783" s="70"/>
      <c r="I2783" s="80" t="s">
        <v>35</v>
      </c>
      <c r="J2783" s="80"/>
      <c r="K2783" s="80"/>
      <c r="L2783" s="80"/>
      <c r="M2783" s="70"/>
      <c r="N2783" s="80" t="s">
        <v>54</v>
      </c>
      <c r="Q2783" s="80"/>
      <c r="R2783" s="70"/>
      <c r="S2783" s="80" t="s">
        <v>317</v>
      </c>
      <c r="V2783" s="80"/>
      <c r="W2783" s="80"/>
      <c r="Y2783" s="70"/>
      <c r="Z2783" s="80" t="s">
        <v>318</v>
      </c>
      <c r="AA2783" s="80"/>
      <c r="AD2783" s="80"/>
      <c r="AE2783" s="80"/>
      <c r="AF2783" s="80"/>
      <c r="AG2783" s="80"/>
      <c r="AH2783" s="80"/>
      <c r="AI2783" s="80"/>
      <c r="AJ2783" s="80"/>
      <c r="AK2783" s="84"/>
    </row>
    <row r="2784" spans="1:39" ht="17" customHeight="1" x14ac:dyDescent="0.2">
      <c r="A2784" s="62"/>
      <c r="B2784" s="173"/>
      <c r="C2784" s="174"/>
      <c r="D2784" s="174"/>
      <c r="E2784" s="174"/>
      <c r="F2784" s="174"/>
      <c r="G2784" s="75"/>
      <c r="H2784" s="75" t="s">
        <v>319</v>
      </c>
      <c r="I2784" s="75"/>
      <c r="J2784" s="79"/>
      <c r="K2784" s="79"/>
      <c r="L2784" s="79"/>
      <c r="M2784" s="79"/>
      <c r="N2784" s="79"/>
      <c r="O2784" s="79"/>
      <c r="P2784" s="79"/>
      <c r="Q2784" s="79"/>
      <c r="R2784" s="79"/>
      <c r="S2784" s="79"/>
      <c r="T2784" s="79"/>
      <c r="U2784" s="79"/>
      <c r="V2784" s="79"/>
      <c r="W2784" s="79"/>
      <c r="X2784" s="79"/>
      <c r="Y2784" s="79"/>
      <c r="Z2784" s="79"/>
      <c r="AA2784" s="79"/>
      <c r="AB2784" s="79"/>
      <c r="AC2784" s="79"/>
      <c r="AD2784" s="79"/>
      <c r="AE2784" s="79"/>
      <c r="AF2784" s="79"/>
      <c r="AG2784" s="79"/>
      <c r="AH2784" s="79"/>
      <c r="AI2784" s="79"/>
      <c r="AJ2784" s="79"/>
      <c r="AK2784" s="82"/>
      <c r="AM2784"/>
    </row>
    <row r="2785" spans="1:39" ht="5" customHeight="1" x14ac:dyDescent="0.2">
      <c r="A2785" s="62"/>
      <c r="B2785" s="89"/>
      <c r="C2785" s="81"/>
      <c r="D2785" s="81"/>
      <c r="E2785" s="81"/>
      <c r="F2785" s="81"/>
      <c r="G2785" s="81"/>
      <c r="H2785" s="81"/>
      <c r="I2785" s="81"/>
      <c r="J2785" s="81"/>
      <c r="K2785" s="81"/>
      <c r="L2785" s="81"/>
      <c r="M2785" s="81"/>
      <c r="N2785" s="81"/>
      <c r="O2785" s="81"/>
      <c r="P2785" s="81"/>
      <c r="Q2785" s="81"/>
      <c r="R2785" s="81"/>
      <c r="S2785" s="81"/>
      <c r="T2785" s="81"/>
      <c r="U2785" s="81"/>
      <c r="V2785" s="81"/>
      <c r="W2785" s="81"/>
      <c r="X2785" s="81"/>
      <c r="Y2785" s="81"/>
      <c r="Z2785" s="81"/>
      <c r="AA2785" s="81"/>
      <c r="AB2785" s="81"/>
      <c r="AC2785" s="81"/>
      <c r="AD2785" s="81"/>
      <c r="AE2785" s="81"/>
      <c r="AF2785" s="81"/>
      <c r="AG2785" s="81"/>
      <c r="AH2785" s="81"/>
      <c r="AI2785" s="81"/>
      <c r="AJ2785" s="81"/>
      <c r="AK2785" s="90"/>
      <c r="AM2785"/>
    </row>
    <row r="2786" spans="1:39" ht="7" customHeight="1" x14ac:dyDescent="0.2">
      <c r="A2786" s="62"/>
      <c r="B2786" s="175"/>
      <c r="C2786" s="175"/>
      <c r="D2786" s="175"/>
      <c r="E2786" s="175"/>
      <c r="F2786" s="176"/>
      <c r="G2786" s="176"/>
      <c r="H2786" s="176"/>
      <c r="I2786" s="176"/>
      <c r="J2786" s="176"/>
      <c r="K2786" s="176"/>
      <c r="L2786" s="176"/>
      <c r="M2786" s="176"/>
      <c r="N2786" s="176"/>
      <c r="O2786" s="176"/>
      <c r="P2786" s="176"/>
      <c r="Q2786" s="176"/>
      <c r="R2786" s="176"/>
      <c r="S2786" s="176"/>
      <c r="T2786" s="176"/>
      <c r="U2786" s="176"/>
      <c r="V2786" s="176"/>
      <c r="W2786" s="176"/>
      <c r="X2786" s="176"/>
      <c r="Y2786" s="176"/>
      <c r="Z2786" s="176"/>
      <c r="AA2786" s="176"/>
      <c r="AB2786" s="176"/>
      <c r="AC2786" s="176"/>
      <c r="AD2786" s="176"/>
      <c r="AE2786" s="176"/>
      <c r="AF2786" s="176"/>
      <c r="AG2786" s="176"/>
      <c r="AH2786" s="176"/>
      <c r="AI2786" s="176"/>
      <c r="AJ2786" s="176"/>
      <c r="AK2786" s="176"/>
      <c r="AM2786"/>
    </row>
    <row r="2787" spans="1:39" ht="16" customHeight="1" x14ac:dyDescent="0.2">
      <c r="A2787" s="62"/>
      <c r="B2787" s="177" t="s">
        <v>320</v>
      </c>
      <c r="C2787" s="178"/>
      <c r="D2787" s="178"/>
      <c r="E2787" s="178"/>
      <c r="F2787" s="143"/>
      <c r="G2787" s="143"/>
      <c r="H2787" s="143"/>
      <c r="I2787" s="143"/>
      <c r="J2787" s="143"/>
      <c r="K2787" s="143"/>
      <c r="L2787" s="143"/>
      <c r="M2787" s="143"/>
      <c r="N2787" s="143"/>
      <c r="O2787" s="143"/>
      <c r="P2787" s="143"/>
      <c r="Q2787" s="143"/>
      <c r="R2787" s="143"/>
      <c r="S2787" s="143"/>
      <c r="T2787" s="143"/>
      <c r="U2787" s="143"/>
      <c r="V2787" s="143"/>
      <c r="W2787" s="143"/>
      <c r="X2787" s="143"/>
      <c r="Y2787" s="143"/>
      <c r="Z2787" s="143"/>
      <c r="AA2787" s="143"/>
      <c r="AB2787" s="143"/>
      <c r="AC2787" s="143"/>
      <c r="AD2787" s="143"/>
      <c r="AE2787" s="143"/>
      <c r="AF2787" s="143"/>
      <c r="AG2787" s="143"/>
      <c r="AH2787" s="143"/>
      <c r="AI2787" s="143"/>
      <c r="AJ2787" s="143"/>
      <c r="AK2787" s="144"/>
      <c r="AM2787"/>
    </row>
    <row r="2788" spans="1:39" ht="16" customHeight="1" x14ac:dyDescent="0.2">
      <c r="A2788" s="62"/>
      <c r="B2788" s="145"/>
      <c r="C2788" s="146"/>
      <c r="D2788" s="146"/>
      <c r="E2788" s="146"/>
      <c r="F2788" s="146"/>
      <c r="G2788" s="146"/>
      <c r="H2788" s="146"/>
      <c r="I2788" s="146"/>
      <c r="J2788" s="146"/>
      <c r="K2788" s="146"/>
      <c r="L2788" s="146"/>
      <c r="M2788" s="146"/>
      <c r="N2788" s="146"/>
      <c r="O2788" s="146"/>
      <c r="P2788" s="146"/>
      <c r="Q2788" s="146"/>
      <c r="R2788" s="146"/>
      <c r="S2788" s="146"/>
      <c r="T2788" s="146"/>
      <c r="U2788" s="146"/>
      <c r="V2788" s="146"/>
      <c r="W2788" s="146"/>
      <c r="X2788" s="146"/>
      <c r="Y2788" s="146"/>
      <c r="Z2788" s="146"/>
      <c r="AA2788" s="146"/>
      <c r="AB2788" s="146"/>
      <c r="AC2788" s="146"/>
      <c r="AD2788" s="146"/>
      <c r="AE2788" s="146"/>
      <c r="AF2788" s="146"/>
      <c r="AG2788" s="146"/>
      <c r="AH2788" s="146"/>
      <c r="AI2788" s="146"/>
      <c r="AJ2788" s="146"/>
      <c r="AK2788" s="147"/>
      <c r="AM2788"/>
    </row>
    <row r="2789" spans="1:39" ht="16" customHeight="1" x14ac:dyDescent="0.2">
      <c r="A2789" s="62"/>
      <c r="B2789" s="145"/>
      <c r="C2789" s="146"/>
      <c r="D2789" s="146"/>
      <c r="E2789" s="146"/>
      <c r="F2789" s="146"/>
      <c r="G2789" s="146"/>
      <c r="H2789" s="146"/>
      <c r="I2789" s="146"/>
      <c r="J2789" s="146"/>
      <c r="K2789" s="146"/>
      <c r="L2789" s="146"/>
      <c r="M2789" s="146"/>
      <c r="N2789" s="146"/>
      <c r="O2789" s="146"/>
      <c r="P2789" s="146"/>
      <c r="Q2789" s="146"/>
      <c r="R2789" s="146"/>
      <c r="S2789" s="146"/>
      <c r="T2789" s="146"/>
      <c r="U2789" s="146"/>
      <c r="V2789" s="146"/>
      <c r="W2789" s="146"/>
      <c r="X2789" s="146"/>
      <c r="Y2789" s="146"/>
      <c r="Z2789" s="146"/>
      <c r="AA2789" s="146"/>
      <c r="AB2789" s="146"/>
      <c r="AC2789" s="146"/>
      <c r="AD2789" s="146"/>
      <c r="AE2789" s="146"/>
      <c r="AF2789" s="146"/>
      <c r="AG2789" s="146"/>
      <c r="AH2789" s="146"/>
      <c r="AI2789" s="146"/>
      <c r="AJ2789" s="146"/>
      <c r="AK2789" s="147"/>
      <c r="AM2789"/>
    </row>
    <row r="2790" spans="1:39" ht="16" customHeight="1" x14ac:dyDescent="0.2">
      <c r="A2790" s="62"/>
      <c r="B2790" s="145"/>
      <c r="C2790" s="146"/>
      <c r="D2790" s="146"/>
      <c r="E2790" s="146"/>
      <c r="F2790" s="146"/>
      <c r="G2790" s="146"/>
      <c r="H2790" s="146"/>
      <c r="I2790" s="146"/>
      <c r="J2790" s="146"/>
      <c r="K2790" s="146"/>
      <c r="L2790" s="146"/>
      <c r="M2790" s="146"/>
      <c r="N2790" s="146"/>
      <c r="O2790" s="146"/>
      <c r="P2790" s="146"/>
      <c r="Q2790" s="146"/>
      <c r="R2790" s="146"/>
      <c r="S2790" s="146"/>
      <c r="T2790" s="146"/>
      <c r="U2790" s="146"/>
      <c r="V2790" s="146"/>
      <c r="W2790" s="146"/>
      <c r="X2790" s="146"/>
      <c r="Y2790" s="146"/>
      <c r="Z2790" s="146"/>
      <c r="AA2790" s="146"/>
      <c r="AB2790" s="146"/>
      <c r="AC2790" s="146"/>
      <c r="AD2790" s="146"/>
      <c r="AE2790" s="146"/>
      <c r="AF2790" s="146"/>
      <c r="AG2790" s="146"/>
      <c r="AH2790" s="146"/>
      <c r="AI2790" s="146"/>
      <c r="AJ2790" s="146"/>
      <c r="AK2790" s="147"/>
      <c r="AM2790"/>
    </row>
    <row r="2791" spans="1:39" ht="17" customHeight="1" x14ac:dyDescent="0.2">
      <c r="A2791" s="62"/>
      <c r="B2791" s="145"/>
      <c r="C2791" s="146"/>
      <c r="D2791" s="146"/>
      <c r="E2791" s="146"/>
      <c r="F2791" s="146"/>
      <c r="G2791" s="146"/>
      <c r="H2791" s="146"/>
      <c r="I2791" s="146"/>
      <c r="J2791" s="146"/>
      <c r="K2791" s="146"/>
      <c r="L2791" s="146"/>
      <c r="M2791" s="146"/>
      <c r="N2791" s="146"/>
      <c r="O2791" s="146"/>
      <c r="P2791" s="146"/>
      <c r="Q2791" s="146"/>
      <c r="R2791" s="146"/>
      <c r="S2791" s="146"/>
      <c r="T2791" s="146"/>
      <c r="U2791" s="146"/>
      <c r="V2791" s="146"/>
      <c r="W2791" s="146"/>
      <c r="X2791" s="146"/>
      <c r="Y2791" s="146"/>
      <c r="Z2791" s="146"/>
      <c r="AA2791" s="146"/>
      <c r="AB2791" s="146"/>
      <c r="AC2791" s="146"/>
      <c r="AD2791" s="146"/>
      <c r="AE2791" s="146"/>
      <c r="AF2791" s="146"/>
      <c r="AG2791" s="146"/>
      <c r="AH2791" s="146"/>
      <c r="AI2791" s="146"/>
      <c r="AJ2791" s="146"/>
      <c r="AK2791" s="147"/>
      <c r="AM2791"/>
    </row>
    <row r="2792" spans="1:39" ht="17" customHeight="1" x14ac:dyDescent="0.2">
      <c r="A2792" s="62"/>
      <c r="B2792" s="145"/>
      <c r="C2792" s="146"/>
      <c r="D2792" s="146"/>
      <c r="E2792" s="146"/>
      <c r="F2792" s="146"/>
      <c r="G2792" s="146"/>
      <c r="H2792" s="146"/>
      <c r="I2792" s="146"/>
      <c r="J2792" s="146"/>
      <c r="K2792" s="146"/>
      <c r="L2792" s="146"/>
      <c r="M2792" s="146"/>
      <c r="N2792" s="146"/>
      <c r="O2792" s="146"/>
      <c r="P2792" s="146"/>
      <c r="Q2792" s="146"/>
      <c r="R2792" s="146"/>
      <c r="S2792" s="146"/>
      <c r="T2792" s="146"/>
      <c r="U2792" s="146"/>
      <c r="V2792" s="146"/>
      <c r="W2792" s="146"/>
      <c r="X2792" s="146"/>
      <c r="Y2792" s="146"/>
      <c r="Z2792" s="146"/>
      <c r="AA2792" s="146"/>
      <c r="AB2792" s="146"/>
      <c r="AC2792" s="146"/>
      <c r="AD2792" s="146"/>
      <c r="AE2792" s="146"/>
      <c r="AF2792" s="146"/>
      <c r="AG2792" s="146"/>
      <c r="AH2792" s="146"/>
      <c r="AI2792" s="146"/>
      <c r="AJ2792" s="146"/>
      <c r="AK2792" s="147"/>
      <c r="AM2792"/>
    </row>
    <row r="2793" spans="1:39" ht="17" customHeight="1" x14ac:dyDescent="0.2">
      <c r="A2793" s="62"/>
      <c r="B2793" s="148"/>
      <c r="C2793" s="149"/>
      <c r="D2793" s="149"/>
      <c r="E2793" s="149"/>
      <c r="F2793" s="149"/>
      <c r="G2793" s="149"/>
      <c r="H2793" s="149"/>
      <c r="I2793" s="149"/>
      <c r="J2793" s="149"/>
      <c r="K2793" s="149"/>
      <c r="L2793" s="149"/>
      <c r="M2793" s="149"/>
      <c r="N2793" s="149"/>
      <c r="O2793" s="149"/>
      <c r="P2793" s="149"/>
      <c r="Q2793" s="149"/>
      <c r="R2793" s="149"/>
      <c r="S2793" s="149"/>
      <c r="T2793" s="149"/>
      <c r="U2793" s="149"/>
      <c r="V2793" s="149"/>
      <c r="W2793" s="149"/>
      <c r="X2793" s="149"/>
      <c r="Y2793" s="149"/>
      <c r="Z2793" s="149"/>
      <c r="AA2793" s="149"/>
      <c r="AB2793" s="149"/>
      <c r="AC2793" s="149"/>
      <c r="AD2793" s="149"/>
      <c r="AE2793" s="149"/>
      <c r="AF2793" s="149"/>
      <c r="AG2793" s="149"/>
      <c r="AH2793" s="149"/>
      <c r="AI2793" s="149"/>
      <c r="AJ2793" s="149"/>
      <c r="AK2793" s="150"/>
      <c r="AM2793"/>
    </row>
    <row r="2794" spans="1:39" ht="7" customHeight="1" x14ac:dyDescent="0.2">
      <c r="A2794" s="62"/>
      <c r="AM2794"/>
    </row>
    <row r="2795" spans="1:39" ht="12" customHeight="1" x14ac:dyDescent="0.2">
      <c r="A2795" s="62"/>
      <c r="B2795" s="169" t="s">
        <v>321</v>
      </c>
      <c r="C2795" s="170"/>
      <c r="D2795" s="170"/>
      <c r="E2795" s="170"/>
      <c r="F2795" s="25"/>
      <c r="G2795" s="25"/>
      <c r="H2795" s="25"/>
      <c r="I2795" s="25"/>
      <c r="J2795" s="25"/>
      <c r="K2795" s="25"/>
      <c r="L2795" s="25"/>
      <c r="M2795" s="25"/>
      <c r="N2795" s="25"/>
      <c r="O2795" s="25"/>
      <c r="P2795" s="25"/>
      <c r="Q2795" s="25"/>
      <c r="R2795" s="25"/>
      <c r="S2795" s="26"/>
      <c r="T2795" s="169" t="s">
        <v>322</v>
      </c>
      <c r="U2795" s="170"/>
      <c r="V2795" s="170"/>
      <c r="W2795" s="170"/>
      <c r="X2795" s="25"/>
      <c r="Y2795" s="25"/>
      <c r="Z2795" s="25"/>
      <c r="AA2795" s="25"/>
      <c r="AB2795" s="25"/>
      <c r="AC2795" s="25"/>
      <c r="AD2795" s="25"/>
      <c r="AE2795" s="25"/>
      <c r="AF2795" s="25"/>
      <c r="AG2795" s="25"/>
      <c r="AH2795" s="25"/>
      <c r="AI2795" s="25"/>
      <c r="AJ2795" s="25"/>
      <c r="AK2795" s="26"/>
      <c r="AM2795"/>
    </row>
    <row r="2796" spans="1:39" x14ac:dyDescent="0.2">
      <c r="A2796" s="62"/>
      <c r="B2796" s="36"/>
      <c r="C2796" s="37"/>
      <c r="D2796" s="38" t="s">
        <v>323</v>
      </c>
      <c r="F2796" s="32"/>
      <c r="G2796" s="32"/>
      <c r="H2796" s="32"/>
      <c r="I2796" s="32"/>
      <c r="J2796" s="32"/>
      <c r="K2796" s="32"/>
      <c r="L2796" s="32"/>
      <c r="M2796" s="32"/>
      <c r="N2796" s="32"/>
      <c r="O2796" s="32"/>
      <c r="P2796" s="32"/>
      <c r="S2796" s="35"/>
      <c r="T2796" s="36"/>
      <c r="U2796" s="37"/>
      <c r="V2796" s="38" t="s">
        <v>323</v>
      </c>
      <c r="X2796" s="32"/>
      <c r="Y2796" s="32"/>
      <c r="Z2796" s="32"/>
      <c r="AA2796" s="32"/>
      <c r="AB2796" s="32"/>
      <c r="AC2796" s="32"/>
      <c r="AD2796" s="32"/>
      <c r="AE2796" s="32"/>
      <c r="AF2796" s="32"/>
      <c r="AG2796" s="32"/>
      <c r="AH2796" s="32"/>
      <c r="AI2796" s="38"/>
      <c r="AJ2796" s="38"/>
      <c r="AK2796" s="35"/>
      <c r="AM2796"/>
    </row>
    <row r="2797" spans="1:39" ht="7" customHeight="1" x14ac:dyDescent="0.2">
      <c r="A2797" s="62"/>
      <c r="B2797" s="34"/>
      <c r="S2797" s="35"/>
      <c r="T2797" s="34"/>
      <c r="AK2797" s="35"/>
      <c r="AM2797"/>
    </row>
    <row r="2798" spans="1:39" ht="14.25" customHeight="1" x14ac:dyDescent="0.2">
      <c r="A2798" s="62"/>
      <c r="B2798" s="39"/>
      <c r="F2798" s="38" t="s">
        <v>324</v>
      </c>
      <c r="H2798" s="40"/>
      <c r="I2798" s="40"/>
      <c r="J2798" s="41" t="s">
        <v>325</v>
      </c>
      <c r="K2798" s="40"/>
      <c r="L2798" s="41" t="s">
        <v>326</v>
      </c>
      <c r="M2798" s="40"/>
      <c r="N2798" s="40"/>
      <c r="S2798" s="35"/>
      <c r="T2798" s="39"/>
      <c r="X2798" s="38" t="s">
        <v>324</v>
      </c>
      <c r="Z2798" s="40"/>
      <c r="AA2798" s="40"/>
      <c r="AB2798" s="41" t="s">
        <v>325</v>
      </c>
      <c r="AC2798" s="40"/>
      <c r="AD2798" s="41" t="s">
        <v>326</v>
      </c>
      <c r="AE2798" s="40"/>
      <c r="AF2798" s="40"/>
      <c r="AK2798" s="35"/>
      <c r="AM2798"/>
    </row>
    <row r="2799" spans="1:39" ht="5" customHeight="1" x14ac:dyDescent="0.2">
      <c r="A2799" s="62"/>
      <c r="B2799" s="31"/>
      <c r="C2799" s="32"/>
      <c r="D2799" s="32"/>
      <c r="E2799" s="32"/>
      <c r="F2799" s="32"/>
      <c r="G2799" s="32"/>
      <c r="H2799" s="32"/>
      <c r="I2799" s="32"/>
      <c r="J2799" s="32"/>
      <c r="K2799" s="32"/>
      <c r="L2799" s="32"/>
      <c r="M2799" s="32"/>
      <c r="N2799" s="32"/>
      <c r="O2799" s="32"/>
      <c r="P2799" s="32"/>
      <c r="Q2799" s="32"/>
      <c r="R2799" s="32"/>
      <c r="S2799" s="33"/>
      <c r="T2799" s="31"/>
      <c r="U2799" s="32"/>
      <c r="V2799" s="32"/>
      <c r="W2799" s="32"/>
      <c r="X2799" s="32"/>
      <c r="Y2799" s="32"/>
      <c r="Z2799" s="32"/>
      <c r="AA2799" s="32"/>
      <c r="AB2799" s="32"/>
      <c r="AC2799" s="32"/>
      <c r="AD2799" s="32"/>
      <c r="AE2799" s="32"/>
      <c r="AF2799" s="32"/>
      <c r="AG2799" s="32"/>
      <c r="AH2799" s="32"/>
      <c r="AI2799" s="32"/>
      <c r="AJ2799" s="32"/>
      <c r="AK2799" s="33"/>
      <c r="AM2799"/>
    </row>
    <row r="2800" spans="1:39" x14ac:dyDescent="0.2">
      <c r="A2800"/>
      <c r="AK2800" s="95" t="s">
        <v>327</v>
      </c>
      <c r="AM2800"/>
    </row>
    <row r="2801" spans="1:44" ht="5" customHeight="1" x14ac:dyDescent="0.2">
      <c r="B2801" s="16"/>
      <c r="C2801" s="17"/>
      <c r="D2801" s="18"/>
      <c r="E2801" s="18"/>
      <c r="F2801" s="18"/>
      <c r="G2801" s="18"/>
      <c r="H2801" s="18"/>
      <c r="I2801" s="16"/>
      <c r="J2801" s="16"/>
      <c r="K2801" s="16"/>
      <c r="L2801" s="16"/>
      <c r="M2801" s="16"/>
      <c r="N2801" s="16"/>
      <c r="O2801" s="16"/>
      <c r="P2801" s="16"/>
      <c r="Q2801" s="16"/>
      <c r="R2801" s="16"/>
      <c r="S2801" s="16"/>
      <c r="T2801" s="16"/>
      <c r="U2801" s="16"/>
      <c r="V2801" s="16"/>
      <c r="W2801" s="16"/>
      <c r="X2801" s="16"/>
      <c r="Y2801" s="16"/>
      <c r="Z2801" s="16"/>
      <c r="AA2801" s="16"/>
      <c r="AB2801" s="16"/>
      <c r="AC2801" s="16"/>
      <c r="AD2801" s="16"/>
      <c r="AE2801" s="16"/>
      <c r="AF2801" s="16"/>
      <c r="AG2801" s="16"/>
      <c r="AH2801" s="16"/>
      <c r="AI2801" s="16"/>
      <c r="AJ2801" s="16"/>
      <c r="AK2801" s="16"/>
    </row>
    <row r="2802" spans="1:44" ht="22" customHeight="1" x14ac:dyDescent="0.2">
      <c r="A2802" t="str">
        <f>IF($AN$2="","",IF(A2732&gt;=$AN$2,"",1+A2732))</f>
        <v/>
      </c>
      <c r="B2802" s="188"/>
      <c r="C2802" s="189"/>
      <c r="D2802" s="189"/>
      <c r="E2802" s="189"/>
      <c r="F2802" s="189"/>
      <c r="G2802" s="189"/>
      <c r="H2802" s="189"/>
      <c r="I2802" s="190"/>
      <c r="J2802" s="192" t="s">
        <v>277</v>
      </c>
      <c r="K2802" s="193"/>
      <c r="L2802" s="193"/>
      <c r="M2802" s="193"/>
      <c r="N2802" s="193"/>
      <c r="O2802" s="193"/>
      <c r="P2802" s="193"/>
      <c r="Q2802" s="193"/>
      <c r="R2802" s="193"/>
      <c r="S2802" s="193"/>
      <c r="T2802" s="193"/>
      <c r="U2802" s="193"/>
      <c r="V2802" s="193"/>
      <c r="W2802" s="193"/>
      <c r="X2802" s="196" t="str">
        <f>IF(A2802="","",_xlfn.XLOOKUP(A2802,Listagem[Item],Listagem[Número OS]))</f>
        <v/>
      </c>
      <c r="Y2802" s="196"/>
      <c r="Z2802" s="196"/>
      <c r="AA2802" s="196"/>
      <c r="AB2802" s="196"/>
      <c r="AC2802" s="197"/>
      <c r="AD2802" s="188"/>
      <c r="AE2802" s="189"/>
      <c r="AF2802" s="189"/>
      <c r="AG2802" s="189"/>
      <c r="AH2802" s="189"/>
      <c r="AI2802" s="189"/>
      <c r="AJ2802" s="189"/>
      <c r="AK2802" s="190"/>
      <c r="AL2802" s="13"/>
      <c r="AM2802"/>
    </row>
    <row r="2803" spans="1:44" ht="22" customHeight="1" x14ac:dyDescent="0.2">
      <c r="A2803" s="14"/>
      <c r="B2803" s="161"/>
      <c r="C2803" s="162"/>
      <c r="D2803" s="162"/>
      <c r="E2803" s="162"/>
      <c r="F2803" s="162"/>
      <c r="G2803" s="162"/>
      <c r="H2803" s="162"/>
      <c r="I2803" s="191"/>
      <c r="J2803" s="194"/>
      <c r="K2803" s="195"/>
      <c r="L2803" s="195"/>
      <c r="M2803" s="195"/>
      <c r="N2803" s="195"/>
      <c r="O2803" s="195"/>
      <c r="P2803" s="195"/>
      <c r="Q2803" s="195"/>
      <c r="R2803" s="195"/>
      <c r="S2803" s="195"/>
      <c r="T2803" s="195"/>
      <c r="U2803" s="195"/>
      <c r="V2803" s="195"/>
      <c r="W2803" s="195"/>
      <c r="X2803" s="198"/>
      <c r="Y2803" s="198"/>
      <c r="Z2803" s="198"/>
      <c r="AA2803" s="198"/>
      <c r="AB2803" s="198"/>
      <c r="AC2803" s="199"/>
      <c r="AD2803" s="161"/>
      <c r="AE2803" s="162"/>
      <c r="AF2803" s="162"/>
      <c r="AG2803" s="162"/>
      <c r="AH2803" s="162"/>
      <c r="AI2803" s="162"/>
      <c r="AJ2803" s="162"/>
      <c r="AK2803" s="191"/>
      <c r="AM2803"/>
    </row>
    <row r="2804" spans="1:44" ht="7" customHeight="1" x14ac:dyDescent="0.2">
      <c r="A2804"/>
      <c r="C2804" s="15"/>
      <c r="D2804" s="12"/>
      <c r="E2804" s="12"/>
      <c r="F2804" s="12"/>
      <c r="G2804" s="12"/>
      <c r="H2804" s="12"/>
      <c r="AM2804"/>
    </row>
    <row r="2805" spans="1:44" ht="18" customHeight="1" x14ac:dyDescent="0.2">
      <c r="A2805" s="62"/>
      <c r="B2805" s="200" t="s">
        <v>11</v>
      </c>
      <c r="C2805" s="201"/>
      <c r="D2805" s="201"/>
      <c r="E2805" s="201"/>
      <c r="F2805" s="201"/>
      <c r="G2805" s="201"/>
      <c r="H2805" s="201"/>
      <c r="I2805" s="97" t="str">
        <f>IF($X2802="","",_xlfn.XLOOKUP($X2802,Sisteplant[Número OS],Sisteplant[Denominação Tipo de Solicitação Serviço]))</f>
        <v/>
      </c>
      <c r="J2805" s="99"/>
      <c r="K2805" s="99"/>
      <c r="L2805" s="99"/>
      <c r="M2805" s="99"/>
      <c r="N2805" s="99"/>
      <c r="O2805" s="200" t="s">
        <v>13</v>
      </c>
      <c r="P2805" s="201"/>
      <c r="Q2805" s="201"/>
      <c r="R2805" s="98" t="str">
        <f>IF($X2802="","",_xlfn.XLOOKUP($X2802,Sisteplant[Número OS],Sisteplant[Denominação Oficina]))</f>
        <v/>
      </c>
      <c r="S2805" s="98"/>
      <c r="T2805" s="98"/>
      <c r="U2805" s="98"/>
      <c r="V2805" s="98"/>
      <c r="W2805" s="98"/>
      <c r="X2805" s="202" t="s">
        <v>15</v>
      </c>
      <c r="Y2805" s="203"/>
      <c r="Z2805" s="203"/>
      <c r="AA2805" s="203"/>
      <c r="AB2805" s="203"/>
      <c r="AC2805" s="204" t="str">
        <f>IF($X2802="","",_xlfn.XLOOKUP($X2802,Sisteplant[Número OS],Sisteplant[Data Prevista]))</f>
        <v/>
      </c>
      <c r="AD2805" s="204"/>
      <c r="AE2805" s="204"/>
      <c r="AF2805" s="204"/>
      <c r="AG2805" s="204"/>
      <c r="AH2805" s="204"/>
      <c r="AI2805" s="204"/>
      <c r="AJ2805" s="204"/>
      <c r="AK2805" s="234"/>
      <c r="AM2805"/>
      <c r="AN2805" s="111"/>
      <c r="AO2805" s="111"/>
      <c r="AP2805" s="111"/>
      <c r="AQ2805" s="111"/>
      <c r="AR2805" s="111"/>
    </row>
    <row r="2806" spans="1:44" ht="7" customHeight="1" x14ac:dyDescent="0.2">
      <c r="A2806" s="62"/>
      <c r="B2806" s="16"/>
      <c r="C2806" s="17"/>
      <c r="D2806" s="18"/>
      <c r="E2806" s="18"/>
      <c r="F2806" s="18"/>
      <c r="G2806" s="18"/>
      <c r="H2806" s="18"/>
      <c r="I2806" s="16"/>
      <c r="J2806" s="16"/>
      <c r="K2806" s="16"/>
      <c r="L2806" s="16"/>
      <c r="M2806" s="16"/>
      <c r="N2806" s="16"/>
      <c r="O2806" s="16"/>
      <c r="P2806" s="16"/>
      <c r="Q2806" s="16"/>
      <c r="R2806" s="16"/>
      <c r="S2806" s="16"/>
      <c r="T2806" s="16"/>
      <c r="U2806" s="16"/>
      <c r="V2806" s="16"/>
      <c r="W2806" s="16"/>
      <c r="X2806" s="16"/>
      <c r="Y2806" s="16"/>
      <c r="Z2806" s="16"/>
      <c r="AA2806" s="16"/>
      <c r="AB2806" s="16"/>
      <c r="AC2806" s="16"/>
      <c r="AD2806" s="16"/>
      <c r="AE2806" s="16"/>
      <c r="AF2806" s="16"/>
      <c r="AG2806" s="16"/>
      <c r="AH2806" s="16"/>
      <c r="AI2806" s="16"/>
      <c r="AJ2806" s="16"/>
      <c r="AK2806" s="16"/>
      <c r="AM2806"/>
      <c r="AN2806" s="111"/>
      <c r="AO2806" s="111"/>
      <c r="AP2806" s="111"/>
      <c r="AQ2806" s="111"/>
      <c r="AR2806" s="111"/>
    </row>
    <row r="2807" spans="1:44" ht="15" customHeight="1" x14ac:dyDescent="0.2">
      <c r="A2807" s="62"/>
      <c r="B2807" s="91" t="s">
        <v>278</v>
      </c>
      <c r="C2807" s="19"/>
      <c r="D2807" s="20"/>
      <c r="E2807" s="20"/>
      <c r="F2807" s="20"/>
      <c r="G2807" s="20"/>
      <c r="H2807" s="20"/>
      <c r="I2807" s="21"/>
      <c r="J2807" s="21"/>
      <c r="K2807" s="21"/>
      <c r="L2807" s="21"/>
      <c r="M2807" s="21"/>
      <c r="N2807" s="21"/>
      <c r="O2807" s="21"/>
      <c r="P2807" s="21"/>
      <c r="Q2807" s="21"/>
      <c r="R2807" s="21"/>
      <c r="S2807" s="21"/>
      <c r="T2807" s="21"/>
      <c r="U2807" s="21"/>
      <c r="V2807" s="21"/>
      <c r="W2807" s="21"/>
      <c r="X2807" s="21"/>
      <c r="Y2807" s="21"/>
      <c r="Z2807" s="21"/>
      <c r="AA2807" s="21"/>
      <c r="AB2807" s="21"/>
      <c r="AC2807" s="21"/>
      <c r="AD2807" s="21"/>
      <c r="AE2807" s="21"/>
      <c r="AF2807" s="21"/>
      <c r="AG2807" s="21"/>
      <c r="AH2807" s="21"/>
      <c r="AI2807" s="21"/>
      <c r="AJ2807" s="21"/>
      <c r="AK2807" s="22"/>
      <c r="AM2807"/>
      <c r="AN2807" s="111"/>
      <c r="AO2807" s="111"/>
      <c r="AP2807" s="111"/>
      <c r="AQ2807" s="111"/>
      <c r="AR2807" s="111"/>
    </row>
    <row r="2808" spans="1:44" ht="16.75" customHeight="1" x14ac:dyDescent="0.2">
      <c r="A2808" s="64"/>
      <c r="B2808" s="208" t="str">
        <f>IF($X2802="","",_xlfn.XLOOKUP($X2802,Sisteplant[Número OS],Sisteplant[Descrição OS]))</f>
        <v/>
      </c>
      <c r="C2808" s="209"/>
      <c r="D2808" s="209"/>
      <c r="E2808" s="209"/>
      <c r="F2808" s="209"/>
      <c r="G2808" s="209"/>
      <c r="H2808" s="209"/>
      <c r="I2808" s="209"/>
      <c r="J2808" s="209"/>
      <c r="K2808" s="209"/>
      <c r="L2808" s="209"/>
      <c r="M2808" s="209"/>
      <c r="N2808" s="209"/>
      <c r="O2808" s="209"/>
      <c r="P2808" s="209"/>
      <c r="Q2808" s="209"/>
      <c r="R2808" s="209"/>
      <c r="S2808" s="209"/>
      <c r="T2808" s="209"/>
      <c r="U2808" s="209"/>
      <c r="V2808" s="209"/>
      <c r="W2808" s="209"/>
      <c r="X2808" s="209"/>
      <c r="Y2808" s="209"/>
      <c r="Z2808" s="209"/>
      <c r="AA2808" s="209"/>
      <c r="AB2808" s="209"/>
      <c r="AC2808" s="209"/>
      <c r="AD2808" s="209"/>
      <c r="AE2808" s="209"/>
      <c r="AF2808" s="209"/>
      <c r="AG2808" s="209"/>
      <c r="AH2808" s="209"/>
      <c r="AI2808" s="209"/>
      <c r="AJ2808" s="209"/>
      <c r="AK2808" s="210"/>
      <c r="AM2808"/>
    </row>
    <row r="2809" spans="1:44" ht="16.75" customHeight="1" x14ac:dyDescent="0.2">
      <c r="A2809" s="64"/>
      <c r="B2809" s="208"/>
      <c r="C2809" s="209"/>
      <c r="D2809" s="209"/>
      <c r="E2809" s="209"/>
      <c r="F2809" s="209"/>
      <c r="G2809" s="209"/>
      <c r="H2809" s="209"/>
      <c r="I2809" s="209"/>
      <c r="J2809" s="209"/>
      <c r="K2809" s="209"/>
      <c r="L2809" s="209"/>
      <c r="M2809" s="209"/>
      <c r="N2809" s="209"/>
      <c r="O2809" s="209"/>
      <c r="P2809" s="209"/>
      <c r="Q2809" s="209"/>
      <c r="R2809" s="209"/>
      <c r="S2809" s="209"/>
      <c r="T2809" s="209"/>
      <c r="U2809" s="209"/>
      <c r="V2809" s="209"/>
      <c r="W2809" s="209"/>
      <c r="X2809" s="209"/>
      <c r="Y2809" s="209"/>
      <c r="Z2809" s="209"/>
      <c r="AA2809" s="209"/>
      <c r="AB2809" s="209"/>
      <c r="AC2809" s="209"/>
      <c r="AD2809" s="209"/>
      <c r="AE2809" s="209"/>
      <c r="AF2809" s="209"/>
      <c r="AG2809" s="209"/>
      <c r="AH2809" s="209"/>
      <c r="AI2809" s="209"/>
      <c r="AJ2809" s="209"/>
      <c r="AK2809" s="210"/>
      <c r="AM2809"/>
    </row>
    <row r="2810" spans="1:44" ht="16.75" customHeight="1" x14ac:dyDescent="0.2">
      <c r="A2810" s="62"/>
      <c r="B2810" s="208"/>
      <c r="C2810" s="209"/>
      <c r="D2810" s="209"/>
      <c r="E2810" s="209"/>
      <c r="F2810" s="209"/>
      <c r="G2810" s="209"/>
      <c r="H2810" s="209"/>
      <c r="I2810" s="209"/>
      <c r="J2810" s="209"/>
      <c r="K2810" s="209"/>
      <c r="L2810" s="209"/>
      <c r="M2810" s="209"/>
      <c r="N2810" s="209"/>
      <c r="O2810" s="209"/>
      <c r="P2810" s="209"/>
      <c r="Q2810" s="209"/>
      <c r="R2810" s="209"/>
      <c r="S2810" s="209"/>
      <c r="T2810" s="209"/>
      <c r="U2810" s="209"/>
      <c r="V2810" s="209"/>
      <c r="W2810" s="209"/>
      <c r="X2810" s="209"/>
      <c r="Y2810" s="209"/>
      <c r="Z2810" s="209"/>
      <c r="AA2810" s="209"/>
      <c r="AB2810" s="209"/>
      <c r="AC2810" s="209"/>
      <c r="AD2810" s="209"/>
      <c r="AE2810" s="209"/>
      <c r="AF2810" s="209"/>
      <c r="AG2810" s="209"/>
      <c r="AH2810" s="209"/>
      <c r="AI2810" s="209"/>
      <c r="AJ2810" s="209"/>
      <c r="AK2810" s="210"/>
      <c r="AM2810"/>
    </row>
    <row r="2811" spans="1:44" ht="16.75" customHeight="1" x14ac:dyDescent="0.2">
      <c r="A2811" s="62"/>
      <c r="B2811" s="211"/>
      <c r="C2811" s="212"/>
      <c r="D2811" s="212"/>
      <c r="E2811" s="212"/>
      <c r="F2811" s="212"/>
      <c r="G2811" s="212"/>
      <c r="H2811" s="212"/>
      <c r="I2811" s="212"/>
      <c r="J2811" s="212"/>
      <c r="K2811" s="212"/>
      <c r="L2811" s="212"/>
      <c r="M2811" s="212"/>
      <c r="N2811" s="212"/>
      <c r="O2811" s="212"/>
      <c r="P2811" s="212"/>
      <c r="Q2811" s="212"/>
      <c r="R2811" s="212"/>
      <c r="S2811" s="212"/>
      <c r="T2811" s="212"/>
      <c r="U2811" s="212"/>
      <c r="V2811" s="212"/>
      <c r="W2811" s="212"/>
      <c r="X2811" s="212"/>
      <c r="Y2811" s="212"/>
      <c r="Z2811" s="212"/>
      <c r="AA2811" s="212"/>
      <c r="AB2811" s="212"/>
      <c r="AC2811" s="212"/>
      <c r="AD2811" s="212"/>
      <c r="AE2811" s="212"/>
      <c r="AF2811" s="212"/>
      <c r="AG2811" s="212"/>
      <c r="AH2811" s="212"/>
      <c r="AI2811" s="212"/>
      <c r="AJ2811" s="212"/>
      <c r="AK2811" s="213"/>
      <c r="AM2811"/>
    </row>
    <row r="2812" spans="1:44" ht="7" customHeight="1" x14ac:dyDescent="0.2">
      <c r="A2812" s="62"/>
      <c r="B2812" s="16"/>
      <c r="C2812" s="17"/>
      <c r="D2812" s="18"/>
      <c r="E2812" s="18"/>
      <c r="F2812" s="18"/>
      <c r="G2812" s="18"/>
      <c r="H2812" s="18"/>
      <c r="I2812" s="16"/>
      <c r="J2812" s="16"/>
      <c r="K2812" s="16"/>
      <c r="L2812" s="16"/>
      <c r="M2812" s="16"/>
      <c r="N2812" s="16"/>
      <c r="O2812" s="16"/>
      <c r="P2812" s="16"/>
      <c r="Q2812" s="16"/>
      <c r="R2812" s="16"/>
      <c r="S2812" s="16"/>
      <c r="T2812" s="16"/>
      <c r="U2812" s="16"/>
      <c r="V2812" s="16"/>
      <c r="W2812" s="16"/>
      <c r="X2812" s="16"/>
      <c r="Y2812" s="16"/>
      <c r="Z2812" s="16"/>
      <c r="AA2812" s="16"/>
      <c r="AB2812" s="16"/>
      <c r="AC2812" s="16"/>
      <c r="AD2812" s="16"/>
      <c r="AE2812" s="16"/>
      <c r="AF2812" s="16"/>
      <c r="AG2812" s="16"/>
      <c r="AH2812" s="16"/>
      <c r="AI2812" s="16"/>
      <c r="AJ2812" s="16"/>
      <c r="AK2812" s="16"/>
      <c r="AM2812"/>
    </row>
    <row r="2813" spans="1:44" ht="18" customHeight="1" x14ac:dyDescent="0.2">
      <c r="A2813" s="62"/>
      <c r="B2813" s="179" t="s">
        <v>279</v>
      </c>
      <c r="C2813" s="180"/>
      <c r="D2813" s="99" t="str">
        <f>IF($X2802="","",_xlfn.XLOOKUP($X2802,Sisteplant[Número OS],Sisteplant[Ativo]))</f>
        <v/>
      </c>
      <c r="E2813" s="99"/>
      <c r="F2813" s="99"/>
      <c r="G2813" s="99"/>
      <c r="H2813" s="99"/>
      <c r="I2813" s="99"/>
      <c r="J2813" s="99"/>
      <c r="K2813" s="99"/>
      <c r="L2813" s="179" t="s">
        <v>280</v>
      </c>
      <c r="M2813" s="180"/>
      <c r="N2813" s="180"/>
      <c r="O2813" s="180"/>
      <c r="P2813" s="99" t="str">
        <f>IF($X2802="","",_xlfn.XLOOKUP($X2802,Sisteplant[Número OS],Sisteplant[Denominação Ativo]))</f>
        <v/>
      </c>
      <c r="Q2813" s="99"/>
      <c r="R2813" s="99"/>
      <c r="S2813" s="99"/>
      <c r="T2813" s="99"/>
      <c r="U2813" s="99"/>
      <c r="V2813" s="99"/>
      <c r="W2813" s="99"/>
      <c r="X2813" s="99"/>
      <c r="Y2813" s="99"/>
      <c r="Z2813" s="99"/>
      <c r="AA2813" s="99"/>
      <c r="AB2813" s="99"/>
      <c r="AC2813" s="99"/>
      <c r="AD2813" s="99"/>
      <c r="AE2813" s="185" t="str">
        <f t="array" ref="AE2813">IFERROR(
IF(I2805="","",
_xlfn.SWITCH(I2805,
"PROJETO","PO",
"OBRAS","CC")),
"--")</f>
        <v/>
      </c>
      <c r="AF2813" s="186"/>
      <c r="AG2813" s="214" t="str">
        <f t="array" ref="AG2813">IFERROR(
_xlfn.SWITCH(I2805,
"","",
"PROJETO",VALUE(RIGHT(_xlfn.XLOOKUP(X2802,Sisteplant[Número OS],Sisteplant[Observações do Serviço]),LEN(_xlfn.XLOOKUP(X2802,Sisteplant[Número OS],Sisteplant[Observações do Serviço]))-3)),
"OBRAS",VALUE(LEFT(VLOOKUP($X2802,Sisteplant[],20,FALSE),FIND("-",VLOOKUP($X2802,Sisteplant[],20,FALSE))-1))),"--")</f>
        <v/>
      </c>
      <c r="AH2813" s="214"/>
      <c r="AI2813" s="214"/>
      <c r="AJ2813" s="214"/>
      <c r="AK2813" s="215"/>
      <c r="AM2813"/>
    </row>
    <row r="2814" spans="1:44" ht="7" customHeight="1" x14ac:dyDescent="0.2">
      <c r="A2814" s="62"/>
      <c r="B2814" s="18"/>
      <c r="C2814" s="24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R2814" s="18"/>
      <c r="S2814" s="18"/>
      <c r="T2814" s="18"/>
      <c r="U2814" s="18"/>
      <c r="V2814" s="18"/>
      <c r="W2814" s="18"/>
      <c r="X2814" s="18"/>
      <c r="Y2814" s="18"/>
      <c r="Z2814" s="18"/>
      <c r="AA2814" s="18"/>
      <c r="AB2814" s="18"/>
      <c r="AC2814" s="18"/>
      <c r="AD2814" s="18"/>
      <c r="AE2814" s="18"/>
      <c r="AF2814" s="18"/>
      <c r="AG2814" s="18"/>
      <c r="AH2814" s="18"/>
      <c r="AI2814" s="18"/>
      <c r="AJ2814" s="18"/>
      <c r="AK2814" s="18"/>
      <c r="AM2814"/>
    </row>
    <row r="2815" spans="1:44" ht="18" customHeight="1" x14ac:dyDescent="0.2">
      <c r="A2815" s="62"/>
      <c r="B2815" s="179" t="s">
        <v>9</v>
      </c>
      <c r="C2815" s="180"/>
      <c r="D2815" s="180"/>
      <c r="E2815" s="180"/>
      <c r="F2815" s="99" t="str">
        <f>IF($X2802="","",_xlfn.XLOOKUP($X2802,Sisteplant[Número OS],Sisteplant[Denominação do Solicitante]))</f>
        <v/>
      </c>
      <c r="G2815" s="99"/>
      <c r="H2815" s="99"/>
      <c r="I2815" s="99"/>
      <c r="J2815" s="99"/>
      <c r="K2815" s="99"/>
      <c r="L2815" s="99"/>
      <c r="M2815" s="99"/>
      <c r="N2815" s="99"/>
      <c r="O2815" s="99"/>
      <c r="P2815" s="99"/>
      <c r="Q2815" s="99"/>
      <c r="R2815" s="99"/>
      <c r="S2815" s="181" t="s">
        <v>281</v>
      </c>
      <c r="T2815" s="182"/>
      <c r="U2815" s="182"/>
      <c r="V2815" s="183" t="str">
        <f>IF($X2802="","",_xlfn.XLOOKUP($X2802,Sisteplant[Número OS],Sisteplant[Denominação Unidade Negócio]))</f>
        <v/>
      </c>
      <c r="W2815" s="183"/>
      <c r="X2815" s="183"/>
      <c r="Y2815" s="183"/>
      <c r="Z2815" s="183"/>
      <c r="AA2815" s="184"/>
      <c r="AB2815" s="185" t="s">
        <v>1</v>
      </c>
      <c r="AC2815" s="186"/>
      <c r="AD2815" s="186"/>
      <c r="AE2815" s="186"/>
      <c r="AF2815" s="99" t="str">
        <f>IF($X2802="","",_xlfn.XLOOKUP($X2802,Sisteplant[Número OS],Sisteplant[OS Cliente]))</f>
        <v/>
      </c>
      <c r="AG2815" s="99"/>
      <c r="AH2815" s="99"/>
      <c r="AI2815" s="99"/>
      <c r="AJ2815" s="99"/>
      <c r="AK2815" s="100"/>
      <c r="AM2815"/>
    </row>
    <row r="2816" spans="1:44" ht="7" customHeight="1" x14ac:dyDescent="0.2">
      <c r="A2816" s="62"/>
      <c r="B2816" s="16"/>
      <c r="C2816" s="17"/>
      <c r="D2816" s="18"/>
      <c r="E2816" s="18"/>
      <c r="F2816" s="18"/>
      <c r="G2816" s="18"/>
      <c r="H2816" s="18"/>
      <c r="I2816" s="16"/>
      <c r="J2816" s="16"/>
      <c r="K2816" s="16"/>
      <c r="L2816" s="16"/>
      <c r="M2816" s="16"/>
      <c r="N2816" s="16"/>
      <c r="O2816" s="16"/>
      <c r="P2816" s="16"/>
      <c r="Q2816" s="16"/>
      <c r="R2816" s="16"/>
      <c r="S2816" s="16"/>
      <c r="T2816" s="16"/>
      <c r="U2816" s="16"/>
      <c r="V2816" s="16"/>
      <c r="W2816" s="16"/>
      <c r="X2816" s="16"/>
      <c r="Y2816" s="16"/>
      <c r="Z2816" s="16"/>
      <c r="AA2816" s="16"/>
      <c r="AB2816" s="16"/>
      <c r="AC2816" s="16"/>
      <c r="AD2816" s="16"/>
      <c r="AE2816" s="16"/>
      <c r="AF2816" s="16"/>
      <c r="AG2816" s="16"/>
      <c r="AH2816" s="16"/>
      <c r="AI2816" s="16"/>
      <c r="AJ2816" s="16"/>
      <c r="AK2816" s="16"/>
      <c r="AM2816"/>
    </row>
    <row r="2817" spans="1:39" ht="15" customHeight="1" x14ac:dyDescent="0.2">
      <c r="A2817" s="62"/>
      <c r="B2817" s="232" t="s">
        <v>282</v>
      </c>
      <c r="C2817" s="152" t="s">
        <v>283</v>
      </c>
      <c r="D2817" s="153"/>
      <c r="E2817" s="153"/>
      <c r="F2817" s="153"/>
      <c r="G2817" s="153"/>
      <c r="H2817" s="153"/>
      <c r="I2817" s="153"/>
      <c r="J2817" s="153"/>
      <c r="K2817" s="153"/>
      <c r="L2817" s="153"/>
      <c r="M2817" s="153"/>
      <c r="N2817" s="153"/>
      <c r="O2817" s="153"/>
      <c r="P2817" s="153"/>
      <c r="Q2817" s="153"/>
      <c r="R2817" s="153"/>
      <c r="S2817" s="153"/>
      <c r="T2817" s="153"/>
      <c r="U2817" s="153"/>
      <c r="V2817" s="153"/>
      <c r="W2817" s="153"/>
      <c r="X2817" s="153"/>
      <c r="Y2817" s="153"/>
      <c r="Z2817" s="153"/>
      <c r="AA2817" s="153"/>
      <c r="AB2817" s="153"/>
      <c r="AC2817" s="153"/>
      <c r="AD2817" s="153"/>
      <c r="AE2817" s="154"/>
      <c r="AF2817" s="136" t="s">
        <v>284</v>
      </c>
      <c r="AG2817" s="137"/>
      <c r="AH2817" s="138"/>
      <c r="AI2817" s="136" t="s">
        <v>281</v>
      </c>
      <c r="AJ2817" s="137"/>
      <c r="AK2817" s="138"/>
      <c r="AM2817"/>
    </row>
    <row r="2818" spans="1:39" ht="16.75" customHeight="1" x14ac:dyDescent="0.2">
      <c r="A2818" s="62"/>
      <c r="B2818" s="233"/>
      <c r="C2818" s="155"/>
      <c r="D2818" s="156"/>
      <c r="E2818" s="156"/>
      <c r="F2818" s="156"/>
      <c r="G2818" s="156"/>
      <c r="H2818" s="156"/>
      <c r="I2818" s="156"/>
      <c r="J2818" s="156"/>
      <c r="K2818" s="156"/>
      <c r="L2818" s="156"/>
      <c r="M2818" s="156"/>
      <c r="N2818" s="156"/>
      <c r="O2818" s="156"/>
      <c r="P2818" s="156"/>
      <c r="Q2818" s="156"/>
      <c r="R2818" s="156"/>
      <c r="S2818" s="156"/>
      <c r="T2818" s="156"/>
      <c r="U2818" s="156"/>
      <c r="V2818" s="156"/>
      <c r="W2818" s="156"/>
      <c r="X2818" s="156"/>
      <c r="Y2818" s="156"/>
      <c r="Z2818" s="156"/>
      <c r="AA2818" s="156"/>
      <c r="AB2818" s="156"/>
      <c r="AC2818" s="156"/>
      <c r="AD2818" s="156"/>
      <c r="AE2818" s="157"/>
      <c r="AF2818" s="139"/>
      <c r="AG2818" s="140"/>
      <c r="AH2818" s="141"/>
      <c r="AI2818" s="139"/>
      <c r="AJ2818" s="140"/>
      <c r="AK2818" s="141"/>
      <c r="AM2818"/>
    </row>
    <row r="2819" spans="1:39" ht="16.75" customHeight="1" x14ac:dyDescent="0.2">
      <c r="A2819" s="62"/>
      <c r="B2819" s="92">
        <v>1</v>
      </c>
      <c r="C2819" s="142"/>
      <c r="D2819" s="143"/>
      <c r="E2819" s="143"/>
      <c r="F2819" s="143"/>
      <c r="G2819" s="143"/>
      <c r="H2819" s="143"/>
      <c r="I2819" s="143"/>
      <c r="J2819" s="143"/>
      <c r="K2819" s="143"/>
      <c r="L2819" s="143"/>
      <c r="M2819" s="143"/>
      <c r="N2819" s="143"/>
      <c r="O2819" s="143"/>
      <c r="P2819" s="143"/>
      <c r="Q2819" s="143"/>
      <c r="R2819" s="143"/>
      <c r="S2819" s="143"/>
      <c r="T2819" s="143"/>
      <c r="U2819" s="143"/>
      <c r="V2819" s="143"/>
      <c r="W2819" s="143"/>
      <c r="X2819" s="143"/>
      <c r="Y2819" s="143"/>
      <c r="Z2819" s="143"/>
      <c r="AA2819" s="143"/>
      <c r="AB2819" s="143"/>
      <c r="AC2819" s="143"/>
      <c r="AD2819" s="143"/>
      <c r="AE2819" s="144"/>
      <c r="AF2819" s="142"/>
      <c r="AG2819" s="143"/>
      <c r="AH2819" s="144"/>
      <c r="AI2819" s="142"/>
      <c r="AJ2819" s="143"/>
      <c r="AK2819" s="144"/>
      <c r="AM2819"/>
    </row>
    <row r="2820" spans="1:39" ht="16.75" customHeight="1" x14ac:dyDescent="0.2">
      <c r="A2820" s="62"/>
      <c r="B2820" s="93">
        <v>2</v>
      </c>
      <c r="C2820" s="145"/>
      <c r="D2820" s="146"/>
      <c r="E2820" s="146"/>
      <c r="F2820" s="146"/>
      <c r="G2820" s="146"/>
      <c r="H2820" s="146"/>
      <c r="I2820" s="146"/>
      <c r="J2820" s="146"/>
      <c r="K2820" s="146"/>
      <c r="L2820" s="146"/>
      <c r="M2820" s="146"/>
      <c r="N2820" s="146"/>
      <c r="O2820" s="146"/>
      <c r="P2820" s="146"/>
      <c r="Q2820" s="146"/>
      <c r="R2820" s="146"/>
      <c r="S2820" s="146"/>
      <c r="T2820" s="146"/>
      <c r="U2820" s="146"/>
      <c r="V2820" s="146"/>
      <c r="W2820" s="146"/>
      <c r="X2820" s="146"/>
      <c r="Y2820" s="146"/>
      <c r="Z2820" s="146"/>
      <c r="AA2820" s="146"/>
      <c r="AB2820" s="146"/>
      <c r="AC2820" s="146"/>
      <c r="AD2820" s="146"/>
      <c r="AE2820" s="147"/>
      <c r="AF2820" s="145"/>
      <c r="AG2820" s="146"/>
      <c r="AH2820" s="147"/>
      <c r="AI2820" s="145"/>
      <c r="AJ2820" s="146"/>
      <c r="AK2820" s="147"/>
      <c r="AM2820"/>
    </row>
    <row r="2821" spans="1:39" ht="16.75" customHeight="1" x14ac:dyDescent="0.2">
      <c r="A2821" s="62"/>
      <c r="B2821" s="93">
        <v>3</v>
      </c>
      <c r="C2821" s="145"/>
      <c r="D2821" s="146"/>
      <c r="E2821" s="146"/>
      <c r="F2821" s="146"/>
      <c r="G2821" s="146"/>
      <c r="H2821" s="146"/>
      <c r="I2821" s="146"/>
      <c r="J2821" s="146"/>
      <c r="K2821" s="146"/>
      <c r="L2821" s="146"/>
      <c r="M2821" s="146"/>
      <c r="N2821" s="146"/>
      <c r="O2821" s="146"/>
      <c r="P2821" s="146"/>
      <c r="Q2821" s="146"/>
      <c r="R2821" s="146"/>
      <c r="S2821" s="146"/>
      <c r="T2821" s="146"/>
      <c r="U2821" s="146"/>
      <c r="V2821" s="146"/>
      <c r="W2821" s="146"/>
      <c r="X2821" s="146"/>
      <c r="Y2821" s="146"/>
      <c r="Z2821" s="146"/>
      <c r="AA2821" s="146"/>
      <c r="AB2821" s="146"/>
      <c r="AC2821" s="146"/>
      <c r="AD2821" s="146"/>
      <c r="AE2821" s="147"/>
      <c r="AF2821" s="145"/>
      <c r="AG2821" s="146"/>
      <c r="AH2821" s="147"/>
      <c r="AI2821" s="145"/>
      <c r="AJ2821" s="146"/>
      <c r="AK2821" s="147"/>
      <c r="AM2821"/>
    </row>
    <row r="2822" spans="1:39" s="27" customFormat="1" ht="17" customHeight="1" x14ac:dyDescent="0.2">
      <c r="A2822" s="64"/>
      <c r="B2822" s="93">
        <v>4</v>
      </c>
      <c r="C2822" s="145"/>
      <c r="D2822" s="146"/>
      <c r="E2822" s="146"/>
      <c r="F2822" s="146"/>
      <c r="G2822" s="146"/>
      <c r="H2822" s="146"/>
      <c r="I2822" s="146"/>
      <c r="J2822" s="146"/>
      <c r="K2822" s="146"/>
      <c r="L2822" s="146"/>
      <c r="M2822" s="146"/>
      <c r="N2822" s="146"/>
      <c r="O2822" s="146"/>
      <c r="P2822" s="146"/>
      <c r="Q2822" s="146"/>
      <c r="R2822" s="146"/>
      <c r="S2822" s="146"/>
      <c r="T2822" s="146"/>
      <c r="U2822" s="146"/>
      <c r="V2822" s="146"/>
      <c r="W2822" s="146"/>
      <c r="X2822" s="146"/>
      <c r="Y2822" s="146"/>
      <c r="Z2822" s="146"/>
      <c r="AA2822" s="146"/>
      <c r="AB2822" s="146"/>
      <c r="AC2822" s="146"/>
      <c r="AD2822" s="146"/>
      <c r="AE2822" s="147"/>
      <c r="AF2822" s="145"/>
      <c r="AG2822" s="146"/>
      <c r="AH2822" s="147"/>
      <c r="AI2822" s="145"/>
      <c r="AJ2822" s="146"/>
      <c r="AK2822" s="147"/>
    </row>
    <row r="2823" spans="1:39" ht="17" customHeight="1" x14ac:dyDescent="0.2">
      <c r="A2823" s="62"/>
      <c r="B2823" s="93">
        <v>5</v>
      </c>
      <c r="C2823" s="145"/>
      <c r="D2823" s="146"/>
      <c r="E2823" s="146"/>
      <c r="F2823" s="146"/>
      <c r="G2823" s="146"/>
      <c r="H2823" s="146"/>
      <c r="I2823" s="146"/>
      <c r="J2823" s="146"/>
      <c r="K2823" s="146"/>
      <c r="L2823" s="146"/>
      <c r="M2823" s="146"/>
      <c r="N2823" s="146"/>
      <c r="O2823" s="146"/>
      <c r="P2823" s="146"/>
      <c r="Q2823" s="146"/>
      <c r="R2823" s="146"/>
      <c r="S2823" s="146"/>
      <c r="T2823" s="146"/>
      <c r="U2823" s="146"/>
      <c r="V2823" s="146"/>
      <c r="W2823" s="146"/>
      <c r="X2823" s="146"/>
      <c r="Y2823" s="146"/>
      <c r="Z2823" s="146"/>
      <c r="AA2823" s="146"/>
      <c r="AB2823" s="146"/>
      <c r="AC2823" s="146"/>
      <c r="AD2823" s="146"/>
      <c r="AE2823" s="147"/>
      <c r="AF2823" s="145"/>
      <c r="AG2823" s="146"/>
      <c r="AH2823" s="147"/>
      <c r="AI2823" s="145"/>
      <c r="AJ2823" s="146"/>
      <c r="AK2823" s="147"/>
      <c r="AM2823"/>
    </row>
    <row r="2824" spans="1:39" ht="17" customHeight="1" x14ac:dyDescent="0.2">
      <c r="A2824" s="62"/>
      <c r="B2824" s="93">
        <v>6</v>
      </c>
      <c r="C2824" s="145"/>
      <c r="D2824" s="146"/>
      <c r="E2824" s="146"/>
      <c r="F2824" s="146"/>
      <c r="G2824" s="146"/>
      <c r="H2824" s="146"/>
      <c r="I2824" s="146"/>
      <c r="J2824" s="146"/>
      <c r="K2824" s="146"/>
      <c r="L2824" s="146"/>
      <c r="M2824" s="146"/>
      <c r="N2824" s="146"/>
      <c r="O2824" s="146"/>
      <c r="P2824" s="146"/>
      <c r="Q2824" s="146"/>
      <c r="R2824" s="146"/>
      <c r="S2824" s="146"/>
      <c r="T2824" s="146"/>
      <c r="U2824" s="146"/>
      <c r="V2824" s="146"/>
      <c r="W2824" s="146"/>
      <c r="X2824" s="146"/>
      <c r="Y2824" s="146"/>
      <c r="Z2824" s="146"/>
      <c r="AA2824" s="146"/>
      <c r="AB2824" s="146"/>
      <c r="AC2824" s="146"/>
      <c r="AD2824" s="146"/>
      <c r="AE2824" s="147"/>
      <c r="AF2824" s="145"/>
      <c r="AG2824" s="146"/>
      <c r="AH2824" s="147"/>
      <c r="AI2824" s="145"/>
      <c r="AJ2824" s="146"/>
      <c r="AK2824" s="147"/>
      <c r="AM2824"/>
    </row>
    <row r="2825" spans="1:39" ht="17" customHeight="1" x14ac:dyDescent="0.2">
      <c r="A2825" s="62"/>
      <c r="B2825" s="94">
        <v>7</v>
      </c>
      <c r="C2825" s="148"/>
      <c r="D2825" s="149"/>
      <c r="E2825" s="149"/>
      <c r="F2825" s="149"/>
      <c r="G2825" s="149"/>
      <c r="H2825" s="149"/>
      <c r="I2825" s="149"/>
      <c r="J2825" s="149"/>
      <c r="K2825" s="149"/>
      <c r="L2825" s="149"/>
      <c r="M2825" s="149"/>
      <c r="N2825" s="149"/>
      <c r="O2825" s="149"/>
      <c r="P2825" s="149"/>
      <c r="Q2825" s="149"/>
      <c r="R2825" s="149"/>
      <c r="S2825" s="149"/>
      <c r="T2825" s="149"/>
      <c r="U2825" s="149"/>
      <c r="V2825" s="149"/>
      <c r="W2825" s="149"/>
      <c r="X2825" s="149"/>
      <c r="Y2825" s="149"/>
      <c r="Z2825" s="149"/>
      <c r="AA2825" s="149"/>
      <c r="AB2825" s="149"/>
      <c r="AC2825" s="149"/>
      <c r="AD2825" s="149"/>
      <c r="AE2825" s="150"/>
      <c r="AF2825" s="148"/>
      <c r="AG2825" s="149"/>
      <c r="AH2825" s="150"/>
      <c r="AI2825" s="148"/>
      <c r="AJ2825" s="149"/>
      <c r="AK2825" s="150"/>
      <c r="AM2825"/>
    </row>
    <row r="2826" spans="1:39" ht="7" customHeight="1" x14ac:dyDescent="0.2">
      <c r="A2826" s="62"/>
      <c r="B2826" s="16"/>
      <c r="C2826" s="17"/>
      <c r="D2826" s="18"/>
      <c r="E2826" s="18"/>
      <c r="F2826" s="18"/>
      <c r="G2826" s="18"/>
      <c r="H2826" s="18"/>
      <c r="I2826" s="16"/>
      <c r="J2826" s="16"/>
      <c r="K2826" s="16"/>
      <c r="L2826" s="16"/>
      <c r="M2826" s="16"/>
      <c r="N2826" s="16"/>
      <c r="O2826" s="16"/>
      <c r="P2826" s="16"/>
      <c r="Q2826" s="16"/>
      <c r="R2826" s="16"/>
      <c r="S2826" s="16"/>
      <c r="T2826" s="16"/>
      <c r="U2826" s="16"/>
      <c r="V2826" s="16"/>
      <c r="W2826" s="16"/>
      <c r="X2826" s="16"/>
      <c r="Y2826" s="16"/>
      <c r="Z2826" s="16"/>
      <c r="AA2826" s="16"/>
      <c r="AB2826" s="16"/>
      <c r="AC2826" s="16"/>
      <c r="AD2826" s="16"/>
      <c r="AE2826" s="16"/>
      <c r="AF2826" s="16"/>
      <c r="AG2826" s="16"/>
      <c r="AH2826" s="16"/>
      <c r="AI2826" s="16"/>
      <c r="AJ2826" s="16"/>
      <c r="AK2826" s="16"/>
      <c r="AM2826"/>
    </row>
    <row r="2827" spans="1:39" ht="17" customHeight="1" x14ac:dyDescent="0.2">
      <c r="A2827" s="62"/>
      <c r="B2827" s="163" t="s">
        <v>285</v>
      </c>
      <c r="C2827" s="164"/>
      <c r="D2827" s="165"/>
      <c r="E2827" s="163" t="s">
        <v>286</v>
      </c>
      <c r="F2827" s="164"/>
      <c r="G2827" s="164"/>
      <c r="H2827" s="164"/>
      <c r="I2827" s="164"/>
      <c r="J2827" s="164"/>
      <c r="K2827" s="164"/>
      <c r="L2827" s="164"/>
      <c r="M2827" s="164"/>
      <c r="N2827" s="164"/>
      <c r="O2827" s="164"/>
      <c r="P2827" s="164"/>
      <c r="Q2827" s="164"/>
      <c r="R2827" s="164"/>
      <c r="S2827" s="165"/>
      <c r="T2827" s="163" t="s">
        <v>287</v>
      </c>
      <c r="U2827" s="164"/>
      <c r="V2827" s="164"/>
      <c r="W2827" s="164"/>
      <c r="X2827" s="165"/>
      <c r="Y2827" s="163" t="s">
        <v>288</v>
      </c>
      <c r="Z2827" s="164"/>
      <c r="AA2827" s="164"/>
      <c r="AB2827" s="164"/>
      <c r="AC2827" s="165"/>
      <c r="AD2827" s="163" t="s">
        <v>289</v>
      </c>
      <c r="AE2827" s="164"/>
      <c r="AF2827" s="164"/>
      <c r="AG2827" s="164"/>
      <c r="AH2827" s="165"/>
      <c r="AI2827" s="163" t="s">
        <v>290</v>
      </c>
      <c r="AJ2827" s="164"/>
      <c r="AK2827" s="165"/>
      <c r="AM2827"/>
    </row>
    <row r="2828" spans="1:39" ht="17" customHeight="1" x14ac:dyDescent="0.2">
      <c r="A2828" s="62"/>
      <c r="B2828" s="142"/>
      <c r="C2828" s="143"/>
      <c r="D2828" s="144"/>
      <c r="E2828" s="142"/>
      <c r="F2828" s="143"/>
      <c r="G2828" s="143"/>
      <c r="H2828" s="143"/>
      <c r="I2828" s="143"/>
      <c r="J2828" s="143"/>
      <c r="K2828" s="143"/>
      <c r="L2828" s="143"/>
      <c r="M2828" s="143"/>
      <c r="N2828" s="143"/>
      <c r="O2828" s="143"/>
      <c r="P2828" s="143"/>
      <c r="Q2828" s="143"/>
      <c r="R2828" s="143"/>
      <c r="S2828" s="144"/>
      <c r="T2828" s="142" t="s">
        <v>291</v>
      </c>
      <c r="U2828" s="143"/>
      <c r="V2828" s="143"/>
      <c r="W2828" s="143"/>
      <c r="X2828" s="144"/>
      <c r="Y2828" s="142" t="s">
        <v>292</v>
      </c>
      <c r="Z2828" s="143"/>
      <c r="AA2828" s="143"/>
      <c r="AB2828" s="143"/>
      <c r="AC2828" s="144"/>
      <c r="AD2828" s="142" t="s">
        <v>292</v>
      </c>
      <c r="AE2828" s="143"/>
      <c r="AF2828" s="143"/>
      <c r="AG2828" s="143"/>
      <c r="AH2828" s="144"/>
      <c r="AI2828" s="142"/>
      <c r="AJ2828" s="143"/>
      <c r="AK2828" s="144"/>
      <c r="AM2828"/>
    </row>
    <row r="2829" spans="1:39" ht="17" customHeight="1" x14ac:dyDescent="0.2">
      <c r="A2829" s="62"/>
      <c r="B2829" s="145"/>
      <c r="C2829" s="146"/>
      <c r="D2829" s="147"/>
      <c r="E2829" s="145"/>
      <c r="F2829" s="146"/>
      <c r="G2829" s="146"/>
      <c r="H2829" s="146"/>
      <c r="I2829" s="146"/>
      <c r="J2829" s="146"/>
      <c r="K2829" s="146"/>
      <c r="L2829" s="146"/>
      <c r="M2829" s="146"/>
      <c r="N2829" s="146"/>
      <c r="O2829" s="146"/>
      <c r="P2829" s="146"/>
      <c r="Q2829" s="146"/>
      <c r="R2829" s="146"/>
      <c r="S2829" s="147"/>
      <c r="T2829" s="145" t="s">
        <v>291</v>
      </c>
      <c r="U2829" s="146"/>
      <c r="V2829" s="146"/>
      <c r="W2829" s="146"/>
      <c r="X2829" s="147"/>
      <c r="Y2829" s="145" t="s">
        <v>292</v>
      </c>
      <c r="Z2829" s="146"/>
      <c r="AA2829" s="146"/>
      <c r="AB2829" s="146"/>
      <c r="AC2829" s="147"/>
      <c r="AD2829" s="145" t="s">
        <v>292</v>
      </c>
      <c r="AE2829" s="146"/>
      <c r="AF2829" s="146"/>
      <c r="AG2829" s="146"/>
      <c r="AH2829" s="147"/>
      <c r="AI2829" s="145"/>
      <c r="AJ2829" s="146"/>
      <c r="AK2829" s="147"/>
      <c r="AM2829"/>
    </row>
    <row r="2830" spans="1:39" ht="17" customHeight="1" x14ac:dyDescent="0.2">
      <c r="A2830" s="62"/>
      <c r="B2830" s="145"/>
      <c r="C2830" s="146"/>
      <c r="D2830" s="147"/>
      <c r="E2830" s="145"/>
      <c r="F2830" s="146"/>
      <c r="G2830" s="146"/>
      <c r="H2830" s="146"/>
      <c r="I2830" s="146"/>
      <c r="J2830" s="146"/>
      <c r="K2830" s="146"/>
      <c r="L2830" s="146"/>
      <c r="M2830" s="146"/>
      <c r="N2830" s="146"/>
      <c r="O2830" s="146"/>
      <c r="P2830" s="146"/>
      <c r="Q2830" s="146"/>
      <c r="R2830" s="146"/>
      <c r="S2830" s="147"/>
      <c r="T2830" s="145" t="s">
        <v>291</v>
      </c>
      <c r="U2830" s="146"/>
      <c r="V2830" s="146"/>
      <c r="W2830" s="146"/>
      <c r="X2830" s="147"/>
      <c r="Y2830" s="145" t="s">
        <v>292</v>
      </c>
      <c r="Z2830" s="146"/>
      <c r="AA2830" s="146"/>
      <c r="AB2830" s="146"/>
      <c r="AC2830" s="147"/>
      <c r="AD2830" s="145" t="s">
        <v>292</v>
      </c>
      <c r="AE2830" s="146"/>
      <c r="AF2830" s="146"/>
      <c r="AG2830" s="146"/>
      <c r="AH2830" s="147"/>
      <c r="AI2830" s="145"/>
      <c r="AJ2830" s="146"/>
      <c r="AK2830" s="147"/>
      <c r="AM2830"/>
    </row>
    <row r="2831" spans="1:39" ht="17" customHeight="1" x14ac:dyDescent="0.2">
      <c r="A2831" s="62"/>
      <c r="B2831" s="145"/>
      <c r="C2831" s="146"/>
      <c r="D2831" s="147"/>
      <c r="E2831" s="145"/>
      <c r="F2831" s="146"/>
      <c r="G2831" s="146"/>
      <c r="H2831" s="146"/>
      <c r="I2831" s="146"/>
      <c r="J2831" s="146"/>
      <c r="K2831" s="146"/>
      <c r="L2831" s="146"/>
      <c r="M2831" s="146"/>
      <c r="N2831" s="146"/>
      <c r="O2831" s="146"/>
      <c r="P2831" s="146"/>
      <c r="Q2831" s="146"/>
      <c r="R2831" s="146"/>
      <c r="S2831" s="147"/>
      <c r="T2831" s="145" t="s">
        <v>291</v>
      </c>
      <c r="U2831" s="146"/>
      <c r="V2831" s="146"/>
      <c r="W2831" s="146"/>
      <c r="X2831" s="147"/>
      <c r="Y2831" s="145" t="s">
        <v>292</v>
      </c>
      <c r="Z2831" s="146"/>
      <c r="AA2831" s="146"/>
      <c r="AB2831" s="146"/>
      <c r="AC2831" s="147"/>
      <c r="AD2831" s="145" t="s">
        <v>292</v>
      </c>
      <c r="AE2831" s="146"/>
      <c r="AF2831" s="146"/>
      <c r="AG2831" s="146"/>
      <c r="AH2831" s="147"/>
      <c r="AI2831" s="145"/>
      <c r="AJ2831" s="146"/>
      <c r="AK2831" s="147"/>
      <c r="AM2831"/>
    </row>
    <row r="2832" spans="1:39" ht="17" customHeight="1" x14ac:dyDescent="0.2">
      <c r="A2832" s="62"/>
      <c r="B2832" s="145"/>
      <c r="C2832" s="146"/>
      <c r="D2832" s="147"/>
      <c r="E2832" s="145"/>
      <c r="F2832" s="146"/>
      <c r="G2832" s="146"/>
      <c r="H2832" s="146"/>
      <c r="I2832" s="146"/>
      <c r="J2832" s="146"/>
      <c r="K2832" s="146"/>
      <c r="L2832" s="146"/>
      <c r="M2832" s="146"/>
      <c r="N2832" s="146"/>
      <c r="O2832" s="146"/>
      <c r="P2832" s="146"/>
      <c r="Q2832" s="146"/>
      <c r="R2832" s="146"/>
      <c r="S2832" s="147"/>
      <c r="T2832" s="145" t="s">
        <v>291</v>
      </c>
      <c r="U2832" s="146"/>
      <c r="V2832" s="146"/>
      <c r="W2832" s="146"/>
      <c r="X2832" s="147"/>
      <c r="Y2832" s="145" t="s">
        <v>292</v>
      </c>
      <c r="Z2832" s="146"/>
      <c r="AA2832" s="146"/>
      <c r="AB2832" s="146"/>
      <c r="AC2832" s="147"/>
      <c r="AD2832" s="145" t="s">
        <v>292</v>
      </c>
      <c r="AE2832" s="146"/>
      <c r="AF2832" s="146"/>
      <c r="AG2832" s="146"/>
      <c r="AH2832" s="147"/>
      <c r="AI2832" s="145"/>
      <c r="AJ2832" s="146"/>
      <c r="AK2832" s="147"/>
      <c r="AM2832"/>
    </row>
    <row r="2833" spans="1:39" ht="17" customHeight="1" x14ac:dyDescent="0.2">
      <c r="A2833" s="62"/>
      <c r="B2833" s="145"/>
      <c r="C2833" s="146"/>
      <c r="D2833" s="147"/>
      <c r="E2833" s="145"/>
      <c r="F2833" s="146"/>
      <c r="G2833" s="146"/>
      <c r="H2833" s="146"/>
      <c r="I2833" s="146"/>
      <c r="J2833" s="146"/>
      <c r="K2833" s="146"/>
      <c r="L2833" s="146"/>
      <c r="M2833" s="146"/>
      <c r="N2833" s="146"/>
      <c r="O2833" s="146"/>
      <c r="P2833" s="146"/>
      <c r="Q2833" s="146"/>
      <c r="R2833" s="146"/>
      <c r="S2833" s="147"/>
      <c r="T2833" s="145" t="s">
        <v>291</v>
      </c>
      <c r="U2833" s="146"/>
      <c r="V2833" s="146"/>
      <c r="W2833" s="146"/>
      <c r="X2833" s="147"/>
      <c r="Y2833" s="145" t="s">
        <v>292</v>
      </c>
      <c r="Z2833" s="146"/>
      <c r="AA2833" s="146"/>
      <c r="AB2833" s="146"/>
      <c r="AC2833" s="147"/>
      <c r="AD2833" s="145" t="s">
        <v>292</v>
      </c>
      <c r="AE2833" s="146"/>
      <c r="AF2833" s="146"/>
      <c r="AG2833" s="146"/>
      <c r="AH2833" s="147"/>
      <c r="AI2833" s="145"/>
      <c r="AJ2833" s="146"/>
      <c r="AK2833" s="147"/>
      <c r="AM2833"/>
    </row>
    <row r="2834" spans="1:39" ht="17" customHeight="1" x14ac:dyDescent="0.2">
      <c r="A2834" s="62"/>
      <c r="B2834" s="145"/>
      <c r="C2834" s="146"/>
      <c r="D2834" s="147"/>
      <c r="E2834" s="145"/>
      <c r="F2834" s="146"/>
      <c r="G2834" s="146"/>
      <c r="H2834" s="146"/>
      <c r="I2834" s="146"/>
      <c r="J2834" s="146"/>
      <c r="K2834" s="146"/>
      <c r="L2834" s="146"/>
      <c r="M2834" s="146"/>
      <c r="N2834" s="146"/>
      <c r="O2834" s="146"/>
      <c r="P2834" s="146"/>
      <c r="Q2834" s="146"/>
      <c r="R2834" s="146"/>
      <c r="S2834" s="147"/>
      <c r="T2834" s="145" t="s">
        <v>291</v>
      </c>
      <c r="U2834" s="146"/>
      <c r="V2834" s="146"/>
      <c r="W2834" s="146"/>
      <c r="X2834" s="147"/>
      <c r="Y2834" s="145" t="s">
        <v>292</v>
      </c>
      <c r="Z2834" s="146"/>
      <c r="AA2834" s="146"/>
      <c r="AB2834" s="146"/>
      <c r="AC2834" s="147"/>
      <c r="AD2834" s="145" t="s">
        <v>292</v>
      </c>
      <c r="AE2834" s="146"/>
      <c r="AF2834" s="146"/>
      <c r="AG2834" s="146"/>
      <c r="AH2834" s="147"/>
      <c r="AI2834" s="145"/>
      <c r="AJ2834" s="146"/>
      <c r="AK2834" s="147"/>
      <c r="AM2834"/>
    </row>
    <row r="2835" spans="1:39" ht="17" customHeight="1" x14ac:dyDescent="0.2">
      <c r="A2835" s="62"/>
      <c r="B2835" s="145"/>
      <c r="C2835" s="146"/>
      <c r="D2835" s="147"/>
      <c r="E2835" s="145"/>
      <c r="F2835" s="146"/>
      <c r="G2835" s="146"/>
      <c r="H2835" s="146"/>
      <c r="I2835" s="146"/>
      <c r="J2835" s="146"/>
      <c r="K2835" s="146"/>
      <c r="L2835" s="146"/>
      <c r="M2835" s="146"/>
      <c r="N2835" s="146"/>
      <c r="O2835" s="146"/>
      <c r="P2835" s="146"/>
      <c r="Q2835" s="146"/>
      <c r="R2835" s="146"/>
      <c r="S2835" s="147"/>
      <c r="T2835" s="145" t="s">
        <v>291</v>
      </c>
      <c r="U2835" s="146"/>
      <c r="V2835" s="146"/>
      <c r="W2835" s="146"/>
      <c r="X2835" s="147"/>
      <c r="Y2835" s="145" t="s">
        <v>292</v>
      </c>
      <c r="Z2835" s="146"/>
      <c r="AA2835" s="146"/>
      <c r="AB2835" s="146"/>
      <c r="AC2835" s="147"/>
      <c r="AD2835" s="145" t="s">
        <v>292</v>
      </c>
      <c r="AE2835" s="146"/>
      <c r="AF2835" s="146"/>
      <c r="AG2835" s="146"/>
      <c r="AH2835" s="147"/>
      <c r="AI2835" s="145"/>
      <c r="AJ2835" s="146"/>
      <c r="AK2835" s="147"/>
      <c r="AM2835"/>
    </row>
    <row r="2836" spans="1:39" ht="17" customHeight="1" x14ac:dyDescent="0.2">
      <c r="A2836" s="62"/>
      <c r="B2836" s="145"/>
      <c r="C2836" s="146"/>
      <c r="D2836" s="147"/>
      <c r="E2836" s="145"/>
      <c r="F2836" s="146"/>
      <c r="G2836" s="146"/>
      <c r="H2836" s="146"/>
      <c r="I2836" s="146"/>
      <c r="J2836" s="146"/>
      <c r="K2836" s="146"/>
      <c r="L2836" s="146"/>
      <c r="M2836" s="146"/>
      <c r="N2836" s="146"/>
      <c r="O2836" s="146"/>
      <c r="P2836" s="146"/>
      <c r="Q2836" s="146"/>
      <c r="R2836" s="146"/>
      <c r="S2836" s="147"/>
      <c r="T2836" s="145" t="s">
        <v>291</v>
      </c>
      <c r="U2836" s="146"/>
      <c r="V2836" s="146"/>
      <c r="W2836" s="146"/>
      <c r="X2836" s="147"/>
      <c r="Y2836" s="145" t="s">
        <v>292</v>
      </c>
      <c r="Z2836" s="146"/>
      <c r="AA2836" s="146"/>
      <c r="AB2836" s="146"/>
      <c r="AC2836" s="147"/>
      <c r="AD2836" s="145" t="s">
        <v>292</v>
      </c>
      <c r="AE2836" s="146"/>
      <c r="AF2836" s="146"/>
      <c r="AG2836" s="146"/>
      <c r="AH2836" s="147"/>
      <c r="AI2836" s="145"/>
      <c r="AJ2836" s="146"/>
      <c r="AK2836" s="147"/>
      <c r="AM2836"/>
    </row>
    <row r="2837" spans="1:39" ht="17" customHeight="1" x14ac:dyDescent="0.2">
      <c r="A2837" s="62"/>
      <c r="B2837" s="145"/>
      <c r="C2837" s="146"/>
      <c r="D2837" s="147"/>
      <c r="E2837" s="145"/>
      <c r="F2837" s="146"/>
      <c r="G2837" s="146"/>
      <c r="H2837" s="146"/>
      <c r="I2837" s="146"/>
      <c r="J2837" s="146"/>
      <c r="K2837" s="146"/>
      <c r="L2837" s="146"/>
      <c r="M2837" s="146"/>
      <c r="N2837" s="146"/>
      <c r="O2837" s="146"/>
      <c r="P2837" s="146"/>
      <c r="Q2837" s="146"/>
      <c r="R2837" s="146"/>
      <c r="S2837" s="147"/>
      <c r="T2837" s="145" t="s">
        <v>291</v>
      </c>
      <c r="U2837" s="146"/>
      <c r="V2837" s="146"/>
      <c r="W2837" s="146"/>
      <c r="X2837" s="147"/>
      <c r="Y2837" s="145" t="s">
        <v>292</v>
      </c>
      <c r="Z2837" s="146"/>
      <c r="AA2837" s="146"/>
      <c r="AB2837" s="146"/>
      <c r="AC2837" s="147"/>
      <c r="AD2837" s="145" t="s">
        <v>292</v>
      </c>
      <c r="AE2837" s="146"/>
      <c r="AF2837" s="146"/>
      <c r="AG2837" s="146"/>
      <c r="AH2837" s="147"/>
      <c r="AI2837" s="145"/>
      <c r="AJ2837" s="146"/>
      <c r="AK2837" s="147"/>
      <c r="AM2837"/>
    </row>
    <row r="2838" spans="1:39" ht="17" customHeight="1" x14ac:dyDescent="0.2">
      <c r="A2838" s="62"/>
      <c r="B2838" s="148"/>
      <c r="C2838" s="149"/>
      <c r="D2838" s="150"/>
      <c r="E2838" s="148"/>
      <c r="F2838" s="149"/>
      <c r="G2838" s="149"/>
      <c r="H2838" s="149"/>
      <c r="I2838" s="149"/>
      <c r="J2838" s="149"/>
      <c r="K2838" s="149"/>
      <c r="L2838" s="149"/>
      <c r="M2838" s="149"/>
      <c r="N2838" s="149"/>
      <c r="O2838" s="149"/>
      <c r="P2838" s="149"/>
      <c r="Q2838" s="149"/>
      <c r="R2838" s="149"/>
      <c r="S2838" s="150"/>
      <c r="T2838" s="148" t="s">
        <v>291</v>
      </c>
      <c r="U2838" s="149"/>
      <c r="V2838" s="149"/>
      <c r="W2838" s="149"/>
      <c r="X2838" s="150"/>
      <c r="Y2838" s="148" t="s">
        <v>292</v>
      </c>
      <c r="Z2838" s="149"/>
      <c r="AA2838" s="149"/>
      <c r="AB2838" s="149"/>
      <c r="AC2838" s="150"/>
      <c r="AD2838" s="148" t="s">
        <v>292</v>
      </c>
      <c r="AE2838" s="149"/>
      <c r="AF2838" s="149"/>
      <c r="AG2838" s="149"/>
      <c r="AH2838" s="150"/>
      <c r="AI2838" s="148"/>
      <c r="AJ2838" s="149"/>
      <c r="AK2838" s="150"/>
      <c r="AM2838"/>
    </row>
    <row r="2839" spans="1:39" ht="7" customHeight="1" x14ac:dyDescent="0.2">
      <c r="A2839" s="62"/>
      <c r="AM2839"/>
    </row>
    <row r="2840" spans="1:39" ht="7" customHeight="1" x14ac:dyDescent="0.2">
      <c r="A2840" s="62"/>
      <c r="B2840" s="28"/>
      <c r="C2840" s="25"/>
      <c r="D2840" s="25"/>
      <c r="E2840" s="25"/>
      <c r="F2840" s="25"/>
      <c r="G2840" s="25"/>
      <c r="H2840" s="25"/>
      <c r="I2840" s="25"/>
      <c r="J2840" s="25"/>
      <c r="K2840" s="25"/>
      <c r="L2840" s="25"/>
      <c r="M2840" s="25"/>
      <c r="N2840" s="25"/>
      <c r="O2840" s="25"/>
      <c r="P2840" s="25"/>
      <c r="Q2840" s="25"/>
      <c r="R2840" s="25"/>
      <c r="S2840" s="25"/>
      <c r="T2840" s="25"/>
      <c r="U2840" s="25"/>
      <c r="V2840" s="25"/>
      <c r="W2840" s="25"/>
      <c r="X2840" s="25"/>
      <c r="Y2840" s="25"/>
      <c r="Z2840" s="25"/>
      <c r="AA2840" s="25"/>
      <c r="AB2840" s="25"/>
      <c r="AC2840" s="25"/>
      <c r="AD2840" s="25"/>
      <c r="AE2840" s="25"/>
      <c r="AF2840" s="25"/>
      <c r="AG2840" s="25"/>
      <c r="AH2840" s="25"/>
      <c r="AI2840" s="25"/>
      <c r="AJ2840" s="25"/>
      <c r="AK2840" s="26"/>
      <c r="AM2840"/>
    </row>
    <row r="2841" spans="1:39" s="30" customFormat="1" ht="15" customHeight="1" x14ac:dyDescent="0.15">
      <c r="A2841" s="62"/>
      <c r="B2841" s="166" t="s">
        <v>293</v>
      </c>
      <c r="C2841" s="167"/>
      <c r="D2841" s="167"/>
      <c r="E2841" s="167"/>
      <c r="F2841" s="167"/>
      <c r="G2841" s="23"/>
      <c r="H2841" s="69"/>
      <c r="I2841" s="23" t="s">
        <v>294</v>
      </c>
      <c r="J2841" s="23"/>
      <c r="K2841" s="23"/>
      <c r="L2841" s="23"/>
      <c r="M2841" s="69"/>
      <c r="N2841" s="23" t="s">
        <v>295</v>
      </c>
      <c r="O2841" s="23"/>
      <c r="P2841" s="23"/>
      <c r="Q2841" s="23"/>
      <c r="R2841" s="69"/>
      <c r="S2841" s="23" t="s">
        <v>296</v>
      </c>
      <c r="T2841" s="23"/>
      <c r="U2841" s="23"/>
      <c r="V2841" s="23"/>
      <c r="W2841" s="23"/>
      <c r="X2841" s="23"/>
      <c r="Y2841" s="70"/>
      <c r="Z2841" s="23" t="s">
        <v>297</v>
      </c>
      <c r="AA2841" s="23"/>
      <c r="AB2841" s="23"/>
      <c r="AC2841" s="23"/>
      <c r="AD2841" s="69"/>
      <c r="AE2841" s="23" t="s">
        <v>298</v>
      </c>
      <c r="AF2841" s="23"/>
      <c r="AG2841" s="23"/>
      <c r="AH2841" s="80"/>
      <c r="AI2841" s="80"/>
      <c r="AJ2841" s="80"/>
      <c r="AK2841" s="84"/>
    </row>
    <row r="2842" spans="1:39" s="30" customFormat="1" ht="10" customHeight="1" x14ac:dyDescent="0.15">
      <c r="A2842" s="62"/>
      <c r="B2842" s="166"/>
      <c r="C2842" s="167"/>
      <c r="D2842" s="167"/>
      <c r="E2842" s="167"/>
      <c r="F2842" s="167"/>
      <c r="G2842" s="23"/>
      <c r="H2842" s="23"/>
      <c r="I2842" s="23"/>
      <c r="J2842" s="23"/>
      <c r="K2842" s="23"/>
      <c r="L2842" s="23"/>
      <c r="M2842" s="23"/>
      <c r="N2842" s="23"/>
      <c r="O2842" s="23"/>
      <c r="P2842" s="23"/>
      <c r="Q2842" s="23"/>
      <c r="R2842" s="23"/>
      <c r="S2842" s="23"/>
      <c r="T2842" s="23"/>
      <c r="U2842" s="23"/>
      <c r="V2842" s="23"/>
      <c r="W2842" s="23"/>
      <c r="X2842" s="23"/>
      <c r="Y2842" s="23"/>
      <c r="Z2842" s="23"/>
      <c r="AA2842" s="23"/>
      <c r="AB2842" s="23"/>
      <c r="AC2842" s="23"/>
      <c r="AD2842" s="23"/>
      <c r="AE2842" s="23"/>
      <c r="AF2842" s="23"/>
      <c r="AG2842" s="23"/>
      <c r="AH2842" s="80"/>
      <c r="AI2842" s="80"/>
      <c r="AJ2842" s="80"/>
      <c r="AK2842" s="84"/>
    </row>
    <row r="2843" spans="1:39" s="30" customFormat="1" ht="15" customHeight="1" x14ac:dyDescent="0.15">
      <c r="A2843" s="62"/>
      <c r="B2843" s="166"/>
      <c r="C2843" s="167"/>
      <c r="D2843" s="167"/>
      <c r="E2843" s="167"/>
      <c r="F2843" s="167"/>
      <c r="G2843" s="23"/>
      <c r="H2843" s="69"/>
      <c r="I2843" s="23" t="s">
        <v>299</v>
      </c>
      <c r="J2843" s="23"/>
      <c r="K2843" s="23"/>
      <c r="L2843" s="23"/>
      <c r="M2843" s="69"/>
      <c r="N2843" s="23" t="s">
        <v>300</v>
      </c>
      <c r="O2843" s="72"/>
      <c r="P2843" s="23"/>
      <c r="Q2843" s="23"/>
      <c r="R2843" s="69"/>
      <c r="S2843" s="23" t="s">
        <v>301</v>
      </c>
      <c r="T2843" s="23"/>
      <c r="U2843" s="23"/>
      <c r="V2843" s="23"/>
      <c r="W2843" s="23"/>
      <c r="X2843" s="23"/>
      <c r="Y2843" s="69"/>
      <c r="Z2843" s="23" t="s">
        <v>302</v>
      </c>
      <c r="AA2843" s="23"/>
      <c r="AB2843" s="71"/>
      <c r="AC2843" s="71"/>
      <c r="AD2843" s="71"/>
      <c r="AE2843" s="71"/>
      <c r="AF2843" s="71"/>
      <c r="AG2843" s="71"/>
      <c r="AH2843" s="71"/>
      <c r="AI2843" s="71"/>
      <c r="AJ2843" s="71"/>
      <c r="AK2843" s="82"/>
    </row>
    <row r="2844" spans="1:39" s="30" customFormat="1" ht="10" customHeight="1" x14ac:dyDescent="0.15">
      <c r="A2844" s="62"/>
      <c r="B2844" s="83"/>
      <c r="C2844" s="29"/>
      <c r="D2844" s="29"/>
      <c r="E2844" s="29"/>
      <c r="F2844" s="29"/>
      <c r="G2844" s="23"/>
      <c r="H2844" s="23"/>
      <c r="I2844" s="23"/>
      <c r="J2844" s="23"/>
      <c r="K2844" s="23"/>
      <c r="L2844" s="23"/>
      <c r="M2844" s="23"/>
      <c r="N2844" s="23"/>
      <c r="O2844" s="23"/>
      <c r="P2844" s="23"/>
      <c r="Q2844" s="23"/>
      <c r="R2844" s="23"/>
      <c r="S2844" s="23"/>
      <c r="T2844" s="23"/>
      <c r="U2844" s="23"/>
      <c r="V2844" s="23"/>
      <c r="W2844" s="23"/>
      <c r="X2844" s="23"/>
      <c r="Y2844" s="23"/>
      <c r="Z2844" s="23"/>
      <c r="AA2844" s="23"/>
      <c r="AB2844" s="23"/>
      <c r="AC2844" s="23"/>
      <c r="AD2844" s="23"/>
      <c r="AE2844" s="23"/>
      <c r="AF2844" s="23"/>
      <c r="AG2844" s="23"/>
      <c r="AH2844" s="23"/>
      <c r="AI2844" s="23"/>
      <c r="AJ2844" s="23"/>
      <c r="AK2844" s="84"/>
    </row>
    <row r="2845" spans="1:39" s="30" customFormat="1" ht="15" customHeight="1" x14ac:dyDescent="0.15">
      <c r="A2845" s="62"/>
      <c r="B2845" s="171" t="s">
        <v>303</v>
      </c>
      <c r="C2845" s="172"/>
      <c r="D2845" s="172"/>
      <c r="E2845" s="172"/>
      <c r="F2845" s="172"/>
      <c r="G2845" s="23"/>
      <c r="H2845" s="69"/>
      <c r="I2845" s="23" t="s">
        <v>304</v>
      </c>
      <c r="J2845" s="23"/>
      <c r="K2845" s="23"/>
      <c r="L2845" s="23"/>
      <c r="M2845" s="23"/>
      <c r="N2845" s="23"/>
      <c r="O2845" s="72"/>
      <c r="P2845" s="23"/>
      <c r="Q2845" s="23"/>
      <c r="R2845" s="69"/>
      <c r="S2845" s="23" t="s">
        <v>305</v>
      </c>
      <c r="T2845" s="23"/>
      <c r="U2845" s="23"/>
      <c r="V2845" s="23"/>
      <c r="W2845" s="23"/>
      <c r="X2845" s="23"/>
      <c r="Y2845" s="69"/>
      <c r="Z2845" s="23" t="s">
        <v>306</v>
      </c>
      <c r="AA2845" s="23"/>
      <c r="AB2845" s="23"/>
      <c r="AC2845" s="23"/>
      <c r="AD2845" s="23"/>
      <c r="AE2845" s="23"/>
      <c r="AF2845" s="73"/>
      <c r="AG2845" s="23"/>
      <c r="AH2845" s="23"/>
      <c r="AI2845" s="23"/>
      <c r="AJ2845" s="23"/>
      <c r="AK2845" s="84"/>
    </row>
    <row r="2846" spans="1:39" s="30" customFormat="1" ht="5" customHeight="1" x14ac:dyDescent="0.15">
      <c r="A2846" s="62"/>
      <c r="B2846" s="171"/>
      <c r="C2846" s="172"/>
      <c r="D2846" s="172"/>
      <c r="E2846" s="172"/>
      <c r="F2846" s="172"/>
      <c r="G2846" s="23"/>
      <c r="H2846" s="23"/>
      <c r="I2846" s="23"/>
      <c r="J2846" s="23"/>
      <c r="K2846" s="23"/>
      <c r="L2846" s="23"/>
      <c r="M2846" s="23"/>
      <c r="N2846" s="23"/>
      <c r="O2846" s="72"/>
      <c r="P2846" s="23"/>
      <c r="Q2846" s="23"/>
      <c r="R2846" s="23"/>
      <c r="S2846" s="23"/>
      <c r="T2846" s="23"/>
      <c r="U2846" s="23"/>
      <c r="V2846" s="23"/>
      <c r="W2846" s="23"/>
      <c r="X2846" s="23"/>
      <c r="Y2846" s="23"/>
      <c r="Z2846" s="23"/>
      <c r="AA2846" s="23"/>
      <c r="AB2846" s="23"/>
      <c r="AC2846" s="23"/>
      <c r="AD2846" s="23"/>
      <c r="AE2846" s="23"/>
      <c r="AF2846" s="73"/>
      <c r="AG2846" s="23"/>
      <c r="AH2846" s="23"/>
      <c r="AI2846" s="23"/>
      <c r="AJ2846" s="23"/>
      <c r="AK2846" s="84"/>
    </row>
    <row r="2847" spans="1:39" s="30" customFormat="1" ht="15" customHeight="1" x14ac:dyDescent="0.2">
      <c r="A2847" s="63"/>
      <c r="B2847" s="171"/>
      <c r="C2847" s="172"/>
      <c r="D2847" s="172"/>
      <c r="E2847" s="172"/>
      <c r="F2847" s="172"/>
      <c r="G2847" s="23"/>
      <c r="H2847" s="23"/>
      <c r="I2847" s="23"/>
      <c r="J2847" s="23"/>
      <c r="K2847" s="23"/>
      <c r="L2847" s="23"/>
      <c r="M2847" s="23"/>
      <c r="N2847" s="23"/>
      <c r="O2847" s="74"/>
      <c r="P2847" s="23"/>
      <c r="Q2847" s="23"/>
      <c r="R2847" s="23"/>
      <c r="S2847" s="23"/>
      <c r="T2847" s="23"/>
      <c r="U2847" s="23"/>
      <c r="V2847" s="23"/>
      <c r="W2847" s="23"/>
      <c r="X2847" s="23"/>
      <c r="Y2847" s="23"/>
      <c r="Z2847" s="23"/>
      <c r="AA2847" s="23"/>
      <c r="AB2847" s="23"/>
      <c r="AC2847" s="23"/>
      <c r="AD2847" s="23"/>
      <c r="AE2847" s="23"/>
      <c r="AF2847" s="23"/>
      <c r="AG2847" s="23"/>
      <c r="AH2847" s="23"/>
      <c r="AI2847" s="23"/>
      <c r="AJ2847" s="23"/>
      <c r="AK2847" s="84"/>
    </row>
    <row r="2848" spans="1:39" s="30" customFormat="1" ht="10" customHeight="1" x14ac:dyDescent="0.2">
      <c r="A2848" s="62"/>
      <c r="B2848" s="83"/>
      <c r="C2848" s="29"/>
      <c r="D2848" s="29"/>
      <c r="E2848" s="29"/>
      <c r="F2848" s="29"/>
      <c r="G2848" s="23"/>
      <c r="H2848" s="23"/>
      <c r="I2848" s="23"/>
      <c r="J2848" s="23"/>
      <c r="K2848" s="23"/>
      <c r="L2848" s="23"/>
      <c r="M2848" s="23"/>
      <c r="N2848" s="23"/>
      <c r="O2848" s="75"/>
      <c r="P2848" s="23"/>
      <c r="Q2848" s="23"/>
      <c r="R2848" s="23"/>
      <c r="S2848" s="23"/>
      <c r="T2848" s="23"/>
      <c r="U2848" s="23"/>
      <c r="V2848" s="23"/>
      <c r="W2848" s="23"/>
      <c r="X2848" s="23"/>
      <c r="Y2848" s="23"/>
      <c r="Z2848" s="23"/>
      <c r="AA2848" s="23"/>
      <c r="AB2848" s="23"/>
      <c r="AC2848" s="23"/>
      <c r="AD2848" s="23"/>
      <c r="AE2848" s="23"/>
      <c r="AF2848" s="23"/>
      <c r="AG2848" s="23"/>
      <c r="AH2848" s="23"/>
      <c r="AI2848" s="23"/>
      <c r="AJ2848" s="23"/>
      <c r="AK2848" s="84"/>
    </row>
    <row r="2849" spans="1:39" s="30" customFormat="1" ht="17" customHeight="1" x14ac:dyDescent="0.15">
      <c r="A2849" s="62"/>
      <c r="B2849" s="173" t="s">
        <v>307</v>
      </c>
      <c r="C2849" s="174"/>
      <c r="D2849" s="174"/>
      <c r="E2849" s="174"/>
      <c r="F2849" s="174"/>
      <c r="G2849" s="23"/>
      <c r="H2849" s="69"/>
      <c r="I2849" s="76" t="s">
        <v>308</v>
      </c>
      <c r="J2849" s="23"/>
      <c r="K2849" s="23"/>
      <c r="L2849" s="23"/>
      <c r="M2849" s="69"/>
      <c r="N2849" s="23" t="s">
        <v>309</v>
      </c>
      <c r="O2849" s="72"/>
      <c r="P2849" s="23"/>
      <c r="Q2849" s="23"/>
      <c r="R2849" s="69"/>
      <c r="S2849" s="23" t="s">
        <v>310</v>
      </c>
      <c r="T2849" s="23"/>
      <c r="U2849" s="23"/>
      <c r="V2849" s="23"/>
      <c r="W2849" s="23"/>
      <c r="X2849" s="23"/>
      <c r="Y2849" s="69"/>
      <c r="Z2849" s="23" t="s">
        <v>311</v>
      </c>
      <c r="AA2849" s="23"/>
      <c r="AB2849" s="23"/>
      <c r="AC2849" s="69"/>
      <c r="AD2849" s="76" t="s">
        <v>312</v>
      </c>
      <c r="AF2849" s="23"/>
      <c r="AG2849" s="23"/>
      <c r="AH2849" s="23"/>
      <c r="AI2849" s="23"/>
      <c r="AJ2849" s="23"/>
      <c r="AK2849" s="84"/>
    </row>
    <row r="2850" spans="1:39" s="30" customFormat="1" ht="7" customHeight="1" x14ac:dyDescent="0.15">
      <c r="A2850" s="62"/>
      <c r="B2850" s="173"/>
      <c r="C2850" s="174"/>
      <c r="D2850" s="174"/>
      <c r="E2850" s="174"/>
      <c r="F2850" s="174"/>
      <c r="G2850" s="23"/>
      <c r="H2850" s="77"/>
      <c r="I2850" s="23"/>
      <c r="J2850" s="23"/>
      <c r="K2850" s="23"/>
      <c r="L2850" s="23"/>
      <c r="M2850" s="23"/>
      <c r="N2850" s="23"/>
      <c r="O2850" s="72"/>
      <c r="P2850" s="23"/>
      <c r="Q2850" s="23"/>
      <c r="R2850" s="23"/>
      <c r="S2850" s="23"/>
      <c r="T2850" s="23"/>
      <c r="U2850" s="23"/>
      <c r="V2850" s="23"/>
      <c r="W2850" s="23"/>
      <c r="X2850" s="23"/>
      <c r="Y2850" s="23"/>
      <c r="Z2850" s="23"/>
      <c r="AA2850" s="23"/>
      <c r="AB2850" s="23"/>
      <c r="AC2850" s="23"/>
      <c r="AD2850" s="23"/>
      <c r="AE2850" s="23"/>
      <c r="AF2850" s="23"/>
      <c r="AG2850" s="23"/>
      <c r="AH2850" s="23"/>
      <c r="AI2850" s="23"/>
      <c r="AJ2850" s="23"/>
      <c r="AK2850" s="84"/>
    </row>
    <row r="2851" spans="1:39" ht="17" customHeight="1" x14ac:dyDescent="0.2">
      <c r="A2851" s="62"/>
      <c r="B2851" s="173"/>
      <c r="C2851" s="174"/>
      <c r="D2851" s="174"/>
      <c r="E2851" s="174"/>
      <c r="F2851" s="174"/>
      <c r="G2851" s="75"/>
      <c r="H2851" s="78"/>
      <c r="I2851" s="75" t="s">
        <v>313</v>
      </c>
      <c r="J2851" s="75"/>
      <c r="K2851" s="75"/>
      <c r="L2851" s="75"/>
      <c r="M2851" s="75"/>
      <c r="N2851" s="75"/>
      <c r="O2851" s="75"/>
      <c r="P2851" s="75"/>
      <c r="Q2851" s="75"/>
      <c r="R2851" s="78"/>
      <c r="S2851" s="75" t="s">
        <v>314</v>
      </c>
      <c r="T2851" s="75"/>
      <c r="U2851" s="75"/>
      <c r="V2851" s="75"/>
      <c r="W2851" s="75"/>
      <c r="X2851" s="75"/>
      <c r="Y2851" s="78"/>
      <c r="Z2851" s="75" t="s">
        <v>315</v>
      </c>
      <c r="AA2851" s="75"/>
      <c r="AB2851" s="79"/>
      <c r="AC2851" s="79"/>
      <c r="AD2851" s="79"/>
      <c r="AE2851" s="79"/>
      <c r="AF2851" s="79"/>
      <c r="AG2851" s="79"/>
      <c r="AH2851" s="79"/>
      <c r="AI2851" s="79"/>
      <c r="AJ2851" s="79"/>
      <c r="AK2851" s="85"/>
      <c r="AM2851"/>
    </row>
    <row r="2852" spans="1:39" ht="10" customHeight="1" x14ac:dyDescent="0.2">
      <c r="A2852" s="62"/>
      <c r="B2852" s="86"/>
      <c r="C2852" s="87"/>
      <c r="D2852" s="87"/>
      <c r="E2852" s="87"/>
      <c r="F2852" s="87"/>
      <c r="G2852" s="75"/>
      <c r="H2852" s="75"/>
      <c r="I2852" s="75"/>
      <c r="J2852" s="75"/>
      <c r="K2852" s="75"/>
      <c r="L2852" s="75"/>
      <c r="M2852" s="75"/>
      <c r="N2852" s="75"/>
      <c r="O2852" s="75"/>
      <c r="P2852" s="75"/>
      <c r="Q2852" s="75"/>
      <c r="R2852" s="75"/>
      <c r="S2852" s="75"/>
      <c r="T2852" s="75"/>
      <c r="U2852" s="75"/>
      <c r="V2852" s="75"/>
      <c r="W2852" s="75"/>
      <c r="X2852" s="75"/>
      <c r="Y2852" s="75"/>
      <c r="Z2852" s="75"/>
      <c r="AA2852" s="75"/>
      <c r="AB2852" s="75"/>
      <c r="AC2852" s="75"/>
      <c r="AD2852" s="75"/>
      <c r="AE2852" s="75"/>
      <c r="AF2852" s="75"/>
      <c r="AG2852" s="75"/>
      <c r="AH2852" s="75"/>
      <c r="AI2852" s="75"/>
      <c r="AJ2852" s="75"/>
      <c r="AK2852" s="88"/>
      <c r="AM2852"/>
    </row>
    <row r="2853" spans="1:39" s="23" customFormat="1" ht="15" customHeight="1" x14ac:dyDescent="0.15">
      <c r="A2853" s="64"/>
      <c r="B2853" s="173" t="s">
        <v>316</v>
      </c>
      <c r="C2853" s="174"/>
      <c r="D2853" s="174"/>
      <c r="E2853" s="174"/>
      <c r="F2853" s="174"/>
      <c r="G2853" s="29"/>
      <c r="H2853" s="70"/>
      <c r="I2853" s="80" t="s">
        <v>35</v>
      </c>
      <c r="J2853" s="80"/>
      <c r="K2853" s="80"/>
      <c r="L2853" s="80"/>
      <c r="M2853" s="70"/>
      <c r="N2853" s="80" t="s">
        <v>54</v>
      </c>
      <c r="Q2853" s="80"/>
      <c r="R2853" s="70"/>
      <c r="S2853" s="80" t="s">
        <v>317</v>
      </c>
      <c r="V2853" s="80"/>
      <c r="W2853" s="80"/>
      <c r="Y2853" s="70"/>
      <c r="Z2853" s="80" t="s">
        <v>318</v>
      </c>
      <c r="AA2853" s="80"/>
      <c r="AD2853" s="80"/>
      <c r="AE2853" s="80"/>
      <c r="AF2853" s="80"/>
      <c r="AG2853" s="80"/>
      <c r="AH2853" s="80"/>
      <c r="AI2853" s="80"/>
      <c r="AJ2853" s="80"/>
      <c r="AK2853" s="84"/>
    </row>
    <row r="2854" spans="1:39" ht="17" customHeight="1" x14ac:dyDescent="0.2">
      <c r="A2854" s="62"/>
      <c r="B2854" s="173"/>
      <c r="C2854" s="174"/>
      <c r="D2854" s="174"/>
      <c r="E2854" s="174"/>
      <c r="F2854" s="174"/>
      <c r="G2854" s="75"/>
      <c r="H2854" s="75" t="s">
        <v>319</v>
      </c>
      <c r="I2854" s="75"/>
      <c r="J2854" s="79"/>
      <c r="K2854" s="79"/>
      <c r="L2854" s="79"/>
      <c r="M2854" s="79"/>
      <c r="N2854" s="79"/>
      <c r="O2854" s="79"/>
      <c r="P2854" s="79"/>
      <c r="Q2854" s="79"/>
      <c r="R2854" s="79"/>
      <c r="S2854" s="79"/>
      <c r="T2854" s="79"/>
      <c r="U2854" s="79"/>
      <c r="V2854" s="79"/>
      <c r="W2854" s="79"/>
      <c r="X2854" s="79"/>
      <c r="Y2854" s="79"/>
      <c r="Z2854" s="79"/>
      <c r="AA2854" s="79"/>
      <c r="AB2854" s="79"/>
      <c r="AC2854" s="79"/>
      <c r="AD2854" s="79"/>
      <c r="AE2854" s="79"/>
      <c r="AF2854" s="79"/>
      <c r="AG2854" s="79"/>
      <c r="AH2854" s="79"/>
      <c r="AI2854" s="79"/>
      <c r="AJ2854" s="79"/>
      <c r="AK2854" s="82"/>
      <c r="AM2854"/>
    </row>
    <row r="2855" spans="1:39" ht="5" customHeight="1" x14ac:dyDescent="0.2">
      <c r="A2855" s="62"/>
      <c r="B2855" s="89"/>
      <c r="C2855" s="81"/>
      <c r="D2855" s="81"/>
      <c r="E2855" s="81"/>
      <c r="F2855" s="81"/>
      <c r="G2855" s="81"/>
      <c r="H2855" s="81"/>
      <c r="I2855" s="81"/>
      <c r="J2855" s="81"/>
      <c r="K2855" s="81"/>
      <c r="L2855" s="81"/>
      <c r="M2855" s="81"/>
      <c r="N2855" s="81"/>
      <c r="O2855" s="81"/>
      <c r="P2855" s="81"/>
      <c r="Q2855" s="81"/>
      <c r="R2855" s="81"/>
      <c r="S2855" s="81"/>
      <c r="T2855" s="81"/>
      <c r="U2855" s="81"/>
      <c r="V2855" s="81"/>
      <c r="W2855" s="81"/>
      <c r="X2855" s="81"/>
      <c r="Y2855" s="81"/>
      <c r="Z2855" s="81"/>
      <c r="AA2855" s="81"/>
      <c r="AB2855" s="81"/>
      <c r="AC2855" s="81"/>
      <c r="AD2855" s="81"/>
      <c r="AE2855" s="81"/>
      <c r="AF2855" s="81"/>
      <c r="AG2855" s="81"/>
      <c r="AH2855" s="81"/>
      <c r="AI2855" s="81"/>
      <c r="AJ2855" s="81"/>
      <c r="AK2855" s="90"/>
      <c r="AM2855"/>
    </row>
    <row r="2856" spans="1:39" ht="7" customHeight="1" x14ac:dyDescent="0.2">
      <c r="A2856" s="62"/>
      <c r="B2856" s="175"/>
      <c r="C2856" s="175"/>
      <c r="D2856" s="175"/>
      <c r="E2856" s="175"/>
      <c r="F2856" s="176"/>
      <c r="G2856" s="176"/>
      <c r="H2856" s="176"/>
      <c r="I2856" s="176"/>
      <c r="J2856" s="176"/>
      <c r="K2856" s="176"/>
      <c r="L2856" s="176"/>
      <c r="M2856" s="176"/>
      <c r="N2856" s="176"/>
      <c r="O2856" s="176"/>
      <c r="P2856" s="176"/>
      <c r="Q2856" s="176"/>
      <c r="R2856" s="176"/>
      <c r="S2856" s="176"/>
      <c r="T2856" s="176"/>
      <c r="U2856" s="176"/>
      <c r="V2856" s="176"/>
      <c r="W2856" s="176"/>
      <c r="X2856" s="176"/>
      <c r="Y2856" s="176"/>
      <c r="Z2856" s="176"/>
      <c r="AA2856" s="176"/>
      <c r="AB2856" s="176"/>
      <c r="AC2856" s="176"/>
      <c r="AD2856" s="176"/>
      <c r="AE2856" s="176"/>
      <c r="AF2856" s="176"/>
      <c r="AG2856" s="176"/>
      <c r="AH2856" s="176"/>
      <c r="AI2856" s="176"/>
      <c r="AJ2856" s="176"/>
      <c r="AK2856" s="176"/>
      <c r="AM2856"/>
    </row>
    <row r="2857" spans="1:39" ht="16" customHeight="1" x14ac:dyDescent="0.2">
      <c r="A2857" s="62"/>
      <c r="B2857" s="177" t="s">
        <v>320</v>
      </c>
      <c r="C2857" s="178"/>
      <c r="D2857" s="178"/>
      <c r="E2857" s="178"/>
      <c r="F2857" s="143"/>
      <c r="G2857" s="143"/>
      <c r="H2857" s="143"/>
      <c r="I2857" s="143"/>
      <c r="J2857" s="143"/>
      <c r="K2857" s="143"/>
      <c r="L2857" s="143"/>
      <c r="M2857" s="143"/>
      <c r="N2857" s="143"/>
      <c r="O2857" s="143"/>
      <c r="P2857" s="143"/>
      <c r="Q2857" s="143"/>
      <c r="R2857" s="143"/>
      <c r="S2857" s="143"/>
      <c r="T2857" s="143"/>
      <c r="U2857" s="143"/>
      <c r="V2857" s="143"/>
      <c r="W2857" s="143"/>
      <c r="X2857" s="143"/>
      <c r="Y2857" s="143"/>
      <c r="Z2857" s="143"/>
      <c r="AA2857" s="143"/>
      <c r="AB2857" s="143"/>
      <c r="AC2857" s="143"/>
      <c r="AD2857" s="143"/>
      <c r="AE2857" s="143"/>
      <c r="AF2857" s="143"/>
      <c r="AG2857" s="143"/>
      <c r="AH2857" s="143"/>
      <c r="AI2857" s="143"/>
      <c r="AJ2857" s="143"/>
      <c r="AK2857" s="144"/>
      <c r="AM2857"/>
    </row>
    <row r="2858" spans="1:39" ht="16" customHeight="1" x14ac:dyDescent="0.2">
      <c r="A2858" s="62"/>
      <c r="B2858" s="145"/>
      <c r="C2858" s="146"/>
      <c r="D2858" s="146"/>
      <c r="E2858" s="146"/>
      <c r="F2858" s="146"/>
      <c r="G2858" s="146"/>
      <c r="H2858" s="146"/>
      <c r="I2858" s="146"/>
      <c r="J2858" s="146"/>
      <c r="K2858" s="146"/>
      <c r="L2858" s="146"/>
      <c r="M2858" s="146"/>
      <c r="N2858" s="146"/>
      <c r="O2858" s="146"/>
      <c r="P2858" s="146"/>
      <c r="Q2858" s="146"/>
      <c r="R2858" s="146"/>
      <c r="S2858" s="146"/>
      <c r="T2858" s="146"/>
      <c r="U2858" s="146"/>
      <c r="V2858" s="146"/>
      <c r="W2858" s="146"/>
      <c r="X2858" s="146"/>
      <c r="Y2858" s="146"/>
      <c r="Z2858" s="146"/>
      <c r="AA2858" s="146"/>
      <c r="AB2858" s="146"/>
      <c r="AC2858" s="146"/>
      <c r="AD2858" s="146"/>
      <c r="AE2858" s="146"/>
      <c r="AF2858" s="146"/>
      <c r="AG2858" s="146"/>
      <c r="AH2858" s="146"/>
      <c r="AI2858" s="146"/>
      <c r="AJ2858" s="146"/>
      <c r="AK2858" s="147"/>
      <c r="AM2858"/>
    </row>
    <row r="2859" spans="1:39" ht="16" customHeight="1" x14ac:dyDescent="0.2">
      <c r="A2859" s="62"/>
      <c r="B2859" s="145"/>
      <c r="C2859" s="146"/>
      <c r="D2859" s="146"/>
      <c r="E2859" s="146"/>
      <c r="F2859" s="146"/>
      <c r="G2859" s="146"/>
      <c r="H2859" s="146"/>
      <c r="I2859" s="146"/>
      <c r="J2859" s="146"/>
      <c r="K2859" s="146"/>
      <c r="L2859" s="146"/>
      <c r="M2859" s="146"/>
      <c r="N2859" s="146"/>
      <c r="O2859" s="146"/>
      <c r="P2859" s="146"/>
      <c r="Q2859" s="146"/>
      <c r="R2859" s="146"/>
      <c r="S2859" s="146"/>
      <c r="T2859" s="146"/>
      <c r="U2859" s="146"/>
      <c r="V2859" s="146"/>
      <c r="W2859" s="146"/>
      <c r="X2859" s="146"/>
      <c r="Y2859" s="146"/>
      <c r="Z2859" s="146"/>
      <c r="AA2859" s="146"/>
      <c r="AB2859" s="146"/>
      <c r="AC2859" s="146"/>
      <c r="AD2859" s="146"/>
      <c r="AE2859" s="146"/>
      <c r="AF2859" s="146"/>
      <c r="AG2859" s="146"/>
      <c r="AH2859" s="146"/>
      <c r="AI2859" s="146"/>
      <c r="AJ2859" s="146"/>
      <c r="AK2859" s="147"/>
      <c r="AM2859"/>
    </row>
    <row r="2860" spans="1:39" ht="16" customHeight="1" x14ac:dyDescent="0.2">
      <c r="A2860" s="62"/>
      <c r="B2860" s="145"/>
      <c r="C2860" s="146"/>
      <c r="D2860" s="146"/>
      <c r="E2860" s="146"/>
      <c r="F2860" s="146"/>
      <c r="G2860" s="146"/>
      <c r="H2860" s="146"/>
      <c r="I2860" s="146"/>
      <c r="J2860" s="146"/>
      <c r="K2860" s="146"/>
      <c r="L2860" s="146"/>
      <c r="M2860" s="146"/>
      <c r="N2860" s="146"/>
      <c r="O2860" s="146"/>
      <c r="P2860" s="146"/>
      <c r="Q2860" s="146"/>
      <c r="R2860" s="146"/>
      <c r="S2860" s="146"/>
      <c r="T2860" s="146"/>
      <c r="U2860" s="146"/>
      <c r="V2860" s="146"/>
      <c r="W2860" s="146"/>
      <c r="X2860" s="146"/>
      <c r="Y2860" s="146"/>
      <c r="Z2860" s="146"/>
      <c r="AA2860" s="146"/>
      <c r="AB2860" s="146"/>
      <c r="AC2860" s="146"/>
      <c r="AD2860" s="146"/>
      <c r="AE2860" s="146"/>
      <c r="AF2860" s="146"/>
      <c r="AG2860" s="146"/>
      <c r="AH2860" s="146"/>
      <c r="AI2860" s="146"/>
      <c r="AJ2860" s="146"/>
      <c r="AK2860" s="147"/>
      <c r="AM2860"/>
    </row>
    <row r="2861" spans="1:39" ht="17" customHeight="1" x14ac:dyDescent="0.2">
      <c r="A2861" s="62"/>
      <c r="B2861" s="145"/>
      <c r="C2861" s="146"/>
      <c r="D2861" s="146"/>
      <c r="E2861" s="146"/>
      <c r="F2861" s="146"/>
      <c r="G2861" s="146"/>
      <c r="H2861" s="146"/>
      <c r="I2861" s="146"/>
      <c r="J2861" s="146"/>
      <c r="K2861" s="146"/>
      <c r="L2861" s="146"/>
      <c r="M2861" s="146"/>
      <c r="N2861" s="146"/>
      <c r="O2861" s="146"/>
      <c r="P2861" s="146"/>
      <c r="Q2861" s="146"/>
      <c r="R2861" s="146"/>
      <c r="S2861" s="146"/>
      <c r="T2861" s="146"/>
      <c r="U2861" s="146"/>
      <c r="V2861" s="146"/>
      <c r="W2861" s="146"/>
      <c r="X2861" s="146"/>
      <c r="Y2861" s="146"/>
      <c r="Z2861" s="146"/>
      <c r="AA2861" s="146"/>
      <c r="AB2861" s="146"/>
      <c r="AC2861" s="146"/>
      <c r="AD2861" s="146"/>
      <c r="AE2861" s="146"/>
      <c r="AF2861" s="146"/>
      <c r="AG2861" s="146"/>
      <c r="AH2861" s="146"/>
      <c r="AI2861" s="146"/>
      <c r="AJ2861" s="146"/>
      <c r="AK2861" s="147"/>
      <c r="AM2861"/>
    </row>
    <row r="2862" spans="1:39" ht="17" customHeight="1" x14ac:dyDescent="0.2">
      <c r="A2862" s="62"/>
      <c r="B2862" s="145"/>
      <c r="C2862" s="146"/>
      <c r="D2862" s="146"/>
      <c r="E2862" s="146"/>
      <c r="F2862" s="146"/>
      <c r="G2862" s="146"/>
      <c r="H2862" s="146"/>
      <c r="I2862" s="146"/>
      <c r="J2862" s="146"/>
      <c r="K2862" s="146"/>
      <c r="L2862" s="146"/>
      <c r="M2862" s="146"/>
      <c r="N2862" s="146"/>
      <c r="O2862" s="146"/>
      <c r="P2862" s="146"/>
      <c r="Q2862" s="146"/>
      <c r="R2862" s="146"/>
      <c r="S2862" s="146"/>
      <c r="T2862" s="146"/>
      <c r="U2862" s="146"/>
      <c r="V2862" s="146"/>
      <c r="W2862" s="146"/>
      <c r="X2862" s="146"/>
      <c r="Y2862" s="146"/>
      <c r="Z2862" s="146"/>
      <c r="AA2862" s="146"/>
      <c r="AB2862" s="146"/>
      <c r="AC2862" s="146"/>
      <c r="AD2862" s="146"/>
      <c r="AE2862" s="146"/>
      <c r="AF2862" s="146"/>
      <c r="AG2862" s="146"/>
      <c r="AH2862" s="146"/>
      <c r="AI2862" s="146"/>
      <c r="AJ2862" s="146"/>
      <c r="AK2862" s="147"/>
      <c r="AM2862"/>
    </row>
    <row r="2863" spans="1:39" ht="17" customHeight="1" x14ac:dyDescent="0.2">
      <c r="A2863" s="62"/>
      <c r="B2863" s="148"/>
      <c r="C2863" s="149"/>
      <c r="D2863" s="149"/>
      <c r="E2863" s="149"/>
      <c r="F2863" s="149"/>
      <c r="G2863" s="149"/>
      <c r="H2863" s="149"/>
      <c r="I2863" s="149"/>
      <c r="J2863" s="149"/>
      <c r="K2863" s="149"/>
      <c r="L2863" s="149"/>
      <c r="M2863" s="149"/>
      <c r="N2863" s="149"/>
      <c r="O2863" s="149"/>
      <c r="P2863" s="149"/>
      <c r="Q2863" s="149"/>
      <c r="R2863" s="149"/>
      <c r="S2863" s="149"/>
      <c r="T2863" s="149"/>
      <c r="U2863" s="149"/>
      <c r="V2863" s="149"/>
      <c r="W2863" s="149"/>
      <c r="X2863" s="149"/>
      <c r="Y2863" s="149"/>
      <c r="Z2863" s="149"/>
      <c r="AA2863" s="149"/>
      <c r="AB2863" s="149"/>
      <c r="AC2863" s="149"/>
      <c r="AD2863" s="149"/>
      <c r="AE2863" s="149"/>
      <c r="AF2863" s="149"/>
      <c r="AG2863" s="149"/>
      <c r="AH2863" s="149"/>
      <c r="AI2863" s="149"/>
      <c r="AJ2863" s="149"/>
      <c r="AK2863" s="150"/>
      <c r="AM2863"/>
    </row>
    <row r="2864" spans="1:39" ht="7" customHeight="1" x14ac:dyDescent="0.2">
      <c r="A2864" s="62"/>
      <c r="AM2864"/>
    </row>
    <row r="2865" spans="1:44" ht="12" customHeight="1" x14ac:dyDescent="0.2">
      <c r="A2865" s="62"/>
      <c r="B2865" s="169" t="s">
        <v>321</v>
      </c>
      <c r="C2865" s="170"/>
      <c r="D2865" s="170"/>
      <c r="E2865" s="170"/>
      <c r="F2865" s="25"/>
      <c r="G2865" s="25"/>
      <c r="H2865" s="25"/>
      <c r="I2865" s="25"/>
      <c r="J2865" s="25"/>
      <c r="K2865" s="25"/>
      <c r="L2865" s="25"/>
      <c r="M2865" s="25"/>
      <c r="N2865" s="25"/>
      <c r="O2865" s="25"/>
      <c r="P2865" s="25"/>
      <c r="Q2865" s="25"/>
      <c r="R2865" s="25"/>
      <c r="S2865" s="26"/>
      <c r="T2865" s="169" t="s">
        <v>322</v>
      </c>
      <c r="U2865" s="170"/>
      <c r="V2865" s="170"/>
      <c r="W2865" s="170"/>
      <c r="X2865" s="25"/>
      <c r="Y2865" s="25"/>
      <c r="Z2865" s="25"/>
      <c r="AA2865" s="25"/>
      <c r="AB2865" s="25"/>
      <c r="AC2865" s="25"/>
      <c r="AD2865" s="25"/>
      <c r="AE2865" s="25"/>
      <c r="AF2865" s="25"/>
      <c r="AG2865" s="25"/>
      <c r="AH2865" s="25"/>
      <c r="AI2865" s="25"/>
      <c r="AJ2865" s="25"/>
      <c r="AK2865" s="26"/>
      <c r="AM2865"/>
    </row>
    <row r="2866" spans="1:44" x14ac:dyDescent="0.2">
      <c r="A2866" s="62"/>
      <c r="B2866" s="36"/>
      <c r="C2866" s="37"/>
      <c r="D2866" s="38" t="s">
        <v>323</v>
      </c>
      <c r="F2866" s="32"/>
      <c r="G2866" s="32"/>
      <c r="H2866" s="32"/>
      <c r="I2866" s="32"/>
      <c r="J2866" s="32"/>
      <c r="K2866" s="32"/>
      <c r="L2866" s="32"/>
      <c r="M2866" s="32"/>
      <c r="N2866" s="32"/>
      <c r="O2866" s="32"/>
      <c r="P2866" s="32"/>
      <c r="S2866" s="35"/>
      <c r="T2866" s="36"/>
      <c r="U2866" s="37"/>
      <c r="V2866" s="38" t="s">
        <v>323</v>
      </c>
      <c r="X2866" s="32"/>
      <c r="Y2866" s="32"/>
      <c r="Z2866" s="32"/>
      <c r="AA2866" s="32"/>
      <c r="AB2866" s="32"/>
      <c r="AC2866" s="32"/>
      <c r="AD2866" s="32"/>
      <c r="AE2866" s="32"/>
      <c r="AF2866" s="32"/>
      <c r="AG2866" s="32"/>
      <c r="AH2866" s="32"/>
      <c r="AI2866" s="38"/>
      <c r="AJ2866" s="38"/>
      <c r="AK2866" s="35"/>
      <c r="AM2866"/>
    </row>
    <row r="2867" spans="1:44" ht="7" customHeight="1" x14ac:dyDescent="0.2">
      <c r="A2867" s="62"/>
      <c r="B2867" s="34"/>
      <c r="S2867" s="35"/>
      <c r="T2867" s="34"/>
      <c r="AK2867" s="35"/>
      <c r="AM2867"/>
    </row>
    <row r="2868" spans="1:44" ht="14.25" customHeight="1" x14ac:dyDescent="0.2">
      <c r="A2868" s="62"/>
      <c r="B2868" s="39"/>
      <c r="F2868" s="38" t="s">
        <v>324</v>
      </c>
      <c r="H2868" s="40"/>
      <c r="I2868" s="40"/>
      <c r="J2868" s="41" t="s">
        <v>325</v>
      </c>
      <c r="K2868" s="40"/>
      <c r="L2868" s="41" t="s">
        <v>326</v>
      </c>
      <c r="M2868" s="40"/>
      <c r="N2868" s="40"/>
      <c r="S2868" s="35"/>
      <c r="T2868" s="39"/>
      <c r="X2868" s="38" t="s">
        <v>324</v>
      </c>
      <c r="Z2868" s="40"/>
      <c r="AA2868" s="40"/>
      <c r="AB2868" s="41" t="s">
        <v>325</v>
      </c>
      <c r="AC2868" s="40"/>
      <c r="AD2868" s="41" t="s">
        <v>326</v>
      </c>
      <c r="AE2868" s="40"/>
      <c r="AF2868" s="40"/>
      <c r="AK2868" s="35"/>
      <c r="AM2868"/>
    </row>
    <row r="2869" spans="1:44" ht="5" customHeight="1" x14ac:dyDescent="0.2">
      <c r="A2869" s="62"/>
      <c r="B2869" s="31"/>
      <c r="C2869" s="32"/>
      <c r="D2869" s="32"/>
      <c r="E2869" s="32"/>
      <c r="F2869" s="32"/>
      <c r="G2869" s="32"/>
      <c r="H2869" s="32"/>
      <c r="I2869" s="32"/>
      <c r="J2869" s="32"/>
      <c r="K2869" s="32"/>
      <c r="L2869" s="32"/>
      <c r="M2869" s="32"/>
      <c r="N2869" s="32"/>
      <c r="O2869" s="32"/>
      <c r="P2869" s="32"/>
      <c r="Q2869" s="32"/>
      <c r="R2869" s="32"/>
      <c r="S2869" s="33"/>
      <c r="T2869" s="31"/>
      <c r="U2869" s="32"/>
      <c r="V2869" s="32"/>
      <c r="W2869" s="32"/>
      <c r="X2869" s="32"/>
      <c r="Y2869" s="32"/>
      <c r="Z2869" s="32"/>
      <c r="AA2869" s="32"/>
      <c r="AB2869" s="32"/>
      <c r="AC2869" s="32"/>
      <c r="AD2869" s="32"/>
      <c r="AE2869" s="32"/>
      <c r="AF2869" s="32"/>
      <c r="AG2869" s="32"/>
      <c r="AH2869" s="32"/>
      <c r="AI2869" s="32"/>
      <c r="AJ2869" s="32"/>
      <c r="AK2869" s="33"/>
      <c r="AM2869"/>
    </row>
    <row r="2870" spans="1:44" x14ac:dyDescent="0.2">
      <c r="A2870"/>
      <c r="AK2870" s="95" t="s">
        <v>327</v>
      </c>
      <c r="AM2870"/>
    </row>
    <row r="2871" spans="1:44" ht="5" customHeight="1" x14ac:dyDescent="0.2">
      <c r="B2871" s="16"/>
      <c r="C2871" s="17"/>
      <c r="D2871" s="18"/>
      <c r="E2871" s="18"/>
      <c r="F2871" s="18"/>
      <c r="G2871" s="18"/>
      <c r="H2871" s="18"/>
      <c r="I2871" s="16"/>
      <c r="J2871" s="16"/>
      <c r="K2871" s="16"/>
      <c r="L2871" s="16"/>
      <c r="M2871" s="16"/>
      <c r="N2871" s="16"/>
      <c r="O2871" s="16"/>
      <c r="P2871" s="16"/>
      <c r="Q2871" s="16"/>
      <c r="R2871" s="16"/>
      <c r="S2871" s="16"/>
      <c r="T2871" s="16"/>
      <c r="U2871" s="16"/>
      <c r="V2871" s="16"/>
      <c r="W2871" s="16"/>
      <c r="X2871" s="16"/>
      <c r="Y2871" s="16"/>
      <c r="Z2871" s="16"/>
      <c r="AA2871" s="16"/>
      <c r="AB2871" s="16"/>
      <c r="AC2871" s="16"/>
      <c r="AD2871" s="16"/>
      <c r="AE2871" s="16"/>
      <c r="AF2871" s="16"/>
      <c r="AG2871" s="16"/>
      <c r="AH2871" s="16"/>
      <c r="AI2871" s="16"/>
      <c r="AJ2871" s="16"/>
      <c r="AK2871" s="16"/>
    </row>
    <row r="2872" spans="1:44" ht="22" customHeight="1" x14ac:dyDescent="0.2">
      <c r="A2872" t="str">
        <f>IF($AN$2="","",IF(A2802&gt;=$AN$2,"",1+A2802))</f>
        <v/>
      </c>
      <c r="B2872" s="188"/>
      <c r="C2872" s="189"/>
      <c r="D2872" s="189"/>
      <c r="E2872" s="189"/>
      <c r="F2872" s="189"/>
      <c r="G2872" s="189"/>
      <c r="H2872" s="189"/>
      <c r="I2872" s="190"/>
      <c r="J2872" s="192" t="s">
        <v>277</v>
      </c>
      <c r="K2872" s="193"/>
      <c r="L2872" s="193"/>
      <c r="M2872" s="193"/>
      <c r="N2872" s="193"/>
      <c r="O2872" s="193"/>
      <c r="P2872" s="193"/>
      <c r="Q2872" s="193"/>
      <c r="R2872" s="193"/>
      <c r="S2872" s="193"/>
      <c r="T2872" s="193"/>
      <c r="U2872" s="193"/>
      <c r="V2872" s="193"/>
      <c r="W2872" s="193"/>
      <c r="X2872" s="196" t="str">
        <f>IF(A2872="","",_xlfn.XLOOKUP(A2872,Listagem[Item],Listagem[Número OS]))</f>
        <v/>
      </c>
      <c r="Y2872" s="196"/>
      <c r="Z2872" s="196"/>
      <c r="AA2872" s="196"/>
      <c r="AB2872" s="196"/>
      <c r="AC2872" s="197"/>
      <c r="AD2872" s="188"/>
      <c r="AE2872" s="189"/>
      <c r="AF2872" s="189"/>
      <c r="AG2872" s="189"/>
      <c r="AH2872" s="189"/>
      <c r="AI2872" s="189"/>
      <c r="AJ2872" s="189"/>
      <c r="AK2872" s="190"/>
      <c r="AL2872" s="13"/>
      <c r="AM2872"/>
    </row>
    <row r="2873" spans="1:44" ht="22" customHeight="1" x14ac:dyDescent="0.2">
      <c r="A2873" s="14"/>
      <c r="B2873" s="161"/>
      <c r="C2873" s="162"/>
      <c r="D2873" s="162"/>
      <c r="E2873" s="162"/>
      <c r="F2873" s="162"/>
      <c r="G2873" s="162"/>
      <c r="H2873" s="162"/>
      <c r="I2873" s="191"/>
      <c r="J2873" s="194"/>
      <c r="K2873" s="195"/>
      <c r="L2873" s="195"/>
      <c r="M2873" s="195"/>
      <c r="N2873" s="195"/>
      <c r="O2873" s="195"/>
      <c r="P2873" s="195"/>
      <c r="Q2873" s="195"/>
      <c r="R2873" s="195"/>
      <c r="S2873" s="195"/>
      <c r="T2873" s="195"/>
      <c r="U2873" s="195"/>
      <c r="V2873" s="195"/>
      <c r="W2873" s="195"/>
      <c r="X2873" s="198"/>
      <c r="Y2873" s="198"/>
      <c r="Z2873" s="198"/>
      <c r="AA2873" s="198"/>
      <c r="AB2873" s="198"/>
      <c r="AC2873" s="199"/>
      <c r="AD2873" s="161"/>
      <c r="AE2873" s="162"/>
      <c r="AF2873" s="162"/>
      <c r="AG2873" s="162"/>
      <c r="AH2873" s="162"/>
      <c r="AI2873" s="162"/>
      <c r="AJ2873" s="162"/>
      <c r="AK2873" s="191"/>
      <c r="AM2873"/>
    </row>
    <row r="2874" spans="1:44" ht="7" customHeight="1" x14ac:dyDescent="0.2">
      <c r="A2874"/>
      <c r="C2874" s="15"/>
      <c r="D2874" s="12"/>
      <c r="E2874" s="12"/>
      <c r="F2874" s="12"/>
      <c r="G2874" s="12"/>
      <c r="H2874" s="12"/>
      <c r="AM2874"/>
    </row>
    <row r="2875" spans="1:44" ht="18" customHeight="1" x14ac:dyDescent="0.2">
      <c r="A2875" s="62"/>
      <c r="B2875" s="200" t="s">
        <v>11</v>
      </c>
      <c r="C2875" s="201"/>
      <c r="D2875" s="201"/>
      <c r="E2875" s="201"/>
      <c r="F2875" s="201"/>
      <c r="G2875" s="201"/>
      <c r="H2875" s="201"/>
      <c r="I2875" s="97" t="str">
        <f>IF($X2872="","",_xlfn.XLOOKUP($X2872,Sisteplant[Número OS],Sisteplant[Denominação Tipo de Solicitação Serviço]))</f>
        <v/>
      </c>
      <c r="J2875" s="99"/>
      <c r="K2875" s="99"/>
      <c r="L2875" s="99"/>
      <c r="M2875" s="99"/>
      <c r="N2875" s="99"/>
      <c r="O2875" s="200" t="s">
        <v>13</v>
      </c>
      <c r="P2875" s="201"/>
      <c r="Q2875" s="201"/>
      <c r="R2875" s="98" t="str">
        <f>IF($X2872="","",_xlfn.XLOOKUP($X2872,Sisteplant[Número OS],Sisteplant[Denominação Oficina]))</f>
        <v/>
      </c>
      <c r="S2875" s="98"/>
      <c r="T2875" s="98"/>
      <c r="U2875" s="98"/>
      <c r="V2875" s="98"/>
      <c r="W2875" s="98"/>
      <c r="X2875" s="202" t="s">
        <v>15</v>
      </c>
      <c r="Y2875" s="203"/>
      <c r="Z2875" s="203"/>
      <c r="AA2875" s="203"/>
      <c r="AB2875" s="203"/>
      <c r="AC2875" s="204" t="str">
        <f>IF($X2872="","",_xlfn.XLOOKUP($X2872,Sisteplant[Número OS],Sisteplant[Data Prevista]))</f>
        <v/>
      </c>
      <c r="AD2875" s="204"/>
      <c r="AE2875" s="204"/>
      <c r="AF2875" s="204"/>
      <c r="AG2875" s="204"/>
      <c r="AH2875" s="204"/>
      <c r="AI2875" s="204"/>
      <c r="AJ2875" s="204"/>
      <c r="AK2875" s="234"/>
      <c r="AM2875"/>
      <c r="AN2875" s="111"/>
      <c r="AO2875" s="111"/>
      <c r="AP2875" s="111"/>
      <c r="AQ2875" s="111"/>
      <c r="AR2875" s="111"/>
    </row>
    <row r="2876" spans="1:44" ht="7" customHeight="1" x14ac:dyDescent="0.2">
      <c r="A2876" s="62"/>
      <c r="B2876" s="16"/>
      <c r="C2876" s="17"/>
      <c r="D2876" s="18"/>
      <c r="E2876" s="18"/>
      <c r="F2876" s="18"/>
      <c r="G2876" s="18"/>
      <c r="H2876" s="18"/>
      <c r="I2876" s="16"/>
      <c r="J2876" s="16"/>
      <c r="K2876" s="16"/>
      <c r="L2876" s="16"/>
      <c r="M2876" s="16"/>
      <c r="N2876" s="16"/>
      <c r="O2876" s="16"/>
      <c r="P2876" s="16"/>
      <c r="Q2876" s="16"/>
      <c r="R2876" s="16"/>
      <c r="S2876" s="16"/>
      <c r="T2876" s="16"/>
      <c r="U2876" s="16"/>
      <c r="V2876" s="16"/>
      <c r="W2876" s="16"/>
      <c r="X2876" s="16"/>
      <c r="Y2876" s="16"/>
      <c r="Z2876" s="16"/>
      <c r="AA2876" s="16"/>
      <c r="AB2876" s="16"/>
      <c r="AC2876" s="16"/>
      <c r="AD2876" s="16"/>
      <c r="AE2876" s="16"/>
      <c r="AF2876" s="16"/>
      <c r="AG2876" s="16"/>
      <c r="AH2876" s="16"/>
      <c r="AI2876" s="16"/>
      <c r="AJ2876" s="16"/>
      <c r="AK2876" s="16"/>
      <c r="AM2876"/>
      <c r="AN2876" s="111"/>
      <c r="AO2876" s="111"/>
      <c r="AP2876" s="111"/>
      <c r="AQ2876" s="111"/>
      <c r="AR2876" s="111"/>
    </row>
    <row r="2877" spans="1:44" ht="15" customHeight="1" x14ac:dyDescent="0.2">
      <c r="A2877" s="62"/>
      <c r="B2877" s="91" t="s">
        <v>278</v>
      </c>
      <c r="C2877" s="19"/>
      <c r="D2877" s="20"/>
      <c r="E2877" s="20"/>
      <c r="F2877" s="20"/>
      <c r="G2877" s="20"/>
      <c r="H2877" s="20"/>
      <c r="I2877" s="21"/>
      <c r="J2877" s="21"/>
      <c r="K2877" s="21"/>
      <c r="L2877" s="21"/>
      <c r="M2877" s="21"/>
      <c r="N2877" s="21"/>
      <c r="O2877" s="21"/>
      <c r="P2877" s="21"/>
      <c r="Q2877" s="21"/>
      <c r="R2877" s="21"/>
      <c r="S2877" s="21"/>
      <c r="T2877" s="21"/>
      <c r="U2877" s="21"/>
      <c r="V2877" s="21"/>
      <c r="W2877" s="21"/>
      <c r="X2877" s="21"/>
      <c r="Y2877" s="21"/>
      <c r="Z2877" s="21"/>
      <c r="AA2877" s="21"/>
      <c r="AB2877" s="21"/>
      <c r="AC2877" s="21"/>
      <c r="AD2877" s="21"/>
      <c r="AE2877" s="21"/>
      <c r="AF2877" s="21"/>
      <c r="AG2877" s="21"/>
      <c r="AH2877" s="21"/>
      <c r="AI2877" s="21"/>
      <c r="AJ2877" s="21"/>
      <c r="AK2877" s="22"/>
      <c r="AM2877"/>
      <c r="AN2877" s="111"/>
      <c r="AO2877" s="111"/>
      <c r="AP2877" s="111"/>
      <c r="AQ2877" s="111"/>
      <c r="AR2877" s="111"/>
    </row>
    <row r="2878" spans="1:44" ht="16.75" customHeight="1" x14ac:dyDescent="0.2">
      <c r="A2878" s="64"/>
      <c r="B2878" s="208" t="str">
        <f>IF($X2872="","",_xlfn.XLOOKUP($X2872,Sisteplant[Número OS],Sisteplant[Descrição OS]))</f>
        <v/>
      </c>
      <c r="C2878" s="209"/>
      <c r="D2878" s="209"/>
      <c r="E2878" s="209"/>
      <c r="F2878" s="209"/>
      <c r="G2878" s="209"/>
      <c r="H2878" s="209"/>
      <c r="I2878" s="209"/>
      <c r="J2878" s="209"/>
      <c r="K2878" s="209"/>
      <c r="L2878" s="209"/>
      <c r="M2878" s="209"/>
      <c r="N2878" s="209"/>
      <c r="O2878" s="209"/>
      <c r="P2878" s="209"/>
      <c r="Q2878" s="209"/>
      <c r="R2878" s="209"/>
      <c r="S2878" s="209"/>
      <c r="T2878" s="209"/>
      <c r="U2878" s="209"/>
      <c r="V2878" s="209"/>
      <c r="W2878" s="209"/>
      <c r="X2878" s="209"/>
      <c r="Y2878" s="209"/>
      <c r="Z2878" s="209"/>
      <c r="AA2878" s="209"/>
      <c r="AB2878" s="209"/>
      <c r="AC2878" s="209"/>
      <c r="AD2878" s="209"/>
      <c r="AE2878" s="209"/>
      <c r="AF2878" s="209"/>
      <c r="AG2878" s="209"/>
      <c r="AH2878" s="209"/>
      <c r="AI2878" s="209"/>
      <c r="AJ2878" s="209"/>
      <c r="AK2878" s="210"/>
      <c r="AM2878"/>
    </row>
    <row r="2879" spans="1:44" ht="16.75" customHeight="1" x14ac:dyDescent="0.2">
      <c r="A2879" s="64"/>
      <c r="B2879" s="208"/>
      <c r="C2879" s="209"/>
      <c r="D2879" s="209"/>
      <c r="E2879" s="209"/>
      <c r="F2879" s="209"/>
      <c r="G2879" s="209"/>
      <c r="H2879" s="209"/>
      <c r="I2879" s="209"/>
      <c r="J2879" s="209"/>
      <c r="K2879" s="209"/>
      <c r="L2879" s="209"/>
      <c r="M2879" s="209"/>
      <c r="N2879" s="209"/>
      <c r="O2879" s="209"/>
      <c r="P2879" s="209"/>
      <c r="Q2879" s="209"/>
      <c r="R2879" s="209"/>
      <c r="S2879" s="209"/>
      <c r="T2879" s="209"/>
      <c r="U2879" s="209"/>
      <c r="V2879" s="209"/>
      <c r="W2879" s="209"/>
      <c r="X2879" s="209"/>
      <c r="Y2879" s="209"/>
      <c r="Z2879" s="209"/>
      <c r="AA2879" s="209"/>
      <c r="AB2879" s="209"/>
      <c r="AC2879" s="209"/>
      <c r="AD2879" s="209"/>
      <c r="AE2879" s="209"/>
      <c r="AF2879" s="209"/>
      <c r="AG2879" s="209"/>
      <c r="AH2879" s="209"/>
      <c r="AI2879" s="209"/>
      <c r="AJ2879" s="209"/>
      <c r="AK2879" s="210"/>
      <c r="AM2879"/>
    </row>
    <row r="2880" spans="1:44" ht="16.75" customHeight="1" x14ac:dyDescent="0.2">
      <c r="A2880" s="62"/>
      <c r="B2880" s="208"/>
      <c r="C2880" s="209"/>
      <c r="D2880" s="209"/>
      <c r="E2880" s="209"/>
      <c r="F2880" s="209"/>
      <c r="G2880" s="209"/>
      <c r="H2880" s="209"/>
      <c r="I2880" s="209"/>
      <c r="J2880" s="209"/>
      <c r="K2880" s="209"/>
      <c r="L2880" s="209"/>
      <c r="M2880" s="209"/>
      <c r="N2880" s="209"/>
      <c r="O2880" s="209"/>
      <c r="P2880" s="209"/>
      <c r="Q2880" s="209"/>
      <c r="R2880" s="209"/>
      <c r="S2880" s="209"/>
      <c r="T2880" s="209"/>
      <c r="U2880" s="209"/>
      <c r="V2880" s="209"/>
      <c r="W2880" s="209"/>
      <c r="X2880" s="209"/>
      <c r="Y2880" s="209"/>
      <c r="Z2880" s="209"/>
      <c r="AA2880" s="209"/>
      <c r="AB2880" s="209"/>
      <c r="AC2880" s="209"/>
      <c r="AD2880" s="209"/>
      <c r="AE2880" s="209"/>
      <c r="AF2880" s="209"/>
      <c r="AG2880" s="209"/>
      <c r="AH2880" s="209"/>
      <c r="AI2880" s="209"/>
      <c r="AJ2880" s="209"/>
      <c r="AK2880" s="210"/>
      <c r="AM2880"/>
    </row>
    <row r="2881" spans="1:39" ht="16.75" customHeight="1" x14ac:dyDescent="0.2">
      <c r="A2881" s="62"/>
      <c r="B2881" s="211"/>
      <c r="C2881" s="212"/>
      <c r="D2881" s="212"/>
      <c r="E2881" s="212"/>
      <c r="F2881" s="212"/>
      <c r="G2881" s="212"/>
      <c r="H2881" s="212"/>
      <c r="I2881" s="212"/>
      <c r="J2881" s="212"/>
      <c r="K2881" s="212"/>
      <c r="L2881" s="212"/>
      <c r="M2881" s="212"/>
      <c r="N2881" s="212"/>
      <c r="O2881" s="212"/>
      <c r="P2881" s="212"/>
      <c r="Q2881" s="212"/>
      <c r="R2881" s="212"/>
      <c r="S2881" s="212"/>
      <c r="T2881" s="212"/>
      <c r="U2881" s="212"/>
      <c r="V2881" s="212"/>
      <c r="W2881" s="212"/>
      <c r="X2881" s="212"/>
      <c r="Y2881" s="212"/>
      <c r="Z2881" s="212"/>
      <c r="AA2881" s="212"/>
      <c r="AB2881" s="212"/>
      <c r="AC2881" s="212"/>
      <c r="AD2881" s="212"/>
      <c r="AE2881" s="212"/>
      <c r="AF2881" s="212"/>
      <c r="AG2881" s="212"/>
      <c r="AH2881" s="212"/>
      <c r="AI2881" s="212"/>
      <c r="AJ2881" s="212"/>
      <c r="AK2881" s="213"/>
      <c r="AM2881"/>
    </row>
    <row r="2882" spans="1:39" ht="7" customHeight="1" x14ac:dyDescent="0.2">
      <c r="A2882" s="62"/>
      <c r="B2882" s="16"/>
      <c r="C2882" s="17"/>
      <c r="D2882" s="18"/>
      <c r="E2882" s="18"/>
      <c r="F2882" s="18"/>
      <c r="G2882" s="18"/>
      <c r="H2882" s="18"/>
      <c r="I2882" s="16"/>
      <c r="J2882" s="16"/>
      <c r="K2882" s="16"/>
      <c r="L2882" s="16"/>
      <c r="M2882" s="16"/>
      <c r="N2882" s="16"/>
      <c r="O2882" s="16"/>
      <c r="P2882" s="16"/>
      <c r="Q2882" s="16"/>
      <c r="R2882" s="16"/>
      <c r="S2882" s="16"/>
      <c r="T2882" s="16"/>
      <c r="U2882" s="16"/>
      <c r="V2882" s="16"/>
      <c r="W2882" s="16"/>
      <c r="X2882" s="16"/>
      <c r="Y2882" s="16"/>
      <c r="Z2882" s="16"/>
      <c r="AA2882" s="16"/>
      <c r="AB2882" s="16"/>
      <c r="AC2882" s="16"/>
      <c r="AD2882" s="16"/>
      <c r="AE2882" s="16"/>
      <c r="AF2882" s="16"/>
      <c r="AG2882" s="16"/>
      <c r="AH2882" s="16"/>
      <c r="AI2882" s="16"/>
      <c r="AJ2882" s="16"/>
      <c r="AK2882" s="16"/>
      <c r="AM2882"/>
    </row>
    <row r="2883" spans="1:39" ht="18" customHeight="1" x14ac:dyDescent="0.2">
      <c r="A2883" s="62"/>
      <c r="B2883" s="179" t="s">
        <v>279</v>
      </c>
      <c r="C2883" s="180"/>
      <c r="D2883" s="99" t="str">
        <f>IF($X2872="","",_xlfn.XLOOKUP($X2872,Sisteplant[Número OS],Sisteplant[Ativo]))</f>
        <v/>
      </c>
      <c r="E2883" s="99"/>
      <c r="F2883" s="99"/>
      <c r="G2883" s="99"/>
      <c r="H2883" s="99"/>
      <c r="I2883" s="99"/>
      <c r="J2883" s="99"/>
      <c r="K2883" s="99"/>
      <c r="L2883" s="179" t="s">
        <v>280</v>
      </c>
      <c r="M2883" s="180"/>
      <c r="N2883" s="180"/>
      <c r="O2883" s="180"/>
      <c r="P2883" s="99" t="str">
        <f>IF($X2872="","",_xlfn.XLOOKUP($X2872,Sisteplant[Número OS],Sisteplant[Denominação Ativo]))</f>
        <v/>
      </c>
      <c r="Q2883" s="99"/>
      <c r="R2883" s="99"/>
      <c r="S2883" s="99"/>
      <c r="T2883" s="99"/>
      <c r="U2883" s="99"/>
      <c r="V2883" s="99"/>
      <c r="W2883" s="99"/>
      <c r="X2883" s="99"/>
      <c r="Y2883" s="99"/>
      <c r="Z2883" s="99"/>
      <c r="AA2883" s="99"/>
      <c r="AB2883" s="99"/>
      <c r="AC2883" s="99"/>
      <c r="AD2883" s="99"/>
      <c r="AE2883" s="185" t="str">
        <f t="array" ref="AE2883">IFERROR(
IF(I2875="","",
_xlfn.SWITCH(I2875,
"PROJETO","PO",
"OBRAS","CC")),
"--")</f>
        <v/>
      </c>
      <c r="AF2883" s="186"/>
      <c r="AG2883" s="214" t="str">
        <f t="array" ref="AG2883">IFERROR(
_xlfn.SWITCH(I2875,
"","",
"PROJETO",VALUE(RIGHT(_xlfn.XLOOKUP(X2872,Sisteplant[Número OS],Sisteplant[Observações do Serviço]),LEN(_xlfn.XLOOKUP(X2872,Sisteplant[Número OS],Sisteplant[Observações do Serviço]))-3)),
"OBRAS",VALUE(LEFT(VLOOKUP($X2872,Sisteplant[],20,FALSE),FIND("-",VLOOKUP($X2872,Sisteplant[],20,FALSE))-1))),"--")</f>
        <v/>
      </c>
      <c r="AH2883" s="214"/>
      <c r="AI2883" s="214"/>
      <c r="AJ2883" s="214"/>
      <c r="AK2883" s="215"/>
      <c r="AM2883"/>
    </row>
    <row r="2884" spans="1:39" ht="7" customHeight="1" x14ac:dyDescent="0.2">
      <c r="A2884" s="62"/>
      <c r="B2884" s="18"/>
      <c r="C2884" s="24"/>
      <c r="D2884" s="18"/>
      <c r="E2884" s="18"/>
      <c r="F2884" s="18"/>
      <c r="G2884" s="18"/>
      <c r="H2884" s="18"/>
      <c r="I2884" s="18"/>
      <c r="J2884" s="18"/>
      <c r="K2884" s="18"/>
      <c r="L2884" s="18"/>
      <c r="M2884" s="18"/>
      <c r="N2884" s="18"/>
      <c r="O2884" s="18"/>
      <c r="P2884" s="18"/>
      <c r="Q2884" s="18"/>
      <c r="R2884" s="18"/>
      <c r="S2884" s="18"/>
      <c r="T2884" s="18"/>
      <c r="U2884" s="18"/>
      <c r="V2884" s="18"/>
      <c r="W2884" s="18"/>
      <c r="X2884" s="18"/>
      <c r="Y2884" s="18"/>
      <c r="Z2884" s="18"/>
      <c r="AA2884" s="18"/>
      <c r="AB2884" s="18"/>
      <c r="AC2884" s="18"/>
      <c r="AD2884" s="18"/>
      <c r="AE2884" s="18"/>
      <c r="AF2884" s="18"/>
      <c r="AG2884" s="18"/>
      <c r="AH2884" s="18"/>
      <c r="AI2884" s="18"/>
      <c r="AJ2884" s="18"/>
      <c r="AK2884" s="18"/>
      <c r="AM2884"/>
    </row>
    <row r="2885" spans="1:39" ht="18" customHeight="1" x14ac:dyDescent="0.2">
      <c r="A2885" s="62"/>
      <c r="B2885" s="179" t="s">
        <v>9</v>
      </c>
      <c r="C2885" s="180"/>
      <c r="D2885" s="180"/>
      <c r="E2885" s="180"/>
      <c r="F2885" s="99" t="str">
        <f>IF($X2872="","",_xlfn.XLOOKUP($X2872,Sisteplant[Número OS],Sisteplant[Denominação do Solicitante]))</f>
        <v/>
      </c>
      <c r="G2885" s="99"/>
      <c r="H2885" s="99"/>
      <c r="I2885" s="99"/>
      <c r="J2885" s="99"/>
      <c r="K2885" s="99"/>
      <c r="L2885" s="99"/>
      <c r="M2885" s="99"/>
      <c r="N2885" s="99"/>
      <c r="O2885" s="99"/>
      <c r="P2885" s="99"/>
      <c r="Q2885" s="99"/>
      <c r="R2885" s="99"/>
      <c r="S2885" s="181" t="s">
        <v>281</v>
      </c>
      <c r="T2885" s="182"/>
      <c r="U2885" s="182"/>
      <c r="V2885" s="183" t="str">
        <f>IF($X2872="","",_xlfn.XLOOKUP($X2872,Sisteplant[Número OS],Sisteplant[Denominação Unidade Negócio]))</f>
        <v/>
      </c>
      <c r="W2885" s="183"/>
      <c r="X2885" s="183"/>
      <c r="Y2885" s="183"/>
      <c r="Z2885" s="183"/>
      <c r="AA2885" s="184"/>
      <c r="AB2885" s="185" t="s">
        <v>1</v>
      </c>
      <c r="AC2885" s="186"/>
      <c r="AD2885" s="186"/>
      <c r="AE2885" s="186"/>
      <c r="AF2885" s="99" t="str">
        <f>IF($X2872="","",_xlfn.XLOOKUP($X2872,Sisteplant[Número OS],Sisteplant[OS Cliente]))</f>
        <v/>
      </c>
      <c r="AG2885" s="99"/>
      <c r="AH2885" s="99"/>
      <c r="AI2885" s="99"/>
      <c r="AJ2885" s="99"/>
      <c r="AK2885" s="100"/>
      <c r="AM2885"/>
    </row>
    <row r="2886" spans="1:39" ht="7" customHeight="1" x14ac:dyDescent="0.2">
      <c r="A2886" s="62"/>
      <c r="B2886" s="16"/>
      <c r="C2886" s="17"/>
      <c r="D2886" s="18"/>
      <c r="E2886" s="18"/>
      <c r="F2886" s="18"/>
      <c r="G2886" s="18"/>
      <c r="H2886" s="18"/>
      <c r="I2886" s="16"/>
      <c r="J2886" s="16"/>
      <c r="K2886" s="16"/>
      <c r="L2886" s="16"/>
      <c r="M2886" s="16"/>
      <c r="N2886" s="16"/>
      <c r="O2886" s="16"/>
      <c r="P2886" s="16"/>
      <c r="Q2886" s="16"/>
      <c r="R2886" s="16"/>
      <c r="S2886" s="16"/>
      <c r="T2886" s="16"/>
      <c r="U2886" s="16"/>
      <c r="V2886" s="16"/>
      <c r="W2886" s="16"/>
      <c r="X2886" s="16"/>
      <c r="Y2886" s="16"/>
      <c r="Z2886" s="16"/>
      <c r="AA2886" s="16"/>
      <c r="AB2886" s="16"/>
      <c r="AC2886" s="16"/>
      <c r="AD2886" s="16"/>
      <c r="AE2886" s="16"/>
      <c r="AF2886" s="16"/>
      <c r="AG2886" s="16"/>
      <c r="AH2886" s="16"/>
      <c r="AI2886" s="16"/>
      <c r="AJ2886" s="16"/>
      <c r="AK2886" s="16"/>
      <c r="AM2886"/>
    </row>
    <row r="2887" spans="1:39" ht="15" customHeight="1" x14ac:dyDescent="0.2">
      <c r="A2887" s="62"/>
      <c r="B2887" s="232" t="s">
        <v>282</v>
      </c>
      <c r="C2887" s="152" t="s">
        <v>283</v>
      </c>
      <c r="D2887" s="153"/>
      <c r="E2887" s="153"/>
      <c r="F2887" s="153"/>
      <c r="G2887" s="153"/>
      <c r="H2887" s="153"/>
      <c r="I2887" s="153"/>
      <c r="J2887" s="153"/>
      <c r="K2887" s="153"/>
      <c r="L2887" s="153"/>
      <c r="M2887" s="153"/>
      <c r="N2887" s="153"/>
      <c r="O2887" s="153"/>
      <c r="P2887" s="153"/>
      <c r="Q2887" s="153"/>
      <c r="R2887" s="153"/>
      <c r="S2887" s="153"/>
      <c r="T2887" s="153"/>
      <c r="U2887" s="153"/>
      <c r="V2887" s="153"/>
      <c r="W2887" s="153"/>
      <c r="X2887" s="153"/>
      <c r="Y2887" s="153"/>
      <c r="Z2887" s="153"/>
      <c r="AA2887" s="153"/>
      <c r="AB2887" s="153"/>
      <c r="AC2887" s="153"/>
      <c r="AD2887" s="153"/>
      <c r="AE2887" s="154"/>
      <c r="AF2887" s="136" t="s">
        <v>284</v>
      </c>
      <c r="AG2887" s="137"/>
      <c r="AH2887" s="138"/>
      <c r="AI2887" s="136" t="s">
        <v>281</v>
      </c>
      <c r="AJ2887" s="137"/>
      <c r="AK2887" s="138"/>
      <c r="AM2887"/>
    </row>
    <row r="2888" spans="1:39" ht="16.75" customHeight="1" x14ac:dyDescent="0.2">
      <c r="A2888" s="62"/>
      <c r="B2888" s="233"/>
      <c r="C2888" s="155"/>
      <c r="D2888" s="156"/>
      <c r="E2888" s="156"/>
      <c r="F2888" s="156"/>
      <c r="G2888" s="156"/>
      <c r="H2888" s="156"/>
      <c r="I2888" s="156"/>
      <c r="J2888" s="156"/>
      <c r="K2888" s="156"/>
      <c r="L2888" s="156"/>
      <c r="M2888" s="156"/>
      <c r="N2888" s="156"/>
      <c r="O2888" s="156"/>
      <c r="P2888" s="156"/>
      <c r="Q2888" s="156"/>
      <c r="R2888" s="156"/>
      <c r="S2888" s="156"/>
      <c r="T2888" s="156"/>
      <c r="U2888" s="156"/>
      <c r="V2888" s="156"/>
      <c r="W2888" s="156"/>
      <c r="X2888" s="156"/>
      <c r="Y2888" s="156"/>
      <c r="Z2888" s="156"/>
      <c r="AA2888" s="156"/>
      <c r="AB2888" s="156"/>
      <c r="AC2888" s="156"/>
      <c r="AD2888" s="156"/>
      <c r="AE2888" s="157"/>
      <c r="AF2888" s="139"/>
      <c r="AG2888" s="140"/>
      <c r="AH2888" s="141"/>
      <c r="AI2888" s="139"/>
      <c r="AJ2888" s="140"/>
      <c r="AK2888" s="141"/>
      <c r="AM2888"/>
    </row>
    <row r="2889" spans="1:39" ht="16.75" customHeight="1" x14ac:dyDescent="0.2">
      <c r="A2889" s="62"/>
      <c r="B2889" s="92">
        <v>1</v>
      </c>
      <c r="C2889" s="142"/>
      <c r="D2889" s="143"/>
      <c r="E2889" s="143"/>
      <c r="F2889" s="143"/>
      <c r="G2889" s="143"/>
      <c r="H2889" s="143"/>
      <c r="I2889" s="143"/>
      <c r="J2889" s="143"/>
      <c r="K2889" s="143"/>
      <c r="L2889" s="143"/>
      <c r="M2889" s="143"/>
      <c r="N2889" s="143"/>
      <c r="O2889" s="143"/>
      <c r="P2889" s="143"/>
      <c r="Q2889" s="143"/>
      <c r="R2889" s="143"/>
      <c r="S2889" s="143"/>
      <c r="T2889" s="143"/>
      <c r="U2889" s="143"/>
      <c r="V2889" s="143"/>
      <c r="W2889" s="143"/>
      <c r="X2889" s="143"/>
      <c r="Y2889" s="143"/>
      <c r="Z2889" s="143"/>
      <c r="AA2889" s="143"/>
      <c r="AB2889" s="143"/>
      <c r="AC2889" s="143"/>
      <c r="AD2889" s="143"/>
      <c r="AE2889" s="144"/>
      <c r="AF2889" s="142"/>
      <c r="AG2889" s="143"/>
      <c r="AH2889" s="144"/>
      <c r="AI2889" s="142"/>
      <c r="AJ2889" s="143"/>
      <c r="AK2889" s="144"/>
      <c r="AM2889"/>
    </row>
    <row r="2890" spans="1:39" ht="16.75" customHeight="1" x14ac:dyDescent="0.2">
      <c r="A2890" s="62"/>
      <c r="B2890" s="93">
        <v>2</v>
      </c>
      <c r="C2890" s="145"/>
      <c r="D2890" s="146"/>
      <c r="E2890" s="146"/>
      <c r="F2890" s="146"/>
      <c r="G2890" s="146"/>
      <c r="H2890" s="146"/>
      <c r="I2890" s="146"/>
      <c r="J2890" s="146"/>
      <c r="K2890" s="146"/>
      <c r="L2890" s="146"/>
      <c r="M2890" s="146"/>
      <c r="N2890" s="146"/>
      <c r="O2890" s="146"/>
      <c r="P2890" s="146"/>
      <c r="Q2890" s="146"/>
      <c r="R2890" s="146"/>
      <c r="S2890" s="146"/>
      <c r="T2890" s="146"/>
      <c r="U2890" s="146"/>
      <c r="V2890" s="146"/>
      <c r="W2890" s="146"/>
      <c r="X2890" s="146"/>
      <c r="Y2890" s="146"/>
      <c r="Z2890" s="146"/>
      <c r="AA2890" s="146"/>
      <c r="AB2890" s="146"/>
      <c r="AC2890" s="146"/>
      <c r="AD2890" s="146"/>
      <c r="AE2890" s="147"/>
      <c r="AF2890" s="145"/>
      <c r="AG2890" s="146"/>
      <c r="AH2890" s="147"/>
      <c r="AI2890" s="145"/>
      <c r="AJ2890" s="146"/>
      <c r="AK2890" s="147"/>
      <c r="AM2890"/>
    </row>
    <row r="2891" spans="1:39" ht="16.75" customHeight="1" x14ac:dyDescent="0.2">
      <c r="A2891" s="62"/>
      <c r="B2891" s="93">
        <v>3</v>
      </c>
      <c r="C2891" s="145"/>
      <c r="D2891" s="146"/>
      <c r="E2891" s="146"/>
      <c r="F2891" s="146"/>
      <c r="G2891" s="146"/>
      <c r="H2891" s="146"/>
      <c r="I2891" s="146"/>
      <c r="J2891" s="146"/>
      <c r="K2891" s="146"/>
      <c r="L2891" s="146"/>
      <c r="M2891" s="146"/>
      <c r="N2891" s="146"/>
      <c r="O2891" s="146"/>
      <c r="P2891" s="146"/>
      <c r="Q2891" s="146"/>
      <c r="R2891" s="146"/>
      <c r="S2891" s="146"/>
      <c r="T2891" s="146"/>
      <c r="U2891" s="146"/>
      <c r="V2891" s="146"/>
      <c r="W2891" s="146"/>
      <c r="X2891" s="146"/>
      <c r="Y2891" s="146"/>
      <c r="Z2891" s="146"/>
      <c r="AA2891" s="146"/>
      <c r="AB2891" s="146"/>
      <c r="AC2891" s="146"/>
      <c r="AD2891" s="146"/>
      <c r="AE2891" s="147"/>
      <c r="AF2891" s="145"/>
      <c r="AG2891" s="146"/>
      <c r="AH2891" s="147"/>
      <c r="AI2891" s="145"/>
      <c r="AJ2891" s="146"/>
      <c r="AK2891" s="147"/>
      <c r="AM2891"/>
    </row>
    <row r="2892" spans="1:39" s="27" customFormat="1" ht="17" customHeight="1" x14ac:dyDescent="0.2">
      <c r="A2892" s="64"/>
      <c r="B2892" s="93">
        <v>4</v>
      </c>
      <c r="C2892" s="145"/>
      <c r="D2892" s="146"/>
      <c r="E2892" s="146"/>
      <c r="F2892" s="146"/>
      <c r="G2892" s="146"/>
      <c r="H2892" s="146"/>
      <c r="I2892" s="146"/>
      <c r="J2892" s="146"/>
      <c r="K2892" s="146"/>
      <c r="L2892" s="146"/>
      <c r="M2892" s="146"/>
      <c r="N2892" s="146"/>
      <c r="O2892" s="146"/>
      <c r="P2892" s="146"/>
      <c r="Q2892" s="146"/>
      <c r="R2892" s="146"/>
      <c r="S2892" s="146"/>
      <c r="T2892" s="146"/>
      <c r="U2892" s="146"/>
      <c r="V2892" s="146"/>
      <c r="W2892" s="146"/>
      <c r="X2892" s="146"/>
      <c r="Y2892" s="146"/>
      <c r="Z2892" s="146"/>
      <c r="AA2892" s="146"/>
      <c r="AB2892" s="146"/>
      <c r="AC2892" s="146"/>
      <c r="AD2892" s="146"/>
      <c r="AE2892" s="147"/>
      <c r="AF2892" s="145"/>
      <c r="AG2892" s="146"/>
      <c r="AH2892" s="147"/>
      <c r="AI2892" s="145"/>
      <c r="AJ2892" s="146"/>
      <c r="AK2892" s="147"/>
    </row>
    <row r="2893" spans="1:39" ht="17" customHeight="1" x14ac:dyDescent="0.2">
      <c r="A2893" s="62"/>
      <c r="B2893" s="93">
        <v>5</v>
      </c>
      <c r="C2893" s="145"/>
      <c r="D2893" s="146"/>
      <c r="E2893" s="146"/>
      <c r="F2893" s="146"/>
      <c r="G2893" s="146"/>
      <c r="H2893" s="146"/>
      <c r="I2893" s="146"/>
      <c r="J2893" s="146"/>
      <c r="K2893" s="146"/>
      <c r="L2893" s="146"/>
      <c r="M2893" s="146"/>
      <c r="N2893" s="146"/>
      <c r="O2893" s="146"/>
      <c r="P2893" s="146"/>
      <c r="Q2893" s="146"/>
      <c r="R2893" s="146"/>
      <c r="S2893" s="146"/>
      <c r="T2893" s="146"/>
      <c r="U2893" s="146"/>
      <c r="V2893" s="146"/>
      <c r="W2893" s="146"/>
      <c r="X2893" s="146"/>
      <c r="Y2893" s="146"/>
      <c r="Z2893" s="146"/>
      <c r="AA2893" s="146"/>
      <c r="AB2893" s="146"/>
      <c r="AC2893" s="146"/>
      <c r="AD2893" s="146"/>
      <c r="AE2893" s="147"/>
      <c r="AF2893" s="145"/>
      <c r="AG2893" s="146"/>
      <c r="AH2893" s="147"/>
      <c r="AI2893" s="145"/>
      <c r="AJ2893" s="146"/>
      <c r="AK2893" s="147"/>
      <c r="AM2893"/>
    </row>
    <row r="2894" spans="1:39" ht="17" customHeight="1" x14ac:dyDescent="0.2">
      <c r="A2894" s="62"/>
      <c r="B2894" s="93">
        <v>6</v>
      </c>
      <c r="C2894" s="145"/>
      <c r="D2894" s="146"/>
      <c r="E2894" s="146"/>
      <c r="F2894" s="146"/>
      <c r="G2894" s="146"/>
      <c r="H2894" s="146"/>
      <c r="I2894" s="146"/>
      <c r="J2894" s="146"/>
      <c r="K2894" s="146"/>
      <c r="L2894" s="146"/>
      <c r="M2894" s="146"/>
      <c r="N2894" s="146"/>
      <c r="O2894" s="146"/>
      <c r="P2894" s="146"/>
      <c r="Q2894" s="146"/>
      <c r="R2894" s="146"/>
      <c r="S2894" s="146"/>
      <c r="T2894" s="146"/>
      <c r="U2894" s="146"/>
      <c r="V2894" s="146"/>
      <c r="W2894" s="146"/>
      <c r="X2894" s="146"/>
      <c r="Y2894" s="146"/>
      <c r="Z2894" s="146"/>
      <c r="AA2894" s="146"/>
      <c r="AB2894" s="146"/>
      <c r="AC2894" s="146"/>
      <c r="AD2894" s="146"/>
      <c r="AE2894" s="147"/>
      <c r="AF2894" s="145"/>
      <c r="AG2894" s="146"/>
      <c r="AH2894" s="147"/>
      <c r="AI2894" s="145"/>
      <c r="AJ2894" s="146"/>
      <c r="AK2894" s="147"/>
      <c r="AM2894"/>
    </row>
    <row r="2895" spans="1:39" ht="17" customHeight="1" x14ac:dyDescent="0.2">
      <c r="A2895" s="62"/>
      <c r="B2895" s="94">
        <v>7</v>
      </c>
      <c r="C2895" s="148"/>
      <c r="D2895" s="149"/>
      <c r="E2895" s="149"/>
      <c r="F2895" s="149"/>
      <c r="G2895" s="149"/>
      <c r="H2895" s="149"/>
      <c r="I2895" s="149"/>
      <c r="J2895" s="149"/>
      <c r="K2895" s="149"/>
      <c r="L2895" s="149"/>
      <c r="M2895" s="149"/>
      <c r="N2895" s="149"/>
      <c r="O2895" s="149"/>
      <c r="P2895" s="149"/>
      <c r="Q2895" s="149"/>
      <c r="R2895" s="149"/>
      <c r="S2895" s="149"/>
      <c r="T2895" s="149"/>
      <c r="U2895" s="149"/>
      <c r="V2895" s="149"/>
      <c r="W2895" s="149"/>
      <c r="X2895" s="149"/>
      <c r="Y2895" s="149"/>
      <c r="Z2895" s="149"/>
      <c r="AA2895" s="149"/>
      <c r="AB2895" s="149"/>
      <c r="AC2895" s="149"/>
      <c r="AD2895" s="149"/>
      <c r="AE2895" s="150"/>
      <c r="AF2895" s="148"/>
      <c r="AG2895" s="149"/>
      <c r="AH2895" s="150"/>
      <c r="AI2895" s="148"/>
      <c r="AJ2895" s="149"/>
      <c r="AK2895" s="150"/>
      <c r="AM2895"/>
    </row>
    <row r="2896" spans="1:39" ht="7" customHeight="1" x14ac:dyDescent="0.2">
      <c r="A2896" s="62"/>
      <c r="B2896" s="16"/>
      <c r="C2896" s="17"/>
      <c r="D2896" s="18"/>
      <c r="E2896" s="18"/>
      <c r="F2896" s="18"/>
      <c r="G2896" s="18"/>
      <c r="H2896" s="18"/>
      <c r="I2896" s="16"/>
      <c r="J2896" s="16"/>
      <c r="K2896" s="16"/>
      <c r="L2896" s="16"/>
      <c r="M2896" s="16"/>
      <c r="N2896" s="16"/>
      <c r="O2896" s="16"/>
      <c r="P2896" s="16"/>
      <c r="Q2896" s="16"/>
      <c r="R2896" s="16"/>
      <c r="S2896" s="16"/>
      <c r="T2896" s="16"/>
      <c r="U2896" s="16"/>
      <c r="V2896" s="16"/>
      <c r="W2896" s="16"/>
      <c r="X2896" s="16"/>
      <c r="Y2896" s="16"/>
      <c r="Z2896" s="16"/>
      <c r="AA2896" s="16"/>
      <c r="AB2896" s="16"/>
      <c r="AC2896" s="16"/>
      <c r="AD2896" s="16"/>
      <c r="AE2896" s="16"/>
      <c r="AF2896" s="16"/>
      <c r="AG2896" s="16"/>
      <c r="AH2896" s="16"/>
      <c r="AI2896" s="16"/>
      <c r="AJ2896" s="16"/>
      <c r="AK2896" s="16"/>
      <c r="AM2896"/>
    </row>
    <row r="2897" spans="1:39" ht="17" customHeight="1" x14ac:dyDescent="0.2">
      <c r="A2897" s="62"/>
      <c r="B2897" s="163" t="s">
        <v>285</v>
      </c>
      <c r="C2897" s="164"/>
      <c r="D2897" s="165"/>
      <c r="E2897" s="163" t="s">
        <v>286</v>
      </c>
      <c r="F2897" s="164"/>
      <c r="G2897" s="164"/>
      <c r="H2897" s="164"/>
      <c r="I2897" s="164"/>
      <c r="J2897" s="164"/>
      <c r="K2897" s="164"/>
      <c r="L2897" s="164"/>
      <c r="M2897" s="164"/>
      <c r="N2897" s="164"/>
      <c r="O2897" s="164"/>
      <c r="P2897" s="164"/>
      <c r="Q2897" s="164"/>
      <c r="R2897" s="164"/>
      <c r="S2897" s="165"/>
      <c r="T2897" s="163" t="s">
        <v>287</v>
      </c>
      <c r="U2897" s="164"/>
      <c r="V2897" s="164"/>
      <c r="W2897" s="164"/>
      <c r="X2897" s="165"/>
      <c r="Y2897" s="163" t="s">
        <v>288</v>
      </c>
      <c r="Z2897" s="164"/>
      <c r="AA2897" s="164"/>
      <c r="AB2897" s="164"/>
      <c r="AC2897" s="165"/>
      <c r="AD2897" s="163" t="s">
        <v>289</v>
      </c>
      <c r="AE2897" s="164"/>
      <c r="AF2897" s="164"/>
      <c r="AG2897" s="164"/>
      <c r="AH2897" s="165"/>
      <c r="AI2897" s="163" t="s">
        <v>290</v>
      </c>
      <c r="AJ2897" s="164"/>
      <c r="AK2897" s="165"/>
      <c r="AM2897"/>
    </row>
    <row r="2898" spans="1:39" ht="17" customHeight="1" x14ac:dyDescent="0.2">
      <c r="A2898" s="62"/>
      <c r="B2898" s="142"/>
      <c r="C2898" s="143"/>
      <c r="D2898" s="144"/>
      <c r="E2898" s="142"/>
      <c r="F2898" s="143"/>
      <c r="G2898" s="143"/>
      <c r="H2898" s="143"/>
      <c r="I2898" s="143"/>
      <c r="J2898" s="143"/>
      <c r="K2898" s="143"/>
      <c r="L2898" s="143"/>
      <c r="M2898" s="143"/>
      <c r="N2898" s="143"/>
      <c r="O2898" s="143"/>
      <c r="P2898" s="143"/>
      <c r="Q2898" s="143"/>
      <c r="R2898" s="143"/>
      <c r="S2898" s="144"/>
      <c r="T2898" s="142" t="s">
        <v>291</v>
      </c>
      <c r="U2898" s="143"/>
      <c r="V2898" s="143"/>
      <c r="W2898" s="143"/>
      <c r="X2898" s="144"/>
      <c r="Y2898" s="142" t="s">
        <v>292</v>
      </c>
      <c r="Z2898" s="143"/>
      <c r="AA2898" s="143"/>
      <c r="AB2898" s="143"/>
      <c r="AC2898" s="144"/>
      <c r="AD2898" s="142" t="s">
        <v>292</v>
      </c>
      <c r="AE2898" s="143"/>
      <c r="AF2898" s="143"/>
      <c r="AG2898" s="143"/>
      <c r="AH2898" s="144"/>
      <c r="AI2898" s="142"/>
      <c r="AJ2898" s="143"/>
      <c r="AK2898" s="144"/>
      <c r="AM2898"/>
    </row>
    <row r="2899" spans="1:39" ht="17" customHeight="1" x14ac:dyDescent="0.2">
      <c r="A2899" s="62"/>
      <c r="B2899" s="145"/>
      <c r="C2899" s="146"/>
      <c r="D2899" s="147"/>
      <c r="E2899" s="145"/>
      <c r="F2899" s="146"/>
      <c r="G2899" s="146"/>
      <c r="H2899" s="146"/>
      <c r="I2899" s="146"/>
      <c r="J2899" s="146"/>
      <c r="K2899" s="146"/>
      <c r="L2899" s="146"/>
      <c r="M2899" s="146"/>
      <c r="N2899" s="146"/>
      <c r="O2899" s="146"/>
      <c r="P2899" s="146"/>
      <c r="Q2899" s="146"/>
      <c r="R2899" s="146"/>
      <c r="S2899" s="147"/>
      <c r="T2899" s="145" t="s">
        <v>291</v>
      </c>
      <c r="U2899" s="146"/>
      <c r="V2899" s="146"/>
      <c r="W2899" s="146"/>
      <c r="X2899" s="147"/>
      <c r="Y2899" s="145" t="s">
        <v>292</v>
      </c>
      <c r="Z2899" s="146"/>
      <c r="AA2899" s="146"/>
      <c r="AB2899" s="146"/>
      <c r="AC2899" s="147"/>
      <c r="AD2899" s="145" t="s">
        <v>292</v>
      </c>
      <c r="AE2899" s="146"/>
      <c r="AF2899" s="146"/>
      <c r="AG2899" s="146"/>
      <c r="AH2899" s="147"/>
      <c r="AI2899" s="145"/>
      <c r="AJ2899" s="146"/>
      <c r="AK2899" s="147"/>
      <c r="AM2899"/>
    </row>
    <row r="2900" spans="1:39" ht="17" customHeight="1" x14ac:dyDescent="0.2">
      <c r="A2900" s="62"/>
      <c r="B2900" s="145"/>
      <c r="C2900" s="146"/>
      <c r="D2900" s="147"/>
      <c r="E2900" s="145"/>
      <c r="F2900" s="146"/>
      <c r="G2900" s="146"/>
      <c r="H2900" s="146"/>
      <c r="I2900" s="146"/>
      <c r="J2900" s="146"/>
      <c r="K2900" s="146"/>
      <c r="L2900" s="146"/>
      <c r="M2900" s="146"/>
      <c r="N2900" s="146"/>
      <c r="O2900" s="146"/>
      <c r="P2900" s="146"/>
      <c r="Q2900" s="146"/>
      <c r="R2900" s="146"/>
      <c r="S2900" s="147"/>
      <c r="T2900" s="145" t="s">
        <v>291</v>
      </c>
      <c r="U2900" s="146"/>
      <c r="V2900" s="146"/>
      <c r="W2900" s="146"/>
      <c r="X2900" s="147"/>
      <c r="Y2900" s="145" t="s">
        <v>292</v>
      </c>
      <c r="Z2900" s="146"/>
      <c r="AA2900" s="146"/>
      <c r="AB2900" s="146"/>
      <c r="AC2900" s="147"/>
      <c r="AD2900" s="145" t="s">
        <v>292</v>
      </c>
      <c r="AE2900" s="146"/>
      <c r="AF2900" s="146"/>
      <c r="AG2900" s="146"/>
      <c r="AH2900" s="147"/>
      <c r="AI2900" s="145"/>
      <c r="AJ2900" s="146"/>
      <c r="AK2900" s="147"/>
      <c r="AM2900"/>
    </row>
    <row r="2901" spans="1:39" ht="17" customHeight="1" x14ac:dyDescent="0.2">
      <c r="A2901" s="62"/>
      <c r="B2901" s="145"/>
      <c r="C2901" s="146"/>
      <c r="D2901" s="147"/>
      <c r="E2901" s="145"/>
      <c r="F2901" s="146"/>
      <c r="G2901" s="146"/>
      <c r="H2901" s="146"/>
      <c r="I2901" s="146"/>
      <c r="J2901" s="146"/>
      <c r="K2901" s="146"/>
      <c r="L2901" s="146"/>
      <c r="M2901" s="146"/>
      <c r="N2901" s="146"/>
      <c r="O2901" s="146"/>
      <c r="P2901" s="146"/>
      <c r="Q2901" s="146"/>
      <c r="R2901" s="146"/>
      <c r="S2901" s="147"/>
      <c r="T2901" s="145" t="s">
        <v>291</v>
      </c>
      <c r="U2901" s="146"/>
      <c r="V2901" s="146"/>
      <c r="W2901" s="146"/>
      <c r="X2901" s="147"/>
      <c r="Y2901" s="145" t="s">
        <v>292</v>
      </c>
      <c r="Z2901" s="146"/>
      <c r="AA2901" s="146"/>
      <c r="AB2901" s="146"/>
      <c r="AC2901" s="147"/>
      <c r="AD2901" s="145" t="s">
        <v>292</v>
      </c>
      <c r="AE2901" s="146"/>
      <c r="AF2901" s="146"/>
      <c r="AG2901" s="146"/>
      <c r="AH2901" s="147"/>
      <c r="AI2901" s="145"/>
      <c r="AJ2901" s="146"/>
      <c r="AK2901" s="147"/>
      <c r="AM2901"/>
    </row>
    <row r="2902" spans="1:39" ht="17" customHeight="1" x14ac:dyDescent="0.2">
      <c r="A2902" s="62"/>
      <c r="B2902" s="145"/>
      <c r="C2902" s="146"/>
      <c r="D2902" s="147"/>
      <c r="E2902" s="145"/>
      <c r="F2902" s="146"/>
      <c r="G2902" s="146"/>
      <c r="H2902" s="146"/>
      <c r="I2902" s="146"/>
      <c r="J2902" s="146"/>
      <c r="K2902" s="146"/>
      <c r="L2902" s="146"/>
      <c r="M2902" s="146"/>
      <c r="N2902" s="146"/>
      <c r="O2902" s="146"/>
      <c r="P2902" s="146"/>
      <c r="Q2902" s="146"/>
      <c r="R2902" s="146"/>
      <c r="S2902" s="147"/>
      <c r="T2902" s="145" t="s">
        <v>291</v>
      </c>
      <c r="U2902" s="146"/>
      <c r="V2902" s="146"/>
      <c r="W2902" s="146"/>
      <c r="X2902" s="147"/>
      <c r="Y2902" s="145" t="s">
        <v>292</v>
      </c>
      <c r="Z2902" s="146"/>
      <c r="AA2902" s="146"/>
      <c r="AB2902" s="146"/>
      <c r="AC2902" s="147"/>
      <c r="AD2902" s="145" t="s">
        <v>292</v>
      </c>
      <c r="AE2902" s="146"/>
      <c r="AF2902" s="146"/>
      <c r="AG2902" s="146"/>
      <c r="AH2902" s="147"/>
      <c r="AI2902" s="145"/>
      <c r="AJ2902" s="146"/>
      <c r="AK2902" s="147"/>
      <c r="AM2902"/>
    </row>
    <row r="2903" spans="1:39" ht="17" customHeight="1" x14ac:dyDescent="0.2">
      <c r="A2903" s="62"/>
      <c r="B2903" s="145"/>
      <c r="C2903" s="146"/>
      <c r="D2903" s="147"/>
      <c r="E2903" s="145"/>
      <c r="F2903" s="146"/>
      <c r="G2903" s="146"/>
      <c r="H2903" s="146"/>
      <c r="I2903" s="146"/>
      <c r="J2903" s="146"/>
      <c r="K2903" s="146"/>
      <c r="L2903" s="146"/>
      <c r="M2903" s="146"/>
      <c r="N2903" s="146"/>
      <c r="O2903" s="146"/>
      <c r="P2903" s="146"/>
      <c r="Q2903" s="146"/>
      <c r="R2903" s="146"/>
      <c r="S2903" s="147"/>
      <c r="T2903" s="145" t="s">
        <v>291</v>
      </c>
      <c r="U2903" s="146"/>
      <c r="V2903" s="146"/>
      <c r="W2903" s="146"/>
      <c r="X2903" s="147"/>
      <c r="Y2903" s="145" t="s">
        <v>292</v>
      </c>
      <c r="Z2903" s="146"/>
      <c r="AA2903" s="146"/>
      <c r="AB2903" s="146"/>
      <c r="AC2903" s="147"/>
      <c r="AD2903" s="145" t="s">
        <v>292</v>
      </c>
      <c r="AE2903" s="146"/>
      <c r="AF2903" s="146"/>
      <c r="AG2903" s="146"/>
      <c r="AH2903" s="147"/>
      <c r="AI2903" s="145"/>
      <c r="AJ2903" s="146"/>
      <c r="AK2903" s="147"/>
      <c r="AM2903"/>
    </row>
    <row r="2904" spans="1:39" ht="17" customHeight="1" x14ac:dyDescent="0.2">
      <c r="A2904" s="62"/>
      <c r="B2904" s="145"/>
      <c r="C2904" s="146"/>
      <c r="D2904" s="147"/>
      <c r="E2904" s="145"/>
      <c r="F2904" s="146"/>
      <c r="G2904" s="146"/>
      <c r="H2904" s="146"/>
      <c r="I2904" s="146"/>
      <c r="J2904" s="146"/>
      <c r="K2904" s="146"/>
      <c r="L2904" s="146"/>
      <c r="M2904" s="146"/>
      <c r="N2904" s="146"/>
      <c r="O2904" s="146"/>
      <c r="P2904" s="146"/>
      <c r="Q2904" s="146"/>
      <c r="R2904" s="146"/>
      <c r="S2904" s="147"/>
      <c r="T2904" s="145" t="s">
        <v>291</v>
      </c>
      <c r="U2904" s="146"/>
      <c r="V2904" s="146"/>
      <c r="W2904" s="146"/>
      <c r="X2904" s="147"/>
      <c r="Y2904" s="145" t="s">
        <v>292</v>
      </c>
      <c r="Z2904" s="146"/>
      <c r="AA2904" s="146"/>
      <c r="AB2904" s="146"/>
      <c r="AC2904" s="147"/>
      <c r="AD2904" s="145" t="s">
        <v>292</v>
      </c>
      <c r="AE2904" s="146"/>
      <c r="AF2904" s="146"/>
      <c r="AG2904" s="146"/>
      <c r="AH2904" s="147"/>
      <c r="AI2904" s="145"/>
      <c r="AJ2904" s="146"/>
      <c r="AK2904" s="147"/>
      <c r="AM2904"/>
    </row>
    <row r="2905" spans="1:39" ht="17" customHeight="1" x14ac:dyDescent="0.2">
      <c r="A2905" s="62"/>
      <c r="B2905" s="145"/>
      <c r="C2905" s="146"/>
      <c r="D2905" s="147"/>
      <c r="E2905" s="145"/>
      <c r="F2905" s="146"/>
      <c r="G2905" s="146"/>
      <c r="H2905" s="146"/>
      <c r="I2905" s="146"/>
      <c r="J2905" s="146"/>
      <c r="K2905" s="146"/>
      <c r="L2905" s="146"/>
      <c r="M2905" s="146"/>
      <c r="N2905" s="146"/>
      <c r="O2905" s="146"/>
      <c r="P2905" s="146"/>
      <c r="Q2905" s="146"/>
      <c r="R2905" s="146"/>
      <c r="S2905" s="147"/>
      <c r="T2905" s="145" t="s">
        <v>291</v>
      </c>
      <c r="U2905" s="146"/>
      <c r="V2905" s="146"/>
      <c r="W2905" s="146"/>
      <c r="X2905" s="147"/>
      <c r="Y2905" s="145" t="s">
        <v>292</v>
      </c>
      <c r="Z2905" s="146"/>
      <c r="AA2905" s="146"/>
      <c r="AB2905" s="146"/>
      <c r="AC2905" s="147"/>
      <c r="AD2905" s="145" t="s">
        <v>292</v>
      </c>
      <c r="AE2905" s="146"/>
      <c r="AF2905" s="146"/>
      <c r="AG2905" s="146"/>
      <c r="AH2905" s="147"/>
      <c r="AI2905" s="145"/>
      <c r="AJ2905" s="146"/>
      <c r="AK2905" s="147"/>
      <c r="AM2905"/>
    </row>
    <row r="2906" spans="1:39" ht="17" customHeight="1" x14ac:dyDescent="0.2">
      <c r="A2906" s="62"/>
      <c r="B2906" s="145"/>
      <c r="C2906" s="146"/>
      <c r="D2906" s="147"/>
      <c r="E2906" s="145"/>
      <c r="F2906" s="146"/>
      <c r="G2906" s="146"/>
      <c r="H2906" s="146"/>
      <c r="I2906" s="146"/>
      <c r="J2906" s="146"/>
      <c r="K2906" s="146"/>
      <c r="L2906" s="146"/>
      <c r="M2906" s="146"/>
      <c r="N2906" s="146"/>
      <c r="O2906" s="146"/>
      <c r="P2906" s="146"/>
      <c r="Q2906" s="146"/>
      <c r="R2906" s="146"/>
      <c r="S2906" s="147"/>
      <c r="T2906" s="145" t="s">
        <v>291</v>
      </c>
      <c r="U2906" s="146"/>
      <c r="V2906" s="146"/>
      <c r="W2906" s="146"/>
      <c r="X2906" s="147"/>
      <c r="Y2906" s="145" t="s">
        <v>292</v>
      </c>
      <c r="Z2906" s="146"/>
      <c r="AA2906" s="146"/>
      <c r="AB2906" s="146"/>
      <c r="AC2906" s="147"/>
      <c r="AD2906" s="145" t="s">
        <v>292</v>
      </c>
      <c r="AE2906" s="146"/>
      <c r="AF2906" s="146"/>
      <c r="AG2906" s="146"/>
      <c r="AH2906" s="147"/>
      <c r="AI2906" s="145"/>
      <c r="AJ2906" s="146"/>
      <c r="AK2906" s="147"/>
      <c r="AM2906"/>
    </row>
    <row r="2907" spans="1:39" ht="17" customHeight="1" x14ac:dyDescent="0.2">
      <c r="A2907" s="62"/>
      <c r="B2907" s="145"/>
      <c r="C2907" s="146"/>
      <c r="D2907" s="147"/>
      <c r="E2907" s="145"/>
      <c r="F2907" s="146"/>
      <c r="G2907" s="146"/>
      <c r="H2907" s="146"/>
      <c r="I2907" s="146"/>
      <c r="J2907" s="146"/>
      <c r="K2907" s="146"/>
      <c r="L2907" s="146"/>
      <c r="M2907" s="146"/>
      <c r="N2907" s="146"/>
      <c r="O2907" s="146"/>
      <c r="P2907" s="146"/>
      <c r="Q2907" s="146"/>
      <c r="R2907" s="146"/>
      <c r="S2907" s="147"/>
      <c r="T2907" s="145" t="s">
        <v>291</v>
      </c>
      <c r="U2907" s="146"/>
      <c r="V2907" s="146"/>
      <c r="W2907" s="146"/>
      <c r="X2907" s="147"/>
      <c r="Y2907" s="145" t="s">
        <v>292</v>
      </c>
      <c r="Z2907" s="146"/>
      <c r="AA2907" s="146"/>
      <c r="AB2907" s="146"/>
      <c r="AC2907" s="147"/>
      <c r="AD2907" s="145" t="s">
        <v>292</v>
      </c>
      <c r="AE2907" s="146"/>
      <c r="AF2907" s="146"/>
      <c r="AG2907" s="146"/>
      <c r="AH2907" s="147"/>
      <c r="AI2907" s="145"/>
      <c r="AJ2907" s="146"/>
      <c r="AK2907" s="147"/>
      <c r="AM2907"/>
    </row>
    <row r="2908" spans="1:39" ht="17" customHeight="1" x14ac:dyDescent="0.2">
      <c r="A2908" s="62"/>
      <c r="B2908" s="148"/>
      <c r="C2908" s="149"/>
      <c r="D2908" s="150"/>
      <c r="E2908" s="148"/>
      <c r="F2908" s="149"/>
      <c r="G2908" s="149"/>
      <c r="H2908" s="149"/>
      <c r="I2908" s="149"/>
      <c r="J2908" s="149"/>
      <c r="K2908" s="149"/>
      <c r="L2908" s="149"/>
      <c r="M2908" s="149"/>
      <c r="N2908" s="149"/>
      <c r="O2908" s="149"/>
      <c r="P2908" s="149"/>
      <c r="Q2908" s="149"/>
      <c r="R2908" s="149"/>
      <c r="S2908" s="150"/>
      <c r="T2908" s="148" t="s">
        <v>291</v>
      </c>
      <c r="U2908" s="149"/>
      <c r="V2908" s="149"/>
      <c r="W2908" s="149"/>
      <c r="X2908" s="150"/>
      <c r="Y2908" s="148" t="s">
        <v>292</v>
      </c>
      <c r="Z2908" s="149"/>
      <c r="AA2908" s="149"/>
      <c r="AB2908" s="149"/>
      <c r="AC2908" s="150"/>
      <c r="AD2908" s="148" t="s">
        <v>292</v>
      </c>
      <c r="AE2908" s="149"/>
      <c r="AF2908" s="149"/>
      <c r="AG2908" s="149"/>
      <c r="AH2908" s="150"/>
      <c r="AI2908" s="148"/>
      <c r="AJ2908" s="149"/>
      <c r="AK2908" s="150"/>
      <c r="AM2908"/>
    </row>
    <row r="2909" spans="1:39" ht="7" customHeight="1" x14ac:dyDescent="0.2">
      <c r="A2909" s="62"/>
      <c r="AM2909"/>
    </row>
    <row r="2910" spans="1:39" ht="7" customHeight="1" x14ac:dyDescent="0.2">
      <c r="A2910" s="62"/>
      <c r="B2910" s="28"/>
      <c r="C2910" s="25"/>
      <c r="D2910" s="25"/>
      <c r="E2910" s="25"/>
      <c r="F2910" s="25"/>
      <c r="G2910" s="25"/>
      <c r="H2910" s="25"/>
      <c r="I2910" s="25"/>
      <c r="J2910" s="25"/>
      <c r="K2910" s="25"/>
      <c r="L2910" s="25"/>
      <c r="M2910" s="25"/>
      <c r="N2910" s="25"/>
      <c r="O2910" s="25"/>
      <c r="P2910" s="25"/>
      <c r="Q2910" s="25"/>
      <c r="R2910" s="25"/>
      <c r="S2910" s="25"/>
      <c r="T2910" s="25"/>
      <c r="U2910" s="25"/>
      <c r="V2910" s="25"/>
      <c r="W2910" s="25"/>
      <c r="X2910" s="25"/>
      <c r="Y2910" s="25"/>
      <c r="Z2910" s="25"/>
      <c r="AA2910" s="25"/>
      <c r="AB2910" s="25"/>
      <c r="AC2910" s="25"/>
      <c r="AD2910" s="25"/>
      <c r="AE2910" s="25"/>
      <c r="AF2910" s="25"/>
      <c r="AG2910" s="25"/>
      <c r="AH2910" s="25"/>
      <c r="AI2910" s="25"/>
      <c r="AJ2910" s="25"/>
      <c r="AK2910" s="26"/>
      <c r="AM2910"/>
    </row>
    <row r="2911" spans="1:39" s="30" customFormat="1" ht="15" customHeight="1" x14ac:dyDescent="0.15">
      <c r="A2911" s="62"/>
      <c r="B2911" s="166" t="s">
        <v>293</v>
      </c>
      <c r="C2911" s="167"/>
      <c r="D2911" s="167"/>
      <c r="E2911" s="167"/>
      <c r="F2911" s="167"/>
      <c r="G2911" s="23"/>
      <c r="H2911" s="69"/>
      <c r="I2911" s="23" t="s">
        <v>294</v>
      </c>
      <c r="J2911" s="23"/>
      <c r="K2911" s="23"/>
      <c r="L2911" s="23"/>
      <c r="M2911" s="69"/>
      <c r="N2911" s="23" t="s">
        <v>295</v>
      </c>
      <c r="O2911" s="23"/>
      <c r="P2911" s="23"/>
      <c r="Q2911" s="23"/>
      <c r="R2911" s="69"/>
      <c r="S2911" s="23" t="s">
        <v>296</v>
      </c>
      <c r="T2911" s="23"/>
      <c r="U2911" s="23"/>
      <c r="V2911" s="23"/>
      <c r="W2911" s="23"/>
      <c r="X2911" s="23"/>
      <c r="Y2911" s="70"/>
      <c r="Z2911" s="23" t="s">
        <v>297</v>
      </c>
      <c r="AA2911" s="23"/>
      <c r="AB2911" s="23"/>
      <c r="AC2911" s="23"/>
      <c r="AD2911" s="69"/>
      <c r="AE2911" s="23" t="s">
        <v>298</v>
      </c>
      <c r="AF2911" s="23"/>
      <c r="AG2911" s="23"/>
      <c r="AH2911" s="80"/>
      <c r="AI2911" s="80"/>
      <c r="AJ2911" s="80"/>
      <c r="AK2911" s="84"/>
    </row>
    <row r="2912" spans="1:39" s="30" customFormat="1" ht="10" customHeight="1" x14ac:dyDescent="0.15">
      <c r="A2912" s="62"/>
      <c r="B2912" s="166"/>
      <c r="C2912" s="167"/>
      <c r="D2912" s="167"/>
      <c r="E2912" s="167"/>
      <c r="F2912" s="167"/>
      <c r="G2912" s="23"/>
      <c r="H2912" s="23"/>
      <c r="I2912" s="23"/>
      <c r="J2912" s="23"/>
      <c r="K2912" s="23"/>
      <c r="L2912" s="23"/>
      <c r="M2912" s="23"/>
      <c r="N2912" s="23"/>
      <c r="O2912" s="23"/>
      <c r="P2912" s="23"/>
      <c r="Q2912" s="23"/>
      <c r="R2912" s="23"/>
      <c r="S2912" s="23"/>
      <c r="T2912" s="23"/>
      <c r="U2912" s="23"/>
      <c r="V2912" s="23"/>
      <c r="W2912" s="23"/>
      <c r="X2912" s="23"/>
      <c r="Y2912" s="23"/>
      <c r="Z2912" s="23"/>
      <c r="AA2912" s="23"/>
      <c r="AB2912" s="23"/>
      <c r="AC2912" s="23"/>
      <c r="AD2912" s="23"/>
      <c r="AE2912" s="23"/>
      <c r="AF2912" s="23"/>
      <c r="AG2912" s="23"/>
      <c r="AH2912" s="80"/>
      <c r="AI2912" s="80"/>
      <c r="AJ2912" s="80"/>
      <c r="AK2912" s="84"/>
    </row>
    <row r="2913" spans="1:39" s="30" customFormat="1" ht="15" customHeight="1" x14ac:dyDescent="0.15">
      <c r="A2913" s="62"/>
      <c r="B2913" s="166"/>
      <c r="C2913" s="167"/>
      <c r="D2913" s="167"/>
      <c r="E2913" s="167"/>
      <c r="F2913" s="167"/>
      <c r="G2913" s="23"/>
      <c r="H2913" s="69"/>
      <c r="I2913" s="23" t="s">
        <v>299</v>
      </c>
      <c r="J2913" s="23"/>
      <c r="K2913" s="23"/>
      <c r="L2913" s="23"/>
      <c r="M2913" s="69"/>
      <c r="N2913" s="23" t="s">
        <v>300</v>
      </c>
      <c r="O2913" s="72"/>
      <c r="P2913" s="23"/>
      <c r="Q2913" s="23"/>
      <c r="R2913" s="69"/>
      <c r="S2913" s="23" t="s">
        <v>301</v>
      </c>
      <c r="T2913" s="23"/>
      <c r="U2913" s="23"/>
      <c r="V2913" s="23"/>
      <c r="W2913" s="23"/>
      <c r="X2913" s="23"/>
      <c r="Y2913" s="69"/>
      <c r="Z2913" s="23" t="s">
        <v>302</v>
      </c>
      <c r="AA2913" s="23"/>
      <c r="AB2913" s="71"/>
      <c r="AC2913" s="71"/>
      <c r="AD2913" s="71"/>
      <c r="AE2913" s="71"/>
      <c r="AF2913" s="71"/>
      <c r="AG2913" s="71"/>
      <c r="AH2913" s="71"/>
      <c r="AI2913" s="71"/>
      <c r="AJ2913" s="71"/>
      <c r="AK2913" s="82"/>
    </row>
    <row r="2914" spans="1:39" s="30" customFormat="1" ht="10" customHeight="1" x14ac:dyDescent="0.15">
      <c r="A2914" s="62"/>
      <c r="B2914" s="83"/>
      <c r="C2914" s="29"/>
      <c r="D2914" s="29"/>
      <c r="E2914" s="29"/>
      <c r="F2914" s="29"/>
      <c r="G2914" s="23"/>
      <c r="H2914" s="23"/>
      <c r="I2914" s="23"/>
      <c r="J2914" s="23"/>
      <c r="K2914" s="23"/>
      <c r="L2914" s="23"/>
      <c r="M2914" s="23"/>
      <c r="N2914" s="23"/>
      <c r="O2914" s="23"/>
      <c r="P2914" s="23"/>
      <c r="Q2914" s="23"/>
      <c r="R2914" s="23"/>
      <c r="S2914" s="23"/>
      <c r="T2914" s="23"/>
      <c r="U2914" s="23"/>
      <c r="V2914" s="23"/>
      <c r="W2914" s="23"/>
      <c r="X2914" s="23"/>
      <c r="Y2914" s="23"/>
      <c r="Z2914" s="23"/>
      <c r="AA2914" s="23"/>
      <c r="AB2914" s="23"/>
      <c r="AC2914" s="23"/>
      <c r="AD2914" s="23"/>
      <c r="AE2914" s="23"/>
      <c r="AF2914" s="23"/>
      <c r="AG2914" s="23"/>
      <c r="AH2914" s="23"/>
      <c r="AI2914" s="23"/>
      <c r="AJ2914" s="23"/>
      <c r="AK2914" s="84"/>
    </row>
    <row r="2915" spans="1:39" s="30" customFormat="1" ht="15" customHeight="1" x14ac:dyDescent="0.15">
      <c r="A2915" s="62"/>
      <c r="B2915" s="171" t="s">
        <v>303</v>
      </c>
      <c r="C2915" s="172"/>
      <c r="D2915" s="172"/>
      <c r="E2915" s="172"/>
      <c r="F2915" s="172"/>
      <c r="G2915" s="23"/>
      <c r="H2915" s="69"/>
      <c r="I2915" s="23" t="s">
        <v>304</v>
      </c>
      <c r="J2915" s="23"/>
      <c r="K2915" s="23"/>
      <c r="L2915" s="23"/>
      <c r="M2915" s="23"/>
      <c r="N2915" s="23"/>
      <c r="O2915" s="72"/>
      <c r="P2915" s="23"/>
      <c r="Q2915" s="23"/>
      <c r="R2915" s="69"/>
      <c r="S2915" s="23" t="s">
        <v>305</v>
      </c>
      <c r="T2915" s="23"/>
      <c r="U2915" s="23"/>
      <c r="V2915" s="23"/>
      <c r="W2915" s="23"/>
      <c r="X2915" s="23"/>
      <c r="Y2915" s="69"/>
      <c r="Z2915" s="23" t="s">
        <v>306</v>
      </c>
      <c r="AA2915" s="23"/>
      <c r="AB2915" s="23"/>
      <c r="AC2915" s="23"/>
      <c r="AD2915" s="23"/>
      <c r="AE2915" s="23"/>
      <c r="AF2915" s="73"/>
      <c r="AG2915" s="23"/>
      <c r="AH2915" s="23"/>
      <c r="AI2915" s="23"/>
      <c r="AJ2915" s="23"/>
      <c r="AK2915" s="84"/>
    </row>
    <row r="2916" spans="1:39" s="30" customFormat="1" ht="5" customHeight="1" x14ac:dyDescent="0.15">
      <c r="A2916" s="62"/>
      <c r="B2916" s="171"/>
      <c r="C2916" s="172"/>
      <c r="D2916" s="172"/>
      <c r="E2916" s="172"/>
      <c r="F2916" s="172"/>
      <c r="G2916" s="23"/>
      <c r="H2916" s="23"/>
      <c r="I2916" s="23"/>
      <c r="J2916" s="23"/>
      <c r="K2916" s="23"/>
      <c r="L2916" s="23"/>
      <c r="M2916" s="23"/>
      <c r="N2916" s="23"/>
      <c r="O2916" s="72"/>
      <c r="P2916" s="23"/>
      <c r="Q2916" s="23"/>
      <c r="R2916" s="23"/>
      <c r="S2916" s="23"/>
      <c r="T2916" s="23"/>
      <c r="U2916" s="23"/>
      <c r="V2916" s="23"/>
      <c r="W2916" s="23"/>
      <c r="X2916" s="23"/>
      <c r="Y2916" s="23"/>
      <c r="Z2916" s="23"/>
      <c r="AA2916" s="23"/>
      <c r="AB2916" s="23"/>
      <c r="AC2916" s="23"/>
      <c r="AD2916" s="23"/>
      <c r="AE2916" s="23"/>
      <c r="AF2916" s="73"/>
      <c r="AG2916" s="23"/>
      <c r="AH2916" s="23"/>
      <c r="AI2916" s="23"/>
      <c r="AJ2916" s="23"/>
      <c r="AK2916" s="84"/>
    </row>
    <row r="2917" spans="1:39" s="30" customFormat="1" ht="15" customHeight="1" x14ac:dyDescent="0.2">
      <c r="A2917" s="63"/>
      <c r="B2917" s="171"/>
      <c r="C2917" s="172"/>
      <c r="D2917" s="172"/>
      <c r="E2917" s="172"/>
      <c r="F2917" s="172"/>
      <c r="G2917" s="23"/>
      <c r="H2917" s="23"/>
      <c r="I2917" s="23"/>
      <c r="J2917" s="23"/>
      <c r="K2917" s="23"/>
      <c r="L2917" s="23"/>
      <c r="M2917" s="23"/>
      <c r="N2917" s="23"/>
      <c r="O2917" s="74"/>
      <c r="P2917" s="23"/>
      <c r="Q2917" s="23"/>
      <c r="R2917" s="23"/>
      <c r="S2917" s="23"/>
      <c r="T2917" s="23"/>
      <c r="U2917" s="23"/>
      <c r="V2917" s="23"/>
      <c r="W2917" s="23"/>
      <c r="X2917" s="23"/>
      <c r="Y2917" s="23"/>
      <c r="Z2917" s="23"/>
      <c r="AA2917" s="23"/>
      <c r="AB2917" s="23"/>
      <c r="AC2917" s="23"/>
      <c r="AD2917" s="23"/>
      <c r="AE2917" s="23"/>
      <c r="AF2917" s="23"/>
      <c r="AG2917" s="23"/>
      <c r="AH2917" s="23"/>
      <c r="AI2917" s="23"/>
      <c r="AJ2917" s="23"/>
      <c r="AK2917" s="84"/>
    </row>
    <row r="2918" spans="1:39" s="30" customFormat="1" ht="10" customHeight="1" x14ac:dyDescent="0.2">
      <c r="A2918" s="62"/>
      <c r="B2918" s="83"/>
      <c r="C2918" s="29"/>
      <c r="D2918" s="29"/>
      <c r="E2918" s="29"/>
      <c r="F2918" s="29"/>
      <c r="G2918" s="23"/>
      <c r="H2918" s="23"/>
      <c r="I2918" s="23"/>
      <c r="J2918" s="23"/>
      <c r="K2918" s="23"/>
      <c r="L2918" s="23"/>
      <c r="M2918" s="23"/>
      <c r="N2918" s="23"/>
      <c r="O2918" s="75"/>
      <c r="P2918" s="23"/>
      <c r="Q2918" s="23"/>
      <c r="R2918" s="23"/>
      <c r="S2918" s="23"/>
      <c r="T2918" s="23"/>
      <c r="U2918" s="23"/>
      <c r="V2918" s="23"/>
      <c r="W2918" s="23"/>
      <c r="X2918" s="23"/>
      <c r="Y2918" s="23"/>
      <c r="Z2918" s="23"/>
      <c r="AA2918" s="23"/>
      <c r="AB2918" s="23"/>
      <c r="AC2918" s="23"/>
      <c r="AD2918" s="23"/>
      <c r="AE2918" s="23"/>
      <c r="AF2918" s="23"/>
      <c r="AG2918" s="23"/>
      <c r="AH2918" s="23"/>
      <c r="AI2918" s="23"/>
      <c r="AJ2918" s="23"/>
      <c r="AK2918" s="84"/>
    </row>
    <row r="2919" spans="1:39" s="30" customFormat="1" ht="17" customHeight="1" x14ac:dyDescent="0.15">
      <c r="A2919" s="62"/>
      <c r="B2919" s="173" t="s">
        <v>307</v>
      </c>
      <c r="C2919" s="174"/>
      <c r="D2919" s="174"/>
      <c r="E2919" s="174"/>
      <c r="F2919" s="174"/>
      <c r="G2919" s="23"/>
      <c r="H2919" s="69"/>
      <c r="I2919" s="76" t="s">
        <v>308</v>
      </c>
      <c r="J2919" s="23"/>
      <c r="K2919" s="23"/>
      <c r="L2919" s="23"/>
      <c r="M2919" s="69"/>
      <c r="N2919" s="23" t="s">
        <v>309</v>
      </c>
      <c r="O2919" s="72"/>
      <c r="P2919" s="23"/>
      <c r="Q2919" s="23"/>
      <c r="R2919" s="69"/>
      <c r="S2919" s="23" t="s">
        <v>310</v>
      </c>
      <c r="T2919" s="23"/>
      <c r="U2919" s="23"/>
      <c r="V2919" s="23"/>
      <c r="W2919" s="23"/>
      <c r="X2919" s="23"/>
      <c r="Y2919" s="69"/>
      <c r="Z2919" s="23" t="s">
        <v>311</v>
      </c>
      <c r="AA2919" s="23"/>
      <c r="AB2919" s="23"/>
      <c r="AC2919" s="69"/>
      <c r="AD2919" s="76" t="s">
        <v>312</v>
      </c>
      <c r="AF2919" s="23"/>
      <c r="AG2919" s="23"/>
      <c r="AH2919" s="23"/>
      <c r="AI2919" s="23"/>
      <c r="AJ2919" s="23"/>
      <c r="AK2919" s="84"/>
    </row>
    <row r="2920" spans="1:39" s="30" customFormat="1" ht="7" customHeight="1" x14ac:dyDescent="0.15">
      <c r="A2920" s="62"/>
      <c r="B2920" s="173"/>
      <c r="C2920" s="174"/>
      <c r="D2920" s="174"/>
      <c r="E2920" s="174"/>
      <c r="F2920" s="174"/>
      <c r="G2920" s="23"/>
      <c r="H2920" s="77"/>
      <c r="I2920" s="23"/>
      <c r="J2920" s="23"/>
      <c r="K2920" s="23"/>
      <c r="L2920" s="23"/>
      <c r="M2920" s="23"/>
      <c r="N2920" s="23"/>
      <c r="O2920" s="72"/>
      <c r="P2920" s="23"/>
      <c r="Q2920" s="23"/>
      <c r="R2920" s="23"/>
      <c r="S2920" s="23"/>
      <c r="T2920" s="23"/>
      <c r="U2920" s="23"/>
      <c r="V2920" s="23"/>
      <c r="W2920" s="23"/>
      <c r="X2920" s="23"/>
      <c r="Y2920" s="23"/>
      <c r="Z2920" s="23"/>
      <c r="AA2920" s="23"/>
      <c r="AB2920" s="23"/>
      <c r="AC2920" s="23"/>
      <c r="AD2920" s="23"/>
      <c r="AE2920" s="23"/>
      <c r="AF2920" s="23"/>
      <c r="AG2920" s="23"/>
      <c r="AH2920" s="23"/>
      <c r="AI2920" s="23"/>
      <c r="AJ2920" s="23"/>
      <c r="AK2920" s="84"/>
    </row>
    <row r="2921" spans="1:39" ht="17" customHeight="1" x14ac:dyDescent="0.2">
      <c r="A2921" s="62"/>
      <c r="B2921" s="173"/>
      <c r="C2921" s="174"/>
      <c r="D2921" s="174"/>
      <c r="E2921" s="174"/>
      <c r="F2921" s="174"/>
      <c r="G2921" s="75"/>
      <c r="H2921" s="78"/>
      <c r="I2921" s="75" t="s">
        <v>313</v>
      </c>
      <c r="J2921" s="75"/>
      <c r="K2921" s="75"/>
      <c r="L2921" s="75"/>
      <c r="M2921" s="75"/>
      <c r="N2921" s="75"/>
      <c r="O2921" s="75"/>
      <c r="P2921" s="75"/>
      <c r="Q2921" s="75"/>
      <c r="R2921" s="78"/>
      <c r="S2921" s="75" t="s">
        <v>314</v>
      </c>
      <c r="T2921" s="75"/>
      <c r="U2921" s="75"/>
      <c r="V2921" s="75"/>
      <c r="W2921" s="75"/>
      <c r="X2921" s="75"/>
      <c r="Y2921" s="78"/>
      <c r="Z2921" s="75" t="s">
        <v>315</v>
      </c>
      <c r="AA2921" s="75"/>
      <c r="AB2921" s="79"/>
      <c r="AC2921" s="79"/>
      <c r="AD2921" s="79"/>
      <c r="AE2921" s="79"/>
      <c r="AF2921" s="79"/>
      <c r="AG2921" s="79"/>
      <c r="AH2921" s="79"/>
      <c r="AI2921" s="79"/>
      <c r="AJ2921" s="79"/>
      <c r="AK2921" s="85"/>
      <c r="AM2921"/>
    </row>
    <row r="2922" spans="1:39" ht="10" customHeight="1" x14ac:dyDescent="0.2">
      <c r="A2922" s="62"/>
      <c r="B2922" s="86"/>
      <c r="C2922" s="87"/>
      <c r="D2922" s="87"/>
      <c r="E2922" s="87"/>
      <c r="F2922" s="87"/>
      <c r="G2922" s="75"/>
      <c r="H2922" s="75"/>
      <c r="I2922" s="75"/>
      <c r="J2922" s="75"/>
      <c r="K2922" s="75"/>
      <c r="L2922" s="75"/>
      <c r="M2922" s="75"/>
      <c r="N2922" s="75"/>
      <c r="O2922" s="75"/>
      <c r="P2922" s="75"/>
      <c r="Q2922" s="75"/>
      <c r="R2922" s="75"/>
      <c r="S2922" s="75"/>
      <c r="T2922" s="75"/>
      <c r="U2922" s="75"/>
      <c r="V2922" s="75"/>
      <c r="W2922" s="75"/>
      <c r="X2922" s="75"/>
      <c r="Y2922" s="75"/>
      <c r="Z2922" s="75"/>
      <c r="AA2922" s="75"/>
      <c r="AB2922" s="75"/>
      <c r="AC2922" s="75"/>
      <c r="AD2922" s="75"/>
      <c r="AE2922" s="75"/>
      <c r="AF2922" s="75"/>
      <c r="AG2922" s="75"/>
      <c r="AH2922" s="75"/>
      <c r="AI2922" s="75"/>
      <c r="AJ2922" s="75"/>
      <c r="AK2922" s="88"/>
      <c r="AM2922"/>
    </row>
    <row r="2923" spans="1:39" s="23" customFormat="1" ht="15" customHeight="1" x14ac:dyDescent="0.15">
      <c r="A2923" s="64"/>
      <c r="B2923" s="173" t="s">
        <v>316</v>
      </c>
      <c r="C2923" s="174"/>
      <c r="D2923" s="174"/>
      <c r="E2923" s="174"/>
      <c r="F2923" s="174"/>
      <c r="G2923" s="29"/>
      <c r="H2923" s="70"/>
      <c r="I2923" s="80" t="s">
        <v>35</v>
      </c>
      <c r="J2923" s="80"/>
      <c r="K2923" s="80"/>
      <c r="L2923" s="80"/>
      <c r="M2923" s="70"/>
      <c r="N2923" s="80" t="s">
        <v>54</v>
      </c>
      <c r="Q2923" s="80"/>
      <c r="R2923" s="70"/>
      <c r="S2923" s="80" t="s">
        <v>317</v>
      </c>
      <c r="V2923" s="80"/>
      <c r="W2923" s="80"/>
      <c r="Y2923" s="70"/>
      <c r="Z2923" s="80" t="s">
        <v>318</v>
      </c>
      <c r="AA2923" s="80"/>
      <c r="AD2923" s="80"/>
      <c r="AE2923" s="80"/>
      <c r="AF2923" s="80"/>
      <c r="AG2923" s="80"/>
      <c r="AH2923" s="80"/>
      <c r="AI2923" s="80"/>
      <c r="AJ2923" s="80"/>
      <c r="AK2923" s="84"/>
    </row>
    <row r="2924" spans="1:39" ht="17" customHeight="1" x14ac:dyDescent="0.2">
      <c r="A2924" s="62"/>
      <c r="B2924" s="173"/>
      <c r="C2924" s="174"/>
      <c r="D2924" s="174"/>
      <c r="E2924" s="174"/>
      <c r="F2924" s="174"/>
      <c r="G2924" s="75"/>
      <c r="H2924" s="75" t="s">
        <v>319</v>
      </c>
      <c r="I2924" s="75"/>
      <c r="J2924" s="79"/>
      <c r="K2924" s="79"/>
      <c r="L2924" s="79"/>
      <c r="M2924" s="79"/>
      <c r="N2924" s="79"/>
      <c r="O2924" s="79"/>
      <c r="P2924" s="79"/>
      <c r="Q2924" s="79"/>
      <c r="R2924" s="79"/>
      <c r="S2924" s="79"/>
      <c r="T2924" s="79"/>
      <c r="U2924" s="79"/>
      <c r="V2924" s="79"/>
      <c r="W2924" s="79"/>
      <c r="X2924" s="79"/>
      <c r="Y2924" s="79"/>
      <c r="Z2924" s="79"/>
      <c r="AA2924" s="79"/>
      <c r="AB2924" s="79"/>
      <c r="AC2924" s="79"/>
      <c r="AD2924" s="79"/>
      <c r="AE2924" s="79"/>
      <c r="AF2924" s="79"/>
      <c r="AG2924" s="79"/>
      <c r="AH2924" s="79"/>
      <c r="AI2924" s="79"/>
      <c r="AJ2924" s="79"/>
      <c r="AK2924" s="82"/>
      <c r="AM2924"/>
    </row>
    <row r="2925" spans="1:39" ht="5" customHeight="1" x14ac:dyDescent="0.2">
      <c r="A2925" s="62"/>
      <c r="B2925" s="89"/>
      <c r="C2925" s="81"/>
      <c r="D2925" s="81"/>
      <c r="E2925" s="81"/>
      <c r="F2925" s="81"/>
      <c r="G2925" s="81"/>
      <c r="H2925" s="81"/>
      <c r="I2925" s="81"/>
      <c r="J2925" s="81"/>
      <c r="K2925" s="81"/>
      <c r="L2925" s="81"/>
      <c r="M2925" s="81"/>
      <c r="N2925" s="81"/>
      <c r="O2925" s="81"/>
      <c r="P2925" s="81"/>
      <c r="Q2925" s="81"/>
      <c r="R2925" s="81"/>
      <c r="S2925" s="81"/>
      <c r="T2925" s="81"/>
      <c r="U2925" s="81"/>
      <c r="V2925" s="81"/>
      <c r="W2925" s="81"/>
      <c r="X2925" s="81"/>
      <c r="Y2925" s="81"/>
      <c r="Z2925" s="81"/>
      <c r="AA2925" s="81"/>
      <c r="AB2925" s="81"/>
      <c r="AC2925" s="81"/>
      <c r="AD2925" s="81"/>
      <c r="AE2925" s="81"/>
      <c r="AF2925" s="81"/>
      <c r="AG2925" s="81"/>
      <c r="AH2925" s="81"/>
      <c r="AI2925" s="81"/>
      <c r="AJ2925" s="81"/>
      <c r="AK2925" s="90"/>
      <c r="AM2925"/>
    </row>
    <row r="2926" spans="1:39" ht="7" customHeight="1" x14ac:dyDescent="0.2">
      <c r="A2926" s="62"/>
      <c r="B2926" s="175"/>
      <c r="C2926" s="175"/>
      <c r="D2926" s="175"/>
      <c r="E2926" s="175"/>
      <c r="F2926" s="176"/>
      <c r="G2926" s="176"/>
      <c r="H2926" s="176"/>
      <c r="I2926" s="176"/>
      <c r="J2926" s="176"/>
      <c r="K2926" s="176"/>
      <c r="L2926" s="176"/>
      <c r="M2926" s="176"/>
      <c r="N2926" s="176"/>
      <c r="O2926" s="176"/>
      <c r="P2926" s="176"/>
      <c r="Q2926" s="176"/>
      <c r="R2926" s="176"/>
      <c r="S2926" s="176"/>
      <c r="T2926" s="176"/>
      <c r="U2926" s="176"/>
      <c r="V2926" s="176"/>
      <c r="W2926" s="176"/>
      <c r="X2926" s="176"/>
      <c r="Y2926" s="176"/>
      <c r="Z2926" s="176"/>
      <c r="AA2926" s="176"/>
      <c r="AB2926" s="176"/>
      <c r="AC2926" s="176"/>
      <c r="AD2926" s="176"/>
      <c r="AE2926" s="176"/>
      <c r="AF2926" s="176"/>
      <c r="AG2926" s="176"/>
      <c r="AH2926" s="176"/>
      <c r="AI2926" s="176"/>
      <c r="AJ2926" s="176"/>
      <c r="AK2926" s="176"/>
      <c r="AM2926"/>
    </row>
    <row r="2927" spans="1:39" ht="16" customHeight="1" x14ac:dyDescent="0.2">
      <c r="A2927" s="62"/>
      <c r="B2927" s="177" t="s">
        <v>320</v>
      </c>
      <c r="C2927" s="178"/>
      <c r="D2927" s="178"/>
      <c r="E2927" s="178"/>
      <c r="F2927" s="143"/>
      <c r="G2927" s="143"/>
      <c r="H2927" s="143"/>
      <c r="I2927" s="143"/>
      <c r="J2927" s="143"/>
      <c r="K2927" s="143"/>
      <c r="L2927" s="143"/>
      <c r="M2927" s="143"/>
      <c r="N2927" s="143"/>
      <c r="O2927" s="143"/>
      <c r="P2927" s="143"/>
      <c r="Q2927" s="143"/>
      <c r="R2927" s="143"/>
      <c r="S2927" s="143"/>
      <c r="T2927" s="143"/>
      <c r="U2927" s="143"/>
      <c r="V2927" s="143"/>
      <c r="W2927" s="143"/>
      <c r="X2927" s="143"/>
      <c r="Y2927" s="143"/>
      <c r="Z2927" s="143"/>
      <c r="AA2927" s="143"/>
      <c r="AB2927" s="143"/>
      <c r="AC2927" s="143"/>
      <c r="AD2927" s="143"/>
      <c r="AE2927" s="143"/>
      <c r="AF2927" s="143"/>
      <c r="AG2927" s="143"/>
      <c r="AH2927" s="143"/>
      <c r="AI2927" s="143"/>
      <c r="AJ2927" s="143"/>
      <c r="AK2927" s="144"/>
      <c r="AM2927"/>
    </row>
    <row r="2928" spans="1:39" ht="16" customHeight="1" x14ac:dyDescent="0.2">
      <c r="A2928" s="62"/>
      <c r="B2928" s="145"/>
      <c r="C2928" s="146"/>
      <c r="D2928" s="146"/>
      <c r="E2928" s="146"/>
      <c r="F2928" s="146"/>
      <c r="G2928" s="146"/>
      <c r="H2928" s="146"/>
      <c r="I2928" s="146"/>
      <c r="J2928" s="146"/>
      <c r="K2928" s="146"/>
      <c r="L2928" s="146"/>
      <c r="M2928" s="146"/>
      <c r="N2928" s="146"/>
      <c r="O2928" s="146"/>
      <c r="P2928" s="146"/>
      <c r="Q2928" s="146"/>
      <c r="R2928" s="146"/>
      <c r="S2928" s="146"/>
      <c r="T2928" s="146"/>
      <c r="U2928" s="146"/>
      <c r="V2928" s="146"/>
      <c r="W2928" s="146"/>
      <c r="X2928" s="146"/>
      <c r="Y2928" s="146"/>
      <c r="Z2928" s="146"/>
      <c r="AA2928" s="146"/>
      <c r="AB2928" s="146"/>
      <c r="AC2928" s="146"/>
      <c r="AD2928" s="146"/>
      <c r="AE2928" s="146"/>
      <c r="AF2928" s="146"/>
      <c r="AG2928" s="146"/>
      <c r="AH2928" s="146"/>
      <c r="AI2928" s="146"/>
      <c r="AJ2928" s="146"/>
      <c r="AK2928" s="147"/>
      <c r="AM2928"/>
    </row>
    <row r="2929" spans="1:39" ht="16" customHeight="1" x14ac:dyDescent="0.2">
      <c r="A2929" s="62"/>
      <c r="B2929" s="145"/>
      <c r="C2929" s="146"/>
      <c r="D2929" s="146"/>
      <c r="E2929" s="146"/>
      <c r="F2929" s="146"/>
      <c r="G2929" s="146"/>
      <c r="H2929" s="146"/>
      <c r="I2929" s="146"/>
      <c r="J2929" s="146"/>
      <c r="K2929" s="146"/>
      <c r="L2929" s="146"/>
      <c r="M2929" s="146"/>
      <c r="N2929" s="146"/>
      <c r="O2929" s="146"/>
      <c r="P2929" s="146"/>
      <c r="Q2929" s="146"/>
      <c r="R2929" s="146"/>
      <c r="S2929" s="146"/>
      <c r="T2929" s="146"/>
      <c r="U2929" s="146"/>
      <c r="V2929" s="146"/>
      <c r="W2929" s="146"/>
      <c r="X2929" s="146"/>
      <c r="Y2929" s="146"/>
      <c r="Z2929" s="146"/>
      <c r="AA2929" s="146"/>
      <c r="AB2929" s="146"/>
      <c r="AC2929" s="146"/>
      <c r="AD2929" s="146"/>
      <c r="AE2929" s="146"/>
      <c r="AF2929" s="146"/>
      <c r="AG2929" s="146"/>
      <c r="AH2929" s="146"/>
      <c r="AI2929" s="146"/>
      <c r="AJ2929" s="146"/>
      <c r="AK2929" s="147"/>
      <c r="AM2929"/>
    </row>
    <row r="2930" spans="1:39" ht="16" customHeight="1" x14ac:dyDescent="0.2">
      <c r="A2930" s="62"/>
      <c r="B2930" s="145"/>
      <c r="C2930" s="146"/>
      <c r="D2930" s="146"/>
      <c r="E2930" s="146"/>
      <c r="F2930" s="146"/>
      <c r="G2930" s="146"/>
      <c r="H2930" s="146"/>
      <c r="I2930" s="146"/>
      <c r="J2930" s="146"/>
      <c r="K2930" s="146"/>
      <c r="L2930" s="146"/>
      <c r="M2930" s="146"/>
      <c r="N2930" s="146"/>
      <c r="O2930" s="146"/>
      <c r="P2930" s="146"/>
      <c r="Q2930" s="146"/>
      <c r="R2930" s="146"/>
      <c r="S2930" s="146"/>
      <c r="T2930" s="146"/>
      <c r="U2930" s="146"/>
      <c r="V2930" s="146"/>
      <c r="W2930" s="146"/>
      <c r="X2930" s="146"/>
      <c r="Y2930" s="146"/>
      <c r="Z2930" s="146"/>
      <c r="AA2930" s="146"/>
      <c r="AB2930" s="146"/>
      <c r="AC2930" s="146"/>
      <c r="AD2930" s="146"/>
      <c r="AE2930" s="146"/>
      <c r="AF2930" s="146"/>
      <c r="AG2930" s="146"/>
      <c r="AH2930" s="146"/>
      <c r="AI2930" s="146"/>
      <c r="AJ2930" s="146"/>
      <c r="AK2930" s="147"/>
      <c r="AM2930"/>
    </row>
    <row r="2931" spans="1:39" ht="17" customHeight="1" x14ac:dyDescent="0.2">
      <c r="A2931" s="62"/>
      <c r="B2931" s="145"/>
      <c r="C2931" s="146"/>
      <c r="D2931" s="146"/>
      <c r="E2931" s="146"/>
      <c r="F2931" s="146"/>
      <c r="G2931" s="146"/>
      <c r="H2931" s="146"/>
      <c r="I2931" s="146"/>
      <c r="J2931" s="146"/>
      <c r="K2931" s="146"/>
      <c r="L2931" s="146"/>
      <c r="M2931" s="146"/>
      <c r="N2931" s="146"/>
      <c r="O2931" s="146"/>
      <c r="P2931" s="146"/>
      <c r="Q2931" s="146"/>
      <c r="R2931" s="146"/>
      <c r="S2931" s="146"/>
      <c r="T2931" s="146"/>
      <c r="U2931" s="146"/>
      <c r="V2931" s="146"/>
      <c r="W2931" s="146"/>
      <c r="X2931" s="146"/>
      <c r="Y2931" s="146"/>
      <c r="Z2931" s="146"/>
      <c r="AA2931" s="146"/>
      <c r="AB2931" s="146"/>
      <c r="AC2931" s="146"/>
      <c r="AD2931" s="146"/>
      <c r="AE2931" s="146"/>
      <c r="AF2931" s="146"/>
      <c r="AG2931" s="146"/>
      <c r="AH2931" s="146"/>
      <c r="AI2931" s="146"/>
      <c r="AJ2931" s="146"/>
      <c r="AK2931" s="147"/>
      <c r="AM2931"/>
    </row>
    <row r="2932" spans="1:39" ht="17" customHeight="1" x14ac:dyDescent="0.2">
      <c r="A2932" s="62"/>
      <c r="B2932" s="145"/>
      <c r="C2932" s="146"/>
      <c r="D2932" s="146"/>
      <c r="E2932" s="146"/>
      <c r="F2932" s="146"/>
      <c r="G2932" s="146"/>
      <c r="H2932" s="146"/>
      <c r="I2932" s="146"/>
      <c r="J2932" s="146"/>
      <c r="K2932" s="146"/>
      <c r="L2932" s="146"/>
      <c r="M2932" s="146"/>
      <c r="N2932" s="146"/>
      <c r="O2932" s="146"/>
      <c r="P2932" s="146"/>
      <c r="Q2932" s="146"/>
      <c r="R2932" s="146"/>
      <c r="S2932" s="146"/>
      <c r="T2932" s="146"/>
      <c r="U2932" s="146"/>
      <c r="V2932" s="146"/>
      <c r="W2932" s="146"/>
      <c r="X2932" s="146"/>
      <c r="Y2932" s="146"/>
      <c r="Z2932" s="146"/>
      <c r="AA2932" s="146"/>
      <c r="AB2932" s="146"/>
      <c r="AC2932" s="146"/>
      <c r="AD2932" s="146"/>
      <c r="AE2932" s="146"/>
      <c r="AF2932" s="146"/>
      <c r="AG2932" s="146"/>
      <c r="AH2932" s="146"/>
      <c r="AI2932" s="146"/>
      <c r="AJ2932" s="146"/>
      <c r="AK2932" s="147"/>
      <c r="AM2932"/>
    </row>
    <row r="2933" spans="1:39" ht="17" customHeight="1" x14ac:dyDescent="0.2">
      <c r="A2933" s="62"/>
      <c r="B2933" s="148"/>
      <c r="C2933" s="149"/>
      <c r="D2933" s="149"/>
      <c r="E2933" s="149"/>
      <c r="F2933" s="149"/>
      <c r="G2933" s="149"/>
      <c r="H2933" s="149"/>
      <c r="I2933" s="149"/>
      <c r="J2933" s="149"/>
      <c r="K2933" s="149"/>
      <c r="L2933" s="149"/>
      <c r="M2933" s="149"/>
      <c r="N2933" s="149"/>
      <c r="O2933" s="149"/>
      <c r="P2933" s="149"/>
      <c r="Q2933" s="149"/>
      <c r="R2933" s="149"/>
      <c r="S2933" s="149"/>
      <c r="T2933" s="149"/>
      <c r="U2933" s="149"/>
      <c r="V2933" s="149"/>
      <c r="W2933" s="149"/>
      <c r="X2933" s="149"/>
      <c r="Y2933" s="149"/>
      <c r="Z2933" s="149"/>
      <c r="AA2933" s="149"/>
      <c r="AB2933" s="149"/>
      <c r="AC2933" s="149"/>
      <c r="AD2933" s="149"/>
      <c r="AE2933" s="149"/>
      <c r="AF2933" s="149"/>
      <c r="AG2933" s="149"/>
      <c r="AH2933" s="149"/>
      <c r="AI2933" s="149"/>
      <c r="AJ2933" s="149"/>
      <c r="AK2933" s="150"/>
      <c r="AM2933"/>
    </row>
    <row r="2934" spans="1:39" ht="7" customHeight="1" x14ac:dyDescent="0.2">
      <c r="A2934" s="62"/>
      <c r="AM2934"/>
    </row>
    <row r="2935" spans="1:39" ht="12" customHeight="1" x14ac:dyDescent="0.2">
      <c r="A2935" s="62"/>
      <c r="B2935" s="169" t="s">
        <v>321</v>
      </c>
      <c r="C2935" s="170"/>
      <c r="D2935" s="170"/>
      <c r="E2935" s="170"/>
      <c r="F2935" s="25"/>
      <c r="G2935" s="25"/>
      <c r="H2935" s="25"/>
      <c r="I2935" s="25"/>
      <c r="J2935" s="25"/>
      <c r="K2935" s="25"/>
      <c r="L2935" s="25"/>
      <c r="M2935" s="25"/>
      <c r="N2935" s="25"/>
      <c r="O2935" s="25"/>
      <c r="P2935" s="25"/>
      <c r="Q2935" s="25"/>
      <c r="R2935" s="25"/>
      <c r="S2935" s="26"/>
      <c r="T2935" s="169" t="s">
        <v>322</v>
      </c>
      <c r="U2935" s="170"/>
      <c r="V2935" s="170"/>
      <c r="W2935" s="170"/>
      <c r="X2935" s="25"/>
      <c r="Y2935" s="25"/>
      <c r="Z2935" s="25"/>
      <c r="AA2935" s="25"/>
      <c r="AB2935" s="25"/>
      <c r="AC2935" s="25"/>
      <c r="AD2935" s="25"/>
      <c r="AE2935" s="25"/>
      <c r="AF2935" s="25"/>
      <c r="AG2935" s="25"/>
      <c r="AH2935" s="25"/>
      <c r="AI2935" s="25"/>
      <c r="AJ2935" s="25"/>
      <c r="AK2935" s="26"/>
      <c r="AM2935"/>
    </row>
    <row r="2936" spans="1:39" x14ac:dyDescent="0.2">
      <c r="A2936" s="62"/>
      <c r="B2936" s="36"/>
      <c r="C2936" s="37"/>
      <c r="D2936" s="38" t="s">
        <v>323</v>
      </c>
      <c r="F2936" s="32"/>
      <c r="G2936" s="32"/>
      <c r="H2936" s="32"/>
      <c r="I2936" s="32"/>
      <c r="J2936" s="32"/>
      <c r="K2936" s="32"/>
      <c r="L2936" s="32"/>
      <c r="M2936" s="32"/>
      <c r="N2936" s="32"/>
      <c r="O2936" s="32"/>
      <c r="P2936" s="32"/>
      <c r="S2936" s="35"/>
      <c r="T2936" s="36"/>
      <c r="U2936" s="37"/>
      <c r="V2936" s="38" t="s">
        <v>323</v>
      </c>
      <c r="X2936" s="32"/>
      <c r="Y2936" s="32"/>
      <c r="Z2936" s="32"/>
      <c r="AA2936" s="32"/>
      <c r="AB2936" s="32"/>
      <c r="AC2936" s="32"/>
      <c r="AD2936" s="32"/>
      <c r="AE2936" s="32"/>
      <c r="AF2936" s="32"/>
      <c r="AG2936" s="32"/>
      <c r="AH2936" s="32"/>
      <c r="AI2936" s="38"/>
      <c r="AJ2936" s="38"/>
      <c r="AK2936" s="35"/>
      <c r="AM2936"/>
    </row>
    <row r="2937" spans="1:39" ht="7" customHeight="1" x14ac:dyDescent="0.2">
      <c r="A2937" s="62"/>
      <c r="B2937" s="34"/>
      <c r="S2937" s="35"/>
      <c r="T2937" s="34"/>
      <c r="AK2937" s="35"/>
      <c r="AM2937"/>
    </row>
    <row r="2938" spans="1:39" ht="14.25" customHeight="1" x14ac:dyDescent="0.2">
      <c r="A2938" s="62"/>
      <c r="B2938" s="39"/>
      <c r="F2938" s="38" t="s">
        <v>324</v>
      </c>
      <c r="H2938" s="40"/>
      <c r="I2938" s="40"/>
      <c r="J2938" s="41" t="s">
        <v>325</v>
      </c>
      <c r="K2938" s="40"/>
      <c r="L2938" s="41" t="s">
        <v>326</v>
      </c>
      <c r="M2938" s="40"/>
      <c r="N2938" s="40"/>
      <c r="S2938" s="35"/>
      <c r="T2938" s="39"/>
      <c r="X2938" s="38" t="s">
        <v>324</v>
      </c>
      <c r="Z2938" s="40"/>
      <c r="AA2938" s="40"/>
      <c r="AB2938" s="41" t="s">
        <v>325</v>
      </c>
      <c r="AC2938" s="40"/>
      <c r="AD2938" s="41" t="s">
        <v>326</v>
      </c>
      <c r="AE2938" s="40"/>
      <c r="AF2938" s="40"/>
      <c r="AK2938" s="35"/>
      <c r="AM2938"/>
    </row>
    <row r="2939" spans="1:39" ht="5" customHeight="1" x14ac:dyDescent="0.2">
      <c r="A2939" s="62"/>
      <c r="B2939" s="31"/>
      <c r="C2939" s="32"/>
      <c r="D2939" s="32"/>
      <c r="E2939" s="32"/>
      <c r="F2939" s="32"/>
      <c r="G2939" s="32"/>
      <c r="H2939" s="32"/>
      <c r="I2939" s="32"/>
      <c r="J2939" s="32"/>
      <c r="K2939" s="32"/>
      <c r="L2939" s="32"/>
      <c r="M2939" s="32"/>
      <c r="N2939" s="32"/>
      <c r="O2939" s="32"/>
      <c r="P2939" s="32"/>
      <c r="Q2939" s="32"/>
      <c r="R2939" s="32"/>
      <c r="S2939" s="33"/>
      <c r="T2939" s="31"/>
      <c r="U2939" s="32"/>
      <c r="V2939" s="32"/>
      <c r="W2939" s="32"/>
      <c r="X2939" s="32"/>
      <c r="Y2939" s="32"/>
      <c r="Z2939" s="32"/>
      <c r="AA2939" s="32"/>
      <c r="AB2939" s="32"/>
      <c r="AC2939" s="32"/>
      <c r="AD2939" s="32"/>
      <c r="AE2939" s="32"/>
      <c r="AF2939" s="32"/>
      <c r="AG2939" s="32"/>
      <c r="AH2939" s="32"/>
      <c r="AI2939" s="32"/>
      <c r="AJ2939" s="32"/>
      <c r="AK2939" s="33"/>
      <c r="AM2939"/>
    </row>
    <row r="2940" spans="1:39" x14ac:dyDescent="0.2">
      <c r="A2940"/>
      <c r="AK2940" s="95" t="s">
        <v>327</v>
      </c>
      <c r="AM2940"/>
    </row>
    <row r="2941" spans="1:39" ht="5" customHeight="1" x14ac:dyDescent="0.2">
      <c r="B2941" s="16"/>
      <c r="C2941" s="17"/>
      <c r="D2941" s="18"/>
      <c r="E2941" s="18"/>
      <c r="F2941" s="18"/>
      <c r="G2941" s="18"/>
      <c r="H2941" s="18"/>
      <c r="I2941" s="16"/>
      <c r="J2941" s="16"/>
      <c r="K2941" s="16"/>
      <c r="L2941" s="16"/>
      <c r="M2941" s="16"/>
      <c r="N2941" s="16"/>
      <c r="O2941" s="16"/>
      <c r="P2941" s="16"/>
      <c r="Q2941" s="16"/>
      <c r="R2941" s="16"/>
      <c r="S2941" s="16"/>
      <c r="T2941" s="16"/>
      <c r="U2941" s="16"/>
      <c r="V2941" s="16"/>
      <c r="W2941" s="16"/>
      <c r="X2941" s="16"/>
      <c r="Y2941" s="16"/>
      <c r="Z2941" s="16"/>
      <c r="AA2941" s="16"/>
      <c r="AB2941" s="16"/>
      <c r="AC2941" s="16"/>
      <c r="AD2941" s="16"/>
      <c r="AE2941" s="16"/>
      <c r="AF2941" s="16"/>
      <c r="AG2941" s="16"/>
      <c r="AH2941" s="16"/>
      <c r="AI2941" s="16"/>
      <c r="AJ2941" s="16"/>
      <c r="AK2941" s="16"/>
    </row>
    <row r="2942" spans="1:39" ht="22" customHeight="1" x14ac:dyDescent="0.2">
      <c r="A2942" t="str">
        <f>IF($AN$2="","",IF(A2872&gt;=$AN$2,"",1+A2872))</f>
        <v/>
      </c>
      <c r="B2942" s="188"/>
      <c r="C2942" s="189"/>
      <c r="D2942" s="189"/>
      <c r="E2942" s="189"/>
      <c r="F2942" s="189"/>
      <c r="G2942" s="189"/>
      <c r="H2942" s="189"/>
      <c r="I2942" s="190"/>
      <c r="J2942" s="192" t="s">
        <v>277</v>
      </c>
      <c r="K2942" s="193"/>
      <c r="L2942" s="193"/>
      <c r="M2942" s="193"/>
      <c r="N2942" s="193"/>
      <c r="O2942" s="193"/>
      <c r="P2942" s="193"/>
      <c r="Q2942" s="193"/>
      <c r="R2942" s="193"/>
      <c r="S2942" s="193"/>
      <c r="T2942" s="193"/>
      <c r="U2942" s="193"/>
      <c r="V2942" s="193"/>
      <c r="W2942" s="193"/>
      <c r="X2942" s="196" t="str">
        <f>IF(A2942="","",_xlfn.XLOOKUP(A2942,Listagem[Item],Listagem[Número OS]))</f>
        <v/>
      </c>
      <c r="Y2942" s="196"/>
      <c r="Z2942" s="196"/>
      <c r="AA2942" s="196"/>
      <c r="AB2942" s="196"/>
      <c r="AC2942" s="197"/>
      <c r="AD2942" s="188"/>
      <c r="AE2942" s="189"/>
      <c r="AF2942" s="189"/>
      <c r="AG2942" s="189"/>
      <c r="AH2942" s="189"/>
      <c r="AI2942" s="189"/>
      <c r="AJ2942" s="189"/>
      <c r="AK2942" s="190"/>
      <c r="AL2942" s="13"/>
      <c r="AM2942"/>
    </row>
    <row r="2943" spans="1:39" ht="22" customHeight="1" x14ac:dyDescent="0.2">
      <c r="A2943" s="14"/>
      <c r="B2943" s="161"/>
      <c r="C2943" s="162"/>
      <c r="D2943" s="162"/>
      <c r="E2943" s="162"/>
      <c r="F2943" s="162"/>
      <c r="G2943" s="162"/>
      <c r="H2943" s="162"/>
      <c r="I2943" s="191"/>
      <c r="J2943" s="194"/>
      <c r="K2943" s="195"/>
      <c r="L2943" s="195"/>
      <c r="M2943" s="195"/>
      <c r="N2943" s="195"/>
      <c r="O2943" s="195"/>
      <c r="P2943" s="195"/>
      <c r="Q2943" s="195"/>
      <c r="R2943" s="195"/>
      <c r="S2943" s="195"/>
      <c r="T2943" s="195"/>
      <c r="U2943" s="195"/>
      <c r="V2943" s="195"/>
      <c r="W2943" s="195"/>
      <c r="X2943" s="198"/>
      <c r="Y2943" s="198"/>
      <c r="Z2943" s="198"/>
      <c r="AA2943" s="198"/>
      <c r="AB2943" s="198"/>
      <c r="AC2943" s="199"/>
      <c r="AD2943" s="161"/>
      <c r="AE2943" s="162"/>
      <c r="AF2943" s="162"/>
      <c r="AG2943" s="162"/>
      <c r="AH2943" s="162"/>
      <c r="AI2943" s="162"/>
      <c r="AJ2943" s="162"/>
      <c r="AK2943" s="191"/>
      <c r="AM2943"/>
    </row>
    <row r="2944" spans="1:39" ht="7" customHeight="1" x14ac:dyDescent="0.2">
      <c r="A2944"/>
      <c r="C2944" s="15"/>
      <c r="D2944" s="12"/>
      <c r="E2944" s="12"/>
      <c r="F2944" s="12"/>
      <c r="G2944" s="12"/>
      <c r="H2944" s="12"/>
      <c r="AM2944"/>
    </row>
    <row r="2945" spans="1:44" ht="18" customHeight="1" x14ac:dyDescent="0.2">
      <c r="A2945" s="62"/>
      <c r="B2945" s="200" t="s">
        <v>11</v>
      </c>
      <c r="C2945" s="201"/>
      <c r="D2945" s="201"/>
      <c r="E2945" s="201"/>
      <c r="F2945" s="201"/>
      <c r="G2945" s="201"/>
      <c r="H2945" s="201"/>
      <c r="I2945" s="97" t="str">
        <f>IF($X2942="","",_xlfn.XLOOKUP($X2942,Sisteplant[Número OS],Sisteplant[Denominação Tipo de Solicitação Serviço]))</f>
        <v/>
      </c>
      <c r="J2945" s="99"/>
      <c r="K2945" s="99"/>
      <c r="L2945" s="99"/>
      <c r="M2945" s="99"/>
      <c r="N2945" s="99"/>
      <c r="O2945" s="200" t="s">
        <v>13</v>
      </c>
      <c r="P2945" s="201"/>
      <c r="Q2945" s="201"/>
      <c r="R2945" s="98" t="str">
        <f>IF($X2942="","",_xlfn.XLOOKUP($X2942,Sisteplant[Número OS],Sisteplant[Denominação Oficina]))</f>
        <v/>
      </c>
      <c r="S2945" s="98"/>
      <c r="T2945" s="98"/>
      <c r="U2945" s="98"/>
      <c r="V2945" s="98"/>
      <c r="W2945" s="98"/>
      <c r="X2945" s="202" t="s">
        <v>15</v>
      </c>
      <c r="Y2945" s="203"/>
      <c r="Z2945" s="203"/>
      <c r="AA2945" s="203"/>
      <c r="AB2945" s="203"/>
      <c r="AC2945" s="204" t="str">
        <f>IF($X2942="","",_xlfn.XLOOKUP($X2942,Sisteplant[Número OS],Sisteplant[Data Prevista]))</f>
        <v/>
      </c>
      <c r="AD2945" s="204"/>
      <c r="AE2945" s="204"/>
      <c r="AF2945" s="204"/>
      <c r="AG2945" s="204"/>
      <c r="AH2945" s="204"/>
      <c r="AI2945" s="204"/>
      <c r="AJ2945" s="204"/>
      <c r="AK2945" s="234"/>
      <c r="AM2945"/>
      <c r="AN2945" s="111"/>
      <c r="AO2945" s="111"/>
      <c r="AP2945" s="111"/>
      <c r="AQ2945" s="111"/>
      <c r="AR2945" s="111"/>
    </row>
    <row r="2946" spans="1:44" ht="7" customHeight="1" x14ac:dyDescent="0.2">
      <c r="A2946" s="62"/>
      <c r="B2946" s="16"/>
      <c r="C2946" s="17"/>
      <c r="D2946" s="18"/>
      <c r="E2946" s="18"/>
      <c r="F2946" s="18"/>
      <c r="G2946" s="18"/>
      <c r="H2946" s="18"/>
      <c r="I2946" s="16"/>
      <c r="J2946" s="16"/>
      <c r="K2946" s="16"/>
      <c r="L2946" s="16"/>
      <c r="M2946" s="16"/>
      <c r="N2946" s="16"/>
      <c r="O2946" s="16"/>
      <c r="P2946" s="16"/>
      <c r="Q2946" s="16"/>
      <c r="R2946" s="16"/>
      <c r="S2946" s="16"/>
      <c r="T2946" s="16"/>
      <c r="U2946" s="16"/>
      <c r="V2946" s="16"/>
      <c r="W2946" s="16"/>
      <c r="X2946" s="16"/>
      <c r="Y2946" s="16"/>
      <c r="Z2946" s="16"/>
      <c r="AA2946" s="16"/>
      <c r="AB2946" s="16"/>
      <c r="AC2946" s="16"/>
      <c r="AD2946" s="16"/>
      <c r="AE2946" s="16"/>
      <c r="AF2946" s="16"/>
      <c r="AG2946" s="16"/>
      <c r="AH2946" s="16"/>
      <c r="AI2946" s="16"/>
      <c r="AJ2946" s="16"/>
      <c r="AK2946" s="16"/>
      <c r="AM2946"/>
      <c r="AN2946" s="111"/>
      <c r="AO2946" s="111"/>
      <c r="AP2946" s="111"/>
      <c r="AQ2946" s="111"/>
      <c r="AR2946" s="111"/>
    </row>
    <row r="2947" spans="1:44" ht="15" customHeight="1" x14ac:dyDescent="0.2">
      <c r="A2947" s="62"/>
      <c r="B2947" s="91" t="s">
        <v>278</v>
      </c>
      <c r="C2947" s="19"/>
      <c r="D2947" s="20"/>
      <c r="E2947" s="20"/>
      <c r="F2947" s="20"/>
      <c r="G2947" s="20"/>
      <c r="H2947" s="20"/>
      <c r="I2947" s="21"/>
      <c r="J2947" s="21"/>
      <c r="K2947" s="21"/>
      <c r="L2947" s="21"/>
      <c r="M2947" s="21"/>
      <c r="N2947" s="21"/>
      <c r="O2947" s="21"/>
      <c r="P2947" s="21"/>
      <c r="Q2947" s="21"/>
      <c r="R2947" s="21"/>
      <c r="S2947" s="21"/>
      <c r="T2947" s="21"/>
      <c r="U2947" s="21"/>
      <c r="V2947" s="21"/>
      <c r="W2947" s="21"/>
      <c r="X2947" s="21"/>
      <c r="Y2947" s="21"/>
      <c r="Z2947" s="21"/>
      <c r="AA2947" s="21"/>
      <c r="AB2947" s="21"/>
      <c r="AC2947" s="21"/>
      <c r="AD2947" s="21"/>
      <c r="AE2947" s="21"/>
      <c r="AF2947" s="21"/>
      <c r="AG2947" s="21"/>
      <c r="AH2947" s="21"/>
      <c r="AI2947" s="21"/>
      <c r="AJ2947" s="21"/>
      <c r="AK2947" s="22"/>
      <c r="AM2947"/>
      <c r="AN2947" s="111"/>
      <c r="AO2947" s="111"/>
      <c r="AP2947" s="111"/>
      <c r="AQ2947" s="111"/>
      <c r="AR2947" s="111"/>
    </row>
    <row r="2948" spans="1:44" ht="16.75" customHeight="1" x14ac:dyDescent="0.2">
      <c r="A2948" s="64"/>
      <c r="B2948" s="208" t="str">
        <f>IF($X2942="","",_xlfn.XLOOKUP($X2942,Sisteplant[Número OS],Sisteplant[Descrição OS]))</f>
        <v/>
      </c>
      <c r="C2948" s="209"/>
      <c r="D2948" s="209"/>
      <c r="E2948" s="209"/>
      <c r="F2948" s="209"/>
      <c r="G2948" s="209"/>
      <c r="H2948" s="209"/>
      <c r="I2948" s="209"/>
      <c r="J2948" s="209"/>
      <c r="K2948" s="209"/>
      <c r="L2948" s="209"/>
      <c r="M2948" s="209"/>
      <c r="N2948" s="209"/>
      <c r="O2948" s="209"/>
      <c r="P2948" s="209"/>
      <c r="Q2948" s="209"/>
      <c r="R2948" s="209"/>
      <c r="S2948" s="209"/>
      <c r="T2948" s="209"/>
      <c r="U2948" s="209"/>
      <c r="V2948" s="209"/>
      <c r="W2948" s="209"/>
      <c r="X2948" s="209"/>
      <c r="Y2948" s="209"/>
      <c r="Z2948" s="209"/>
      <c r="AA2948" s="209"/>
      <c r="AB2948" s="209"/>
      <c r="AC2948" s="209"/>
      <c r="AD2948" s="209"/>
      <c r="AE2948" s="209"/>
      <c r="AF2948" s="209"/>
      <c r="AG2948" s="209"/>
      <c r="AH2948" s="209"/>
      <c r="AI2948" s="209"/>
      <c r="AJ2948" s="209"/>
      <c r="AK2948" s="210"/>
      <c r="AM2948"/>
    </row>
    <row r="2949" spans="1:44" ht="16.75" customHeight="1" x14ac:dyDescent="0.2">
      <c r="A2949" s="64"/>
      <c r="B2949" s="208"/>
      <c r="C2949" s="209"/>
      <c r="D2949" s="209"/>
      <c r="E2949" s="209"/>
      <c r="F2949" s="209"/>
      <c r="G2949" s="209"/>
      <c r="H2949" s="209"/>
      <c r="I2949" s="209"/>
      <c r="J2949" s="209"/>
      <c r="K2949" s="209"/>
      <c r="L2949" s="209"/>
      <c r="M2949" s="209"/>
      <c r="N2949" s="209"/>
      <c r="O2949" s="209"/>
      <c r="P2949" s="209"/>
      <c r="Q2949" s="209"/>
      <c r="R2949" s="209"/>
      <c r="S2949" s="209"/>
      <c r="T2949" s="209"/>
      <c r="U2949" s="209"/>
      <c r="V2949" s="209"/>
      <c r="W2949" s="209"/>
      <c r="X2949" s="209"/>
      <c r="Y2949" s="209"/>
      <c r="Z2949" s="209"/>
      <c r="AA2949" s="209"/>
      <c r="AB2949" s="209"/>
      <c r="AC2949" s="209"/>
      <c r="AD2949" s="209"/>
      <c r="AE2949" s="209"/>
      <c r="AF2949" s="209"/>
      <c r="AG2949" s="209"/>
      <c r="AH2949" s="209"/>
      <c r="AI2949" s="209"/>
      <c r="AJ2949" s="209"/>
      <c r="AK2949" s="210"/>
      <c r="AM2949"/>
    </row>
    <row r="2950" spans="1:44" ht="16.75" customHeight="1" x14ac:dyDescent="0.2">
      <c r="A2950" s="62"/>
      <c r="B2950" s="208"/>
      <c r="C2950" s="209"/>
      <c r="D2950" s="209"/>
      <c r="E2950" s="209"/>
      <c r="F2950" s="209"/>
      <c r="G2950" s="209"/>
      <c r="H2950" s="209"/>
      <c r="I2950" s="209"/>
      <c r="J2950" s="209"/>
      <c r="K2950" s="209"/>
      <c r="L2950" s="209"/>
      <c r="M2950" s="209"/>
      <c r="N2950" s="209"/>
      <c r="O2950" s="209"/>
      <c r="P2950" s="209"/>
      <c r="Q2950" s="209"/>
      <c r="R2950" s="209"/>
      <c r="S2950" s="209"/>
      <c r="T2950" s="209"/>
      <c r="U2950" s="209"/>
      <c r="V2950" s="209"/>
      <c r="W2950" s="209"/>
      <c r="X2950" s="209"/>
      <c r="Y2950" s="209"/>
      <c r="Z2950" s="209"/>
      <c r="AA2950" s="209"/>
      <c r="AB2950" s="209"/>
      <c r="AC2950" s="209"/>
      <c r="AD2950" s="209"/>
      <c r="AE2950" s="209"/>
      <c r="AF2950" s="209"/>
      <c r="AG2950" s="209"/>
      <c r="AH2950" s="209"/>
      <c r="AI2950" s="209"/>
      <c r="AJ2950" s="209"/>
      <c r="AK2950" s="210"/>
      <c r="AM2950"/>
    </row>
    <row r="2951" spans="1:44" ht="16.75" customHeight="1" x14ac:dyDescent="0.2">
      <c r="A2951" s="62"/>
      <c r="B2951" s="211"/>
      <c r="C2951" s="212"/>
      <c r="D2951" s="212"/>
      <c r="E2951" s="212"/>
      <c r="F2951" s="212"/>
      <c r="G2951" s="212"/>
      <c r="H2951" s="212"/>
      <c r="I2951" s="212"/>
      <c r="J2951" s="212"/>
      <c r="K2951" s="212"/>
      <c r="L2951" s="212"/>
      <c r="M2951" s="212"/>
      <c r="N2951" s="212"/>
      <c r="O2951" s="212"/>
      <c r="P2951" s="212"/>
      <c r="Q2951" s="212"/>
      <c r="R2951" s="212"/>
      <c r="S2951" s="212"/>
      <c r="T2951" s="212"/>
      <c r="U2951" s="212"/>
      <c r="V2951" s="212"/>
      <c r="W2951" s="212"/>
      <c r="X2951" s="212"/>
      <c r="Y2951" s="212"/>
      <c r="Z2951" s="212"/>
      <c r="AA2951" s="212"/>
      <c r="AB2951" s="212"/>
      <c r="AC2951" s="212"/>
      <c r="AD2951" s="212"/>
      <c r="AE2951" s="212"/>
      <c r="AF2951" s="212"/>
      <c r="AG2951" s="212"/>
      <c r="AH2951" s="212"/>
      <c r="AI2951" s="212"/>
      <c r="AJ2951" s="212"/>
      <c r="AK2951" s="213"/>
      <c r="AM2951"/>
    </row>
    <row r="2952" spans="1:44" ht="7" customHeight="1" x14ac:dyDescent="0.2">
      <c r="A2952" s="62"/>
      <c r="B2952" s="16"/>
      <c r="C2952" s="17"/>
      <c r="D2952" s="18"/>
      <c r="E2952" s="18"/>
      <c r="F2952" s="18"/>
      <c r="G2952" s="18"/>
      <c r="H2952" s="18"/>
      <c r="I2952" s="16"/>
      <c r="J2952" s="16"/>
      <c r="K2952" s="16"/>
      <c r="L2952" s="16"/>
      <c r="M2952" s="16"/>
      <c r="N2952" s="16"/>
      <c r="O2952" s="16"/>
      <c r="P2952" s="16"/>
      <c r="Q2952" s="16"/>
      <c r="R2952" s="16"/>
      <c r="S2952" s="16"/>
      <c r="T2952" s="16"/>
      <c r="U2952" s="16"/>
      <c r="V2952" s="16"/>
      <c r="W2952" s="16"/>
      <c r="X2952" s="16"/>
      <c r="Y2952" s="16"/>
      <c r="Z2952" s="16"/>
      <c r="AA2952" s="16"/>
      <c r="AB2952" s="16"/>
      <c r="AC2952" s="16"/>
      <c r="AD2952" s="16"/>
      <c r="AE2952" s="16"/>
      <c r="AF2952" s="16"/>
      <c r="AG2952" s="16"/>
      <c r="AH2952" s="16"/>
      <c r="AI2952" s="16"/>
      <c r="AJ2952" s="16"/>
      <c r="AK2952" s="16"/>
      <c r="AM2952"/>
    </row>
    <row r="2953" spans="1:44" ht="18" customHeight="1" x14ac:dyDescent="0.2">
      <c r="A2953" s="62"/>
      <c r="B2953" s="179" t="s">
        <v>279</v>
      </c>
      <c r="C2953" s="180"/>
      <c r="D2953" s="99" t="str">
        <f>IF($X2942="","",_xlfn.XLOOKUP($X2942,Sisteplant[Número OS],Sisteplant[Ativo]))</f>
        <v/>
      </c>
      <c r="E2953" s="99"/>
      <c r="F2953" s="99"/>
      <c r="G2953" s="99"/>
      <c r="H2953" s="99"/>
      <c r="I2953" s="99"/>
      <c r="J2953" s="99"/>
      <c r="K2953" s="99"/>
      <c r="L2953" s="179" t="s">
        <v>280</v>
      </c>
      <c r="M2953" s="180"/>
      <c r="N2953" s="180"/>
      <c r="O2953" s="180"/>
      <c r="P2953" s="99" t="str">
        <f>IF($X2942="","",_xlfn.XLOOKUP($X2942,Sisteplant[Número OS],Sisteplant[Denominação Ativo]))</f>
        <v/>
      </c>
      <c r="Q2953" s="99"/>
      <c r="R2953" s="99"/>
      <c r="S2953" s="99"/>
      <c r="T2953" s="99"/>
      <c r="U2953" s="99"/>
      <c r="V2953" s="99"/>
      <c r="W2953" s="99"/>
      <c r="X2953" s="99"/>
      <c r="Y2953" s="99"/>
      <c r="Z2953" s="99"/>
      <c r="AA2953" s="99"/>
      <c r="AB2953" s="99"/>
      <c r="AC2953" s="99"/>
      <c r="AD2953" s="99"/>
      <c r="AE2953" s="185" t="str">
        <f t="array" ref="AE2953">IFERROR(
IF(I2945="","",
_xlfn.SWITCH(I2945,
"PROJETO","PO",
"OBRAS","CC")),
"--")</f>
        <v/>
      </c>
      <c r="AF2953" s="186"/>
      <c r="AG2953" s="214" t="str">
        <f t="array" ref="AG2953">IFERROR(
_xlfn.SWITCH(I2945,
"","",
"PROJETO",VALUE(RIGHT(_xlfn.XLOOKUP(X2942,Sisteplant[Número OS],Sisteplant[Observações do Serviço]),LEN(_xlfn.XLOOKUP(X2942,Sisteplant[Número OS],Sisteplant[Observações do Serviço]))-3)),
"OBRAS",VALUE(LEFT(VLOOKUP($X2942,Sisteplant[],20,FALSE),FIND("-",VLOOKUP($X2942,Sisteplant[],20,FALSE))-1))),"--")</f>
        <v/>
      </c>
      <c r="AH2953" s="214"/>
      <c r="AI2953" s="214"/>
      <c r="AJ2953" s="214"/>
      <c r="AK2953" s="215"/>
      <c r="AM2953"/>
    </row>
    <row r="2954" spans="1:44" ht="7" customHeight="1" x14ac:dyDescent="0.2">
      <c r="A2954" s="62"/>
      <c r="B2954" s="18"/>
      <c r="C2954" s="24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R2954" s="18"/>
      <c r="S2954" s="18"/>
      <c r="T2954" s="18"/>
      <c r="U2954" s="18"/>
      <c r="V2954" s="18"/>
      <c r="W2954" s="18"/>
      <c r="X2954" s="18"/>
      <c r="Y2954" s="18"/>
      <c r="Z2954" s="18"/>
      <c r="AA2954" s="18"/>
      <c r="AB2954" s="18"/>
      <c r="AC2954" s="18"/>
      <c r="AD2954" s="18"/>
      <c r="AE2954" s="18"/>
      <c r="AF2954" s="18"/>
      <c r="AG2954" s="18"/>
      <c r="AH2954" s="18"/>
      <c r="AI2954" s="18"/>
      <c r="AJ2954" s="18"/>
      <c r="AK2954" s="18"/>
      <c r="AM2954"/>
    </row>
    <row r="2955" spans="1:44" ht="18" customHeight="1" x14ac:dyDescent="0.2">
      <c r="A2955" s="62"/>
      <c r="B2955" s="179" t="s">
        <v>9</v>
      </c>
      <c r="C2955" s="180"/>
      <c r="D2955" s="180"/>
      <c r="E2955" s="180"/>
      <c r="F2955" s="99" t="str">
        <f>IF($X2942="","",_xlfn.XLOOKUP($X2942,Sisteplant[Número OS],Sisteplant[Denominação do Solicitante]))</f>
        <v/>
      </c>
      <c r="G2955" s="99"/>
      <c r="H2955" s="99"/>
      <c r="I2955" s="99"/>
      <c r="J2955" s="99"/>
      <c r="K2955" s="99"/>
      <c r="L2955" s="99"/>
      <c r="M2955" s="99"/>
      <c r="N2955" s="99"/>
      <c r="O2955" s="99"/>
      <c r="P2955" s="99"/>
      <c r="Q2955" s="99"/>
      <c r="R2955" s="99"/>
      <c r="S2955" s="181" t="s">
        <v>281</v>
      </c>
      <c r="T2955" s="182"/>
      <c r="U2955" s="182"/>
      <c r="V2955" s="183" t="str">
        <f>IF($X2942="","",_xlfn.XLOOKUP($X2942,Sisteplant[Número OS],Sisteplant[Denominação Unidade Negócio]))</f>
        <v/>
      </c>
      <c r="W2955" s="183"/>
      <c r="X2955" s="183"/>
      <c r="Y2955" s="183"/>
      <c r="Z2955" s="183"/>
      <c r="AA2955" s="184"/>
      <c r="AB2955" s="185" t="s">
        <v>1</v>
      </c>
      <c r="AC2955" s="186"/>
      <c r="AD2955" s="186"/>
      <c r="AE2955" s="186"/>
      <c r="AF2955" s="99" t="str">
        <f>IF($X2942="","",_xlfn.XLOOKUP($X2942,Sisteplant[Número OS],Sisteplant[OS Cliente]))</f>
        <v/>
      </c>
      <c r="AG2955" s="99"/>
      <c r="AH2955" s="99"/>
      <c r="AI2955" s="99"/>
      <c r="AJ2955" s="99"/>
      <c r="AK2955" s="100"/>
      <c r="AM2955"/>
    </row>
    <row r="2956" spans="1:44" ht="7" customHeight="1" x14ac:dyDescent="0.2">
      <c r="A2956" s="62"/>
      <c r="B2956" s="16"/>
      <c r="C2956" s="17"/>
      <c r="D2956" s="18"/>
      <c r="E2956" s="18"/>
      <c r="F2956" s="18"/>
      <c r="G2956" s="18"/>
      <c r="H2956" s="18"/>
      <c r="I2956" s="16"/>
      <c r="J2956" s="16"/>
      <c r="K2956" s="16"/>
      <c r="L2956" s="16"/>
      <c r="M2956" s="16"/>
      <c r="N2956" s="16"/>
      <c r="O2956" s="16"/>
      <c r="P2956" s="16"/>
      <c r="Q2956" s="16"/>
      <c r="R2956" s="16"/>
      <c r="S2956" s="16"/>
      <c r="T2956" s="16"/>
      <c r="U2956" s="16"/>
      <c r="V2956" s="16"/>
      <c r="W2956" s="16"/>
      <c r="X2956" s="16"/>
      <c r="Y2956" s="16"/>
      <c r="Z2956" s="16"/>
      <c r="AA2956" s="16"/>
      <c r="AB2956" s="16"/>
      <c r="AC2956" s="16"/>
      <c r="AD2956" s="16"/>
      <c r="AE2956" s="16"/>
      <c r="AF2956" s="16"/>
      <c r="AG2956" s="16"/>
      <c r="AH2956" s="16"/>
      <c r="AI2956" s="16"/>
      <c r="AJ2956" s="16"/>
      <c r="AK2956" s="16"/>
      <c r="AM2956"/>
    </row>
    <row r="2957" spans="1:44" ht="15" customHeight="1" x14ac:dyDescent="0.2">
      <c r="A2957" s="62"/>
      <c r="B2957" s="232" t="s">
        <v>282</v>
      </c>
      <c r="C2957" s="152" t="s">
        <v>283</v>
      </c>
      <c r="D2957" s="153"/>
      <c r="E2957" s="153"/>
      <c r="F2957" s="153"/>
      <c r="G2957" s="153"/>
      <c r="H2957" s="153"/>
      <c r="I2957" s="153"/>
      <c r="J2957" s="153"/>
      <c r="K2957" s="153"/>
      <c r="L2957" s="153"/>
      <c r="M2957" s="153"/>
      <c r="N2957" s="153"/>
      <c r="O2957" s="153"/>
      <c r="P2957" s="153"/>
      <c r="Q2957" s="153"/>
      <c r="R2957" s="153"/>
      <c r="S2957" s="153"/>
      <c r="T2957" s="153"/>
      <c r="U2957" s="153"/>
      <c r="V2957" s="153"/>
      <c r="W2957" s="153"/>
      <c r="X2957" s="153"/>
      <c r="Y2957" s="153"/>
      <c r="Z2957" s="153"/>
      <c r="AA2957" s="153"/>
      <c r="AB2957" s="153"/>
      <c r="AC2957" s="153"/>
      <c r="AD2957" s="153"/>
      <c r="AE2957" s="154"/>
      <c r="AF2957" s="136" t="s">
        <v>284</v>
      </c>
      <c r="AG2957" s="137"/>
      <c r="AH2957" s="138"/>
      <c r="AI2957" s="136" t="s">
        <v>281</v>
      </c>
      <c r="AJ2957" s="137"/>
      <c r="AK2957" s="138"/>
      <c r="AM2957"/>
    </row>
    <row r="2958" spans="1:44" ht="16.75" customHeight="1" x14ac:dyDescent="0.2">
      <c r="A2958" s="62"/>
      <c r="B2958" s="233"/>
      <c r="C2958" s="155"/>
      <c r="D2958" s="156"/>
      <c r="E2958" s="156"/>
      <c r="F2958" s="156"/>
      <c r="G2958" s="156"/>
      <c r="H2958" s="156"/>
      <c r="I2958" s="156"/>
      <c r="J2958" s="156"/>
      <c r="K2958" s="156"/>
      <c r="L2958" s="156"/>
      <c r="M2958" s="156"/>
      <c r="N2958" s="156"/>
      <c r="O2958" s="156"/>
      <c r="P2958" s="156"/>
      <c r="Q2958" s="156"/>
      <c r="R2958" s="156"/>
      <c r="S2958" s="156"/>
      <c r="T2958" s="156"/>
      <c r="U2958" s="156"/>
      <c r="V2958" s="156"/>
      <c r="W2958" s="156"/>
      <c r="X2958" s="156"/>
      <c r="Y2958" s="156"/>
      <c r="Z2958" s="156"/>
      <c r="AA2958" s="156"/>
      <c r="AB2958" s="156"/>
      <c r="AC2958" s="156"/>
      <c r="AD2958" s="156"/>
      <c r="AE2958" s="157"/>
      <c r="AF2958" s="139"/>
      <c r="AG2958" s="140"/>
      <c r="AH2958" s="141"/>
      <c r="AI2958" s="139"/>
      <c r="AJ2958" s="140"/>
      <c r="AK2958" s="141"/>
      <c r="AM2958"/>
    </row>
    <row r="2959" spans="1:44" ht="16.75" customHeight="1" x14ac:dyDescent="0.2">
      <c r="A2959" s="62"/>
      <c r="B2959" s="92">
        <v>1</v>
      </c>
      <c r="C2959" s="142"/>
      <c r="D2959" s="143"/>
      <c r="E2959" s="143"/>
      <c r="F2959" s="143"/>
      <c r="G2959" s="143"/>
      <c r="H2959" s="143"/>
      <c r="I2959" s="143"/>
      <c r="J2959" s="143"/>
      <c r="K2959" s="143"/>
      <c r="L2959" s="143"/>
      <c r="M2959" s="143"/>
      <c r="N2959" s="143"/>
      <c r="O2959" s="143"/>
      <c r="P2959" s="143"/>
      <c r="Q2959" s="143"/>
      <c r="R2959" s="143"/>
      <c r="S2959" s="143"/>
      <c r="T2959" s="143"/>
      <c r="U2959" s="143"/>
      <c r="V2959" s="143"/>
      <c r="W2959" s="143"/>
      <c r="X2959" s="143"/>
      <c r="Y2959" s="143"/>
      <c r="Z2959" s="143"/>
      <c r="AA2959" s="143"/>
      <c r="AB2959" s="143"/>
      <c r="AC2959" s="143"/>
      <c r="AD2959" s="143"/>
      <c r="AE2959" s="144"/>
      <c r="AF2959" s="142"/>
      <c r="AG2959" s="143"/>
      <c r="AH2959" s="144"/>
      <c r="AI2959" s="142"/>
      <c r="AJ2959" s="143"/>
      <c r="AK2959" s="144"/>
      <c r="AM2959"/>
    </row>
    <row r="2960" spans="1:44" ht="16.75" customHeight="1" x14ac:dyDescent="0.2">
      <c r="A2960" s="62"/>
      <c r="B2960" s="93">
        <v>2</v>
      </c>
      <c r="C2960" s="145"/>
      <c r="D2960" s="146"/>
      <c r="E2960" s="146"/>
      <c r="F2960" s="146"/>
      <c r="G2960" s="146"/>
      <c r="H2960" s="146"/>
      <c r="I2960" s="146"/>
      <c r="J2960" s="146"/>
      <c r="K2960" s="146"/>
      <c r="L2960" s="146"/>
      <c r="M2960" s="146"/>
      <c r="N2960" s="146"/>
      <c r="O2960" s="146"/>
      <c r="P2960" s="146"/>
      <c r="Q2960" s="146"/>
      <c r="R2960" s="146"/>
      <c r="S2960" s="146"/>
      <c r="T2960" s="146"/>
      <c r="U2960" s="146"/>
      <c r="V2960" s="146"/>
      <c r="W2960" s="146"/>
      <c r="X2960" s="146"/>
      <c r="Y2960" s="146"/>
      <c r="Z2960" s="146"/>
      <c r="AA2960" s="146"/>
      <c r="AB2960" s="146"/>
      <c r="AC2960" s="146"/>
      <c r="AD2960" s="146"/>
      <c r="AE2960" s="147"/>
      <c r="AF2960" s="145"/>
      <c r="AG2960" s="146"/>
      <c r="AH2960" s="147"/>
      <c r="AI2960" s="145"/>
      <c r="AJ2960" s="146"/>
      <c r="AK2960" s="147"/>
      <c r="AM2960"/>
    </row>
    <row r="2961" spans="1:39" ht="16.75" customHeight="1" x14ac:dyDescent="0.2">
      <c r="A2961" s="62"/>
      <c r="B2961" s="93">
        <v>3</v>
      </c>
      <c r="C2961" s="145"/>
      <c r="D2961" s="146"/>
      <c r="E2961" s="146"/>
      <c r="F2961" s="146"/>
      <c r="G2961" s="146"/>
      <c r="H2961" s="146"/>
      <c r="I2961" s="146"/>
      <c r="J2961" s="146"/>
      <c r="K2961" s="146"/>
      <c r="L2961" s="146"/>
      <c r="M2961" s="146"/>
      <c r="N2961" s="146"/>
      <c r="O2961" s="146"/>
      <c r="P2961" s="146"/>
      <c r="Q2961" s="146"/>
      <c r="R2961" s="146"/>
      <c r="S2961" s="146"/>
      <c r="T2961" s="146"/>
      <c r="U2961" s="146"/>
      <c r="V2961" s="146"/>
      <c r="W2961" s="146"/>
      <c r="X2961" s="146"/>
      <c r="Y2961" s="146"/>
      <c r="Z2961" s="146"/>
      <c r="AA2961" s="146"/>
      <c r="AB2961" s="146"/>
      <c r="AC2961" s="146"/>
      <c r="AD2961" s="146"/>
      <c r="AE2961" s="147"/>
      <c r="AF2961" s="145"/>
      <c r="AG2961" s="146"/>
      <c r="AH2961" s="147"/>
      <c r="AI2961" s="145"/>
      <c r="AJ2961" s="146"/>
      <c r="AK2961" s="147"/>
      <c r="AM2961"/>
    </row>
    <row r="2962" spans="1:39" s="27" customFormat="1" ht="17" customHeight="1" x14ac:dyDescent="0.2">
      <c r="A2962" s="64"/>
      <c r="B2962" s="93">
        <v>4</v>
      </c>
      <c r="C2962" s="145"/>
      <c r="D2962" s="146"/>
      <c r="E2962" s="146"/>
      <c r="F2962" s="146"/>
      <c r="G2962" s="146"/>
      <c r="H2962" s="146"/>
      <c r="I2962" s="146"/>
      <c r="J2962" s="146"/>
      <c r="K2962" s="146"/>
      <c r="L2962" s="146"/>
      <c r="M2962" s="146"/>
      <c r="N2962" s="146"/>
      <c r="O2962" s="146"/>
      <c r="P2962" s="146"/>
      <c r="Q2962" s="146"/>
      <c r="R2962" s="146"/>
      <c r="S2962" s="146"/>
      <c r="T2962" s="146"/>
      <c r="U2962" s="146"/>
      <c r="V2962" s="146"/>
      <c r="W2962" s="146"/>
      <c r="X2962" s="146"/>
      <c r="Y2962" s="146"/>
      <c r="Z2962" s="146"/>
      <c r="AA2962" s="146"/>
      <c r="AB2962" s="146"/>
      <c r="AC2962" s="146"/>
      <c r="AD2962" s="146"/>
      <c r="AE2962" s="147"/>
      <c r="AF2962" s="145"/>
      <c r="AG2962" s="146"/>
      <c r="AH2962" s="147"/>
      <c r="AI2962" s="145"/>
      <c r="AJ2962" s="146"/>
      <c r="AK2962" s="147"/>
    </row>
    <row r="2963" spans="1:39" ht="17" customHeight="1" x14ac:dyDescent="0.2">
      <c r="A2963" s="62"/>
      <c r="B2963" s="93">
        <v>5</v>
      </c>
      <c r="C2963" s="145"/>
      <c r="D2963" s="146"/>
      <c r="E2963" s="146"/>
      <c r="F2963" s="146"/>
      <c r="G2963" s="146"/>
      <c r="H2963" s="146"/>
      <c r="I2963" s="146"/>
      <c r="J2963" s="146"/>
      <c r="K2963" s="146"/>
      <c r="L2963" s="146"/>
      <c r="M2963" s="146"/>
      <c r="N2963" s="146"/>
      <c r="O2963" s="146"/>
      <c r="P2963" s="146"/>
      <c r="Q2963" s="146"/>
      <c r="R2963" s="146"/>
      <c r="S2963" s="146"/>
      <c r="T2963" s="146"/>
      <c r="U2963" s="146"/>
      <c r="V2963" s="146"/>
      <c r="W2963" s="146"/>
      <c r="X2963" s="146"/>
      <c r="Y2963" s="146"/>
      <c r="Z2963" s="146"/>
      <c r="AA2963" s="146"/>
      <c r="AB2963" s="146"/>
      <c r="AC2963" s="146"/>
      <c r="AD2963" s="146"/>
      <c r="AE2963" s="147"/>
      <c r="AF2963" s="145"/>
      <c r="AG2963" s="146"/>
      <c r="AH2963" s="147"/>
      <c r="AI2963" s="145"/>
      <c r="AJ2963" s="146"/>
      <c r="AK2963" s="147"/>
      <c r="AM2963"/>
    </row>
    <row r="2964" spans="1:39" ht="17" customHeight="1" x14ac:dyDescent="0.2">
      <c r="A2964" s="62"/>
      <c r="B2964" s="93">
        <v>6</v>
      </c>
      <c r="C2964" s="145"/>
      <c r="D2964" s="146"/>
      <c r="E2964" s="146"/>
      <c r="F2964" s="146"/>
      <c r="G2964" s="146"/>
      <c r="H2964" s="146"/>
      <c r="I2964" s="146"/>
      <c r="J2964" s="146"/>
      <c r="K2964" s="146"/>
      <c r="L2964" s="146"/>
      <c r="M2964" s="146"/>
      <c r="N2964" s="146"/>
      <c r="O2964" s="146"/>
      <c r="P2964" s="146"/>
      <c r="Q2964" s="146"/>
      <c r="R2964" s="146"/>
      <c r="S2964" s="146"/>
      <c r="T2964" s="146"/>
      <c r="U2964" s="146"/>
      <c r="V2964" s="146"/>
      <c r="W2964" s="146"/>
      <c r="X2964" s="146"/>
      <c r="Y2964" s="146"/>
      <c r="Z2964" s="146"/>
      <c r="AA2964" s="146"/>
      <c r="AB2964" s="146"/>
      <c r="AC2964" s="146"/>
      <c r="AD2964" s="146"/>
      <c r="AE2964" s="147"/>
      <c r="AF2964" s="145"/>
      <c r="AG2964" s="146"/>
      <c r="AH2964" s="147"/>
      <c r="AI2964" s="145"/>
      <c r="AJ2964" s="146"/>
      <c r="AK2964" s="147"/>
      <c r="AM2964"/>
    </row>
    <row r="2965" spans="1:39" ht="17" customHeight="1" x14ac:dyDescent="0.2">
      <c r="A2965" s="62"/>
      <c r="B2965" s="94">
        <v>7</v>
      </c>
      <c r="C2965" s="148"/>
      <c r="D2965" s="149"/>
      <c r="E2965" s="149"/>
      <c r="F2965" s="149"/>
      <c r="G2965" s="149"/>
      <c r="H2965" s="149"/>
      <c r="I2965" s="149"/>
      <c r="J2965" s="149"/>
      <c r="K2965" s="149"/>
      <c r="L2965" s="149"/>
      <c r="M2965" s="149"/>
      <c r="N2965" s="149"/>
      <c r="O2965" s="149"/>
      <c r="P2965" s="149"/>
      <c r="Q2965" s="149"/>
      <c r="R2965" s="149"/>
      <c r="S2965" s="149"/>
      <c r="T2965" s="149"/>
      <c r="U2965" s="149"/>
      <c r="V2965" s="149"/>
      <c r="W2965" s="149"/>
      <c r="X2965" s="149"/>
      <c r="Y2965" s="149"/>
      <c r="Z2965" s="149"/>
      <c r="AA2965" s="149"/>
      <c r="AB2965" s="149"/>
      <c r="AC2965" s="149"/>
      <c r="AD2965" s="149"/>
      <c r="AE2965" s="150"/>
      <c r="AF2965" s="148"/>
      <c r="AG2965" s="149"/>
      <c r="AH2965" s="150"/>
      <c r="AI2965" s="148"/>
      <c r="AJ2965" s="149"/>
      <c r="AK2965" s="150"/>
      <c r="AM2965"/>
    </row>
    <row r="2966" spans="1:39" ht="7" customHeight="1" x14ac:dyDescent="0.2">
      <c r="A2966" s="62"/>
      <c r="B2966" s="16"/>
      <c r="C2966" s="17"/>
      <c r="D2966" s="18"/>
      <c r="E2966" s="18"/>
      <c r="F2966" s="18"/>
      <c r="G2966" s="18"/>
      <c r="H2966" s="18"/>
      <c r="I2966" s="16"/>
      <c r="J2966" s="16"/>
      <c r="K2966" s="16"/>
      <c r="L2966" s="16"/>
      <c r="M2966" s="16"/>
      <c r="N2966" s="16"/>
      <c r="O2966" s="16"/>
      <c r="P2966" s="16"/>
      <c r="Q2966" s="16"/>
      <c r="R2966" s="16"/>
      <c r="S2966" s="16"/>
      <c r="T2966" s="16"/>
      <c r="U2966" s="16"/>
      <c r="V2966" s="16"/>
      <c r="W2966" s="16"/>
      <c r="X2966" s="16"/>
      <c r="Y2966" s="16"/>
      <c r="Z2966" s="16"/>
      <c r="AA2966" s="16"/>
      <c r="AB2966" s="16"/>
      <c r="AC2966" s="16"/>
      <c r="AD2966" s="16"/>
      <c r="AE2966" s="16"/>
      <c r="AF2966" s="16"/>
      <c r="AG2966" s="16"/>
      <c r="AH2966" s="16"/>
      <c r="AI2966" s="16"/>
      <c r="AJ2966" s="16"/>
      <c r="AK2966" s="16"/>
      <c r="AM2966"/>
    </row>
    <row r="2967" spans="1:39" ht="17" customHeight="1" x14ac:dyDescent="0.2">
      <c r="A2967" s="62"/>
      <c r="B2967" s="163" t="s">
        <v>285</v>
      </c>
      <c r="C2967" s="164"/>
      <c r="D2967" s="165"/>
      <c r="E2967" s="163" t="s">
        <v>286</v>
      </c>
      <c r="F2967" s="164"/>
      <c r="G2967" s="164"/>
      <c r="H2967" s="164"/>
      <c r="I2967" s="164"/>
      <c r="J2967" s="164"/>
      <c r="K2967" s="164"/>
      <c r="L2967" s="164"/>
      <c r="M2967" s="164"/>
      <c r="N2967" s="164"/>
      <c r="O2967" s="164"/>
      <c r="P2967" s="164"/>
      <c r="Q2967" s="164"/>
      <c r="R2967" s="164"/>
      <c r="S2967" s="165"/>
      <c r="T2967" s="163" t="s">
        <v>287</v>
      </c>
      <c r="U2967" s="164"/>
      <c r="V2967" s="164"/>
      <c r="W2967" s="164"/>
      <c r="X2967" s="165"/>
      <c r="Y2967" s="163" t="s">
        <v>288</v>
      </c>
      <c r="Z2967" s="164"/>
      <c r="AA2967" s="164"/>
      <c r="AB2967" s="164"/>
      <c r="AC2967" s="165"/>
      <c r="AD2967" s="163" t="s">
        <v>289</v>
      </c>
      <c r="AE2967" s="164"/>
      <c r="AF2967" s="164"/>
      <c r="AG2967" s="164"/>
      <c r="AH2967" s="165"/>
      <c r="AI2967" s="163" t="s">
        <v>290</v>
      </c>
      <c r="AJ2967" s="164"/>
      <c r="AK2967" s="165"/>
      <c r="AM2967"/>
    </row>
    <row r="2968" spans="1:39" ht="17" customHeight="1" x14ac:dyDescent="0.2">
      <c r="A2968" s="62"/>
      <c r="B2968" s="142"/>
      <c r="C2968" s="143"/>
      <c r="D2968" s="144"/>
      <c r="E2968" s="142"/>
      <c r="F2968" s="143"/>
      <c r="G2968" s="143"/>
      <c r="H2968" s="143"/>
      <c r="I2968" s="143"/>
      <c r="J2968" s="143"/>
      <c r="K2968" s="143"/>
      <c r="L2968" s="143"/>
      <c r="M2968" s="143"/>
      <c r="N2968" s="143"/>
      <c r="O2968" s="143"/>
      <c r="P2968" s="143"/>
      <c r="Q2968" s="143"/>
      <c r="R2968" s="143"/>
      <c r="S2968" s="144"/>
      <c r="T2968" s="142" t="s">
        <v>291</v>
      </c>
      <c r="U2968" s="143"/>
      <c r="V2968" s="143"/>
      <c r="W2968" s="143"/>
      <c r="X2968" s="144"/>
      <c r="Y2968" s="142" t="s">
        <v>292</v>
      </c>
      <c r="Z2968" s="143"/>
      <c r="AA2968" s="143"/>
      <c r="AB2968" s="143"/>
      <c r="AC2968" s="144"/>
      <c r="AD2968" s="142" t="s">
        <v>292</v>
      </c>
      <c r="AE2968" s="143"/>
      <c r="AF2968" s="143"/>
      <c r="AG2968" s="143"/>
      <c r="AH2968" s="144"/>
      <c r="AI2968" s="142"/>
      <c r="AJ2968" s="143"/>
      <c r="AK2968" s="144"/>
      <c r="AM2968"/>
    </row>
    <row r="2969" spans="1:39" ht="17" customHeight="1" x14ac:dyDescent="0.2">
      <c r="A2969" s="62"/>
      <c r="B2969" s="145"/>
      <c r="C2969" s="146"/>
      <c r="D2969" s="147"/>
      <c r="E2969" s="145"/>
      <c r="F2969" s="146"/>
      <c r="G2969" s="146"/>
      <c r="H2969" s="146"/>
      <c r="I2969" s="146"/>
      <c r="J2969" s="146"/>
      <c r="K2969" s="146"/>
      <c r="L2969" s="146"/>
      <c r="M2969" s="146"/>
      <c r="N2969" s="146"/>
      <c r="O2969" s="146"/>
      <c r="P2969" s="146"/>
      <c r="Q2969" s="146"/>
      <c r="R2969" s="146"/>
      <c r="S2969" s="147"/>
      <c r="T2969" s="145" t="s">
        <v>291</v>
      </c>
      <c r="U2969" s="146"/>
      <c r="V2969" s="146"/>
      <c r="W2969" s="146"/>
      <c r="X2969" s="147"/>
      <c r="Y2969" s="145" t="s">
        <v>292</v>
      </c>
      <c r="Z2969" s="146"/>
      <c r="AA2969" s="146"/>
      <c r="AB2969" s="146"/>
      <c r="AC2969" s="147"/>
      <c r="AD2969" s="145" t="s">
        <v>292</v>
      </c>
      <c r="AE2969" s="146"/>
      <c r="AF2969" s="146"/>
      <c r="AG2969" s="146"/>
      <c r="AH2969" s="147"/>
      <c r="AI2969" s="145"/>
      <c r="AJ2969" s="146"/>
      <c r="AK2969" s="147"/>
      <c r="AM2969"/>
    </row>
    <row r="2970" spans="1:39" ht="17" customHeight="1" x14ac:dyDescent="0.2">
      <c r="A2970" s="62"/>
      <c r="B2970" s="145"/>
      <c r="C2970" s="146"/>
      <c r="D2970" s="147"/>
      <c r="E2970" s="145"/>
      <c r="F2970" s="146"/>
      <c r="G2970" s="146"/>
      <c r="H2970" s="146"/>
      <c r="I2970" s="146"/>
      <c r="J2970" s="146"/>
      <c r="K2970" s="146"/>
      <c r="L2970" s="146"/>
      <c r="M2970" s="146"/>
      <c r="N2970" s="146"/>
      <c r="O2970" s="146"/>
      <c r="P2970" s="146"/>
      <c r="Q2970" s="146"/>
      <c r="R2970" s="146"/>
      <c r="S2970" s="147"/>
      <c r="T2970" s="145" t="s">
        <v>291</v>
      </c>
      <c r="U2970" s="146"/>
      <c r="V2970" s="146"/>
      <c r="W2970" s="146"/>
      <c r="X2970" s="147"/>
      <c r="Y2970" s="145" t="s">
        <v>292</v>
      </c>
      <c r="Z2970" s="146"/>
      <c r="AA2970" s="146"/>
      <c r="AB2970" s="146"/>
      <c r="AC2970" s="147"/>
      <c r="AD2970" s="145" t="s">
        <v>292</v>
      </c>
      <c r="AE2970" s="146"/>
      <c r="AF2970" s="146"/>
      <c r="AG2970" s="146"/>
      <c r="AH2970" s="147"/>
      <c r="AI2970" s="145"/>
      <c r="AJ2970" s="146"/>
      <c r="AK2970" s="147"/>
      <c r="AM2970"/>
    </row>
    <row r="2971" spans="1:39" ht="17" customHeight="1" x14ac:dyDescent="0.2">
      <c r="A2971" s="62"/>
      <c r="B2971" s="145"/>
      <c r="C2971" s="146"/>
      <c r="D2971" s="147"/>
      <c r="E2971" s="145"/>
      <c r="F2971" s="146"/>
      <c r="G2971" s="146"/>
      <c r="H2971" s="146"/>
      <c r="I2971" s="146"/>
      <c r="J2971" s="146"/>
      <c r="K2971" s="146"/>
      <c r="L2971" s="146"/>
      <c r="M2971" s="146"/>
      <c r="N2971" s="146"/>
      <c r="O2971" s="146"/>
      <c r="P2971" s="146"/>
      <c r="Q2971" s="146"/>
      <c r="R2971" s="146"/>
      <c r="S2971" s="147"/>
      <c r="T2971" s="145" t="s">
        <v>291</v>
      </c>
      <c r="U2971" s="146"/>
      <c r="V2971" s="146"/>
      <c r="W2971" s="146"/>
      <c r="X2971" s="147"/>
      <c r="Y2971" s="145" t="s">
        <v>292</v>
      </c>
      <c r="Z2971" s="146"/>
      <c r="AA2971" s="146"/>
      <c r="AB2971" s="146"/>
      <c r="AC2971" s="147"/>
      <c r="AD2971" s="145" t="s">
        <v>292</v>
      </c>
      <c r="AE2971" s="146"/>
      <c r="AF2971" s="146"/>
      <c r="AG2971" s="146"/>
      <c r="AH2971" s="147"/>
      <c r="AI2971" s="145"/>
      <c r="AJ2971" s="146"/>
      <c r="AK2971" s="147"/>
      <c r="AM2971"/>
    </row>
    <row r="2972" spans="1:39" ht="17" customHeight="1" x14ac:dyDescent="0.2">
      <c r="A2972" s="62"/>
      <c r="B2972" s="145"/>
      <c r="C2972" s="146"/>
      <c r="D2972" s="147"/>
      <c r="E2972" s="145"/>
      <c r="F2972" s="146"/>
      <c r="G2972" s="146"/>
      <c r="H2972" s="146"/>
      <c r="I2972" s="146"/>
      <c r="J2972" s="146"/>
      <c r="K2972" s="146"/>
      <c r="L2972" s="146"/>
      <c r="M2972" s="146"/>
      <c r="N2972" s="146"/>
      <c r="O2972" s="146"/>
      <c r="P2972" s="146"/>
      <c r="Q2972" s="146"/>
      <c r="R2972" s="146"/>
      <c r="S2972" s="147"/>
      <c r="T2972" s="145" t="s">
        <v>291</v>
      </c>
      <c r="U2972" s="146"/>
      <c r="V2972" s="146"/>
      <c r="W2972" s="146"/>
      <c r="X2972" s="147"/>
      <c r="Y2972" s="145" t="s">
        <v>292</v>
      </c>
      <c r="Z2972" s="146"/>
      <c r="AA2972" s="146"/>
      <c r="AB2972" s="146"/>
      <c r="AC2972" s="147"/>
      <c r="AD2972" s="145" t="s">
        <v>292</v>
      </c>
      <c r="AE2972" s="146"/>
      <c r="AF2972" s="146"/>
      <c r="AG2972" s="146"/>
      <c r="AH2972" s="147"/>
      <c r="AI2972" s="145"/>
      <c r="AJ2972" s="146"/>
      <c r="AK2972" s="147"/>
      <c r="AM2972"/>
    </row>
    <row r="2973" spans="1:39" ht="17" customHeight="1" x14ac:dyDescent="0.2">
      <c r="A2973" s="62"/>
      <c r="B2973" s="145"/>
      <c r="C2973" s="146"/>
      <c r="D2973" s="147"/>
      <c r="E2973" s="145"/>
      <c r="F2973" s="146"/>
      <c r="G2973" s="146"/>
      <c r="H2973" s="146"/>
      <c r="I2973" s="146"/>
      <c r="J2973" s="146"/>
      <c r="K2973" s="146"/>
      <c r="L2973" s="146"/>
      <c r="M2973" s="146"/>
      <c r="N2973" s="146"/>
      <c r="O2973" s="146"/>
      <c r="P2973" s="146"/>
      <c r="Q2973" s="146"/>
      <c r="R2973" s="146"/>
      <c r="S2973" s="147"/>
      <c r="T2973" s="145" t="s">
        <v>291</v>
      </c>
      <c r="U2973" s="146"/>
      <c r="V2973" s="146"/>
      <c r="W2973" s="146"/>
      <c r="X2973" s="147"/>
      <c r="Y2973" s="145" t="s">
        <v>292</v>
      </c>
      <c r="Z2973" s="146"/>
      <c r="AA2973" s="146"/>
      <c r="AB2973" s="146"/>
      <c r="AC2973" s="147"/>
      <c r="AD2973" s="145" t="s">
        <v>292</v>
      </c>
      <c r="AE2973" s="146"/>
      <c r="AF2973" s="146"/>
      <c r="AG2973" s="146"/>
      <c r="AH2973" s="147"/>
      <c r="AI2973" s="145"/>
      <c r="AJ2973" s="146"/>
      <c r="AK2973" s="147"/>
      <c r="AM2973"/>
    </row>
    <row r="2974" spans="1:39" ht="17" customHeight="1" x14ac:dyDescent="0.2">
      <c r="A2974" s="62"/>
      <c r="B2974" s="145"/>
      <c r="C2974" s="146"/>
      <c r="D2974" s="147"/>
      <c r="E2974" s="145"/>
      <c r="F2974" s="146"/>
      <c r="G2974" s="146"/>
      <c r="H2974" s="146"/>
      <c r="I2974" s="146"/>
      <c r="J2974" s="146"/>
      <c r="K2974" s="146"/>
      <c r="L2974" s="146"/>
      <c r="M2974" s="146"/>
      <c r="N2974" s="146"/>
      <c r="O2974" s="146"/>
      <c r="P2974" s="146"/>
      <c r="Q2974" s="146"/>
      <c r="R2974" s="146"/>
      <c r="S2974" s="147"/>
      <c r="T2974" s="145" t="s">
        <v>291</v>
      </c>
      <c r="U2974" s="146"/>
      <c r="V2974" s="146"/>
      <c r="W2974" s="146"/>
      <c r="X2974" s="147"/>
      <c r="Y2974" s="145" t="s">
        <v>292</v>
      </c>
      <c r="Z2974" s="146"/>
      <c r="AA2974" s="146"/>
      <c r="AB2974" s="146"/>
      <c r="AC2974" s="147"/>
      <c r="AD2974" s="145" t="s">
        <v>292</v>
      </c>
      <c r="AE2974" s="146"/>
      <c r="AF2974" s="146"/>
      <c r="AG2974" s="146"/>
      <c r="AH2974" s="147"/>
      <c r="AI2974" s="145"/>
      <c r="AJ2974" s="146"/>
      <c r="AK2974" s="147"/>
      <c r="AM2974"/>
    </row>
    <row r="2975" spans="1:39" ht="17" customHeight="1" x14ac:dyDescent="0.2">
      <c r="A2975" s="62"/>
      <c r="B2975" s="145"/>
      <c r="C2975" s="146"/>
      <c r="D2975" s="147"/>
      <c r="E2975" s="145"/>
      <c r="F2975" s="146"/>
      <c r="G2975" s="146"/>
      <c r="H2975" s="146"/>
      <c r="I2975" s="146"/>
      <c r="J2975" s="146"/>
      <c r="K2975" s="146"/>
      <c r="L2975" s="146"/>
      <c r="M2975" s="146"/>
      <c r="N2975" s="146"/>
      <c r="O2975" s="146"/>
      <c r="P2975" s="146"/>
      <c r="Q2975" s="146"/>
      <c r="R2975" s="146"/>
      <c r="S2975" s="147"/>
      <c r="T2975" s="145" t="s">
        <v>291</v>
      </c>
      <c r="U2975" s="146"/>
      <c r="V2975" s="146"/>
      <c r="W2975" s="146"/>
      <c r="X2975" s="147"/>
      <c r="Y2975" s="145" t="s">
        <v>292</v>
      </c>
      <c r="Z2975" s="146"/>
      <c r="AA2975" s="146"/>
      <c r="AB2975" s="146"/>
      <c r="AC2975" s="147"/>
      <c r="AD2975" s="145" t="s">
        <v>292</v>
      </c>
      <c r="AE2975" s="146"/>
      <c r="AF2975" s="146"/>
      <c r="AG2975" s="146"/>
      <c r="AH2975" s="147"/>
      <c r="AI2975" s="145"/>
      <c r="AJ2975" s="146"/>
      <c r="AK2975" s="147"/>
      <c r="AM2975"/>
    </row>
    <row r="2976" spans="1:39" ht="17" customHeight="1" x14ac:dyDescent="0.2">
      <c r="A2976" s="62"/>
      <c r="B2976" s="145"/>
      <c r="C2976" s="146"/>
      <c r="D2976" s="147"/>
      <c r="E2976" s="145"/>
      <c r="F2976" s="146"/>
      <c r="G2976" s="146"/>
      <c r="H2976" s="146"/>
      <c r="I2976" s="146"/>
      <c r="J2976" s="146"/>
      <c r="K2976" s="146"/>
      <c r="L2976" s="146"/>
      <c r="M2976" s="146"/>
      <c r="N2976" s="146"/>
      <c r="O2976" s="146"/>
      <c r="P2976" s="146"/>
      <c r="Q2976" s="146"/>
      <c r="R2976" s="146"/>
      <c r="S2976" s="147"/>
      <c r="T2976" s="145" t="s">
        <v>291</v>
      </c>
      <c r="U2976" s="146"/>
      <c r="V2976" s="146"/>
      <c r="W2976" s="146"/>
      <c r="X2976" s="147"/>
      <c r="Y2976" s="145" t="s">
        <v>292</v>
      </c>
      <c r="Z2976" s="146"/>
      <c r="AA2976" s="146"/>
      <c r="AB2976" s="146"/>
      <c r="AC2976" s="147"/>
      <c r="AD2976" s="145" t="s">
        <v>292</v>
      </c>
      <c r="AE2976" s="146"/>
      <c r="AF2976" s="146"/>
      <c r="AG2976" s="146"/>
      <c r="AH2976" s="147"/>
      <c r="AI2976" s="145"/>
      <c r="AJ2976" s="146"/>
      <c r="AK2976" s="147"/>
      <c r="AM2976"/>
    </row>
    <row r="2977" spans="1:39" ht="17" customHeight="1" x14ac:dyDescent="0.2">
      <c r="A2977" s="62"/>
      <c r="B2977" s="145"/>
      <c r="C2977" s="146"/>
      <c r="D2977" s="147"/>
      <c r="E2977" s="145"/>
      <c r="F2977" s="146"/>
      <c r="G2977" s="146"/>
      <c r="H2977" s="146"/>
      <c r="I2977" s="146"/>
      <c r="J2977" s="146"/>
      <c r="K2977" s="146"/>
      <c r="L2977" s="146"/>
      <c r="M2977" s="146"/>
      <c r="N2977" s="146"/>
      <c r="O2977" s="146"/>
      <c r="P2977" s="146"/>
      <c r="Q2977" s="146"/>
      <c r="R2977" s="146"/>
      <c r="S2977" s="147"/>
      <c r="T2977" s="145" t="s">
        <v>291</v>
      </c>
      <c r="U2977" s="146"/>
      <c r="V2977" s="146"/>
      <c r="W2977" s="146"/>
      <c r="X2977" s="147"/>
      <c r="Y2977" s="145" t="s">
        <v>292</v>
      </c>
      <c r="Z2977" s="146"/>
      <c r="AA2977" s="146"/>
      <c r="AB2977" s="146"/>
      <c r="AC2977" s="147"/>
      <c r="AD2977" s="145" t="s">
        <v>292</v>
      </c>
      <c r="AE2977" s="146"/>
      <c r="AF2977" s="146"/>
      <c r="AG2977" s="146"/>
      <c r="AH2977" s="147"/>
      <c r="AI2977" s="145"/>
      <c r="AJ2977" s="146"/>
      <c r="AK2977" s="147"/>
      <c r="AM2977"/>
    </row>
    <row r="2978" spans="1:39" ht="17" customHeight="1" x14ac:dyDescent="0.2">
      <c r="A2978" s="62"/>
      <c r="B2978" s="148"/>
      <c r="C2978" s="149"/>
      <c r="D2978" s="150"/>
      <c r="E2978" s="148"/>
      <c r="F2978" s="149"/>
      <c r="G2978" s="149"/>
      <c r="H2978" s="149"/>
      <c r="I2978" s="149"/>
      <c r="J2978" s="149"/>
      <c r="K2978" s="149"/>
      <c r="L2978" s="149"/>
      <c r="M2978" s="149"/>
      <c r="N2978" s="149"/>
      <c r="O2978" s="149"/>
      <c r="P2978" s="149"/>
      <c r="Q2978" s="149"/>
      <c r="R2978" s="149"/>
      <c r="S2978" s="150"/>
      <c r="T2978" s="148" t="s">
        <v>291</v>
      </c>
      <c r="U2978" s="149"/>
      <c r="V2978" s="149"/>
      <c r="W2978" s="149"/>
      <c r="X2978" s="150"/>
      <c r="Y2978" s="148" t="s">
        <v>292</v>
      </c>
      <c r="Z2978" s="149"/>
      <c r="AA2978" s="149"/>
      <c r="AB2978" s="149"/>
      <c r="AC2978" s="150"/>
      <c r="AD2978" s="148" t="s">
        <v>292</v>
      </c>
      <c r="AE2978" s="149"/>
      <c r="AF2978" s="149"/>
      <c r="AG2978" s="149"/>
      <c r="AH2978" s="150"/>
      <c r="AI2978" s="148"/>
      <c r="AJ2978" s="149"/>
      <c r="AK2978" s="150"/>
      <c r="AM2978"/>
    </row>
    <row r="2979" spans="1:39" ht="7" customHeight="1" x14ac:dyDescent="0.2">
      <c r="A2979" s="62"/>
      <c r="AM2979"/>
    </row>
    <row r="2980" spans="1:39" ht="7" customHeight="1" x14ac:dyDescent="0.2">
      <c r="A2980" s="62"/>
      <c r="B2980" s="28"/>
      <c r="C2980" s="25"/>
      <c r="D2980" s="25"/>
      <c r="E2980" s="25"/>
      <c r="F2980" s="25"/>
      <c r="G2980" s="25"/>
      <c r="H2980" s="25"/>
      <c r="I2980" s="25"/>
      <c r="J2980" s="25"/>
      <c r="K2980" s="25"/>
      <c r="L2980" s="25"/>
      <c r="M2980" s="25"/>
      <c r="N2980" s="25"/>
      <c r="O2980" s="25"/>
      <c r="P2980" s="25"/>
      <c r="Q2980" s="25"/>
      <c r="R2980" s="25"/>
      <c r="S2980" s="25"/>
      <c r="T2980" s="25"/>
      <c r="U2980" s="25"/>
      <c r="V2980" s="25"/>
      <c r="W2980" s="25"/>
      <c r="X2980" s="25"/>
      <c r="Y2980" s="25"/>
      <c r="Z2980" s="25"/>
      <c r="AA2980" s="25"/>
      <c r="AB2980" s="25"/>
      <c r="AC2980" s="25"/>
      <c r="AD2980" s="25"/>
      <c r="AE2980" s="25"/>
      <c r="AF2980" s="25"/>
      <c r="AG2980" s="25"/>
      <c r="AH2980" s="25"/>
      <c r="AI2980" s="25"/>
      <c r="AJ2980" s="25"/>
      <c r="AK2980" s="26"/>
      <c r="AM2980"/>
    </row>
    <row r="2981" spans="1:39" s="30" customFormat="1" ht="15" customHeight="1" x14ac:dyDescent="0.15">
      <c r="A2981" s="62"/>
      <c r="B2981" s="166" t="s">
        <v>293</v>
      </c>
      <c r="C2981" s="167"/>
      <c r="D2981" s="167"/>
      <c r="E2981" s="167"/>
      <c r="F2981" s="167"/>
      <c r="G2981" s="23"/>
      <c r="H2981" s="69"/>
      <c r="I2981" s="23" t="s">
        <v>294</v>
      </c>
      <c r="J2981" s="23"/>
      <c r="K2981" s="23"/>
      <c r="L2981" s="23"/>
      <c r="M2981" s="69"/>
      <c r="N2981" s="23" t="s">
        <v>295</v>
      </c>
      <c r="O2981" s="23"/>
      <c r="P2981" s="23"/>
      <c r="Q2981" s="23"/>
      <c r="R2981" s="69"/>
      <c r="S2981" s="23" t="s">
        <v>296</v>
      </c>
      <c r="T2981" s="23"/>
      <c r="U2981" s="23"/>
      <c r="V2981" s="23"/>
      <c r="W2981" s="23"/>
      <c r="X2981" s="23"/>
      <c r="Y2981" s="70"/>
      <c r="Z2981" s="23" t="s">
        <v>297</v>
      </c>
      <c r="AA2981" s="23"/>
      <c r="AB2981" s="23"/>
      <c r="AC2981" s="23"/>
      <c r="AD2981" s="69"/>
      <c r="AE2981" s="23" t="s">
        <v>298</v>
      </c>
      <c r="AF2981" s="23"/>
      <c r="AG2981" s="23"/>
      <c r="AH2981" s="80"/>
      <c r="AI2981" s="80"/>
      <c r="AJ2981" s="80"/>
      <c r="AK2981" s="84"/>
    </row>
    <row r="2982" spans="1:39" s="30" customFormat="1" ht="10" customHeight="1" x14ac:dyDescent="0.15">
      <c r="A2982" s="62"/>
      <c r="B2982" s="166"/>
      <c r="C2982" s="167"/>
      <c r="D2982" s="167"/>
      <c r="E2982" s="167"/>
      <c r="F2982" s="167"/>
      <c r="G2982" s="23"/>
      <c r="H2982" s="23"/>
      <c r="I2982" s="23"/>
      <c r="J2982" s="23"/>
      <c r="K2982" s="23"/>
      <c r="L2982" s="23"/>
      <c r="M2982" s="23"/>
      <c r="N2982" s="23"/>
      <c r="O2982" s="23"/>
      <c r="P2982" s="23"/>
      <c r="Q2982" s="23"/>
      <c r="R2982" s="23"/>
      <c r="S2982" s="23"/>
      <c r="T2982" s="23"/>
      <c r="U2982" s="23"/>
      <c r="V2982" s="23"/>
      <c r="W2982" s="23"/>
      <c r="X2982" s="23"/>
      <c r="Y2982" s="23"/>
      <c r="Z2982" s="23"/>
      <c r="AA2982" s="23"/>
      <c r="AB2982" s="23"/>
      <c r="AC2982" s="23"/>
      <c r="AD2982" s="23"/>
      <c r="AE2982" s="23"/>
      <c r="AF2982" s="23"/>
      <c r="AG2982" s="23"/>
      <c r="AH2982" s="80"/>
      <c r="AI2982" s="80"/>
      <c r="AJ2982" s="80"/>
      <c r="AK2982" s="84"/>
    </row>
    <row r="2983" spans="1:39" s="30" customFormat="1" ht="15" customHeight="1" x14ac:dyDescent="0.15">
      <c r="A2983" s="62"/>
      <c r="B2983" s="166"/>
      <c r="C2983" s="167"/>
      <c r="D2983" s="167"/>
      <c r="E2983" s="167"/>
      <c r="F2983" s="167"/>
      <c r="G2983" s="23"/>
      <c r="H2983" s="69"/>
      <c r="I2983" s="23" t="s">
        <v>299</v>
      </c>
      <c r="J2983" s="23"/>
      <c r="K2983" s="23"/>
      <c r="L2983" s="23"/>
      <c r="M2983" s="69"/>
      <c r="N2983" s="23" t="s">
        <v>300</v>
      </c>
      <c r="O2983" s="72"/>
      <c r="P2983" s="23"/>
      <c r="Q2983" s="23"/>
      <c r="R2983" s="69"/>
      <c r="S2983" s="23" t="s">
        <v>301</v>
      </c>
      <c r="T2983" s="23"/>
      <c r="U2983" s="23"/>
      <c r="V2983" s="23"/>
      <c r="W2983" s="23"/>
      <c r="X2983" s="23"/>
      <c r="Y2983" s="69"/>
      <c r="Z2983" s="23" t="s">
        <v>302</v>
      </c>
      <c r="AA2983" s="23"/>
      <c r="AB2983" s="71"/>
      <c r="AC2983" s="71"/>
      <c r="AD2983" s="71"/>
      <c r="AE2983" s="71"/>
      <c r="AF2983" s="71"/>
      <c r="AG2983" s="71"/>
      <c r="AH2983" s="71"/>
      <c r="AI2983" s="71"/>
      <c r="AJ2983" s="71"/>
      <c r="AK2983" s="82"/>
    </row>
    <row r="2984" spans="1:39" s="30" customFormat="1" ht="10" customHeight="1" x14ac:dyDescent="0.15">
      <c r="A2984" s="62"/>
      <c r="B2984" s="83"/>
      <c r="C2984" s="29"/>
      <c r="D2984" s="29"/>
      <c r="E2984" s="29"/>
      <c r="F2984" s="29"/>
      <c r="G2984" s="23"/>
      <c r="H2984" s="23"/>
      <c r="I2984" s="23"/>
      <c r="J2984" s="23"/>
      <c r="K2984" s="23"/>
      <c r="L2984" s="23"/>
      <c r="M2984" s="23"/>
      <c r="N2984" s="23"/>
      <c r="O2984" s="23"/>
      <c r="P2984" s="23"/>
      <c r="Q2984" s="23"/>
      <c r="R2984" s="23"/>
      <c r="S2984" s="23"/>
      <c r="T2984" s="23"/>
      <c r="U2984" s="23"/>
      <c r="V2984" s="23"/>
      <c r="W2984" s="23"/>
      <c r="X2984" s="23"/>
      <c r="Y2984" s="23"/>
      <c r="Z2984" s="23"/>
      <c r="AA2984" s="23"/>
      <c r="AB2984" s="23"/>
      <c r="AC2984" s="23"/>
      <c r="AD2984" s="23"/>
      <c r="AE2984" s="23"/>
      <c r="AF2984" s="23"/>
      <c r="AG2984" s="23"/>
      <c r="AH2984" s="23"/>
      <c r="AI2984" s="23"/>
      <c r="AJ2984" s="23"/>
      <c r="AK2984" s="84"/>
    </row>
    <row r="2985" spans="1:39" s="30" customFormat="1" ht="15" customHeight="1" x14ac:dyDescent="0.15">
      <c r="A2985" s="62"/>
      <c r="B2985" s="171" t="s">
        <v>303</v>
      </c>
      <c r="C2985" s="172"/>
      <c r="D2985" s="172"/>
      <c r="E2985" s="172"/>
      <c r="F2985" s="172"/>
      <c r="G2985" s="23"/>
      <c r="H2985" s="69"/>
      <c r="I2985" s="23" t="s">
        <v>304</v>
      </c>
      <c r="J2985" s="23"/>
      <c r="K2985" s="23"/>
      <c r="L2985" s="23"/>
      <c r="M2985" s="23"/>
      <c r="N2985" s="23"/>
      <c r="O2985" s="72"/>
      <c r="P2985" s="23"/>
      <c r="Q2985" s="23"/>
      <c r="R2985" s="69"/>
      <c r="S2985" s="23" t="s">
        <v>305</v>
      </c>
      <c r="T2985" s="23"/>
      <c r="U2985" s="23"/>
      <c r="V2985" s="23"/>
      <c r="W2985" s="23"/>
      <c r="X2985" s="23"/>
      <c r="Y2985" s="69"/>
      <c r="Z2985" s="23" t="s">
        <v>306</v>
      </c>
      <c r="AA2985" s="23"/>
      <c r="AB2985" s="23"/>
      <c r="AC2985" s="23"/>
      <c r="AD2985" s="23"/>
      <c r="AE2985" s="23"/>
      <c r="AF2985" s="73"/>
      <c r="AG2985" s="23"/>
      <c r="AH2985" s="23"/>
      <c r="AI2985" s="23"/>
      <c r="AJ2985" s="23"/>
      <c r="AK2985" s="84"/>
    </row>
    <row r="2986" spans="1:39" s="30" customFormat="1" ht="5" customHeight="1" x14ac:dyDescent="0.15">
      <c r="A2986" s="62"/>
      <c r="B2986" s="171"/>
      <c r="C2986" s="172"/>
      <c r="D2986" s="172"/>
      <c r="E2986" s="172"/>
      <c r="F2986" s="172"/>
      <c r="G2986" s="23"/>
      <c r="H2986" s="23"/>
      <c r="I2986" s="23"/>
      <c r="J2986" s="23"/>
      <c r="K2986" s="23"/>
      <c r="L2986" s="23"/>
      <c r="M2986" s="23"/>
      <c r="N2986" s="23"/>
      <c r="O2986" s="72"/>
      <c r="P2986" s="23"/>
      <c r="Q2986" s="23"/>
      <c r="R2986" s="23"/>
      <c r="S2986" s="23"/>
      <c r="T2986" s="23"/>
      <c r="U2986" s="23"/>
      <c r="V2986" s="23"/>
      <c r="W2986" s="23"/>
      <c r="X2986" s="23"/>
      <c r="Y2986" s="23"/>
      <c r="Z2986" s="23"/>
      <c r="AA2986" s="23"/>
      <c r="AB2986" s="23"/>
      <c r="AC2986" s="23"/>
      <c r="AD2986" s="23"/>
      <c r="AE2986" s="23"/>
      <c r="AF2986" s="73"/>
      <c r="AG2986" s="23"/>
      <c r="AH2986" s="23"/>
      <c r="AI2986" s="23"/>
      <c r="AJ2986" s="23"/>
      <c r="AK2986" s="84"/>
    </row>
    <row r="2987" spans="1:39" s="30" customFormat="1" ht="15" customHeight="1" x14ac:dyDescent="0.2">
      <c r="A2987" s="63"/>
      <c r="B2987" s="171"/>
      <c r="C2987" s="172"/>
      <c r="D2987" s="172"/>
      <c r="E2987" s="172"/>
      <c r="F2987" s="172"/>
      <c r="G2987" s="23"/>
      <c r="H2987" s="23"/>
      <c r="I2987" s="23"/>
      <c r="J2987" s="23"/>
      <c r="K2987" s="23"/>
      <c r="L2987" s="23"/>
      <c r="M2987" s="23"/>
      <c r="N2987" s="23"/>
      <c r="O2987" s="74"/>
      <c r="P2987" s="23"/>
      <c r="Q2987" s="23"/>
      <c r="R2987" s="23"/>
      <c r="S2987" s="23"/>
      <c r="T2987" s="23"/>
      <c r="U2987" s="23"/>
      <c r="V2987" s="23"/>
      <c r="W2987" s="23"/>
      <c r="X2987" s="23"/>
      <c r="Y2987" s="23"/>
      <c r="Z2987" s="23"/>
      <c r="AA2987" s="23"/>
      <c r="AB2987" s="23"/>
      <c r="AC2987" s="23"/>
      <c r="AD2987" s="23"/>
      <c r="AE2987" s="23"/>
      <c r="AF2987" s="23"/>
      <c r="AG2987" s="23"/>
      <c r="AH2987" s="23"/>
      <c r="AI2987" s="23"/>
      <c r="AJ2987" s="23"/>
      <c r="AK2987" s="84"/>
    </row>
    <row r="2988" spans="1:39" s="30" customFormat="1" ht="10" customHeight="1" x14ac:dyDescent="0.2">
      <c r="A2988" s="62"/>
      <c r="B2988" s="83"/>
      <c r="C2988" s="29"/>
      <c r="D2988" s="29"/>
      <c r="E2988" s="29"/>
      <c r="F2988" s="29"/>
      <c r="G2988" s="23"/>
      <c r="H2988" s="23"/>
      <c r="I2988" s="23"/>
      <c r="J2988" s="23"/>
      <c r="K2988" s="23"/>
      <c r="L2988" s="23"/>
      <c r="M2988" s="23"/>
      <c r="N2988" s="23"/>
      <c r="O2988" s="75"/>
      <c r="P2988" s="23"/>
      <c r="Q2988" s="23"/>
      <c r="R2988" s="23"/>
      <c r="S2988" s="23"/>
      <c r="T2988" s="23"/>
      <c r="U2988" s="23"/>
      <c r="V2988" s="23"/>
      <c r="W2988" s="23"/>
      <c r="X2988" s="23"/>
      <c r="Y2988" s="23"/>
      <c r="Z2988" s="23"/>
      <c r="AA2988" s="23"/>
      <c r="AB2988" s="23"/>
      <c r="AC2988" s="23"/>
      <c r="AD2988" s="23"/>
      <c r="AE2988" s="23"/>
      <c r="AF2988" s="23"/>
      <c r="AG2988" s="23"/>
      <c r="AH2988" s="23"/>
      <c r="AI2988" s="23"/>
      <c r="AJ2988" s="23"/>
      <c r="AK2988" s="84"/>
    </row>
    <row r="2989" spans="1:39" s="30" customFormat="1" ht="17" customHeight="1" x14ac:dyDescent="0.15">
      <c r="A2989" s="62"/>
      <c r="B2989" s="173" t="s">
        <v>307</v>
      </c>
      <c r="C2989" s="174"/>
      <c r="D2989" s="174"/>
      <c r="E2989" s="174"/>
      <c r="F2989" s="174"/>
      <c r="G2989" s="23"/>
      <c r="H2989" s="69"/>
      <c r="I2989" s="76" t="s">
        <v>308</v>
      </c>
      <c r="J2989" s="23"/>
      <c r="K2989" s="23"/>
      <c r="L2989" s="23"/>
      <c r="M2989" s="69"/>
      <c r="N2989" s="23" t="s">
        <v>309</v>
      </c>
      <c r="O2989" s="72"/>
      <c r="P2989" s="23"/>
      <c r="Q2989" s="23"/>
      <c r="R2989" s="69"/>
      <c r="S2989" s="23" t="s">
        <v>310</v>
      </c>
      <c r="T2989" s="23"/>
      <c r="U2989" s="23"/>
      <c r="V2989" s="23"/>
      <c r="W2989" s="23"/>
      <c r="X2989" s="23"/>
      <c r="Y2989" s="69"/>
      <c r="Z2989" s="23" t="s">
        <v>311</v>
      </c>
      <c r="AA2989" s="23"/>
      <c r="AB2989" s="23"/>
      <c r="AC2989" s="69"/>
      <c r="AD2989" s="76" t="s">
        <v>312</v>
      </c>
      <c r="AF2989" s="23"/>
      <c r="AG2989" s="23"/>
      <c r="AH2989" s="23"/>
      <c r="AI2989" s="23"/>
      <c r="AJ2989" s="23"/>
      <c r="AK2989" s="84"/>
    </row>
    <row r="2990" spans="1:39" s="30" customFormat="1" ht="7" customHeight="1" x14ac:dyDescent="0.15">
      <c r="A2990" s="62"/>
      <c r="B2990" s="173"/>
      <c r="C2990" s="174"/>
      <c r="D2990" s="174"/>
      <c r="E2990" s="174"/>
      <c r="F2990" s="174"/>
      <c r="G2990" s="23"/>
      <c r="H2990" s="77"/>
      <c r="I2990" s="23"/>
      <c r="J2990" s="23"/>
      <c r="K2990" s="23"/>
      <c r="L2990" s="23"/>
      <c r="M2990" s="23"/>
      <c r="N2990" s="23"/>
      <c r="O2990" s="72"/>
      <c r="P2990" s="23"/>
      <c r="Q2990" s="23"/>
      <c r="R2990" s="23"/>
      <c r="S2990" s="23"/>
      <c r="T2990" s="23"/>
      <c r="U2990" s="23"/>
      <c r="V2990" s="23"/>
      <c r="W2990" s="23"/>
      <c r="X2990" s="23"/>
      <c r="Y2990" s="23"/>
      <c r="Z2990" s="23"/>
      <c r="AA2990" s="23"/>
      <c r="AB2990" s="23"/>
      <c r="AC2990" s="23"/>
      <c r="AD2990" s="23"/>
      <c r="AE2990" s="23"/>
      <c r="AF2990" s="23"/>
      <c r="AG2990" s="23"/>
      <c r="AH2990" s="23"/>
      <c r="AI2990" s="23"/>
      <c r="AJ2990" s="23"/>
      <c r="AK2990" s="84"/>
    </row>
    <row r="2991" spans="1:39" ht="17" customHeight="1" x14ac:dyDescent="0.2">
      <c r="A2991" s="62"/>
      <c r="B2991" s="173"/>
      <c r="C2991" s="174"/>
      <c r="D2991" s="174"/>
      <c r="E2991" s="174"/>
      <c r="F2991" s="174"/>
      <c r="G2991" s="75"/>
      <c r="H2991" s="78"/>
      <c r="I2991" s="75" t="s">
        <v>313</v>
      </c>
      <c r="J2991" s="75"/>
      <c r="K2991" s="75"/>
      <c r="L2991" s="75"/>
      <c r="M2991" s="75"/>
      <c r="N2991" s="75"/>
      <c r="O2991" s="75"/>
      <c r="P2991" s="75"/>
      <c r="Q2991" s="75"/>
      <c r="R2991" s="78"/>
      <c r="S2991" s="75" t="s">
        <v>314</v>
      </c>
      <c r="T2991" s="75"/>
      <c r="U2991" s="75"/>
      <c r="V2991" s="75"/>
      <c r="W2991" s="75"/>
      <c r="X2991" s="75"/>
      <c r="Y2991" s="78"/>
      <c r="Z2991" s="75" t="s">
        <v>315</v>
      </c>
      <c r="AA2991" s="75"/>
      <c r="AB2991" s="79"/>
      <c r="AC2991" s="79"/>
      <c r="AD2991" s="79"/>
      <c r="AE2991" s="79"/>
      <c r="AF2991" s="79"/>
      <c r="AG2991" s="79"/>
      <c r="AH2991" s="79"/>
      <c r="AI2991" s="79"/>
      <c r="AJ2991" s="79"/>
      <c r="AK2991" s="85"/>
      <c r="AM2991"/>
    </row>
    <row r="2992" spans="1:39" ht="10" customHeight="1" x14ac:dyDescent="0.2">
      <c r="A2992" s="62"/>
      <c r="B2992" s="86"/>
      <c r="C2992" s="87"/>
      <c r="D2992" s="87"/>
      <c r="E2992" s="87"/>
      <c r="F2992" s="87"/>
      <c r="G2992" s="75"/>
      <c r="H2992" s="75"/>
      <c r="I2992" s="75"/>
      <c r="J2992" s="75"/>
      <c r="K2992" s="75"/>
      <c r="L2992" s="75"/>
      <c r="M2992" s="75"/>
      <c r="N2992" s="75"/>
      <c r="O2992" s="75"/>
      <c r="P2992" s="75"/>
      <c r="Q2992" s="75"/>
      <c r="R2992" s="75"/>
      <c r="S2992" s="75"/>
      <c r="T2992" s="75"/>
      <c r="U2992" s="75"/>
      <c r="V2992" s="75"/>
      <c r="W2992" s="75"/>
      <c r="X2992" s="75"/>
      <c r="Y2992" s="75"/>
      <c r="Z2992" s="75"/>
      <c r="AA2992" s="75"/>
      <c r="AB2992" s="75"/>
      <c r="AC2992" s="75"/>
      <c r="AD2992" s="75"/>
      <c r="AE2992" s="75"/>
      <c r="AF2992" s="75"/>
      <c r="AG2992" s="75"/>
      <c r="AH2992" s="75"/>
      <c r="AI2992" s="75"/>
      <c r="AJ2992" s="75"/>
      <c r="AK2992" s="88"/>
      <c r="AM2992"/>
    </row>
    <row r="2993" spans="1:39" s="23" customFormat="1" ht="15" customHeight="1" x14ac:dyDescent="0.15">
      <c r="A2993" s="64"/>
      <c r="B2993" s="173" t="s">
        <v>316</v>
      </c>
      <c r="C2993" s="174"/>
      <c r="D2993" s="174"/>
      <c r="E2993" s="174"/>
      <c r="F2993" s="174"/>
      <c r="G2993" s="29"/>
      <c r="H2993" s="70"/>
      <c r="I2993" s="80" t="s">
        <v>35</v>
      </c>
      <c r="J2993" s="80"/>
      <c r="K2993" s="80"/>
      <c r="L2993" s="80"/>
      <c r="M2993" s="70"/>
      <c r="N2993" s="80" t="s">
        <v>54</v>
      </c>
      <c r="Q2993" s="80"/>
      <c r="R2993" s="70"/>
      <c r="S2993" s="80" t="s">
        <v>317</v>
      </c>
      <c r="V2993" s="80"/>
      <c r="W2993" s="80"/>
      <c r="Y2993" s="70"/>
      <c r="Z2993" s="80" t="s">
        <v>318</v>
      </c>
      <c r="AA2993" s="80"/>
      <c r="AD2993" s="80"/>
      <c r="AE2993" s="80"/>
      <c r="AF2993" s="80"/>
      <c r="AG2993" s="80"/>
      <c r="AH2993" s="80"/>
      <c r="AI2993" s="80"/>
      <c r="AJ2993" s="80"/>
      <c r="AK2993" s="84"/>
    </row>
    <row r="2994" spans="1:39" ht="17" customHeight="1" x14ac:dyDescent="0.2">
      <c r="A2994" s="62"/>
      <c r="B2994" s="173"/>
      <c r="C2994" s="174"/>
      <c r="D2994" s="174"/>
      <c r="E2994" s="174"/>
      <c r="F2994" s="174"/>
      <c r="G2994" s="75"/>
      <c r="H2994" s="75" t="s">
        <v>319</v>
      </c>
      <c r="I2994" s="75"/>
      <c r="J2994" s="79"/>
      <c r="K2994" s="79"/>
      <c r="L2994" s="79"/>
      <c r="M2994" s="79"/>
      <c r="N2994" s="79"/>
      <c r="O2994" s="79"/>
      <c r="P2994" s="79"/>
      <c r="Q2994" s="79"/>
      <c r="R2994" s="79"/>
      <c r="S2994" s="79"/>
      <c r="T2994" s="79"/>
      <c r="U2994" s="79"/>
      <c r="V2994" s="79"/>
      <c r="W2994" s="79"/>
      <c r="X2994" s="79"/>
      <c r="Y2994" s="79"/>
      <c r="Z2994" s="79"/>
      <c r="AA2994" s="79"/>
      <c r="AB2994" s="79"/>
      <c r="AC2994" s="79"/>
      <c r="AD2994" s="79"/>
      <c r="AE2994" s="79"/>
      <c r="AF2994" s="79"/>
      <c r="AG2994" s="79"/>
      <c r="AH2994" s="79"/>
      <c r="AI2994" s="79"/>
      <c r="AJ2994" s="79"/>
      <c r="AK2994" s="82"/>
      <c r="AM2994"/>
    </row>
    <row r="2995" spans="1:39" ht="5" customHeight="1" x14ac:dyDescent="0.2">
      <c r="A2995" s="62"/>
      <c r="B2995" s="89"/>
      <c r="C2995" s="81"/>
      <c r="D2995" s="81"/>
      <c r="E2995" s="81"/>
      <c r="F2995" s="81"/>
      <c r="G2995" s="81"/>
      <c r="H2995" s="81"/>
      <c r="I2995" s="81"/>
      <c r="J2995" s="81"/>
      <c r="K2995" s="81"/>
      <c r="L2995" s="81"/>
      <c r="M2995" s="81"/>
      <c r="N2995" s="81"/>
      <c r="O2995" s="81"/>
      <c r="P2995" s="81"/>
      <c r="Q2995" s="81"/>
      <c r="R2995" s="81"/>
      <c r="S2995" s="81"/>
      <c r="T2995" s="81"/>
      <c r="U2995" s="81"/>
      <c r="V2995" s="81"/>
      <c r="W2995" s="81"/>
      <c r="X2995" s="81"/>
      <c r="Y2995" s="81"/>
      <c r="Z2995" s="81"/>
      <c r="AA2995" s="81"/>
      <c r="AB2995" s="81"/>
      <c r="AC2995" s="81"/>
      <c r="AD2995" s="81"/>
      <c r="AE2995" s="81"/>
      <c r="AF2995" s="81"/>
      <c r="AG2995" s="81"/>
      <c r="AH2995" s="81"/>
      <c r="AI2995" s="81"/>
      <c r="AJ2995" s="81"/>
      <c r="AK2995" s="90"/>
      <c r="AM2995"/>
    </row>
    <row r="2996" spans="1:39" ht="7" customHeight="1" x14ac:dyDescent="0.2">
      <c r="A2996" s="62"/>
      <c r="B2996" s="175"/>
      <c r="C2996" s="175"/>
      <c r="D2996" s="175"/>
      <c r="E2996" s="175"/>
      <c r="F2996" s="176"/>
      <c r="G2996" s="176"/>
      <c r="H2996" s="176"/>
      <c r="I2996" s="176"/>
      <c r="J2996" s="176"/>
      <c r="K2996" s="176"/>
      <c r="L2996" s="176"/>
      <c r="M2996" s="176"/>
      <c r="N2996" s="176"/>
      <c r="O2996" s="176"/>
      <c r="P2996" s="176"/>
      <c r="Q2996" s="176"/>
      <c r="R2996" s="176"/>
      <c r="S2996" s="176"/>
      <c r="T2996" s="176"/>
      <c r="U2996" s="176"/>
      <c r="V2996" s="176"/>
      <c r="W2996" s="176"/>
      <c r="X2996" s="176"/>
      <c r="Y2996" s="176"/>
      <c r="Z2996" s="176"/>
      <c r="AA2996" s="176"/>
      <c r="AB2996" s="176"/>
      <c r="AC2996" s="176"/>
      <c r="AD2996" s="176"/>
      <c r="AE2996" s="176"/>
      <c r="AF2996" s="176"/>
      <c r="AG2996" s="176"/>
      <c r="AH2996" s="176"/>
      <c r="AI2996" s="176"/>
      <c r="AJ2996" s="176"/>
      <c r="AK2996" s="176"/>
      <c r="AM2996"/>
    </row>
    <row r="2997" spans="1:39" ht="16" customHeight="1" x14ac:dyDescent="0.2">
      <c r="A2997" s="62"/>
      <c r="B2997" s="177" t="s">
        <v>320</v>
      </c>
      <c r="C2997" s="178"/>
      <c r="D2997" s="178"/>
      <c r="E2997" s="178"/>
      <c r="F2997" s="143"/>
      <c r="G2997" s="143"/>
      <c r="H2997" s="143"/>
      <c r="I2997" s="143"/>
      <c r="J2997" s="143"/>
      <c r="K2997" s="143"/>
      <c r="L2997" s="143"/>
      <c r="M2997" s="143"/>
      <c r="N2997" s="143"/>
      <c r="O2997" s="143"/>
      <c r="P2997" s="143"/>
      <c r="Q2997" s="143"/>
      <c r="R2997" s="143"/>
      <c r="S2997" s="143"/>
      <c r="T2997" s="143"/>
      <c r="U2997" s="143"/>
      <c r="V2997" s="143"/>
      <c r="W2997" s="143"/>
      <c r="X2997" s="143"/>
      <c r="Y2997" s="143"/>
      <c r="Z2997" s="143"/>
      <c r="AA2997" s="143"/>
      <c r="AB2997" s="143"/>
      <c r="AC2997" s="143"/>
      <c r="AD2997" s="143"/>
      <c r="AE2997" s="143"/>
      <c r="AF2997" s="143"/>
      <c r="AG2997" s="143"/>
      <c r="AH2997" s="143"/>
      <c r="AI2997" s="143"/>
      <c r="AJ2997" s="143"/>
      <c r="AK2997" s="144"/>
      <c r="AM2997"/>
    </row>
    <row r="2998" spans="1:39" ht="16" customHeight="1" x14ac:dyDescent="0.2">
      <c r="A2998" s="62"/>
      <c r="B2998" s="145"/>
      <c r="C2998" s="146"/>
      <c r="D2998" s="146"/>
      <c r="E2998" s="146"/>
      <c r="F2998" s="146"/>
      <c r="G2998" s="146"/>
      <c r="H2998" s="146"/>
      <c r="I2998" s="146"/>
      <c r="J2998" s="146"/>
      <c r="K2998" s="146"/>
      <c r="L2998" s="146"/>
      <c r="M2998" s="146"/>
      <c r="N2998" s="146"/>
      <c r="O2998" s="146"/>
      <c r="P2998" s="146"/>
      <c r="Q2998" s="146"/>
      <c r="R2998" s="146"/>
      <c r="S2998" s="146"/>
      <c r="T2998" s="146"/>
      <c r="U2998" s="146"/>
      <c r="V2998" s="146"/>
      <c r="W2998" s="146"/>
      <c r="X2998" s="146"/>
      <c r="Y2998" s="146"/>
      <c r="Z2998" s="146"/>
      <c r="AA2998" s="146"/>
      <c r="AB2998" s="146"/>
      <c r="AC2998" s="146"/>
      <c r="AD2998" s="146"/>
      <c r="AE2998" s="146"/>
      <c r="AF2998" s="146"/>
      <c r="AG2998" s="146"/>
      <c r="AH2998" s="146"/>
      <c r="AI2998" s="146"/>
      <c r="AJ2998" s="146"/>
      <c r="AK2998" s="147"/>
      <c r="AM2998"/>
    </row>
    <row r="2999" spans="1:39" ht="16" customHeight="1" x14ac:dyDescent="0.2">
      <c r="A2999" s="62"/>
      <c r="B2999" s="145"/>
      <c r="C2999" s="146"/>
      <c r="D2999" s="146"/>
      <c r="E2999" s="146"/>
      <c r="F2999" s="146"/>
      <c r="G2999" s="146"/>
      <c r="H2999" s="146"/>
      <c r="I2999" s="146"/>
      <c r="J2999" s="146"/>
      <c r="K2999" s="146"/>
      <c r="L2999" s="146"/>
      <c r="M2999" s="146"/>
      <c r="N2999" s="146"/>
      <c r="O2999" s="146"/>
      <c r="P2999" s="146"/>
      <c r="Q2999" s="146"/>
      <c r="R2999" s="146"/>
      <c r="S2999" s="146"/>
      <c r="T2999" s="146"/>
      <c r="U2999" s="146"/>
      <c r="V2999" s="146"/>
      <c r="W2999" s="146"/>
      <c r="X2999" s="146"/>
      <c r="Y2999" s="146"/>
      <c r="Z2999" s="146"/>
      <c r="AA2999" s="146"/>
      <c r="AB2999" s="146"/>
      <c r="AC2999" s="146"/>
      <c r="AD2999" s="146"/>
      <c r="AE2999" s="146"/>
      <c r="AF2999" s="146"/>
      <c r="AG2999" s="146"/>
      <c r="AH2999" s="146"/>
      <c r="AI2999" s="146"/>
      <c r="AJ2999" s="146"/>
      <c r="AK2999" s="147"/>
      <c r="AM2999"/>
    </row>
    <row r="3000" spans="1:39" ht="16" customHeight="1" x14ac:dyDescent="0.2">
      <c r="A3000" s="62"/>
      <c r="B3000" s="145"/>
      <c r="C3000" s="146"/>
      <c r="D3000" s="146"/>
      <c r="E3000" s="146"/>
      <c r="F3000" s="146"/>
      <c r="G3000" s="146"/>
      <c r="H3000" s="146"/>
      <c r="I3000" s="146"/>
      <c r="J3000" s="146"/>
      <c r="K3000" s="146"/>
      <c r="L3000" s="146"/>
      <c r="M3000" s="146"/>
      <c r="N3000" s="146"/>
      <c r="O3000" s="146"/>
      <c r="P3000" s="146"/>
      <c r="Q3000" s="146"/>
      <c r="R3000" s="146"/>
      <c r="S3000" s="146"/>
      <c r="T3000" s="146"/>
      <c r="U3000" s="146"/>
      <c r="V3000" s="146"/>
      <c r="W3000" s="146"/>
      <c r="X3000" s="146"/>
      <c r="Y3000" s="146"/>
      <c r="Z3000" s="146"/>
      <c r="AA3000" s="146"/>
      <c r="AB3000" s="146"/>
      <c r="AC3000" s="146"/>
      <c r="AD3000" s="146"/>
      <c r="AE3000" s="146"/>
      <c r="AF3000" s="146"/>
      <c r="AG3000" s="146"/>
      <c r="AH3000" s="146"/>
      <c r="AI3000" s="146"/>
      <c r="AJ3000" s="146"/>
      <c r="AK3000" s="147"/>
      <c r="AM3000"/>
    </row>
    <row r="3001" spans="1:39" ht="17" customHeight="1" x14ac:dyDescent="0.2">
      <c r="A3001" s="62"/>
      <c r="B3001" s="145"/>
      <c r="C3001" s="146"/>
      <c r="D3001" s="146"/>
      <c r="E3001" s="146"/>
      <c r="F3001" s="146"/>
      <c r="G3001" s="146"/>
      <c r="H3001" s="146"/>
      <c r="I3001" s="146"/>
      <c r="J3001" s="146"/>
      <c r="K3001" s="146"/>
      <c r="L3001" s="146"/>
      <c r="M3001" s="146"/>
      <c r="N3001" s="146"/>
      <c r="O3001" s="146"/>
      <c r="P3001" s="146"/>
      <c r="Q3001" s="146"/>
      <c r="R3001" s="146"/>
      <c r="S3001" s="146"/>
      <c r="T3001" s="146"/>
      <c r="U3001" s="146"/>
      <c r="V3001" s="146"/>
      <c r="W3001" s="146"/>
      <c r="X3001" s="146"/>
      <c r="Y3001" s="146"/>
      <c r="Z3001" s="146"/>
      <c r="AA3001" s="146"/>
      <c r="AB3001" s="146"/>
      <c r="AC3001" s="146"/>
      <c r="AD3001" s="146"/>
      <c r="AE3001" s="146"/>
      <c r="AF3001" s="146"/>
      <c r="AG3001" s="146"/>
      <c r="AH3001" s="146"/>
      <c r="AI3001" s="146"/>
      <c r="AJ3001" s="146"/>
      <c r="AK3001" s="147"/>
      <c r="AM3001"/>
    </row>
    <row r="3002" spans="1:39" ht="17" customHeight="1" x14ac:dyDescent="0.2">
      <c r="A3002" s="62"/>
      <c r="B3002" s="145"/>
      <c r="C3002" s="146"/>
      <c r="D3002" s="146"/>
      <c r="E3002" s="146"/>
      <c r="F3002" s="146"/>
      <c r="G3002" s="146"/>
      <c r="H3002" s="146"/>
      <c r="I3002" s="146"/>
      <c r="J3002" s="146"/>
      <c r="K3002" s="146"/>
      <c r="L3002" s="146"/>
      <c r="M3002" s="146"/>
      <c r="N3002" s="146"/>
      <c r="O3002" s="146"/>
      <c r="P3002" s="146"/>
      <c r="Q3002" s="146"/>
      <c r="R3002" s="146"/>
      <c r="S3002" s="146"/>
      <c r="T3002" s="146"/>
      <c r="U3002" s="146"/>
      <c r="V3002" s="146"/>
      <c r="W3002" s="146"/>
      <c r="X3002" s="146"/>
      <c r="Y3002" s="146"/>
      <c r="Z3002" s="146"/>
      <c r="AA3002" s="146"/>
      <c r="AB3002" s="146"/>
      <c r="AC3002" s="146"/>
      <c r="AD3002" s="146"/>
      <c r="AE3002" s="146"/>
      <c r="AF3002" s="146"/>
      <c r="AG3002" s="146"/>
      <c r="AH3002" s="146"/>
      <c r="AI3002" s="146"/>
      <c r="AJ3002" s="146"/>
      <c r="AK3002" s="147"/>
      <c r="AM3002"/>
    </row>
    <row r="3003" spans="1:39" ht="17" customHeight="1" x14ac:dyDescent="0.2">
      <c r="A3003" s="62"/>
      <c r="B3003" s="148"/>
      <c r="C3003" s="149"/>
      <c r="D3003" s="149"/>
      <c r="E3003" s="149"/>
      <c r="F3003" s="149"/>
      <c r="G3003" s="149"/>
      <c r="H3003" s="149"/>
      <c r="I3003" s="149"/>
      <c r="J3003" s="149"/>
      <c r="K3003" s="149"/>
      <c r="L3003" s="149"/>
      <c r="M3003" s="149"/>
      <c r="N3003" s="149"/>
      <c r="O3003" s="149"/>
      <c r="P3003" s="149"/>
      <c r="Q3003" s="149"/>
      <c r="R3003" s="149"/>
      <c r="S3003" s="149"/>
      <c r="T3003" s="149"/>
      <c r="U3003" s="149"/>
      <c r="V3003" s="149"/>
      <c r="W3003" s="149"/>
      <c r="X3003" s="149"/>
      <c r="Y3003" s="149"/>
      <c r="Z3003" s="149"/>
      <c r="AA3003" s="149"/>
      <c r="AB3003" s="149"/>
      <c r="AC3003" s="149"/>
      <c r="AD3003" s="149"/>
      <c r="AE3003" s="149"/>
      <c r="AF3003" s="149"/>
      <c r="AG3003" s="149"/>
      <c r="AH3003" s="149"/>
      <c r="AI3003" s="149"/>
      <c r="AJ3003" s="149"/>
      <c r="AK3003" s="150"/>
      <c r="AM3003"/>
    </row>
    <row r="3004" spans="1:39" ht="7" customHeight="1" x14ac:dyDescent="0.2">
      <c r="A3004" s="62"/>
      <c r="AM3004"/>
    </row>
    <row r="3005" spans="1:39" ht="12" customHeight="1" x14ac:dyDescent="0.2">
      <c r="A3005" s="62"/>
      <c r="B3005" s="169" t="s">
        <v>321</v>
      </c>
      <c r="C3005" s="170"/>
      <c r="D3005" s="170"/>
      <c r="E3005" s="170"/>
      <c r="F3005" s="25"/>
      <c r="G3005" s="25"/>
      <c r="H3005" s="25"/>
      <c r="I3005" s="25"/>
      <c r="J3005" s="25"/>
      <c r="K3005" s="25"/>
      <c r="L3005" s="25"/>
      <c r="M3005" s="25"/>
      <c r="N3005" s="25"/>
      <c r="O3005" s="25"/>
      <c r="P3005" s="25"/>
      <c r="Q3005" s="25"/>
      <c r="R3005" s="25"/>
      <c r="S3005" s="26"/>
      <c r="T3005" s="169" t="s">
        <v>322</v>
      </c>
      <c r="U3005" s="170"/>
      <c r="V3005" s="170"/>
      <c r="W3005" s="170"/>
      <c r="X3005" s="25"/>
      <c r="Y3005" s="25"/>
      <c r="Z3005" s="25"/>
      <c r="AA3005" s="25"/>
      <c r="AB3005" s="25"/>
      <c r="AC3005" s="25"/>
      <c r="AD3005" s="25"/>
      <c r="AE3005" s="25"/>
      <c r="AF3005" s="25"/>
      <c r="AG3005" s="25"/>
      <c r="AH3005" s="25"/>
      <c r="AI3005" s="25"/>
      <c r="AJ3005" s="25"/>
      <c r="AK3005" s="26"/>
      <c r="AM3005"/>
    </row>
    <row r="3006" spans="1:39" x14ac:dyDescent="0.2">
      <c r="A3006" s="62"/>
      <c r="B3006" s="36"/>
      <c r="C3006" s="37"/>
      <c r="D3006" s="38" t="s">
        <v>323</v>
      </c>
      <c r="F3006" s="32"/>
      <c r="G3006" s="32"/>
      <c r="H3006" s="32"/>
      <c r="I3006" s="32"/>
      <c r="J3006" s="32"/>
      <c r="K3006" s="32"/>
      <c r="L3006" s="32"/>
      <c r="M3006" s="32"/>
      <c r="N3006" s="32"/>
      <c r="O3006" s="32"/>
      <c r="P3006" s="32"/>
      <c r="S3006" s="35"/>
      <c r="T3006" s="36"/>
      <c r="U3006" s="37"/>
      <c r="V3006" s="38" t="s">
        <v>323</v>
      </c>
      <c r="X3006" s="32"/>
      <c r="Y3006" s="32"/>
      <c r="Z3006" s="32"/>
      <c r="AA3006" s="32"/>
      <c r="AB3006" s="32"/>
      <c r="AC3006" s="32"/>
      <c r="AD3006" s="32"/>
      <c r="AE3006" s="32"/>
      <c r="AF3006" s="32"/>
      <c r="AG3006" s="32"/>
      <c r="AH3006" s="32"/>
      <c r="AI3006" s="38"/>
      <c r="AJ3006" s="38"/>
      <c r="AK3006" s="35"/>
      <c r="AM3006"/>
    </row>
    <row r="3007" spans="1:39" ht="7" customHeight="1" x14ac:dyDescent="0.2">
      <c r="A3007" s="62"/>
      <c r="B3007" s="34"/>
      <c r="S3007" s="35"/>
      <c r="T3007" s="34"/>
      <c r="AK3007" s="35"/>
      <c r="AM3007"/>
    </row>
    <row r="3008" spans="1:39" ht="14.25" customHeight="1" x14ac:dyDescent="0.2">
      <c r="A3008" s="62"/>
      <c r="B3008" s="39"/>
      <c r="F3008" s="38" t="s">
        <v>324</v>
      </c>
      <c r="H3008" s="40"/>
      <c r="I3008" s="40"/>
      <c r="J3008" s="41" t="s">
        <v>325</v>
      </c>
      <c r="K3008" s="40"/>
      <c r="L3008" s="41" t="s">
        <v>326</v>
      </c>
      <c r="M3008" s="40"/>
      <c r="N3008" s="40"/>
      <c r="S3008" s="35"/>
      <c r="T3008" s="39"/>
      <c r="X3008" s="38" t="s">
        <v>324</v>
      </c>
      <c r="Z3008" s="40"/>
      <c r="AA3008" s="40"/>
      <c r="AB3008" s="41" t="s">
        <v>325</v>
      </c>
      <c r="AC3008" s="40"/>
      <c r="AD3008" s="41" t="s">
        <v>326</v>
      </c>
      <c r="AE3008" s="40"/>
      <c r="AF3008" s="40"/>
      <c r="AK3008" s="35"/>
      <c r="AM3008"/>
    </row>
    <row r="3009" spans="1:44" ht="5" customHeight="1" x14ac:dyDescent="0.2">
      <c r="A3009" s="62"/>
      <c r="B3009" s="31"/>
      <c r="C3009" s="32"/>
      <c r="D3009" s="32"/>
      <c r="E3009" s="32"/>
      <c r="F3009" s="32"/>
      <c r="G3009" s="32"/>
      <c r="H3009" s="32"/>
      <c r="I3009" s="32"/>
      <c r="J3009" s="32"/>
      <c r="K3009" s="32"/>
      <c r="L3009" s="32"/>
      <c r="M3009" s="32"/>
      <c r="N3009" s="32"/>
      <c r="O3009" s="32"/>
      <c r="P3009" s="32"/>
      <c r="Q3009" s="32"/>
      <c r="R3009" s="32"/>
      <c r="S3009" s="33"/>
      <c r="T3009" s="31"/>
      <c r="U3009" s="32"/>
      <c r="V3009" s="32"/>
      <c r="W3009" s="32"/>
      <c r="X3009" s="32"/>
      <c r="Y3009" s="32"/>
      <c r="Z3009" s="32"/>
      <c r="AA3009" s="32"/>
      <c r="AB3009" s="32"/>
      <c r="AC3009" s="32"/>
      <c r="AD3009" s="32"/>
      <c r="AE3009" s="32"/>
      <c r="AF3009" s="32"/>
      <c r="AG3009" s="32"/>
      <c r="AH3009" s="32"/>
      <c r="AI3009" s="32"/>
      <c r="AJ3009" s="32"/>
      <c r="AK3009" s="33"/>
      <c r="AM3009"/>
    </row>
    <row r="3010" spans="1:44" x14ac:dyDescent="0.2">
      <c r="A3010"/>
      <c r="AK3010" s="95" t="s">
        <v>327</v>
      </c>
      <c r="AM3010"/>
    </row>
    <row r="3011" spans="1:44" ht="5" customHeight="1" x14ac:dyDescent="0.2">
      <c r="B3011" s="16"/>
      <c r="C3011" s="17"/>
      <c r="D3011" s="18"/>
      <c r="E3011" s="18"/>
      <c r="F3011" s="18"/>
      <c r="G3011" s="18"/>
      <c r="H3011" s="18"/>
      <c r="I3011" s="16"/>
      <c r="J3011" s="16"/>
      <c r="K3011" s="16"/>
      <c r="L3011" s="16"/>
      <c r="M3011" s="16"/>
      <c r="N3011" s="16"/>
      <c r="O3011" s="16"/>
      <c r="P3011" s="16"/>
      <c r="Q3011" s="16"/>
      <c r="R3011" s="16"/>
      <c r="S3011" s="16"/>
      <c r="T3011" s="16"/>
      <c r="U3011" s="16"/>
      <c r="V3011" s="16"/>
      <c r="W3011" s="16"/>
      <c r="X3011" s="16"/>
      <c r="Y3011" s="16"/>
      <c r="Z3011" s="16"/>
      <c r="AA3011" s="16"/>
      <c r="AB3011" s="16"/>
      <c r="AC3011" s="16"/>
      <c r="AD3011" s="16"/>
      <c r="AE3011" s="16"/>
      <c r="AF3011" s="16"/>
      <c r="AG3011" s="16"/>
      <c r="AH3011" s="16"/>
      <c r="AI3011" s="16"/>
      <c r="AJ3011" s="16"/>
      <c r="AK3011" s="16"/>
    </row>
    <row r="3012" spans="1:44" ht="22" customHeight="1" x14ac:dyDescent="0.2">
      <c r="A3012" t="str">
        <f>IF($AN$2="","",IF(A2942&gt;=$AN$2,"",1+A2942))</f>
        <v/>
      </c>
      <c r="B3012" s="188"/>
      <c r="C3012" s="189"/>
      <c r="D3012" s="189"/>
      <c r="E3012" s="189"/>
      <c r="F3012" s="189"/>
      <c r="G3012" s="189"/>
      <c r="H3012" s="189"/>
      <c r="I3012" s="190"/>
      <c r="J3012" s="192" t="s">
        <v>277</v>
      </c>
      <c r="K3012" s="193"/>
      <c r="L3012" s="193"/>
      <c r="M3012" s="193"/>
      <c r="N3012" s="193"/>
      <c r="O3012" s="193"/>
      <c r="P3012" s="193"/>
      <c r="Q3012" s="193"/>
      <c r="R3012" s="193"/>
      <c r="S3012" s="193"/>
      <c r="T3012" s="193"/>
      <c r="U3012" s="193"/>
      <c r="V3012" s="193"/>
      <c r="W3012" s="193"/>
      <c r="X3012" s="196" t="str">
        <f>IF(A3012="","",_xlfn.XLOOKUP(A3012,Listagem[Item],Listagem[Número OS]))</f>
        <v/>
      </c>
      <c r="Y3012" s="196"/>
      <c r="Z3012" s="196"/>
      <c r="AA3012" s="196"/>
      <c r="AB3012" s="196"/>
      <c r="AC3012" s="197"/>
      <c r="AD3012" s="188"/>
      <c r="AE3012" s="189"/>
      <c r="AF3012" s="189"/>
      <c r="AG3012" s="189"/>
      <c r="AH3012" s="189"/>
      <c r="AI3012" s="189"/>
      <c r="AJ3012" s="189"/>
      <c r="AK3012" s="190"/>
      <c r="AL3012" s="13"/>
      <c r="AM3012"/>
    </row>
    <row r="3013" spans="1:44" ht="22" customHeight="1" x14ac:dyDescent="0.2">
      <c r="A3013" s="14"/>
      <c r="B3013" s="161"/>
      <c r="C3013" s="162"/>
      <c r="D3013" s="162"/>
      <c r="E3013" s="162"/>
      <c r="F3013" s="162"/>
      <c r="G3013" s="162"/>
      <c r="H3013" s="162"/>
      <c r="I3013" s="191"/>
      <c r="J3013" s="194"/>
      <c r="K3013" s="195"/>
      <c r="L3013" s="195"/>
      <c r="M3013" s="195"/>
      <c r="N3013" s="195"/>
      <c r="O3013" s="195"/>
      <c r="P3013" s="195"/>
      <c r="Q3013" s="195"/>
      <c r="R3013" s="195"/>
      <c r="S3013" s="195"/>
      <c r="T3013" s="195"/>
      <c r="U3013" s="195"/>
      <c r="V3013" s="195"/>
      <c r="W3013" s="195"/>
      <c r="X3013" s="198"/>
      <c r="Y3013" s="198"/>
      <c r="Z3013" s="198"/>
      <c r="AA3013" s="198"/>
      <c r="AB3013" s="198"/>
      <c r="AC3013" s="199"/>
      <c r="AD3013" s="161"/>
      <c r="AE3013" s="162"/>
      <c r="AF3013" s="162"/>
      <c r="AG3013" s="162"/>
      <c r="AH3013" s="162"/>
      <c r="AI3013" s="162"/>
      <c r="AJ3013" s="162"/>
      <c r="AK3013" s="191"/>
      <c r="AM3013"/>
    </row>
    <row r="3014" spans="1:44" ht="7" customHeight="1" x14ac:dyDescent="0.2">
      <c r="A3014"/>
      <c r="C3014" s="15"/>
      <c r="D3014" s="12"/>
      <c r="E3014" s="12"/>
      <c r="F3014" s="12"/>
      <c r="G3014" s="12"/>
      <c r="H3014" s="12"/>
      <c r="AM3014"/>
    </row>
    <row r="3015" spans="1:44" ht="18" customHeight="1" x14ac:dyDescent="0.2">
      <c r="A3015" s="62"/>
      <c r="B3015" s="200" t="s">
        <v>11</v>
      </c>
      <c r="C3015" s="201"/>
      <c r="D3015" s="201"/>
      <c r="E3015" s="201"/>
      <c r="F3015" s="201"/>
      <c r="G3015" s="201"/>
      <c r="H3015" s="201"/>
      <c r="I3015" s="97" t="str">
        <f>IF($X3012="","",_xlfn.XLOOKUP($X3012,Sisteplant[Número OS],Sisteplant[Denominação Tipo de Solicitação Serviço]))</f>
        <v/>
      </c>
      <c r="J3015" s="99"/>
      <c r="K3015" s="99"/>
      <c r="L3015" s="99"/>
      <c r="M3015" s="99"/>
      <c r="N3015" s="99"/>
      <c r="O3015" s="200" t="s">
        <v>13</v>
      </c>
      <c r="P3015" s="201"/>
      <c r="Q3015" s="201"/>
      <c r="R3015" s="98" t="str">
        <f>IF($X3012="","",_xlfn.XLOOKUP($X3012,Sisteplant[Número OS],Sisteplant[Denominação Oficina]))</f>
        <v/>
      </c>
      <c r="S3015" s="98"/>
      <c r="T3015" s="98"/>
      <c r="U3015" s="98"/>
      <c r="V3015" s="98"/>
      <c r="W3015" s="98"/>
      <c r="X3015" s="202" t="s">
        <v>15</v>
      </c>
      <c r="Y3015" s="203"/>
      <c r="Z3015" s="203"/>
      <c r="AA3015" s="203"/>
      <c r="AB3015" s="203"/>
      <c r="AC3015" s="204" t="str">
        <f>IF($X3012="","",_xlfn.XLOOKUP($X3012,Sisteplant[Número OS],Sisteplant[Data Prevista]))</f>
        <v/>
      </c>
      <c r="AD3015" s="204"/>
      <c r="AE3015" s="204"/>
      <c r="AF3015" s="204"/>
      <c r="AG3015" s="204"/>
      <c r="AH3015" s="204"/>
      <c r="AI3015" s="204"/>
      <c r="AJ3015" s="204"/>
      <c r="AK3015" s="234"/>
      <c r="AM3015"/>
      <c r="AN3015" s="111"/>
      <c r="AO3015" s="111"/>
      <c r="AP3015" s="111"/>
      <c r="AQ3015" s="111"/>
      <c r="AR3015" s="111"/>
    </row>
    <row r="3016" spans="1:44" ht="7" customHeight="1" x14ac:dyDescent="0.2">
      <c r="A3016" s="62"/>
      <c r="B3016" s="16"/>
      <c r="C3016" s="17"/>
      <c r="D3016" s="18"/>
      <c r="E3016" s="18"/>
      <c r="F3016" s="18"/>
      <c r="G3016" s="18"/>
      <c r="H3016" s="18"/>
      <c r="I3016" s="16"/>
      <c r="J3016" s="16"/>
      <c r="K3016" s="16"/>
      <c r="L3016" s="16"/>
      <c r="M3016" s="16"/>
      <c r="N3016" s="16"/>
      <c r="O3016" s="16"/>
      <c r="P3016" s="16"/>
      <c r="Q3016" s="16"/>
      <c r="R3016" s="16"/>
      <c r="S3016" s="16"/>
      <c r="T3016" s="16"/>
      <c r="U3016" s="16"/>
      <c r="V3016" s="16"/>
      <c r="W3016" s="16"/>
      <c r="X3016" s="16"/>
      <c r="Y3016" s="16"/>
      <c r="Z3016" s="16"/>
      <c r="AA3016" s="16"/>
      <c r="AB3016" s="16"/>
      <c r="AC3016" s="16"/>
      <c r="AD3016" s="16"/>
      <c r="AE3016" s="16"/>
      <c r="AF3016" s="16"/>
      <c r="AG3016" s="16"/>
      <c r="AH3016" s="16"/>
      <c r="AI3016" s="16"/>
      <c r="AJ3016" s="16"/>
      <c r="AK3016" s="16"/>
      <c r="AM3016"/>
      <c r="AN3016" s="111"/>
      <c r="AO3016" s="111"/>
      <c r="AP3016" s="111"/>
      <c r="AQ3016" s="111"/>
      <c r="AR3016" s="111"/>
    </row>
    <row r="3017" spans="1:44" ht="15" customHeight="1" x14ac:dyDescent="0.2">
      <c r="A3017" s="62"/>
      <c r="B3017" s="91" t="s">
        <v>278</v>
      </c>
      <c r="C3017" s="19"/>
      <c r="D3017" s="20"/>
      <c r="E3017" s="20"/>
      <c r="F3017" s="20"/>
      <c r="G3017" s="20"/>
      <c r="H3017" s="20"/>
      <c r="I3017" s="21"/>
      <c r="J3017" s="21"/>
      <c r="K3017" s="21"/>
      <c r="L3017" s="21"/>
      <c r="M3017" s="21"/>
      <c r="N3017" s="21"/>
      <c r="O3017" s="21"/>
      <c r="P3017" s="21"/>
      <c r="Q3017" s="21"/>
      <c r="R3017" s="21"/>
      <c r="S3017" s="21"/>
      <c r="T3017" s="21"/>
      <c r="U3017" s="21"/>
      <c r="V3017" s="21"/>
      <c r="W3017" s="21"/>
      <c r="X3017" s="21"/>
      <c r="Y3017" s="21"/>
      <c r="Z3017" s="21"/>
      <c r="AA3017" s="21"/>
      <c r="AB3017" s="21"/>
      <c r="AC3017" s="21"/>
      <c r="AD3017" s="21"/>
      <c r="AE3017" s="21"/>
      <c r="AF3017" s="21"/>
      <c r="AG3017" s="21"/>
      <c r="AH3017" s="21"/>
      <c r="AI3017" s="21"/>
      <c r="AJ3017" s="21"/>
      <c r="AK3017" s="22"/>
      <c r="AM3017"/>
      <c r="AN3017" s="111"/>
      <c r="AO3017" s="111"/>
      <c r="AP3017" s="111"/>
      <c r="AQ3017" s="111"/>
      <c r="AR3017" s="111"/>
    </row>
    <row r="3018" spans="1:44" ht="16.75" customHeight="1" x14ac:dyDescent="0.2">
      <c r="A3018" s="64"/>
      <c r="B3018" s="208" t="str">
        <f>IF($X3012="","",_xlfn.XLOOKUP($X3012,Sisteplant[Número OS],Sisteplant[Descrição OS]))</f>
        <v/>
      </c>
      <c r="C3018" s="209"/>
      <c r="D3018" s="209"/>
      <c r="E3018" s="209"/>
      <c r="F3018" s="209"/>
      <c r="G3018" s="209"/>
      <c r="H3018" s="209"/>
      <c r="I3018" s="209"/>
      <c r="J3018" s="209"/>
      <c r="K3018" s="209"/>
      <c r="L3018" s="209"/>
      <c r="M3018" s="209"/>
      <c r="N3018" s="209"/>
      <c r="O3018" s="209"/>
      <c r="P3018" s="209"/>
      <c r="Q3018" s="209"/>
      <c r="R3018" s="209"/>
      <c r="S3018" s="209"/>
      <c r="T3018" s="209"/>
      <c r="U3018" s="209"/>
      <c r="V3018" s="209"/>
      <c r="W3018" s="209"/>
      <c r="X3018" s="209"/>
      <c r="Y3018" s="209"/>
      <c r="Z3018" s="209"/>
      <c r="AA3018" s="209"/>
      <c r="AB3018" s="209"/>
      <c r="AC3018" s="209"/>
      <c r="AD3018" s="209"/>
      <c r="AE3018" s="209"/>
      <c r="AF3018" s="209"/>
      <c r="AG3018" s="209"/>
      <c r="AH3018" s="209"/>
      <c r="AI3018" s="209"/>
      <c r="AJ3018" s="209"/>
      <c r="AK3018" s="210"/>
      <c r="AM3018"/>
    </row>
    <row r="3019" spans="1:44" ht="16.75" customHeight="1" x14ac:dyDescent="0.2">
      <c r="A3019" s="64"/>
      <c r="B3019" s="208"/>
      <c r="C3019" s="209"/>
      <c r="D3019" s="209"/>
      <c r="E3019" s="209"/>
      <c r="F3019" s="209"/>
      <c r="G3019" s="209"/>
      <c r="H3019" s="209"/>
      <c r="I3019" s="209"/>
      <c r="J3019" s="209"/>
      <c r="K3019" s="209"/>
      <c r="L3019" s="209"/>
      <c r="M3019" s="209"/>
      <c r="N3019" s="209"/>
      <c r="O3019" s="209"/>
      <c r="P3019" s="209"/>
      <c r="Q3019" s="209"/>
      <c r="R3019" s="209"/>
      <c r="S3019" s="209"/>
      <c r="T3019" s="209"/>
      <c r="U3019" s="209"/>
      <c r="V3019" s="209"/>
      <c r="W3019" s="209"/>
      <c r="X3019" s="209"/>
      <c r="Y3019" s="209"/>
      <c r="Z3019" s="209"/>
      <c r="AA3019" s="209"/>
      <c r="AB3019" s="209"/>
      <c r="AC3019" s="209"/>
      <c r="AD3019" s="209"/>
      <c r="AE3019" s="209"/>
      <c r="AF3019" s="209"/>
      <c r="AG3019" s="209"/>
      <c r="AH3019" s="209"/>
      <c r="AI3019" s="209"/>
      <c r="AJ3019" s="209"/>
      <c r="AK3019" s="210"/>
      <c r="AM3019"/>
    </row>
    <row r="3020" spans="1:44" ht="16.75" customHeight="1" x14ac:dyDescent="0.2">
      <c r="A3020" s="62"/>
      <c r="B3020" s="208"/>
      <c r="C3020" s="209"/>
      <c r="D3020" s="209"/>
      <c r="E3020" s="209"/>
      <c r="F3020" s="209"/>
      <c r="G3020" s="209"/>
      <c r="H3020" s="209"/>
      <c r="I3020" s="209"/>
      <c r="J3020" s="209"/>
      <c r="K3020" s="209"/>
      <c r="L3020" s="209"/>
      <c r="M3020" s="209"/>
      <c r="N3020" s="209"/>
      <c r="O3020" s="209"/>
      <c r="P3020" s="209"/>
      <c r="Q3020" s="209"/>
      <c r="R3020" s="209"/>
      <c r="S3020" s="209"/>
      <c r="T3020" s="209"/>
      <c r="U3020" s="209"/>
      <c r="V3020" s="209"/>
      <c r="W3020" s="209"/>
      <c r="X3020" s="209"/>
      <c r="Y3020" s="209"/>
      <c r="Z3020" s="209"/>
      <c r="AA3020" s="209"/>
      <c r="AB3020" s="209"/>
      <c r="AC3020" s="209"/>
      <c r="AD3020" s="209"/>
      <c r="AE3020" s="209"/>
      <c r="AF3020" s="209"/>
      <c r="AG3020" s="209"/>
      <c r="AH3020" s="209"/>
      <c r="AI3020" s="209"/>
      <c r="AJ3020" s="209"/>
      <c r="AK3020" s="210"/>
      <c r="AM3020"/>
    </row>
    <row r="3021" spans="1:44" ht="16.75" customHeight="1" x14ac:dyDescent="0.2">
      <c r="A3021" s="62"/>
      <c r="B3021" s="211"/>
      <c r="C3021" s="212"/>
      <c r="D3021" s="212"/>
      <c r="E3021" s="212"/>
      <c r="F3021" s="212"/>
      <c r="G3021" s="212"/>
      <c r="H3021" s="212"/>
      <c r="I3021" s="212"/>
      <c r="J3021" s="212"/>
      <c r="K3021" s="212"/>
      <c r="L3021" s="212"/>
      <c r="M3021" s="212"/>
      <c r="N3021" s="212"/>
      <c r="O3021" s="212"/>
      <c r="P3021" s="212"/>
      <c r="Q3021" s="212"/>
      <c r="R3021" s="212"/>
      <c r="S3021" s="212"/>
      <c r="T3021" s="212"/>
      <c r="U3021" s="212"/>
      <c r="V3021" s="212"/>
      <c r="W3021" s="212"/>
      <c r="X3021" s="212"/>
      <c r="Y3021" s="212"/>
      <c r="Z3021" s="212"/>
      <c r="AA3021" s="212"/>
      <c r="AB3021" s="212"/>
      <c r="AC3021" s="212"/>
      <c r="AD3021" s="212"/>
      <c r="AE3021" s="212"/>
      <c r="AF3021" s="212"/>
      <c r="AG3021" s="212"/>
      <c r="AH3021" s="212"/>
      <c r="AI3021" s="212"/>
      <c r="AJ3021" s="212"/>
      <c r="AK3021" s="213"/>
      <c r="AM3021"/>
    </row>
    <row r="3022" spans="1:44" ht="7" customHeight="1" x14ac:dyDescent="0.2">
      <c r="A3022" s="62"/>
      <c r="B3022" s="16"/>
      <c r="C3022" s="17"/>
      <c r="D3022" s="18"/>
      <c r="E3022" s="18"/>
      <c r="F3022" s="18"/>
      <c r="G3022" s="18"/>
      <c r="H3022" s="18"/>
      <c r="I3022" s="16"/>
      <c r="J3022" s="16"/>
      <c r="K3022" s="16"/>
      <c r="L3022" s="16"/>
      <c r="M3022" s="16"/>
      <c r="N3022" s="16"/>
      <c r="O3022" s="16"/>
      <c r="P3022" s="16"/>
      <c r="Q3022" s="16"/>
      <c r="R3022" s="16"/>
      <c r="S3022" s="16"/>
      <c r="T3022" s="16"/>
      <c r="U3022" s="16"/>
      <c r="V3022" s="16"/>
      <c r="W3022" s="16"/>
      <c r="X3022" s="16"/>
      <c r="Y3022" s="16"/>
      <c r="Z3022" s="16"/>
      <c r="AA3022" s="16"/>
      <c r="AB3022" s="16"/>
      <c r="AC3022" s="16"/>
      <c r="AD3022" s="16"/>
      <c r="AE3022" s="16"/>
      <c r="AF3022" s="16"/>
      <c r="AG3022" s="16"/>
      <c r="AH3022" s="16"/>
      <c r="AI3022" s="16"/>
      <c r="AJ3022" s="16"/>
      <c r="AK3022" s="16"/>
      <c r="AM3022"/>
    </row>
    <row r="3023" spans="1:44" ht="18" customHeight="1" x14ac:dyDescent="0.2">
      <c r="A3023" s="62"/>
      <c r="B3023" s="179" t="s">
        <v>279</v>
      </c>
      <c r="C3023" s="180"/>
      <c r="D3023" s="99" t="str">
        <f>IF($X3012="","",_xlfn.XLOOKUP($X3012,Sisteplant[Número OS],Sisteplant[Ativo]))</f>
        <v/>
      </c>
      <c r="E3023" s="99"/>
      <c r="F3023" s="99"/>
      <c r="G3023" s="99"/>
      <c r="H3023" s="99"/>
      <c r="I3023" s="99"/>
      <c r="J3023" s="99"/>
      <c r="K3023" s="99"/>
      <c r="L3023" s="179" t="s">
        <v>280</v>
      </c>
      <c r="M3023" s="180"/>
      <c r="N3023" s="180"/>
      <c r="O3023" s="180"/>
      <c r="P3023" s="99" t="str">
        <f>IF($X3012="","",_xlfn.XLOOKUP($X3012,Sisteplant[Número OS],Sisteplant[Denominação Ativo]))</f>
        <v/>
      </c>
      <c r="Q3023" s="99"/>
      <c r="R3023" s="99"/>
      <c r="S3023" s="99"/>
      <c r="T3023" s="99"/>
      <c r="U3023" s="99"/>
      <c r="V3023" s="99"/>
      <c r="W3023" s="99"/>
      <c r="X3023" s="99"/>
      <c r="Y3023" s="99"/>
      <c r="Z3023" s="99"/>
      <c r="AA3023" s="99"/>
      <c r="AB3023" s="99"/>
      <c r="AC3023" s="99"/>
      <c r="AD3023" s="99"/>
      <c r="AE3023" s="185" t="str">
        <f t="array" ref="AE3023">IFERROR(
IF(I3015="","",
_xlfn.SWITCH(I3015,
"PROJETO","PO",
"OBRAS","CC")),
"--")</f>
        <v/>
      </c>
      <c r="AF3023" s="186"/>
      <c r="AG3023" s="214" t="str">
        <f t="array" ref="AG3023">IFERROR(
_xlfn.SWITCH(I3015,
"","",
"PROJETO",VALUE(RIGHT(_xlfn.XLOOKUP(X3012,Sisteplant[Número OS],Sisteplant[Observações do Serviço]),LEN(_xlfn.XLOOKUP(X3012,Sisteplant[Número OS],Sisteplant[Observações do Serviço]))-3)),
"OBRAS",VALUE(LEFT(VLOOKUP($X3012,Sisteplant[],20,FALSE),FIND("-",VLOOKUP($X3012,Sisteplant[],20,FALSE))-1))),"--")</f>
        <v/>
      </c>
      <c r="AH3023" s="214"/>
      <c r="AI3023" s="214"/>
      <c r="AJ3023" s="214"/>
      <c r="AK3023" s="215"/>
      <c r="AM3023"/>
    </row>
    <row r="3024" spans="1:44" ht="7" customHeight="1" x14ac:dyDescent="0.2">
      <c r="A3024" s="62"/>
      <c r="B3024" s="18"/>
      <c r="C3024" s="24"/>
      <c r="D3024" s="18"/>
      <c r="E3024" s="18"/>
      <c r="F3024" s="18"/>
      <c r="G3024" s="18"/>
      <c r="H3024" s="18"/>
      <c r="I3024" s="18"/>
      <c r="J3024" s="18"/>
      <c r="K3024" s="18"/>
      <c r="L3024" s="18"/>
      <c r="M3024" s="18"/>
      <c r="N3024" s="18"/>
      <c r="O3024" s="18"/>
      <c r="P3024" s="18"/>
      <c r="Q3024" s="18"/>
      <c r="R3024" s="18"/>
      <c r="S3024" s="18"/>
      <c r="T3024" s="18"/>
      <c r="U3024" s="18"/>
      <c r="V3024" s="18"/>
      <c r="W3024" s="18"/>
      <c r="X3024" s="18"/>
      <c r="Y3024" s="18"/>
      <c r="Z3024" s="18"/>
      <c r="AA3024" s="18"/>
      <c r="AB3024" s="18"/>
      <c r="AC3024" s="18"/>
      <c r="AD3024" s="18"/>
      <c r="AE3024" s="18"/>
      <c r="AF3024" s="18"/>
      <c r="AG3024" s="18"/>
      <c r="AH3024" s="18"/>
      <c r="AI3024" s="18"/>
      <c r="AJ3024" s="18"/>
      <c r="AK3024" s="18"/>
      <c r="AM3024"/>
    </row>
    <row r="3025" spans="1:39" ht="18" customHeight="1" x14ac:dyDescent="0.2">
      <c r="A3025" s="62"/>
      <c r="B3025" s="179" t="s">
        <v>9</v>
      </c>
      <c r="C3025" s="180"/>
      <c r="D3025" s="180"/>
      <c r="E3025" s="180"/>
      <c r="F3025" s="99" t="str">
        <f>IF($X3012="","",_xlfn.XLOOKUP($X3012,Sisteplant[Número OS],Sisteplant[Denominação do Solicitante]))</f>
        <v/>
      </c>
      <c r="G3025" s="99"/>
      <c r="H3025" s="99"/>
      <c r="I3025" s="99"/>
      <c r="J3025" s="99"/>
      <c r="K3025" s="99"/>
      <c r="L3025" s="99"/>
      <c r="M3025" s="99"/>
      <c r="N3025" s="99"/>
      <c r="O3025" s="99"/>
      <c r="P3025" s="99"/>
      <c r="Q3025" s="99"/>
      <c r="R3025" s="99"/>
      <c r="S3025" s="181" t="s">
        <v>281</v>
      </c>
      <c r="T3025" s="182"/>
      <c r="U3025" s="182"/>
      <c r="V3025" s="183" t="str">
        <f>IF($X3012="","",_xlfn.XLOOKUP($X3012,Sisteplant[Número OS],Sisteplant[Denominação Unidade Negócio]))</f>
        <v/>
      </c>
      <c r="W3025" s="183"/>
      <c r="X3025" s="183"/>
      <c r="Y3025" s="183"/>
      <c r="Z3025" s="183"/>
      <c r="AA3025" s="184"/>
      <c r="AB3025" s="185" t="s">
        <v>1</v>
      </c>
      <c r="AC3025" s="186"/>
      <c r="AD3025" s="186"/>
      <c r="AE3025" s="186"/>
      <c r="AF3025" s="99" t="str">
        <f>IF($X3012="","",_xlfn.XLOOKUP($X3012,Sisteplant[Número OS],Sisteplant[OS Cliente]))</f>
        <v/>
      </c>
      <c r="AG3025" s="99"/>
      <c r="AH3025" s="99"/>
      <c r="AI3025" s="99"/>
      <c r="AJ3025" s="99"/>
      <c r="AK3025" s="100"/>
      <c r="AM3025"/>
    </row>
    <row r="3026" spans="1:39" ht="7" customHeight="1" x14ac:dyDescent="0.2">
      <c r="A3026" s="62"/>
      <c r="B3026" s="16"/>
      <c r="C3026" s="17"/>
      <c r="D3026" s="18"/>
      <c r="E3026" s="18"/>
      <c r="F3026" s="18"/>
      <c r="G3026" s="18"/>
      <c r="H3026" s="18"/>
      <c r="I3026" s="16"/>
      <c r="J3026" s="16"/>
      <c r="K3026" s="16"/>
      <c r="L3026" s="16"/>
      <c r="M3026" s="16"/>
      <c r="N3026" s="16"/>
      <c r="O3026" s="16"/>
      <c r="P3026" s="16"/>
      <c r="Q3026" s="16"/>
      <c r="R3026" s="16"/>
      <c r="S3026" s="16"/>
      <c r="T3026" s="16"/>
      <c r="U3026" s="16"/>
      <c r="V3026" s="16"/>
      <c r="W3026" s="16"/>
      <c r="X3026" s="16"/>
      <c r="Y3026" s="16"/>
      <c r="Z3026" s="16"/>
      <c r="AA3026" s="16"/>
      <c r="AB3026" s="16"/>
      <c r="AC3026" s="16"/>
      <c r="AD3026" s="16"/>
      <c r="AE3026" s="16"/>
      <c r="AF3026" s="16"/>
      <c r="AG3026" s="16"/>
      <c r="AH3026" s="16"/>
      <c r="AI3026" s="16"/>
      <c r="AJ3026" s="16"/>
      <c r="AK3026" s="16"/>
      <c r="AM3026"/>
    </row>
    <row r="3027" spans="1:39" ht="15" customHeight="1" x14ac:dyDescent="0.2">
      <c r="A3027" s="62"/>
      <c r="B3027" s="232" t="s">
        <v>282</v>
      </c>
      <c r="C3027" s="152" t="s">
        <v>283</v>
      </c>
      <c r="D3027" s="153"/>
      <c r="E3027" s="153"/>
      <c r="F3027" s="153"/>
      <c r="G3027" s="153"/>
      <c r="H3027" s="153"/>
      <c r="I3027" s="153"/>
      <c r="J3027" s="153"/>
      <c r="K3027" s="153"/>
      <c r="L3027" s="153"/>
      <c r="M3027" s="153"/>
      <c r="N3027" s="153"/>
      <c r="O3027" s="153"/>
      <c r="P3027" s="153"/>
      <c r="Q3027" s="153"/>
      <c r="R3027" s="153"/>
      <c r="S3027" s="153"/>
      <c r="T3027" s="153"/>
      <c r="U3027" s="153"/>
      <c r="V3027" s="153"/>
      <c r="W3027" s="153"/>
      <c r="X3027" s="153"/>
      <c r="Y3027" s="153"/>
      <c r="Z3027" s="153"/>
      <c r="AA3027" s="153"/>
      <c r="AB3027" s="153"/>
      <c r="AC3027" s="153"/>
      <c r="AD3027" s="153"/>
      <c r="AE3027" s="154"/>
      <c r="AF3027" s="136" t="s">
        <v>284</v>
      </c>
      <c r="AG3027" s="137"/>
      <c r="AH3027" s="138"/>
      <c r="AI3027" s="136" t="s">
        <v>281</v>
      </c>
      <c r="AJ3027" s="137"/>
      <c r="AK3027" s="138"/>
      <c r="AM3027"/>
    </row>
    <row r="3028" spans="1:39" ht="16.75" customHeight="1" x14ac:dyDescent="0.2">
      <c r="A3028" s="62"/>
      <c r="B3028" s="233"/>
      <c r="C3028" s="155"/>
      <c r="D3028" s="156"/>
      <c r="E3028" s="156"/>
      <c r="F3028" s="156"/>
      <c r="G3028" s="156"/>
      <c r="H3028" s="156"/>
      <c r="I3028" s="156"/>
      <c r="J3028" s="156"/>
      <c r="K3028" s="156"/>
      <c r="L3028" s="156"/>
      <c r="M3028" s="156"/>
      <c r="N3028" s="156"/>
      <c r="O3028" s="156"/>
      <c r="P3028" s="156"/>
      <c r="Q3028" s="156"/>
      <c r="R3028" s="156"/>
      <c r="S3028" s="156"/>
      <c r="T3028" s="156"/>
      <c r="U3028" s="156"/>
      <c r="V3028" s="156"/>
      <c r="W3028" s="156"/>
      <c r="X3028" s="156"/>
      <c r="Y3028" s="156"/>
      <c r="Z3028" s="156"/>
      <c r="AA3028" s="156"/>
      <c r="AB3028" s="156"/>
      <c r="AC3028" s="156"/>
      <c r="AD3028" s="156"/>
      <c r="AE3028" s="157"/>
      <c r="AF3028" s="139"/>
      <c r="AG3028" s="140"/>
      <c r="AH3028" s="141"/>
      <c r="AI3028" s="139"/>
      <c r="AJ3028" s="140"/>
      <c r="AK3028" s="141"/>
      <c r="AM3028"/>
    </row>
    <row r="3029" spans="1:39" ht="16.75" customHeight="1" x14ac:dyDescent="0.2">
      <c r="A3029" s="62"/>
      <c r="B3029" s="92">
        <v>1</v>
      </c>
      <c r="C3029" s="142"/>
      <c r="D3029" s="143"/>
      <c r="E3029" s="143"/>
      <c r="F3029" s="143"/>
      <c r="G3029" s="143"/>
      <c r="H3029" s="143"/>
      <c r="I3029" s="143"/>
      <c r="J3029" s="143"/>
      <c r="K3029" s="143"/>
      <c r="L3029" s="143"/>
      <c r="M3029" s="143"/>
      <c r="N3029" s="143"/>
      <c r="O3029" s="143"/>
      <c r="P3029" s="143"/>
      <c r="Q3029" s="143"/>
      <c r="R3029" s="143"/>
      <c r="S3029" s="143"/>
      <c r="T3029" s="143"/>
      <c r="U3029" s="143"/>
      <c r="V3029" s="143"/>
      <c r="W3029" s="143"/>
      <c r="X3029" s="143"/>
      <c r="Y3029" s="143"/>
      <c r="Z3029" s="143"/>
      <c r="AA3029" s="143"/>
      <c r="AB3029" s="143"/>
      <c r="AC3029" s="143"/>
      <c r="AD3029" s="143"/>
      <c r="AE3029" s="144"/>
      <c r="AF3029" s="142"/>
      <c r="AG3029" s="143"/>
      <c r="AH3029" s="144"/>
      <c r="AI3029" s="142"/>
      <c r="AJ3029" s="143"/>
      <c r="AK3029" s="144"/>
      <c r="AM3029"/>
    </row>
    <row r="3030" spans="1:39" ht="16.75" customHeight="1" x14ac:dyDescent="0.2">
      <c r="A3030" s="62"/>
      <c r="B3030" s="93">
        <v>2</v>
      </c>
      <c r="C3030" s="145"/>
      <c r="D3030" s="146"/>
      <c r="E3030" s="146"/>
      <c r="F3030" s="146"/>
      <c r="G3030" s="146"/>
      <c r="H3030" s="146"/>
      <c r="I3030" s="146"/>
      <c r="J3030" s="146"/>
      <c r="K3030" s="146"/>
      <c r="L3030" s="146"/>
      <c r="M3030" s="146"/>
      <c r="N3030" s="146"/>
      <c r="O3030" s="146"/>
      <c r="P3030" s="146"/>
      <c r="Q3030" s="146"/>
      <c r="R3030" s="146"/>
      <c r="S3030" s="146"/>
      <c r="T3030" s="146"/>
      <c r="U3030" s="146"/>
      <c r="V3030" s="146"/>
      <c r="W3030" s="146"/>
      <c r="X3030" s="146"/>
      <c r="Y3030" s="146"/>
      <c r="Z3030" s="146"/>
      <c r="AA3030" s="146"/>
      <c r="AB3030" s="146"/>
      <c r="AC3030" s="146"/>
      <c r="AD3030" s="146"/>
      <c r="AE3030" s="147"/>
      <c r="AF3030" s="145"/>
      <c r="AG3030" s="146"/>
      <c r="AH3030" s="147"/>
      <c r="AI3030" s="145"/>
      <c r="AJ3030" s="146"/>
      <c r="AK3030" s="147"/>
      <c r="AM3030"/>
    </row>
    <row r="3031" spans="1:39" ht="16.75" customHeight="1" x14ac:dyDescent="0.2">
      <c r="A3031" s="62"/>
      <c r="B3031" s="93">
        <v>3</v>
      </c>
      <c r="C3031" s="145"/>
      <c r="D3031" s="146"/>
      <c r="E3031" s="146"/>
      <c r="F3031" s="146"/>
      <c r="G3031" s="146"/>
      <c r="H3031" s="146"/>
      <c r="I3031" s="146"/>
      <c r="J3031" s="146"/>
      <c r="K3031" s="146"/>
      <c r="L3031" s="146"/>
      <c r="M3031" s="146"/>
      <c r="N3031" s="146"/>
      <c r="O3031" s="146"/>
      <c r="P3031" s="146"/>
      <c r="Q3031" s="146"/>
      <c r="R3031" s="146"/>
      <c r="S3031" s="146"/>
      <c r="T3031" s="146"/>
      <c r="U3031" s="146"/>
      <c r="V3031" s="146"/>
      <c r="W3031" s="146"/>
      <c r="X3031" s="146"/>
      <c r="Y3031" s="146"/>
      <c r="Z3031" s="146"/>
      <c r="AA3031" s="146"/>
      <c r="AB3031" s="146"/>
      <c r="AC3031" s="146"/>
      <c r="AD3031" s="146"/>
      <c r="AE3031" s="147"/>
      <c r="AF3031" s="145"/>
      <c r="AG3031" s="146"/>
      <c r="AH3031" s="147"/>
      <c r="AI3031" s="145"/>
      <c r="AJ3031" s="146"/>
      <c r="AK3031" s="147"/>
      <c r="AM3031"/>
    </row>
    <row r="3032" spans="1:39" s="27" customFormat="1" ht="17" customHeight="1" x14ac:dyDescent="0.2">
      <c r="A3032" s="64"/>
      <c r="B3032" s="93">
        <v>4</v>
      </c>
      <c r="C3032" s="145"/>
      <c r="D3032" s="146"/>
      <c r="E3032" s="146"/>
      <c r="F3032" s="146"/>
      <c r="G3032" s="146"/>
      <c r="H3032" s="146"/>
      <c r="I3032" s="146"/>
      <c r="J3032" s="146"/>
      <c r="K3032" s="146"/>
      <c r="L3032" s="146"/>
      <c r="M3032" s="146"/>
      <c r="N3032" s="146"/>
      <c r="O3032" s="146"/>
      <c r="P3032" s="146"/>
      <c r="Q3032" s="146"/>
      <c r="R3032" s="146"/>
      <c r="S3032" s="146"/>
      <c r="T3032" s="146"/>
      <c r="U3032" s="146"/>
      <c r="V3032" s="146"/>
      <c r="W3032" s="146"/>
      <c r="X3032" s="146"/>
      <c r="Y3032" s="146"/>
      <c r="Z3032" s="146"/>
      <c r="AA3032" s="146"/>
      <c r="AB3032" s="146"/>
      <c r="AC3032" s="146"/>
      <c r="AD3032" s="146"/>
      <c r="AE3032" s="147"/>
      <c r="AF3032" s="145"/>
      <c r="AG3032" s="146"/>
      <c r="AH3032" s="147"/>
      <c r="AI3032" s="145"/>
      <c r="AJ3032" s="146"/>
      <c r="AK3032" s="147"/>
    </row>
    <row r="3033" spans="1:39" ht="17" customHeight="1" x14ac:dyDescent="0.2">
      <c r="A3033" s="62"/>
      <c r="B3033" s="93">
        <v>5</v>
      </c>
      <c r="C3033" s="145"/>
      <c r="D3033" s="146"/>
      <c r="E3033" s="146"/>
      <c r="F3033" s="146"/>
      <c r="G3033" s="146"/>
      <c r="H3033" s="146"/>
      <c r="I3033" s="146"/>
      <c r="J3033" s="146"/>
      <c r="K3033" s="146"/>
      <c r="L3033" s="146"/>
      <c r="M3033" s="146"/>
      <c r="N3033" s="146"/>
      <c r="O3033" s="146"/>
      <c r="P3033" s="146"/>
      <c r="Q3033" s="146"/>
      <c r="R3033" s="146"/>
      <c r="S3033" s="146"/>
      <c r="T3033" s="146"/>
      <c r="U3033" s="146"/>
      <c r="V3033" s="146"/>
      <c r="W3033" s="146"/>
      <c r="X3033" s="146"/>
      <c r="Y3033" s="146"/>
      <c r="Z3033" s="146"/>
      <c r="AA3033" s="146"/>
      <c r="AB3033" s="146"/>
      <c r="AC3033" s="146"/>
      <c r="AD3033" s="146"/>
      <c r="AE3033" s="147"/>
      <c r="AF3033" s="145"/>
      <c r="AG3033" s="146"/>
      <c r="AH3033" s="147"/>
      <c r="AI3033" s="145"/>
      <c r="AJ3033" s="146"/>
      <c r="AK3033" s="147"/>
      <c r="AM3033"/>
    </row>
    <row r="3034" spans="1:39" ht="17" customHeight="1" x14ac:dyDescent="0.2">
      <c r="A3034" s="62"/>
      <c r="B3034" s="93">
        <v>6</v>
      </c>
      <c r="C3034" s="145"/>
      <c r="D3034" s="146"/>
      <c r="E3034" s="146"/>
      <c r="F3034" s="146"/>
      <c r="G3034" s="146"/>
      <c r="H3034" s="146"/>
      <c r="I3034" s="146"/>
      <c r="J3034" s="146"/>
      <c r="K3034" s="146"/>
      <c r="L3034" s="146"/>
      <c r="M3034" s="146"/>
      <c r="N3034" s="146"/>
      <c r="O3034" s="146"/>
      <c r="P3034" s="146"/>
      <c r="Q3034" s="146"/>
      <c r="R3034" s="146"/>
      <c r="S3034" s="146"/>
      <c r="T3034" s="146"/>
      <c r="U3034" s="146"/>
      <c r="V3034" s="146"/>
      <c r="W3034" s="146"/>
      <c r="X3034" s="146"/>
      <c r="Y3034" s="146"/>
      <c r="Z3034" s="146"/>
      <c r="AA3034" s="146"/>
      <c r="AB3034" s="146"/>
      <c r="AC3034" s="146"/>
      <c r="AD3034" s="146"/>
      <c r="AE3034" s="147"/>
      <c r="AF3034" s="145"/>
      <c r="AG3034" s="146"/>
      <c r="AH3034" s="147"/>
      <c r="AI3034" s="145"/>
      <c r="AJ3034" s="146"/>
      <c r="AK3034" s="147"/>
      <c r="AM3034"/>
    </row>
    <row r="3035" spans="1:39" ht="17" customHeight="1" x14ac:dyDescent="0.2">
      <c r="A3035" s="62"/>
      <c r="B3035" s="94">
        <v>7</v>
      </c>
      <c r="C3035" s="148"/>
      <c r="D3035" s="149"/>
      <c r="E3035" s="149"/>
      <c r="F3035" s="149"/>
      <c r="G3035" s="149"/>
      <c r="H3035" s="149"/>
      <c r="I3035" s="149"/>
      <c r="J3035" s="149"/>
      <c r="K3035" s="149"/>
      <c r="L3035" s="149"/>
      <c r="M3035" s="149"/>
      <c r="N3035" s="149"/>
      <c r="O3035" s="149"/>
      <c r="P3035" s="149"/>
      <c r="Q3035" s="149"/>
      <c r="R3035" s="149"/>
      <c r="S3035" s="149"/>
      <c r="T3035" s="149"/>
      <c r="U3035" s="149"/>
      <c r="V3035" s="149"/>
      <c r="W3035" s="149"/>
      <c r="X3035" s="149"/>
      <c r="Y3035" s="149"/>
      <c r="Z3035" s="149"/>
      <c r="AA3035" s="149"/>
      <c r="AB3035" s="149"/>
      <c r="AC3035" s="149"/>
      <c r="AD3035" s="149"/>
      <c r="AE3035" s="150"/>
      <c r="AF3035" s="148"/>
      <c r="AG3035" s="149"/>
      <c r="AH3035" s="150"/>
      <c r="AI3035" s="148"/>
      <c r="AJ3035" s="149"/>
      <c r="AK3035" s="150"/>
      <c r="AM3035"/>
    </row>
    <row r="3036" spans="1:39" ht="7" customHeight="1" x14ac:dyDescent="0.2">
      <c r="A3036" s="62"/>
      <c r="B3036" s="16"/>
      <c r="C3036" s="17"/>
      <c r="D3036" s="18"/>
      <c r="E3036" s="18"/>
      <c r="F3036" s="18"/>
      <c r="G3036" s="18"/>
      <c r="H3036" s="18"/>
      <c r="I3036" s="16"/>
      <c r="J3036" s="16"/>
      <c r="K3036" s="16"/>
      <c r="L3036" s="16"/>
      <c r="M3036" s="16"/>
      <c r="N3036" s="16"/>
      <c r="O3036" s="16"/>
      <c r="P3036" s="16"/>
      <c r="Q3036" s="16"/>
      <c r="R3036" s="16"/>
      <c r="S3036" s="16"/>
      <c r="T3036" s="16"/>
      <c r="U3036" s="16"/>
      <c r="V3036" s="16"/>
      <c r="W3036" s="16"/>
      <c r="X3036" s="16"/>
      <c r="Y3036" s="16"/>
      <c r="Z3036" s="16"/>
      <c r="AA3036" s="16"/>
      <c r="AB3036" s="16"/>
      <c r="AC3036" s="16"/>
      <c r="AD3036" s="16"/>
      <c r="AE3036" s="16"/>
      <c r="AF3036" s="16"/>
      <c r="AG3036" s="16"/>
      <c r="AH3036" s="16"/>
      <c r="AI3036" s="16"/>
      <c r="AJ3036" s="16"/>
      <c r="AK3036" s="16"/>
      <c r="AM3036"/>
    </row>
    <row r="3037" spans="1:39" ht="17" customHeight="1" x14ac:dyDescent="0.2">
      <c r="A3037" s="62"/>
      <c r="B3037" s="163" t="s">
        <v>285</v>
      </c>
      <c r="C3037" s="164"/>
      <c r="D3037" s="165"/>
      <c r="E3037" s="163" t="s">
        <v>286</v>
      </c>
      <c r="F3037" s="164"/>
      <c r="G3037" s="164"/>
      <c r="H3037" s="164"/>
      <c r="I3037" s="164"/>
      <c r="J3037" s="164"/>
      <c r="K3037" s="164"/>
      <c r="L3037" s="164"/>
      <c r="M3037" s="164"/>
      <c r="N3037" s="164"/>
      <c r="O3037" s="164"/>
      <c r="P3037" s="164"/>
      <c r="Q3037" s="164"/>
      <c r="R3037" s="164"/>
      <c r="S3037" s="165"/>
      <c r="T3037" s="163" t="s">
        <v>287</v>
      </c>
      <c r="U3037" s="164"/>
      <c r="V3037" s="164"/>
      <c r="W3037" s="164"/>
      <c r="X3037" s="165"/>
      <c r="Y3037" s="163" t="s">
        <v>288</v>
      </c>
      <c r="Z3037" s="164"/>
      <c r="AA3037" s="164"/>
      <c r="AB3037" s="164"/>
      <c r="AC3037" s="165"/>
      <c r="AD3037" s="163" t="s">
        <v>289</v>
      </c>
      <c r="AE3037" s="164"/>
      <c r="AF3037" s="164"/>
      <c r="AG3037" s="164"/>
      <c r="AH3037" s="165"/>
      <c r="AI3037" s="163" t="s">
        <v>290</v>
      </c>
      <c r="AJ3037" s="164"/>
      <c r="AK3037" s="165"/>
      <c r="AM3037"/>
    </row>
    <row r="3038" spans="1:39" ht="17" customHeight="1" x14ac:dyDescent="0.2">
      <c r="A3038" s="62"/>
      <c r="B3038" s="142"/>
      <c r="C3038" s="143"/>
      <c r="D3038" s="144"/>
      <c r="E3038" s="142"/>
      <c r="F3038" s="143"/>
      <c r="G3038" s="143"/>
      <c r="H3038" s="143"/>
      <c r="I3038" s="143"/>
      <c r="J3038" s="143"/>
      <c r="K3038" s="143"/>
      <c r="L3038" s="143"/>
      <c r="M3038" s="143"/>
      <c r="N3038" s="143"/>
      <c r="O3038" s="143"/>
      <c r="P3038" s="143"/>
      <c r="Q3038" s="143"/>
      <c r="R3038" s="143"/>
      <c r="S3038" s="144"/>
      <c r="T3038" s="142" t="s">
        <v>291</v>
      </c>
      <c r="U3038" s="143"/>
      <c r="V3038" s="143"/>
      <c r="W3038" s="143"/>
      <c r="X3038" s="144"/>
      <c r="Y3038" s="142" t="s">
        <v>292</v>
      </c>
      <c r="Z3038" s="143"/>
      <c r="AA3038" s="143"/>
      <c r="AB3038" s="143"/>
      <c r="AC3038" s="144"/>
      <c r="AD3038" s="142" t="s">
        <v>292</v>
      </c>
      <c r="AE3038" s="143"/>
      <c r="AF3038" s="143"/>
      <c r="AG3038" s="143"/>
      <c r="AH3038" s="144"/>
      <c r="AI3038" s="142"/>
      <c r="AJ3038" s="143"/>
      <c r="AK3038" s="144"/>
      <c r="AM3038"/>
    </row>
    <row r="3039" spans="1:39" ht="17" customHeight="1" x14ac:dyDescent="0.2">
      <c r="A3039" s="62"/>
      <c r="B3039" s="145"/>
      <c r="C3039" s="146"/>
      <c r="D3039" s="147"/>
      <c r="E3039" s="145"/>
      <c r="F3039" s="146"/>
      <c r="G3039" s="146"/>
      <c r="H3039" s="146"/>
      <c r="I3039" s="146"/>
      <c r="J3039" s="146"/>
      <c r="K3039" s="146"/>
      <c r="L3039" s="146"/>
      <c r="M3039" s="146"/>
      <c r="N3039" s="146"/>
      <c r="O3039" s="146"/>
      <c r="P3039" s="146"/>
      <c r="Q3039" s="146"/>
      <c r="R3039" s="146"/>
      <c r="S3039" s="147"/>
      <c r="T3039" s="145" t="s">
        <v>291</v>
      </c>
      <c r="U3039" s="146"/>
      <c r="V3039" s="146"/>
      <c r="W3039" s="146"/>
      <c r="X3039" s="147"/>
      <c r="Y3039" s="145" t="s">
        <v>292</v>
      </c>
      <c r="Z3039" s="146"/>
      <c r="AA3039" s="146"/>
      <c r="AB3039" s="146"/>
      <c r="AC3039" s="147"/>
      <c r="AD3039" s="145" t="s">
        <v>292</v>
      </c>
      <c r="AE3039" s="146"/>
      <c r="AF3039" s="146"/>
      <c r="AG3039" s="146"/>
      <c r="AH3039" s="147"/>
      <c r="AI3039" s="145"/>
      <c r="AJ3039" s="146"/>
      <c r="AK3039" s="147"/>
      <c r="AM3039"/>
    </row>
    <row r="3040" spans="1:39" ht="17" customHeight="1" x14ac:dyDescent="0.2">
      <c r="A3040" s="62"/>
      <c r="B3040" s="145"/>
      <c r="C3040" s="146"/>
      <c r="D3040" s="147"/>
      <c r="E3040" s="145"/>
      <c r="F3040" s="146"/>
      <c r="G3040" s="146"/>
      <c r="H3040" s="146"/>
      <c r="I3040" s="146"/>
      <c r="J3040" s="146"/>
      <c r="K3040" s="146"/>
      <c r="L3040" s="146"/>
      <c r="M3040" s="146"/>
      <c r="N3040" s="146"/>
      <c r="O3040" s="146"/>
      <c r="P3040" s="146"/>
      <c r="Q3040" s="146"/>
      <c r="R3040" s="146"/>
      <c r="S3040" s="147"/>
      <c r="T3040" s="145" t="s">
        <v>291</v>
      </c>
      <c r="U3040" s="146"/>
      <c r="V3040" s="146"/>
      <c r="W3040" s="146"/>
      <c r="X3040" s="147"/>
      <c r="Y3040" s="145" t="s">
        <v>292</v>
      </c>
      <c r="Z3040" s="146"/>
      <c r="AA3040" s="146"/>
      <c r="AB3040" s="146"/>
      <c r="AC3040" s="147"/>
      <c r="AD3040" s="145" t="s">
        <v>292</v>
      </c>
      <c r="AE3040" s="146"/>
      <c r="AF3040" s="146"/>
      <c r="AG3040" s="146"/>
      <c r="AH3040" s="147"/>
      <c r="AI3040" s="145"/>
      <c r="AJ3040" s="146"/>
      <c r="AK3040" s="147"/>
      <c r="AM3040"/>
    </row>
    <row r="3041" spans="1:39" ht="17" customHeight="1" x14ac:dyDescent="0.2">
      <c r="A3041" s="62"/>
      <c r="B3041" s="145"/>
      <c r="C3041" s="146"/>
      <c r="D3041" s="147"/>
      <c r="E3041" s="145"/>
      <c r="F3041" s="146"/>
      <c r="G3041" s="146"/>
      <c r="H3041" s="146"/>
      <c r="I3041" s="146"/>
      <c r="J3041" s="146"/>
      <c r="K3041" s="146"/>
      <c r="L3041" s="146"/>
      <c r="M3041" s="146"/>
      <c r="N3041" s="146"/>
      <c r="O3041" s="146"/>
      <c r="P3041" s="146"/>
      <c r="Q3041" s="146"/>
      <c r="R3041" s="146"/>
      <c r="S3041" s="147"/>
      <c r="T3041" s="145" t="s">
        <v>291</v>
      </c>
      <c r="U3041" s="146"/>
      <c r="V3041" s="146"/>
      <c r="W3041" s="146"/>
      <c r="X3041" s="147"/>
      <c r="Y3041" s="145" t="s">
        <v>292</v>
      </c>
      <c r="Z3041" s="146"/>
      <c r="AA3041" s="146"/>
      <c r="AB3041" s="146"/>
      <c r="AC3041" s="147"/>
      <c r="AD3041" s="145" t="s">
        <v>292</v>
      </c>
      <c r="AE3041" s="146"/>
      <c r="AF3041" s="146"/>
      <c r="AG3041" s="146"/>
      <c r="AH3041" s="147"/>
      <c r="AI3041" s="145"/>
      <c r="AJ3041" s="146"/>
      <c r="AK3041" s="147"/>
      <c r="AM3041"/>
    </row>
    <row r="3042" spans="1:39" ht="17" customHeight="1" x14ac:dyDescent="0.2">
      <c r="A3042" s="62"/>
      <c r="B3042" s="145"/>
      <c r="C3042" s="146"/>
      <c r="D3042" s="147"/>
      <c r="E3042" s="145"/>
      <c r="F3042" s="146"/>
      <c r="G3042" s="146"/>
      <c r="H3042" s="146"/>
      <c r="I3042" s="146"/>
      <c r="J3042" s="146"/>
      <c r="K3042" s="146"/>
      <c r="L3042" s="146"/>
      <c r="M3042" s="146"/>
      <c r="N3042" s="146"/>
      <c r="O3042" s="146"/>
      <c r="P3042" s="146"/>
      <c r="Q3042" s="146"/>
      <c r="R3042" s="146"/>
      <c r="S3042" s="147"/>
      <c r="T3042" s="145" t="s">
        <v>291</v>
      </c>
      <c r="U3042" s="146"/>
      <c r="V3042" s="146"/>
      <c r="W3042" s="146"/>
      <c r="X3042" s="147"/>
      <c r="Y3042" s="145" t="s">
        <v>292</v>
      </c>
      <c r="Z3042" s="146"/>
      <c r="AA3042" s="146"/>
      <c r="AB3042" s="146"/>
      <c r="AC3042" s="147"/>
      <c r="AD3042" s="145" t="s">
        <v>292</v>
      </c>
      <c r="AE3042" s="146"/>
      <c r="AF3042" s="146"/>
      <c r="AG3042" s="146"/>
      <c r="AH3042" s="147"/>
      <c r="AI3042" s="145"/>
      <c r="AJ3042" s="146"/>
      <c r="AK3042" s="147"/>
      <c r="AM3042"/>
    </row>
    <row r="3043" spans="1:39" ht="17" customHeight="1" x14ac:dyDescent="0.2">
      <c r="A3043" s="62"/>
      <c r="B3043" s="145"/>
      <c r="C3043" s="146"/>
      <c r="D3043" s="147"/>
      <c r="E3043" s="145"/>
      <c r="F3043" s="146"/>
      <c r="G3043" s="146"/>
      <c r="H3043" s="146"/>
      <c r="I3043" s="146"/>
      <c r="J3043" s="146"/>
      <c r="K3043" s="146"/>
      <c r="L3043" s="146"/>
      <c r="M3043" s="146"/>
      <c r="N3043" s="146"/>
      <c r="O3043" s="146"/>
      <c r="P3043" s="146"/>
      <c r="Q3043" s="146"/>
      <c r="R3043" s="146"/>
      <c r="S3043" s="147"/>
      <c r="T3043" s="145" t="s">
        <v>291</v>
      </c>
      <c r="U3043" s="146"/>
      <c r="V3043" s="146"/>
      <c r="W3043" s="146"/>
      <c r="X3043" s="147"/>
      <c r="Y3043" s="145" t="s">
        <v>292</v>
      </c>
      <c r="Z3043" s="146"/>
      <c r="AA3043" s="146"/>
      <c r="AB3043" s="146"/>
      <c r="AC3043" s="147"/>
      <c r="AD3043" s="145" t="s">
        <v>292</v>
      </c>
      <c r="AE3043" s="146"/>
      <c r="AF3043" s="146"/>
      <c r="AG3043" s="146"/>
      <c r="AH3043" s="147"/>
      <c r="AI3043" s="145"/>
      <c r="AJ3043" s="146"/>
      <c r="AK3043" s="147"/>
      <c r="AM3043"/>
    </row>
    <row r="3044" spans="1:39" ht="17" customHeight="1" x14ac:dyDescent="0.2">
      <c r="A3044" s="62"/>
      <c r="B3044" s="145"/>
      <c r="C3044" s="146"/>
      <c r="D3044" s="147"/>
      <c r="E3044" s="145"/>
      <c r="F3044" s="146"/>
      <c r="G3044" s="146"/>
      <c r="H3044" s="146"/>
      <c r="I3044" s="146"/>
      <c r="J3044" s="146"/>
      <c r="K3044" s="146"/>
      <c r="L3044" s="146"/>
      <c r="M3044" s="146"/>
      <c r="N3044" s="146"/>
      <c r="O3044" s="146"/>
      <c r="P3044" s="146"/>
      <c r="Q3044" s="146"/>
      <c r="R3044" s="146"/>
      <c r="S3044" s="147"/>
      <c r="T3044" s="145" t="s">
        <v>291</v>
      </c>
      <c r="U3044" s="146"/>
      <c r="V3044" s="146"/>
      <c r="W3044" s="146"/>
      <c r="X3044" s="147"/>
      <c r="Y3044" s="145" t="s">
        <v>292</v>
      </c>
      <c r="Z3044" s="146"/>
      <c r="AA3044" s="146"/>
      <c r="AB3044" s="146"/>
      <c r="AC3044" s="147"/>
      <c r="AD3044" s="145" t="s">
        <v>292</v>
      </c>
      <c r="AE3044" s="146"/>
      <c r="AF3044" s="146"/>
      <c r="AG3044" s="146"/>
      <c r="AH3044" s="147"/>
      <c r="AI3044" s="145"/>
      <c r="AJ3044" s="146"/>
      <c r="AK3044" s="147"/>
      <c r="AM3044"/>
    </row>
    <row r="3045" spans="1:39" ht="17" customHeight="1" x14ac:dyDescent="0.2">
      <c r="A3045" s="62"/>
      <c r="B3045" s="145"/>
      <c r="C3045" s="146"/>
      <c r="D3045" s="147"/>
      <c r="E3045" s="145"/>
      <c r="F3045" s="146"/>
      <c r="G3045" s="146"/>
      <c r="H3045" s="146"/>
      <c r="I3045" s="146"/>
      <c r="J3045" s="146"/>
      <c r="K3045" s="146"/>
      <c r="L3045" s="146"/>
      <c r="M3045" s="146"/>
      <c r="N3045" s="146"/>
      <c r="O3045" s="146"/>
      <c r="P3045" s="146"/>
      <c r="Q3045" s="146"/>
      <c r="R3045" s="146"/>
      <c r="S3045" s="147"/>
      <c r="T3045" s="145" t="s">
        <v>291</v>
      </c>
      <c r="U3045" s="146"/>
      <c r="V3045" s="146"/>
      <c r="W3045" s="146"/>
      <c r="X3045" s="147"/>
      <c r="Y3045" s="145" t="s">
        <v>292</v>
      </c>
      <c r="Z3045" s="146"/>
      <c r="AA3045" s="146"/>
      <c r="AB3045" s="146"/>
      <c r="AC3045" s="147"/>
      <c r="AD3045" s="145" t="s">
        <v>292</v>
      </c>
      <c r="AE3045" s="146"/>
      <c r="AF3045" s="146"/>
      <c r="AG3045" s="146"/>
      <c r="AH3045" s="147"/>
      <c r="AI3045" s="145"/>
      <c r="AJ3045" s="146"/>
      <c r="AK3045" s="147"/>
      <c r="AM3045"/>
    </row>
    <row r="3046" spans="1:39" ht="17" customHeight="1" x14ac:dyDescent="0.2">
      <c r="A3046" s="62"/>
      <c r="B3046" s="145"/>
      <c r="C3046" s="146"/>
      <c r="D3046" s="147"/>
      <c r="E3046" s="145"/>
      <c r="F3046" s="146"/>
      <c r="G3046" s="146"/>
      <c r="H3046" s="146"/>
      <c r="I3046" s="146"/>
      <c r="J3046" s="146"/>
      <c r="K3046" s="146"/>
      <c r="L3046" s="146"/>
      <c r="M3046" s="146"/>
      <c r="N3046" s="146"/>
      <c r="O3046" s="146"/>
      <c r="P3046" s="146"/>
      <c r="Q3046" s="146"/>
      <c r="R3046" s="146"/>
      <c r="S3046" s="147"/>
      <c r="T3046" s="145" t="s">
        <v>291</v>
      </c>
      <c r="U3046" s="146"/>
      <c r="V3046" s="146"/>
      <c r="W3046" s="146"/>
      <c r="X3046" s="147"/>
      <c r="Y3046" s="145" t="s">
        <v>292</v>
      </c>
      <c r="Z3046" s="146"/>
      <c r="AA3046" s="146"/>
      <c r="AB3046" s="146"/>
      <c r="AC3046" s="147"/>
      <c r="AD3046" s="145" t="s">
        <v>292</v>
      </c>
      <c r="AE3046" s="146"/>
      <c r="AF3046" s="146"/>
      <c r="AG3046" s="146"/>
      <c r="AH3046" s="147"/>
      <c r="AI3046" s="145"/>
      <c r="AJ3046" s="146"/>
      <c r="AK3046" s="147"/>
      <c r="AM3046"/>
    </row>
    <row r="3047" spans="1:39" ht="17" customHeight="1" x14ac:dyDescent="0.2">
      <c r="A3047" s="62"/>
      <c r="B3047" s="145"/>
      <c r="C3047" s="146"/>
      <c r="D3047" s="147"/>
      <c r="E3047" s="145"/>
      <c r="F3047" s="146"/>
      <c r="G3047" s="146"/>
      <c r="H3047" s="146"/>
      <c r="I3047" s="146"/>
      <c r="J3047" s="146"/>
      <c r="K3047" s="146"/>
      <c r="L3047" s="146"/>
      <c r="M3047" s="146"/>
      <c r="N3047" s="146"/>
      <c r="O3047" s="146"/>
      <c r="P3047" s="146"/>
      <c r="Q3047" s="146"/>
      <c r="R3047" s="146"/>
      <c r="S3047" s="147"/>
      <c r="T3047" s="145" t="s">
        <v>291</v>
      </c>
      <c r="U3047" s="146"/>
      <c r="V3047" s="146"/>
      <c r="W3047" s="146"/>
      <c r="X3047" s="147"/>
      <c r="Y3047" s="145" t="s">
        <v>292</v>
      </c>
      <c r="Z3047" s="146"/>
      <c r="AA3047" s="146"/>
      <c r="AB3047" s="146"/>
      <c r="AC3047" s="147"/>
      <c r="AD3047" s="145" t="s">
        <v>292</v>
      </c>
      <c r="AE3047" s="146"/>
      <c r="AF3047" s="146"/>
      <c r="AG3047" s="146"/>
      <c r="AH3047" s="147"/>
      <c r="AI3047" s="145"/>
      <c r="AJ3047" s="146"/>
      <c r="AK3047" s="147"/>
      <c r="AM3047"/>
    </row>
    <row r="3048" spans="1:39" ht="17" customHeight="1" x14ac:dyDescent="0.2">
      <c r="A3048" s="62"/>
      <c r="B3048" s="148"/>
      <c r="C3048" s="149"/>
      <c r="D3048" s="150"/>
      <c r="E3048" s="148"/>
      <c r="F3048" s="149"/>
      <c r="G3048" s="149"/>
      <c r="H3048" s="149"/>
      <c r="I3048" s="149"/>
      <c r="J3048" s="149"/>
      <c r="K3048" s="149"/>
      <c r="L3048" s="149"/>
      <c r="M3048" s="149"/>
      <c r="N3048" s="149"/>
      <c r="O3048" s="149"/>
      <c r="P3048" s="149"/>
      <c r="Q3048" s="149"/>
      <c r="R3048" s="149"/>
      <c r="S3048" s="150"/>
      <c r="T3048" s="148" t="s">
        <v>291</v>
      </c>
      <c r="U3048" s="149"/>
      <c r="V3048" s="149"/>
      <c r="W3048" s="149"/>
      <c r="X3048" s="150"/>
      <c r="Y3048" s="148" t="s">
        <v>292</v>
      </c>
      <c r="Z3048" s="149"/>
      <c r="AA3048" s="149"/>
      <c r="AB3048" s="149"/>
      <c r="AC3048" s="150"/>
      <c r="AD3048" s="148" t="s">
        <v>292</v>
      </c>
      <c r="AE3048" s="149"/>
      <c r="AF3048" s="149"/>
      <c r="AG3048" s="149"/>
      <c r="AH3048" s="150"/>
      <c r="AI3048" s="148"/>
      <c r="AJ3048" s="149"/>
      <c r="AK3048" s="150"/>
      <c r="AM3048"/>
    </row>
    <row r="3049" spans="1:39" ht="7" customHeight="1" x14ac:dyDescent="0.2">
      <c r="A3049" s="62"/>
      <c r="AM3049"/>
    </row>
    <row r="3050" spans="1:39" ht="7" customHeight="1" x14ac:dyDescent="0.2">
      <c r="A3050" s="62"/>
      <c r="B3050" s="28"/>
      <c r="C3050" s="25"/>
      <c r="D3050" s="25"/>
      <c r="E3050" s="25"/>
      <c r="F3050" s="25"/>
      <c r="G3050" s="25"/>
      <c r="H3050" s="25"/>
      <c r="I3050" s="25"/>
      <c r="J3050" s="25"/>
      <c r="K3050" s="25"/>
      <c r="L3050" s="25"/>
      <c r="M3050" s="25"/>
      <c r="N3050" s="25"/>
      <c r="O3050" s="25"/>
      <c r="P3050" s="25"/>
      <c r="Q3050" s="25"/>
      <c r="R3050" s="25"/>
      <c r="S3050" s="25"/>
      <c r="T3050" s="25"/>
      <c r="U3050" s="25"/>
      <c r="V3050" s="25"/>
      <c r="W3050" s="25"/>
      <c r="X3050" s="25"/>
      <c r="Y3050" s="25"/>
      <c r="Z3050" s="25"/>
      <c r="AA3050" s="25"/>
      <c r="AB3050" s="25"/>
      <c r="AC3050" s="25"/>
      <c r="AD3050" s="25"/>
      <c r="AE3050" s="25"/>
      <c r="AF3050" s="25"/>
      <c r="AG3050" s="25"/>
      <c r="AH3050" s="25"/>
      <c r="AI3050" s="25"/>
      <c r="AJ3050" s="25"/>
      <c r="AK3050" s="26"/>
      <c r="AM3050"/>
    </row>
    <row r="3051" spans="1:39" s="30" customFormat="1" ht="15" customHeight="1" x14ac:dyDescent="0.15">
      <c r="A3051" s="62"/>
      <c r="B3051" s="166" t="s">
        <v>293</v>
      </c>
      <c r="C3051" s="167"/>
      <c r="D3051" s="167"/>
      <c r="E3051" s="167"/>
      <c r="F3051" s="167"/>
      <c r="G3051" s="23"/>
      <c r="H3051" s="69"/>
      <c r="I3051" s="23" t="s">
        <v>294</v>
      </c>
      <c r="J3051" s="23"/>
      <c r="K3051" s="23"/>
      <c r="L3051" s="23"/>
      <c r="M3051" s="69"/>
      <c r="N3051" s="23" t="s">
        <v>295</v>
      </c>
      <c r="O3051" s="23"/>
      <c r="P3051" s="23"/>
      <c r="Q3051" s="23"/>
      <c r="R3051" s="69"/>
      <c r="S3051" s="23" t="s">
        <v>296</v>
      </c>
      <c r="T3051" s="23"/>
      <c r="U3051" s="23"/>
      <c r="V3051" s="23"/>
      <c r="W3051" s="23"/>
      <c r="X3051" s="23"/>
      <c r="Y3051" s="70"/>
      <c r="Z3051" s="23" t="s">
        <v>297</v>
      </c>
      <c r="AA3051" s="23"/>
      <c r="AB3051" s="23"/>
      <c r="AC3051" s="23"/>
      <c r="AD3051" s="69"/>
      <c r="AE3051" s="23" t="s">
        <v>298</v>
      </c>
      <c r="AF3051" s="23"/>
      <c r="AG3051" s="23"/>
      <c r="AH3051" s="80"/>
      <c r="AI3051" s="80"/>
      <c r="AJ3051" s="80"/>
      <c r="AK3051" s="84"/>
    </row>
    <row r="3052" spans="1:39" s="30" customFormat="1" ht="10" customHeight="1" x14ac:dyDescent="0.15">
      <c r="A3052" s="62"/>
      <c r="B3052" s="166"/>
      <c r="C3052" s="167"/>
      <c r="D3052" s="167"/>
      <c r="E3052" s="167"/>
      <c r="F3052" s="167"/>
      <c r="G3052" s="23"/>
      <c r="H3052" s="23"/>
      <c r="I3052" s="23"/>
      <c r="J3052" s="23"/>
      <c r="K3052" s="23"/>
      <c r="L3052" s="23"/>
      <c r="M3052" s="23"/>
      <c r="N3052" s="23"/>
      <c r="O3052" s="23"/>
      <c r="P3052" s="23"/>
      <c r="Q3052" s="23"/>
      <c r="R3052" s="23"/>
      <c r="S3052" s="23"/>
      <c r="T3052" s="23"/>
      <c r="U3052" s="23"/>
      <c r="V3052" s="23"/>
      <c r="W3052" s="23"/>
      <c r="X3052" s="23"/>
      <c r="Y3052" s="23"/>
      <c r="Z3052" s="23"/>
      <c r="AA3052" s="23"/>
      <c r="AB3052" s="23"/>
      <c r="AC3052" s="23"/>
      <c r="AD3052" s="23"/>
      <c r="AE3052" s="23"/>
      <c r="AF3052" s="23"/>
      <c r="AG3052" s="23"/>
      <c r="AH3052" s="80"/>
      <c r="AI3052" s="80"/>
      <c r="AJ3052" s="80"/>
      <c r="AK3052" s="84"/>
    </row>
    <row r="3053" spans="1:39" s="30" customFormat="1" ht="15" customHeight="1" x14ac:dyDescent="0.15">
      <c r="A3053" s="62"/>
      <c r="B3053" s="166"/>
      <c r="C3053" s="167"/>
      <c r="D3053" s="167"/>
      <c r="E3053" s="167"/>
      <c r="F3053" s="167"/>
      <c r="G3053" s="23"/>
      <c r="H3053" s="69"/>
      <c r="I3053" s="23" t="s">
        <v>299</v>
      </c>
      <c r="J3053" s="23"/>
      <c r="K3053" s="23"/>
      <c r="L3053" s="23"/>
      <c r="M3053" s="69"/>
      <c r="N3053" s="23" t="s">
        <v>300</v>
      </c>
      <c r="O3053" s="72"/>
      <c r="P3053" s="23"/>
      <c r="Q3053" s="23"/>
      <c r="R3053" s="69"/>
      <c r="S3053" s="23" t="s">
        <v>301</v>
      </c>
      <c r="T3053" s="23"/>
      <c r="U3053" s="23"/>
      <c r="V3053" s="23"/>
      <c r="W3053" s="23"/>
      <c r="X3053" s="23"/>
      <c r="Y3053" s="69"/>
      <c r="Z3053" s="23" t="s">
        <v>302</v>
      </c>
      <c r="AA3053" s="23"/>
      <c r="AB3053" s="71"/>
      <c r="AC3053" s="71"/>
      <c r="AD3053" s="71"/>
      <c r="AE3053" s="71"/>
      <c r="AF3053" s="71"/>
      <c r="AG3053" s="71"/>
      <c r="AH3053" s="71"/>
      <c r="AI3053" s="71"/>
      <c r="AJ3053" s="71"/>
      <c r="AK3053" s="82"/>
    </row>
    <row r="3054" spans="1:39" s="30" customFormat="1" ht="10" customHeight="1" x14ac:dyDescent="0.15">
      <c r="A3054" s="62"/>
      <c r="B3054" s="83"/>
      <c r="C3054" s="29"/>
      <c r="D3054" s="29"/>
      <c r="E3054" s="29"/>
      <c r="F3054" s="29"/>
      <c r="G3054" s="23"/>
      <c r="H3054" s="23"/>
      <c r="I3054" s="23"/>
      <c r="J3054" s="23"/>
      <c r="K3054" s="23"/>
      <c r="L3054" s="23"/>
      <c r="M3054" s="23"/>
      <c r="N3054" s="23"/>
      <c r="O3054" s="23"/>
      <c r="P3054" s="23"/>
      <c r="Q3054" s="23"/>
      <c r="R3054" s="23"/>
      <c r="S3054" s="23"/>
      <c r="T3054" s="23"/>
      <c r="U3054" s="23"/>
      <c r="V3054" s="23"/>
      <c r="W3054" s="23"/>
      <c r="X3054" s="23"/>
      <c r="Y3054" s="23"/>
      <c r="Z3054" s="23"/>
      <c r="AA3054" s="23"/>
      <c r="AB3054" s="23"/>
      <c r="AC3054" s="23"/>
      <c r="AD3054" s="23"/>
      <c r="AE3054" s="23"/>
      <c r="AF3054" s="23"/>
      <c r="AG3054" s="23"/>
      <c r="AH3054" s="23"/>
      <c r="AI3054" s="23"/>
      <c r="AJ3054" s="23"/>
      <c r="AK3054" s="84"/>
    </row>
    <row r="3055" spans="1:39" s="30" customFormat="1" ht="15" customHeight="1" x14ac:dyDescent="0.15">
      <c r="A3055" s="62"/>
      <c r="B3055" s="171" t="s">
        <v>303</v>
      </c>
      <c r="C3055" s="172"/>
      <c r="D3055" s="172"/>
      <c r="E3055" s="172"/>
      <c r="F3055" s="172"/>
      <c r="G3055" s="23"/>
      <c r="H3055" s="69"/>
      <c r="I3055" s="23" t="s">
        <v>304</v>
      </c>
      <c r="J3055" s="23"/>
      <c r="K3055" s="23"/>
      <c r="L3055" s="23"/>
      <c r="M3055" s="23"/>
      <c r="N3055" s="23"/>
      <c r="O3055" s="72"/>
      <c r="P3055" s="23"/>
      <c r="Q3055" s="23"/>
      <c r="R3055" s="69"/>
      <c r="S3055" s="23" t="s">
        <v>305</v>
      </c>
      <c r="T3055" s="23"/>
      <c r="U3055" s="23"/>
      <c r="V3055" s="23"/>
      <c r="W3055" s="23"/>
      <c r="X3055" s="23"/>
      <c r="Y3055" s="69"/>
      <c r="Z3055" s="23" t="s">
        <v>306</v>
      </c>
      <c r="AA3055" s="23"/>
      <c r="AB3055" s="23"/>
      <c r="AC3055" s="23"/>
      <c r="AD3055" s="23"/>
      <c r="AE3055" s="23"/>
      <c r="AF3055" s="73"/>
      <c r="AG3055" s="23"/>
      <c r="AH3055" s="23"/>
      <c r="AI3055" s="23"/>
      <c r="AJ3055" s="23"/>
      <c r="AK3055" s="84"/>
    </row>
    <row r="3056" spans="1:39" s="30" customFormat="1" ht="5" customHeight="1" x14ac:dyDescent="0.15">
      <c r="A3056" s="62"/>
      <c r="B3056" s="171"/>
      <c r="C3056" s="172"/>
      <c r="D3056" s="172"/>
      <c r="E3056" s="172"/>
      <c r="F3056" s="172"/>
      <c r="G3056" s="23"/>
      <c r="H3056" s="23"/>
      <c r="I3056" s="23"/>
      <c r="J3056" s="23"/>
      <c r="K3056" s="23"/>
      <c r="L3056" s="23"/>
      <c r="M3056" s="23"/>
      <c r="N3056" s="23"/>
      <c r="O3056" s="72"/>
      <c r="P3056" s="23"/>
      <c r="Q3056" s="23"/>
      <c r="R3056" s="23"/>
      <c r="S3056" s="23"/>
      <c r="T3056" s="23"/>
      <c r="U3056" s="23"/>
      <c r="V3056" s="23"/>
      <c r="W3056" s="23"/>
      <c r="X3056" s="23"/>
      <c r="Y3056" s="23"/>
      <c r="Z3056" s="23"/>
      <c r="AA3056" s="23"/>
      <c r="AB3056" s="23"/>
      <c r="AC3056" s="23"/>
      <c r="AD3056" s="23"/>
      <c r="AE3056" s="23"/>
      <c r="AF3056" s="73"/>
      <c r="AG3056" s="23"/>
      <c r="AH3056" s="23"/>
      <c r="AI3056" s="23"/>
      <c r="AJ3056" s="23"/>
      <c r="AK3056" s="84"/>
    </row>
    <row r="3057" spans="1:39" s="30" customFormat="1" ht="15" customHeight="1" x14ac:dyDescent="0.2">
      <c r="A3057" s="63"/>
      <c r="B3057" s="171"/>
      <c r="C3057" s="172"/>
      <c r="D3057" s="172"/>
      <c r="E3057" s="172"/>
      <c r="F3057" s="172"/>
      <c r="G3057" s="23"/>
      <c r="H3057" s="23"/>
      <c r="I3057" s="23"/>
      <c r="J3057" s="23"/>
      <c r="K3057" s="23"/>
      <c r="L3057" s="23"/>
      <c r="M3057" s="23"/>
      <c r="N3057" s="23"/>
      <c r="O3057" s="74"/>
      <c r="P3057" s="23"/>
      <c r="Q3057" s="23"/>
      <c r="R3057" s="23"/>
      <c r="S3057" s="23"/>
      <c r="T3057" s="23"/>
      <c r="U3057" s="23"/>
      <c r="V3057" s="23"/>
      <c r="W3057" s="23"/>
      <c r="X3057" s="23"/>
      <c r="Y3057" s="23"/>
      <c r="Z3057" s="23"/>
      <c r="AA3057" s="23"/>
      <c r="AB3057" s="23"/>
      <c r="AC3057" s="23"/>
      <c r="AD3057" s="23"/>
      <c r="AE3057" s="23"/>
      <c r="AF3057" s="23"/>
      <c r="AG3057" s="23"/>
      <c r="AH3057" s="23"/>
      <c r="AI3057" s="23"/>
      <c r="AJ3057" s="23"/>
      <c r="AK3057" s="84"/>
    </row>
    <row r="3058" spans="1:39" s="30" customFormat="1" ht="10" customHeight="1" x14ac:dyDescent="0.2">
      <c r="A3058" s="62"/>
      <c r="B3058" s="83"/>
      <c r="C3058" s="29"/>
      <c r="D3058" s="29"/>
      <c r="E3058" s="29"/>
      <c r="F3058" s="29"/>
      <c r="G3058" s="23"/>
      <c r="H3058" s="23"/>
      <c r="I3058" s="23"/>
      <c r="J3058" s="23"/>
      <c r="K3058" s="23"/>
      <c r="L3058" s="23"/>
      <c r="M3058" s="23"/>
      <c r="N3058" s="23"/>
      <c r="O3058" s="75"/>
      <c r="P3058" s="23"/>
      <c r="Q3058" s="23"/>
      <c r="R3058" s="23"/>
      <c r="S3058" s="23"/>
      <c r="T3058" s="23"/>
      <c r="U3058" s="23"/>
      <c r="V3058" s="23"/>
      <c r="W3058" s="23"/>
      <c r="X3058" s="23"/>
      <c r="Y3058" s="23"/>
      <c r="Z3058" s="23"/>
      <c r="AA3058" s="23"/>
      <c r="AB3058" s="23"/>
      <c r="AC3058" s="23"/>
      <c r="AD3058" s="23"/>
      <c r="AE3058" s="23"/>
      <c r="AF3058" s="23"/>
      <c r="AG3058" s="23"/>
      <c r="AH3058" s="23"/>
      <c r="AI3058" s="23"/>
      <c r="AJ3058" s="23"/>
      <c r="AK3058" s="84"/>
    </row>
    <row r="3059" spans="1:39" s="30" customFormat="1" ht="17" customHeight="1" x14ac:dyDescent="0.15">
      <c r="A3059" s="62"/>
      <c r="B3059" s="173" t="s">
        <v>307</v>
      </c>
      <c r="C3059" s="174"/>
      <c r="D3059" s="174"/>
      <c r="E3059" s="174"/>
      <c r="F3059" s="174"/>
      <c r="G3059" s="23"/>
      <c r="H3059" s="69"/>
      <c r="I3059" s="76" t="s">
        <v>308</v>
      </c>
      <c r="J3059" s="23"/>
      <c r="K3059" s="23"/>
      <c r="L3059" s="23"/>
      <c r="M3059" s="69"/>
      <c r="N3059" s="23" t="s">
        <v>309</v>
      </c>
      <c r="O3059" s="72"/>
      <c r="P3059" s="23"/>
      <c r="Q3059" s="23"/>
      <c r="R3059" s="69"/>
      <c r="S3059" s="23" t="s">
        <v>310</v>
      </c>
      <c r="T3059" s="23"/>
      <c r="U3059" s="23"/>
      <c r="V3059" s="23"/>
      <c r="W3059" s="23"/>
      <c r="X3059" s="23"/>
      <c r="Y3059" s="69"/>
      <c r="Z3059" s="23" t="s">
        <v>311</v>
      </c>
      <c r="AA3059" s="23"/>
      <c r="AB3059" s="23"/>
      <c r="AC3059" s="69"/>
      <c r="AD3059" s="76" t="s">
        <v>312</v>
      </c>
      <c r="AF3059" s="23"/>
      <c r="AG3059" s="23"/>
      <c r="AH3059" s="23"/>
      <c r="AI3059" s="23"/>
      <c r="AJ3059" s="23"/>
      <c r="AK3059" s="84"/>
    </row>
    <row r="3060" spans="1:39" s="30" customFormat="1" ht="7" customHeight="1" x14ac:dyDescent="0.15">
      <c r="A3060" s="62"/>
      <c r="B3060" s="173"/>
      <c r="C3060" s="174"/>
      <c r="D3060" s="174"/>
      <c r="E3060" s="174"/>
      <c r="F3060" s="174"/>
      <c r="G3060" s="23"/>
      <c r="H3060" s="77"/>
      <c r="I3060" s="23"/>
      <c r="J3060" s="23"/>
      <c r="K3060" s="23"/>
      <c r="L3060" s="23"/>
      <c r="M3060" s="23"/>
      <c r="N3060" s="23"/>
      <c r="O3060" s="72"/>
      <c r="P3060" s="23"/>
      <c r="Q3060" s="23"/>
      <c r="R3060" s="23"/>
      <c r="S3060" s="23"/>
      <c r="T3060" s="23"/>
      <c r="U3060" s="23"/>
      <c r="V3060" s="23"/>
      <c r="W3060" s="23"/>
      <c r="X3060" s="23"/>
      <c r="Y3060" s="23"/>
      <c r="Z3060" s="23"/>
      <c r="AA3060" s="23"/>
      <c r="AB3060" s="23"/>
      <c r="AC3060" s="23"/>
      <c r="AD3060" s="23"/>
      <c r="AE3060" s="23"/>
      <c r="AF3060" s="23"/>
      <c r="AG3060" s="23"/>
      <c r="AH3060" s="23"/>
      <c r="AI3060" s="23"/>
      <c r="AJ3060" s="23"/>
      <c r="AK3060" s="84"/>
    </row>
    <row r="3061" spans="1:39" ht="17" customHeight="1" x14ac:dyDescent="0.2">
      <c r="A3061" s="62"/>
      <c r="B3061" s="173"/>
      <c r="C3061" s="174"/>
      <c r="D3061" s="174"/>
      <c r="E3061" s="174"/>
      <c r="F3061" s="174"/>
      <c r="G3061" s="75"/>
      <c r="H3061" s="78"/>
      <c r="I3061" s="75" t="s">
        <v>313</v>
      </c>
      <c r="J3061" s="75"/>
      <c r="K3061" s="75"/>
      <c r="L3061" s="75"/>
      <c r="M3061" s="75"/>
      <c r="N3061" s="75"/>
      <c r="O3061" s="75"/>
      <c r="P3061" s="75"/>
      <c r="Q3061" s="75"/>
      <c r="R3061" s="78"/>
      <c r="S3061" s="75" t="s">
        <v>314</v>
      </c>
      <c r="T3061" s="75"/>
      <c r="U3061" s="75"/>
      <c r="V3061" s="75"/>
      <c r="W3061" s="75"/>
      <c r="X3061" s="75"/>
      <c r="Y3061" s="78"/>
      <c r="Z3061" s="75" t="s">
        <v>315</v>
      </c>
      <c r="AA3061" s="75"/>
      <c r="AB3061" s="79"/>
      <c r="AC3061" s="79"/>
      <c r="AD3061" s="79"/>
      <c r="AE3061" s="79"/>
      <c r="AF3061" s="79"/>
      <c r="AG3061" s="79"/>
      <c r="AH3061" s="79"/>
      <c r="AI3061" s="79"/>
      <c r="AJ3061" s="79"/>
      <c r="AK3061" s="85"/>
      <c r="AM3061"/>
    </row>
    <row r="3062" spans="1:39" ht="10" customHeight="1" x14ac:dyDescent="0.2">
      <c r="A3062" s="62"/>
      <c r="B3062" s="86"/>
      <c r="C3062" s="87"/>
      <c r="D3062" s="87"/>
      <c r="E3062" s="87"/>
      <c r="F3062" s="87"/>
      <c r="G3062" s="75"/>
      <c r="H3062" s="75"/>
      <c r="I3062" s="75"/>
      <c r="J3062" s="75"/>
      <c r="K3062" s="75"/>
      <c r="L3062" s="75"/>
      <c r="M3062" s="75"/>
      <c r="N3062" s="75"/>
      <c r="O3062" s="75"/>
      <c r="P3062" s="75"/>
      <c r="Q3062" s="75"/>
      <c r="R3062" s="75"/>
      <c r="S3062" s="75"/>
      <c r="T3062" s="75"/>
      <c r="U3062" s="75"/>
      <c r="V3062" s="75"/>
      <c r="W3062" s="75"/>
      <c r="X3062" s="75"/>
      <c r="Y3062" s="75"/>
      <c r="Z3062" s="75"/>
      <c r="AA3062" s="75"/>
      <c r="AB3062" s="75"/>
      <c r="AC3062" s="75"/>
      <c r="AD3062" s="75"/>
      <c r="AE3062" s="75"/>
      <c r="AF3062" s="75"/>
      <c r="AG3062" s="75"/>
      <c r="AH3062" s="75"/>
      <c r="AI3062" s="75"/>
      <c r="AJ3062" s="75"/>
      <c r="AK3062" s="88"/>
      <c r="AM3062"/>
    </row>
    <row r="3063" spans="1:39" s="23" customFormat="1" ht="15" customHeight="1" x14ac:dyDescent="0.15">
      <c r="A3063" s="64"/>
      <c r="B3063" s="173" t="s">
        <v>316</v>
      </c>
      <c r="C3063" s="174"/>
      <c r="D3063" s="174"/>
      <c r="E3063" s="174"/>
      <c r="F3063" s="174"/>
      <c r="G3063" s="29"/>
      <c r="H3063" s="70"/>
      <c r="I3063" s="80" t="s">
        <v>35</v>
      </c>
      <c r="J3063" s="80"/>
      <c r="K3063" s="80"/>
      <c r="L3063" s="80"/>
      <c r="M3063" s="70"/>
      <c r="N3063" s="80" t="s">
        <v>54</v>
      </c>
      <c r="Q3063" s="80"/>
      <c r="R3063" s="70"/>
      <c r="S3063" s="80" t="s">
        <v>317</v>
      </c>
      <c r="V3063" s="80"/>
      <c r="W3063" s="80"/>
      <c r="Y3063" s="70"/>
      <c r="Z3063" s="80" t="s">
        <v>318</v>
      </c>
      <c r="AA3063" s="80"/>
      <c r="AD3063" s="80"/>
      <c r="AE3063" s="80"/>
      <c r="AF3063" s="80"/>
      <c r="AG3063" s="80"/>
      <c r="AH3063" s="80"/>
      <c r="AI3063" s="80"/>
      <c r="AJ3063" s="80"/>
      <c r="AK3063" s="84"/>
    </row>
    <row r="3064" spans="1:39" ht="17" customHeight="1" x14ac:dyDescent="0.2">
      <c r="A3064" s="62"/>
      <c r="B3064" s="173"/>
      <c r="C3064" s="174"/>
      <c r="D3064" s="174"/>
      <c r="E3064" s="174"/>
      <c r="F3064" s="174"/>
      <c r="G3064" s="75"/>
      <c r="H3064" s="75" t="s">
        <v>319</v>
      </c>
      <c r="I3064" s="75"/>
      <c r="J3064" s="79"/>
      <c r="K3064" s="79"/>
      <c r="L3064" s="79"/>
      <c r="M3064" s="79"/>
      <c r="N3064" s="79"/>
      <c r="O3064" s="79"/>
      <c r="P3064" s="79"/>
      <c r="Q3064" s="79"/>
      <c r="R3064" s="79"/>
      <c r="S3064" s="79"/>
      <c r="T3064" s="79"/>
      <c r="U3064" s="79"/>
      <c r="V3064" s="79"/>
      <c r="W3064" s="79"/>
      <c r="X3064" s="79"/>
      <c r="Y3064" s="79"/>
      <c r="Z3064" s="79"/>
      <c r="AA3064" s="79"/>
      <c r="AB3064" s="79"/>
      <c r="AC3064" s="79"/>
      <c r="AD3064" s="79"/>
      <c r="AE3064" s="79"/>
      <c r="AF3064" s="79"/>
      <c r="AG3064" s="79"/>
      <c r="AH3064" s="79"/>
      <c r="AI3064" s="79"/>
      <c r="AJ3064" s="79"/>
      <c r="AK3064" s="82"/>
      <c r="AM3064"/>
    </row>
    <row r="3065" spans="1:39" ht="5" customHeight="1" x14ac:dyDescent="0.2">
      <c r="A3065" s="62"/>
      <c r="B3065" s="89"/>
      <c r="C3065" s="81"/>
      <c r="D3065" s="81"/>
      <c r="E3065" s="81"/>
      <c r="F3065" s="81"/>
      <c r="G3065" s="81"/>
      <c r="H3065" s="81"/>
      <c r="I3065" s="81"/>
      <c r="J3065" s="81"/>
      <c r="K3065" s="81"/>
      <c r="L3065" s="81"/>
      <c r="M3065" s="81"/>
      <c r="N3065" s="81"/>
      <c r="O3065" s="81"/>
      <c r="P3065" s="81"/>
      <c r="Q3065" s="81"/>
      <c r="R3065" s="81"/>
      <c r="S3065" s="81"/>
      <c r="T3065" s="81"/>
      <c r="U3065" s="81"/>
      <c r="V3065" s="81"/>
      <c r="W3065" s="81"/>
      <c r="X3065" s="81"/>
      <c r="Y3065" s="81"/>
      <c r="Z3065" s="81"/>
      <c r="AA3065" s="81"/>
      <c r="AB3065" s="81"/>
      <c r="AC3065" s="81"/>
      <c r="AD3065" s="81"/>
      <c r="AE3065" s="81"/>
      <c r="AF3065" s="81"/>
      <c r="AG3065" s="81"/>
      <c r="AH3065" s="81"/>
      <c r="AI3065" s="81"/>
      <c r="AJ3065" s="81"/>
      <c r="AK3065" s="90"/>
      <c r="AM3065"/>
    </row>
    <row r="3066" spans="1:39" ht="7" customHeight="1" x14ac:dyDescent="0.2">
      <c r="A3066" s="62"/>
      <c r="B3066" s="175"/>
      <c r="C3066" s="175"/>
      <c r="D3066" s="175"/>
      <c r="E3066" s="175"/>
      <c r="F3066" s="176"/>
      <c r="G3066" s="176"/>
      <c r="H3066" s="176"/>
      <c r="I3066" s="176"/>
      <c r="J3066" s="176"/>
      <c r="K3066" s="176"/>
      <c r="L3066" s="176"/>
      <c r="M3066" s="176"/>
      <c r="N3066" s="176"/>
      <c r="O3066" s="176"/>
      <c r="P3066" s="176"/>
      <c r="Q3066" s="176"/>
      <c r="R3066" s="176"/>
      <c r="S3066" s="176"/>
      <c r="T3066" s="176"/>
      <c r="U3066" s="176"/>
      <c r="V3066" s="176"/>
      <c r="W3066" s="176"/>
      <c r="X3066" s="176"/>
      <c r="Y3066" s="176"/>
      <c r="Z3066" s="176"/>
      <c r="AA3066" s="176"/>
      <c r="AB3066" s="176"/>
      <c r="AC3066" s="176"/>
      <c r="AD3066" s="176"/>
      <c r="AE3066" s="176"/>
      <c r="AF3066" s="176"/>
      <c r="AG3066" s="176"/>
      <c r="AH3066" s="176"/>
      <c r="AI3066" s="176"/>
      <c r="AJ3066" s="176"/>
      <c r="AK3066" s="176"/>
      <c r="AM3066"/>
    </row>
    <row r="3067" spans="1:39" ht="16" customHeight="1" x14ac:dyDescent="0.2">
      <c r="A3067" s="62"/>
      <c r="B3067" s="177" t="s">
        <v>320</v>
      </c>
      <c r="C3067" s="178"/>
      <c r="D3067" s="178"/>
      <c r="E3067" s="178"/>
      <c r="F3067" s="143"/>
      <c r="G3067" s="143"/>
      <c r="H3067" s="143"/>
      <c r="I3067" s="143"/>
      <c r="J3067" s="143"/>
      <c r="K3067" s="143"/>
      <c r="L3067" s="143"/>
      <c r="M3067" s="143"/>
      <c r="N3067" s="143"/>
      <c r="O3067" s="143"/>
      <c r="P3067" s="143"/>
      <c r="Q3067" s="143"/>
      <c r="R3067" s="143"/>
      <c r="S3067" s="143"/>
      <c r="T3067" s="143"/>
      <c r="U3067" s="143"/>
      <c r="V3067" s="143"/>
      <c r="W3067" s="143"/>
      <c r="X3067" s="143"/>
      <c r="Y3067" s="143"/>
      <c r="Z3067" s="143"/>
      <c r="AA3067" s="143"/>
      <c r="AB3067" s="143"/>
      <c r="AC3067" s="143"/>
      <c r="AD3067" s="143"/>
      <c r="AE3067" s="143"/>
      <c r="AF3067" s="143"/>
      <c r="AG3067" s="143"/>
      <c r="AH3067" s="143"/>
      <c r="AI3067" s="143"/>
      <c r="AJ3067" s="143"/>
      <c r="AK3067" s="144"/>
      <c r="AM3067"/>
    </row>
    <row r="3068" spans="1:39" ht="16" customHeight="1" x14ac:dyDescent="0.2">
      <c r="A3068" s="62"/>
      <c r="B3068" s="145"/>
      <c r="C3068" s="146"/>
      <c r="D3068" s="146"/>
      <c r="E3068" s="146"/>
      <c r="F3068" s="146"/>
      <c r="G3068" s="146"/>
      <c r="H3068" s="146"/>
      <c r="I3068" s="146"/>
      <c r="J3068" s="146"/>
      <c r="K3068" s="146"/>
      <c r="L3068" s="146"/>
      <c r="M3068" s="146"/>
      <c r="N3068" s="146"/>
      <c r="O3068" s="146"/>
      <c r="P3068" s="146"/>
      <c r="Q3068" s="146"/>
      <c r="R3068" s="146"/>
      <c r="S3068" s="146"/>
      <c r="T3068" s="146"/>
      <c r="U3068" s="146"/>
      <c r="V3068" s="146"/>
      <c r="W3068" s="146"/>
      <c r="X3068" s="146"/>
      <c r="Y3068" s="146"/>
      <c r="Z3068" s="146"/>
      <c r="AA3068" s="146"/>
      <c r="AB3068" s="146"/>
      <c r="AC3068" s="146"/>
      <c r="AD3068" s="146"/>
      <c r="AE3068" s="146"/>
      <c r="AF3068" s="146"/>
      <c r="AG3068" s="146"/>
      <c r="AH3068" s="146"/>
      <c r="AI3068" s="146"/>
      <c r="AJ3068" s="146"/>
      <c r="AK3068" s="147"/>
      <c r="AM3068"/>
    </row>
    <row r="3069" spans="1:39" ht="16" customHeight="1" x14ac:dyDescent="0.2">
      <c r="A3069" s="62"/>
      <c r="B3069" s="145"/>
      <c r="C3069" s="146"/>
      <c r="D3069" s="146"/>
      <c r="E3069" s="146"/>
      <c r="F3069" s="146"/>
      <c r="G3069" s="146"/>
      <c r="H3069" s="146"/>
      <c r="I3069" s="146"/>
      <c r="J3069" s="146"/>
      <c r="K3069" s="146"/>
      <c r="L3069" s="146"/>
      <c r="M3069" s="146"/>
      <c r="N3069" s="146"/>
      <c r="O3069" s="146"/>
      <c r="P3069" s="146"/>
      <c r="Q3069" s="146"/>
      <c r="R3069" s="146"/>
      <c r="S3069" s="146"/>
      <c r="T3069" s="146"/>
      <c r="U3069" s="146"/>
      <c r="V3069" s="146"/>
      <c r="W3069" s="146"/>
      <c r="X3069" s="146"/>
      <c r="Y3069" s="146"/>
      <c r="Z3069" s="146"/>
      <c r="AA3069" s="146"/>
      <c r="AB3069" s="146"/>
      <c r="AC3069" s="146"/>
      <c r="AD3069" s="146"/>
      <c r="AE3069" s="146"/>
      <c r="AF3069" s="146"/>
      <c r="AG3069" s="146"/>
      <c r="AH3069" s="146"/>
      <c r="AI3069" s="146"/>
      <c r="AJ3069" s="146"/>
      <c r="AK3069" s="147"/>
      <c r="AM3069"/>
    </row>
    <row r="3070" spans="1:39" ht="16" customHeight="1" x14ac:dyDescent="0.2">
      <c r="A3070" s="62"/>
      <c r="B3070" s="145"/>
      <c r="C3070" s="146"/>
      <c r="D3070" s="146"/>
      <c r="E3070" s="146"/>
      <c r="F3070" s="146"/>
      <c r="G3070" s="146"/>
      <c r="H3070" s="146"/>
      <c r="I3070" s="146"/>
      <c r="J3070" s="146"/>
      <c r="K3070" s="146"/>
      <c r="L3070" s="146"/>
      <c r="M3070" s="146"/>
      <c r="N3070" s="146"/>
      <c r="O3070" s="146"/>
      <c r="P3070" s="146"/>
      <c r="Q3070" s="146"/>
      <c r="R3070" s="146"/>
      <c r="S3070" s="146"/>
      <c r="T3070" s="146"/>
      <c r="U3070" s="146"/>
      <c r="V3070" s="146"/>
      <c r="W3070" s="146"/>
      <c r="X3070" s="146"/>
      <c r="Y3070" s="146"/>
      <c r="Z3070" s="146"/>
      <c r="AA3070" s="146"/>
      <c r="AB3070" s="146"/>
      <c r="AC3070" s="146"/>
      <c r="AD3070" s="146"/>
      <c r="AE3070" s="146"/>
      <c r="AF3070" s="146"/>
      <c r="AG3070" s="146"/>
      <c r="AH3070" s="146"/>
      <c r="AI3070" s="146"/>
      <c r="AJ3070" s="146"/>
      <c r="AK3070" s="147"/>
      <c r="AM3070"/>
    </row>
    <row r="3071" spans="1:39" ht="17" customHeight="1" x14ac:dyDescent="0.2">
      <c r="A3071" s="62"/>
      <c r="B3071" s="145"/>
      <c r="C3071" s="146"/>
      <c r="D3071" s="146"/>
      <c r="E3071" s="146"/>
      <c r="F3071" s="146"/>
      <c r="G3071" s="146"/>
      <c r="H3071" s="146"/>
      <c r="I3071" s="146"/>
      <c r="J3071" s="146"/>
      <c r="K3071" s="146"/>
      <c r="L3071" s="146"/>
      <c r="M3071" s="146"/>
      <c r="N3071" s="146"/>
      <c r="O3071" s="146"/>
      <c r="P3071" s="146"/>
      <c r="Q3071" s="146"/>
      <c r="R3071" s="146"/>
      <c r="S3071" s="146"/>
      <c r="T3071" s="146"/>
      <c r="U3071" s="146"/>
      <c r="V3071" s="146"/>
      <c r="W3071" s="146"/>
      <c r="X3071" s="146"/>
      <c r="Y3071" s="146"/>
      <c r="Z3071" s="146"/>
      <c r="AA3071" s="146"/>
      <c r="AB3071" s="146"/>
      <c r="AC3071" s="146"/>
      <c r="AD3071" s="146"/>
      <c r="AE3071" s="146"/>
      <c r="AF3071" s="146"/>
      <c r="AG3071" s="146"/>
      <c r="AH3071" s="146"/>
      <c r="AI3071" s="146"/>
      <c r="AJ3071" s="146"/>
      <c r="AK3071" s="147"/>
      <c r="AM3071"/>
    </row>
    <row r="3072" spans="1:39" ht="17" customHeight="1" x14ac:dyDescent="0.2">
      <c r="A3072" s="62"/>
      <c r="B3072" s="145"/>
      <c r="C3072" s="146"/>
      <c r="D3072" s="146"/>
      <c r="E3072" s="146"/>
      <c r="F3072" s="146"/>
      <c r="G3072" s="146"/>
      <c r="H3072" s="146"/>
      <c r="I3072" s="146"/>
      <c r="J3072" s="146"/>
      <c r="K3072" s="146"/>
      <c r="L3072" s="146"/>
      <c r="M3072" s="146"/>
      <c r="N3072" s="146"/>
      <c r="O3072" s="146"/>
      <c r="P3072" s="146"/>
      <c r="Q3072" s="146"/>
      <c r="R3072" s="146"/>
      <c r="S3072" s="146"/>
      <c r="T3072" s="146"/>
      <c r="U3072" s="146"/>
      <c r="V3072" s="146"/>
      <c r="W3072" s="146"/>
      <c r="X3072" s="146"/>
      <c r="Y3072" s="146"/>
      <c r="Z3072" s="146"/>
      <c r="AA3072" s="146"/>
      <c r="AB3072" s="146"/>
      <c r="AC3072" s="146"/>
      <c r="AD3072" s="146"/>
      <c r="AE3072" s="146"/>
      <c r="AF3072" s="146"/>
      <c r="AG3072" s="146"/>
      <c r="AH3072" s="146"/>
      <c r="AI3072" s="146"/>
      <c r="AJ3072" s="146"/>
      <c r="AK3072" s="147"/>
      <c r="AM3072"/>
    </row>
    <row r="3073" spans="1:44" ht="17" customHeight="1" x14ac:dyDescent="0.2">
      <c r="A3073" s="62"/>
      <c r="B3073" s="148"/>
      <c r="C3073" s="149"/>
      <c r="D3073" s="149"/>
      <c r="E3073" s="149"/>
      <c r="F3073" s="149"/>
      <c r="G3073" s="149"/>
      <c r="H3073" s="149"/>
      <c r="I3073" s="149"/>
      <c r="J3073" s="149"/>
      <c r="K3073" s="149"/>
      <c r="L3073" s="149"/>
      <c r="M3073" s="149"/>
      <c r="N3073" s="149"/>
      <c r="O3073" s="149"/>
      <c r="P3073" s="149"/>
      <c r="Q3073" s="149"/>
      <c r="R3073" s="149"/>
      <c r="S3073" s="149"/>
      <c r="T3073" s="149"/>
      <c r="U3073" s="149"/>
      <c r="V3073" s="149"/>
      <c r="W3073" s="149"/>
      <c r="X3073" s="149"/>
      <c r="Y3073" s="149"/>
      <c r="Z3073" s="149"/>
      <c r="AA3073" s="149"/>
      <c r="AB3073" s="149"/>
      <c r="AC3073" s="149"/>
      <c r="AD3073" s="149"/>
      <c r="AE3073" s="149"/>
      <c r="AF3073" s="149"/>
      <c r="AG3073" s="149"/>
      <c r="AH3073" s="149"/>
      <c r="AI3073" s="149"/>
      <c r="AJ3073" s="149"/>
      <c r="AK3073" s="150"/>
      <c r="AM3073"/>
    </row>
    <row r="3074" spans="1:44" ht="7" customHeight="1" x14ac:dyDescent="0.2">
      <c r="A3074" s="62"/>
      <c r="AM3074"/>
    </row>
    <row r="3075" spans="1:44" ht="12" customHeight="1" x14ac:dyDescent="0.2">
      <c r="A3075" s="62"/>
      <c r="B3075" s="169" t="s">
        <v>321</v>
      </c>
      <c r="C3075" s="170"/>
      <c r="D3075" s="170"/>
      <c r="E3075" s="170"/>
      <c r="F3075" s="25"/>
      <c r="G3075" s="25"/>
      <c r="H3075" s="25"/>
      <c r="I3075" s="25"/>
      <c r="J3075" s="25"/>
      <c r="K3075" s="25"/>
      <c r="L3075" s="25"/>
      <c r="M3075" s="25"/>
      <c r="N3075" s="25"/>
      <c r="O3075" s="25"/>
      <c r="P3075" s="25"/>
      <c r="Q3075" s="25"/>
      <c r="R3075" s="25"/>
      <c r="S3075" s="26"/>
      <c r="T3075" s="169" t="s">
        <v>322</v>
      </c>
      <c r="U3075" s="170"/>
      <c r="V3075" s="170"/>
      <c r="W3075" s="170"/>
      <c r="X3075" s="25"/>
      <c r="Y3075" s="25"/>
      <c r="Z3075" s="25"/>
      <c r="AA3075" s="25"/>
      <c r="AB3075" s="25"/>
      <c r="AC3075" s="25"/>
      <c r="AD3075" s="25"/>
      <c r="AE3075" s="25"/>
      <c r="AF3075" s="25"/>
      <c r="AG3075" s="25"/>
      <c r="AH3075" s="25"/>
      <c r="AI3075" s="25"/>
      <c r="AJ3075" s="25"/>
      <c r="AK3075" s="26"/>
      <c r="AM3075"/>
    </row>
    <row r="3076" spans="1:44" x14ac:dyDescent="0.2">
      <c r="A3076" s="62"/>
      <c r="B3076" s="36"/>
      <c r="C3076" s="37"/>
      <c r="D3076" s="38" t="s">
        <v>323</v>
      </c>
      <c r="F3076" s="32"/>
      <c r="G3076" s="32"/>
      <c r="H3076" s="32"/>
      <c r="I3076" s="32"/>
      <c r="J3076" s="32"/>
      <c r="K3076" s="32"/>
      <c r="L3076" s="32"/>
      <c r="M3076" s="32"/>
      <c r="N3076" s="32"/>
      <c r="O3076" s="32"/>
      <c r="P3076" s="32"/>
      <c r="S3076" s="35"/>
      <c r="T3076" s="36"/>
      <c r="U3076" s="37"/>
      <c r="V3076" s="38" t="s">
        <v>323</v>
      </c>
      <c r="X3076" s="32"/>
      <c r="Y3076" s="32"/>
      <c r="Z3076" s="32"/>
      <c r="AA3076" s="32"/>
      <c r="AB3076" s="32"/>
      <c r="AC3076" s="32"/>
      <c r="AD3076" s="32"/>
      <c r="AE3076" s="32"/>
      <c r="AF3076" s="32"/>
      <c r="AG3076" s="32"/>
      <c r="AH3076" s="32"/>
      <c r="AI3076" s="38"/>
      <c r="AJ3076" s="38"/>
      <c r="AK3076" s="35"/>
      <c r="AM3076"/>
    </row>
    <row r="3077" spans="1:44" ht="7" customHeight="1" x14ac:dyDescent="0.2">
      <c r="A3077" s="62"/>
      <c r="B3077" s="34"/>
      <c r="S3077" s="35"/>
      <c r="T3077" s="34"/>
      <c r="AK3077" s="35"/>
      <c r="AM3077"/>
    </row>
    <row r="3078" spans="1:44" ht="14.25" customHeight="1" x14ac:dyDescent="0.2">
      <c r="A3078" s="62"/>
      <c r="B3078" s="39"/>
      <c r="F3078" s="38" t="s">
        <v>324</v>
      </c>
      <c r="H3078" s="40"/>
      <c r="I3078" s="40"/>
      <c r="J3078" s="41" t="s">
        <v>325</v>
      </c>
      <c r="K3078" s="40"/>
      <c r="L3078" s="41" t="s">
        <v>326</v>
      </c>
      <c r="M3078" s="40"/>
      <c r="N3078" s="40"/>
      <c r="S3078" s="35"/>
      <c r="T3078" s="39"/>
      <c r="X3078" s="38" t="s">
        <v>324</v>
      </c>
      <c r="Z3078" s="40"/>
      <c r="AA3078" s="40"/>
      <c r="AB3078" s="41" t="s">
        <v>325</v>
      </c>
      <c r="AC3078" s="40"/>
      <c r="AD3078" s="41" t="s">
        <v>326</v>
      </c>
      <c r="AE3078" s="40"/>
      <c r="AF3078" s="40"/>
      <c r="AK3078" s="35"/>
      <c r="AM3078"/>
    </row>
    <row r="3079" spans="1:44" ht="5" customHeight="1" x14ac:dyDescent="0.2">
      <c r="A3079" s="62"/>
      <c r="B3079" s="31"/>
      <c r="C3079" s="32"/>
      <c r="D3079" s="32"/>
      <c r="E3079" s="32"/>
      <c r="F3079" s="32"/>
      <c r="G3079" s="32"/>
      <c r="H3079" s="32"/>
      <c r="I3079" s="32"/>
      <c r="J3079" s="32"/>
      <c r="K3079" s="32"/>
      <c r="L3079" s="32"/>
      <c r="M3079" s="32"/>
      <c r="N3079" s="32"/>
      <c r="O3079" s="32"/>
      <c r="P3079" s="32"/>
      <c r="Q3079" s="32"/>
      <c r="R3079" s="32"/>
      <c r="S3079" s="33"/>
      <c r="T3079" s="31"/>
      <c r="U3079" s="32"/>
      <c r="V3079" s="32"/>
      <c r="W3079" s="32"/>
      <c r="X3079" s="32"/>
      <c r="Y3079" s="32"/>
      <c r="Z3079" s="32"/>
      <c r="AA3079" s="32"/>
      <c r="AB3079" s="32"/>
      <c r="AC3079" s="32"/>
      <c r="AD3079" s="32"/>
      <c r="AE3079" s="32"/>
      <c r="AF3079" s="32"/>
      <c r="AG3079" s="32"/>
      <c r="AH3079" s="32"/>
      <c r="AI3079" s="32"/>
      <c r="AJ3079" s="32"/>
      <c r="AK3079" s="33"/>
      <c r="AM3079"/>
    </row>
    <row r="3080" spans="1:44" x14ac:dyDescent="0.2">
      <c r="A3080"/>
      <c r="AK3080" s="95" t="s">
        <v>327</v>
      </c>
      <c r="AM3080"/>
    </row>
    <row r="3081" spans="1:44" ht="5" customHeight="1" x14ac:dyDescent="0.2">
      <c r="B3081" s="16"/>
      <c r="C3081" s="17"/>
      <c r="D3081" s="18"/>
      <c r="E3081" s="18"/>
      <c r="F3081" s="18"/>
      <c r="G3081" s="18"/>
      <c r="H3081" s="18"/>
      <c r="I3081" s="16"/>
      <c r="J3081" s="16"/>
      <c r="K3081" s="16"/>
      <c r="L3081" s="16"/>
      <c r="M3081" s="16"/>
      <c r="N3081" s="16"/>
      <c r="O3081" s="16"/>
      <c r="P3081" s="16"/>
      <c r="Q3081" s="16"/>
      <c r="R3081" s="16"/>
      <c r="S3081" s="16"/>
      <c r="T3081" s="16"/>
      <c r="U3081" s="16"/>
      <c r="V3081" s="16"/>
      <c r="W3081" s="16"/>
      <c r="X3081" s="16"/>
      <c r="Y3081" s="16"/>
      <c r="Z3081" s="16"/>
      <c r="AA3081" s="16"/>
      <c r="AB3081" s="16"/>
      <c r="AC3081" s="16"/>
      <c r="AD3081" s="16"/>
      <c r="AE3081" s="16"/>
      <c r="AF3081" s="16"/>
      <c r="AG3081" s="16"/>
      <c r="AH3081" s="16"/>
      <c r="AI3081" s="16"/>
      <c r="AJ3081" s="16"/>
      <c r="AK3081" s="16"/>
    </row>
    <row r="3082" spans="1:44" ht="22" customHeight="1" x14ac:dyDescent="0.2">
      <c r="A3082" t="str">
        <f>IF($AN$2="","",IF(A3012&gt;=$AN$2,"",1+A3012))</f>
        <v/>
      </c>
      <c r="B3082" s="188"/>
      <c r="C3082" s="189"/>
      <c r="D3082" s="189"/>
      <c r="E3082" s="189"/>
      <c r="F3082" s="189"/>
      <c r="G3082" s="189"/>
      <c r="H3082" s="189"/>
      <c r="I3082" s="190"/>
      <c r="J3082" s="192" t="s">
        <v>277</v>
      </c>
      <c r="K3082" s="193"/>
      <c r="L3082" s="193"/>
      <c r="M3082" s="193"/>
      <c r="N3082" s="193"/>
      <c r="O3082" s="193"/>
      <c r="P3082" s="193"/>
      <c r="Q3082" s="193"/>
      <c r="R3082" s="193"/>
      <c r="S3082" s="193"/>
      <c r="T3082" s="193"/>
      <c r="U3082" s="193"/>
      <c r="V3082" s="193"/>
      <c r="W3082" s="193"/>
      <c r="X3082" s="196" t="str">
        <f>IF(A3082="","",_xlfn.XLOOKUP(A3082,Listagem[Item],Listagem[Número OS]))</f>
        <v/>
      </c>
      <c r="Y3082" s="196"/>
      <c r="Z3082" s="196"/>
      <c r="AA3082" s="196"/>
      <c r="AB3082" s="196"/>
      <c r="AC3082" s="197"/>
      <c r="AD3082" s="188"/>
      <c r="AE3082" s="189"/>
      <c r="AF3082" s="189"/>
      <c r="AG3082" s="189"/>
      <c r="AH3082" s="189"/>
      <c r="AI3082" s="189"/>
      <c r="AJ3082" s="189"/>
      <c r="AK3082" s="190"/>
      <c r="AL3082" s="13"/>
      <c r="AM3082"/>
    </row>
    <row r="3083" spans="1:44" ht="22" customHeight="1" x14ac:dyDescent="0.2">
      <c r="A3083" s="14"/>
      <c r="B3083" s="161"/>
      <c r="C3083" s="162"/>
      <c r="D3083" s="162"/>
      <c r="E3083" s="162"/>
      <c r="F3083" s="162"/>
      <c r="G3083" s="162"/>
      <c r="H3083" s="162"/>
      <c r="I3083" s="191"/>
      <c r="J3083" s="194"/>
      <c r="K3083" s="195"/>
      <c r="L3083" s="195"/>
      <c r="M3083" s="195"/>
      <c r="N3083" s="195"/>
      <c r="O3083" s="195"/>
      <c r="P3083" s="195"/>
      <c r="Q3083" s="195"/>
      <c r="R3083" s="195"/>
      <c r="S3083" s="195"/>
      <c r="T3083" s="195"/>
      <c r="U3083" s="195"/>
      <c r="V3083" s="195"/>
      <c r="W3083" s="195"/>
      <c r="X3083" s="198"/>
      <c r="Y3083" s="198"/>
      <c r="Z3083" s="198"/>
      <c r="AA3083" s="198"/>
      <c r="AB3083" s="198"/>
      <c r="AC3083" s="199"/>
      <c r="AD3083" s="161"/>
      <c r="AE3083" s="162"/>
      <c r="AF3083" s="162"/>
      <c r="AG3083" s="162"/>
      <c r="AH3083" s="162"/>
      <c r="AI3083" s="162"/>
      <c r="AJ3083" s="162"/>
      <c r="AK3083" s="191"/>
      <c r="AM3083"/>
    </row>
    <row r="3084" spans="1:44" ht="7" customHeight="1" x14ac:dyDescent="0.2">
      <c r="A3084"/>
      <c r="C3084" s="15"/>
      <c r="D3084" s="12"/>
      <c r="E3084" s="12"/>
      <c r="F3084" s="12"/>
      <c r="G3084" s="12"/>
      <c r="H3084" s="12"/>
      <c r="AM3084"/>
    </row>
    <row r="3085" spans="1:44" ht="18" customHeight="1" x14ac:dyDescent="0.2">
      <c r="A3085" s="62"/>
      <c r="B3085" s="200" t="s">
        <v>11</v>
      </c>
      <c r="C3085" s="201"/>
      <c r="D3085" s="201"/>
      <c r="E3085" s="201"/>
      <c r="F3085" s="201"/>
      <c r="G3085" s="201"/>
      <c r="H3085" s="201"/>
      <c r="I3085" s="97" t="str">
        <f>IF($X3082="","",_xlfn.XLOOKUP($X3082,Sisteplant[Número OS],Sisteplant[Denominação Tipo de Solicitação Serviço]))</f>
        <v/>
      </c>
      <c r="J3085" s="99"/>
      <c r="K3085" s="99"/>
      <c r="L3085" s="99"/>
      <c r="M3085" s="99"/>
      <c r="N3085" s="99"/>
      <c r="O3085" s="200" t="s">
        <v>13</v>
      </c>
      <c r="P3085" s="201"/>
      <c r="Q3085" s="201"/>
      <c r="R3085" s="98" t="str">
        <f>IF($X3082="","",_xlfn.XLOOKUP($X3082,Sisteplant[Número OS],Sisteplant[Denominação Oficina]))</f>
        <v/>
      </c>
      <c r="S3085" s="98"/>
      <c r="T3085" s="98"/>
      <c r="U3085" s="98"/>
      <c r="V3085" s="98"/>
      <c r="W3085" s="98"/>
      <c r="X3085" s="202" t="s">
        <v>15</v>
      </c>
      <c r="Y3085" s="203"/>
      <c r="Z3085" s="203"/>
      <c r="AA3085" s="203"/>
      <c r="AB3085" s="203"/>
      <c r="AC3085" s="204" t="str">
        <f>IF($X3082="","",_xlfn.XLOOKUP($X3082,Sisteplant[Número OS],Sisteplant[Data Prevista]))</f>
        <v/>
      </c>
      <c r="AD3085" s="204"/>
      <c r="AE3085" s="204"/>
      <c r="AF3085" s="204"/>
      <c r="AG3085" s="204"/>
      <c r="AH3085" s="204"/>
      <c r="AI3085" s="204"/>
      <c r="AJ3085" s="204"/>
      <c r="AK3085" s="234"/>
      <c r="AM3085"/>
      <c r="AN3085" s="111"/>
      <c r="AO3085" s="111"/>
      <c r="AP3085" s="111"/>
      <c r="AQ3085" s="111"/>
      <c r="AR3085" s="111"/>
    </row>
    <row r="3086" spans="1:44" ht="7" customHeight="1" x14ac:dyDescent="0.2">
      <c r="A3086" s="62"/>
      <c r="B3086" s="16"/>
      <c r="C3086" s="17"/>
      <c r="D3086" s="18"/>
      <c r="E3086" s="18"/>
      <c r="F3086" s="18"/>
      <c r="G3086" s="18"/>
      <c r="H3086" s="18"/>
      <c r="I3086" s="16"/>
      <c r="J3086" s="16"/>
      <c r="K3086" s="16"/>
      <c r="L3086" s="16"/>
      <c r="M3086" s="16"/>
      <c r="N3086" s="16"/>
      <c r="O3086" s="16"/>
      <c r="P3086" s="16"/>
      <c r="Q3086" s="16"/>
      <c r="R3086" s="16"/>
      <c r="S3086" s="16"/>
      <c r="T3086" s="16"/>
      <c r="U3086" s="16"/>
      <c r="V3086" s="16"/>
      <c r="W3086" s="16"/>
      <c r="X3086" s="16"/>
      <c r="Y3086" s="16"/>
      <c r="Z3086" s="16"/>
      <c r="AA3086" s="16"/>
      <c r="AB3086" s="16"/>
      <c r="AC3086" s="16"/>
      <c r="AD3086" s="16"/>
      <c r="AE3086" s="16"/>
      <c r="AF3086" s="16"/>
      <c r="AG3086" s="16"/>
      <c r="AH3086" s="16"/>
      <c r="AI3086" s="16"/>
      <c r="AJ3086" s="16"/>
      <c r="AK3086" s="16"/>
      <c r="AM3086"/>
      <c r="AN3086" s="111"/>
      <c r="AO3086" s="111"/>
      <c r="AP3086" s="111"/>
      <c r="AQ3086" s="111"/>
      <c r="AR3086" s="111"/>
    </row>
    <row r="3087" spans="1:44" ht="15" customHeight="1" x14ac:dyDescent="0.2">
      <c r="A3087" s="62"/>
      <c r="B3087" s="91" t="s">
        <v>278</v>
      </c>
      <c r="C3087" s="19"/>
      <c r="D3087" s="20"/>
      <c r="E3087" s="20"/>
      <c r="F3087" s="20"/>
      <c r="G3087" s="20"/>
      <c r="H3087" s="20"/>
      <c r="I3087" s="21"/>
      <c r="J3087" s="21"/>
      <c r="K3087" s="21"/>
      <c r="L3087" s="21"/>
      <c r="M3087" s="21"/>
      <c r="N3087" s="21"/>
      <c r="O3087" s="21"/>
      <c r="P3087" s="21"/>
      <c r="Q3087" s="21"/>
      <c r="R3087" s="21"/>
      <c r="S3087" s="21"/>
      <c r="T3087" s="21"/>
      <c r="U3087" s="21"/>
      <c r="V3087" s="21"/>
      <c r="W3087" s="21"/>
      <c r="X3087" s="21"/>
      <c r="Y3087" s="21"/>
      <c r="Z3087" s="21"/>
      <c r="AA3087" s="21"/>
      <c r="AB3087" s="21"/>
      <c r="AC3087" s="21"/>
      <c r="AD3087" s="21"/>
      <c r="AE3087" s="21"/>
      <c r="AF3087" s="21"/>
      <c r="AG3087" s="21"/>
      <c r="AH3087" s="21"/>
      <c r="AI3087" s="21"/>
      <c r="AJ3087" s="21"/>
      <c r="AK3087" s="22"/>
      <c r="AM3087"/>
      <c r="AN3087" s="111"/>
      <c r="AO3087" s="111"/>
      <c r="AP3087" s="111"/>
      <c r="AQ3087" s="111"/>
      <c r="AR3087" s="111"/>
    </row>
    <row r="3088" spans="1:44" ht="16.75" customHeight="1" x14ac:dyDescent="0.2">
      <c r="A3088" s="64"/>
      <c r="B3088" s="208" t="str">
        <f>IF($X3082="","",_xlfn.XLOOKUP($X3082,Sisteplant[Número OS],Sisteplant[Descrição OS]))</f>
        <v/>
      </c>
      <c r="C3088" s="209"/>
      <c r="D3088" s="209"/>
      <c r="E3088" s="209"/>
      <c r="F3088" s="209"/>
      <c r="G3088" s="209"/>
      <c r="H3088" s="209"/>
      <c r="I3088" s="209"/>
      <c r="J3088" s="209"/>
      <c r="K3088" s="209"/>
      <c r="L3088" s="209"/>
      <c r="M3088" s="209"/>
      <c r="N3088" s="209"/>
      <c r="O3088" s="209"/>
      <c r="P3088" s="209"/>
      <c r="Q3088" s="209"/>
      <c r="R3088" s="209"/>
      <c r="S3088" s="209"/>
      <c r="T3088" s="209"/>
      <c r="U3088" s="209"/>
      <c r="V3088" s="209"/>
      <c r="W3088" s="209"/>
      <c r="X3088" s="209"/>
      <c r="Y3088" s="209"/>
      <c r="Z3088" s="209"/>
      <c r="AA3088" s="209"/>
      <c r="AB3088" s="209"/>
      <c r="AC3088" s="209"/>
      <c r="AD3088" s="209"/>
      <c r="AE3088" s="209"/>
      <c r="AF3088" s="209"/>
      <c r="AG3088" s="209"/>
      <c r="AH3088" s="209"/>
      <c r="AI3088" s="209"/>
      <c r="AJ3088" s="209"/>
      <c r="AK3088" s="210"/>
      <c r="AM3088"/>
    </row>
    <row r="3089" spans="1:39" ht="16.75" customHeight="1" x14ac:dyDescent="0.2">
      <c r="A3089" s="64"/>
      <c r="B3089" s="208"/>
      <c r="C3089" s="209"/>
      <c r="D3089" s="209"/>
      <c r="E3089" s="209"/>
      <c r="F3089" s="209"/>
      <c r="G3089" s="209"/>
      <c r="H3089" s="209"/>
      <c r="I3089" s="209"/>
      <c r="J3089" s="209"/>
      <c r="K3089" s="209"/>
      <c r="L3089" s="209"/>
      <c r="M3089" s="209"/>
      <c r="N3089" s="209"/>
      <c r="O3089" s="209"/>
      <c r="P3089" s="209"/>
      <c r="Q3089" s="209"/>
      <c r="R3089" s="209"/>
      <c r="S3089" s="209"/>
      <c r="T3089" s="209"/>
      <c r="U3089" s="209"/>
      <c r="V3089" s="209"/>
      <c r="W3089" s="209"/>
      <c r="X3089" s="209"/>
      <c r="Y3089" s="209"/>
      <c r="Z3089" s="209"/>
      <c r="AA3089" s="209"/>
      <c r="AB3089" s="209"/>
      <c r="AC3089" s="209"/>
      <c r="AD3089" s="209"/>
      <c r="AE3089" s="209"/>
      <c r="AF3089" s="209"/>
      <c r="AG3089" s="209"/>
      <c r="AH3089" s="209"/>
      <c r="AI3089" s="209"/>
      <c r="AJ3089" s="209"/>
      <c r="AK3089" s="210"/>
      <c r="AM3089"/>
    </row>
    <row r="3090" spans="1:39" ht="16.75" customHeight="1" x14ac:dyDescent="0.2">
      <c r="A3090" s="62"/>
      <c r="B3090" s="208"/>
      <c r="C3090" s="209"/>
      <c r="D3090" s="209"/>
      <c r="E3090" s="209"/>
      <c r="F3090" s="209"/>
      <c r="G3090" s="209"/>
      <c r="H3090" s="209"/>
      <c r="I3090" s="209"/>
      <c r="J3090" s="209"/>
      <c r="K3090" s="209"/>
      <c r="L3090" s="209"/>
      <c r="M3090" s="209"/>
      <c r="N3090" s="209"/>
      <c r="O3090" s="209"/>
      <c r="P3090" s="209"/>
      <c r="Q3090" s="209"/>
      <c r="R3090" s="209"/>
      <c r="S3090" s="209"/>
      <c r="T3090" s="209"/>
      <c r="U3090" s="209"/>
      <c r="V3090" s="209"/>
      <c r="W3090" s="209"/>
      <c r="X3090" s="209"/>
      <c r="Y3090" s="209"/>
      <c r="Z3090" s="209"/>
      <c r="AA3090" s="209"/>
      <c r="AB3090" s="209"/>
      <c r="AC3090" s="209"/>
      <c r="AD3090" s="209"/>
      <c r="AE3090" s="209"/>
      <c r="AF3090" s="209"/>
      <c r="AG3090" s="209"/>
      <c r="AH3090" s="209"/>
      <c r="AI3090" s="209"/>
      <c r="AJ3090" s="209"/>
      <c r="AK3090" s="210"/>
      <c r="AM3090"/>
    </row>
    <row r="3091" spans="1:39" ht="16.75" customHeight="1" x14ac:dyDescent="0.2">
      <c r="A3091" s="62"/>
      <c r="B3091" s="211"/>
      <c r="C3091" s="212"/>
      <c r="D3091" s="212"/>
      <c r="E3091" s="212"/>
      <c r="F3091" s="212"/>
      <c r="G3091" s="212"/>
      <c r="H3091" s="212"/>
      <c r="I3091" s="212"/>
      <c r="J3091" s="212"/>
      <c r="K3091" s="212"/>
      <c r="L3091" s="212"/>
      <c r="M3091" s="212"/>
      <c r="N3091" s="212"/>
      <c r="O3091" s="212"/>
      <c r="P3091" s="212"/>
      <c r="Q3091" s="212"/>
      <c r="R3091" s="212"/>
      <c r="S3091" s="212"/>
      <c r="T3091" s="212"/>
      <c r="U3091" s="212"/>
      <c r="V3091" s="212"/>
      <c r="W3091" s="212"/>
      <c r="X3091" s="212"/>
      <c r="Y3091" s="212"/>
      <c r="Z3091" s="212"/>
      <c r="AA3091" s="212"/>
      <c r="AB3091" s="212"/>
      <c r="AC3091" s="212"/>
      <c r="AD3091" s="212"/>
      <c r="AE3091" s="212"/>
      <c r="AF3091" s="212"/>
      <c r="AG3091" s="212"/>
      <c r="AH3091" s="212"/>
      <c r="AI3091" s="212"/>
      <c r="AJ3091" s="212"/>
      <c r="AK3091" s="213"/>
      <c r="AM3091"/>
    </row>
    <row r="3092" spans="1:39" ht="7" customHeight="1" x14ac:dyDescent="0.2">
      <c r="A3092" s="62"/>
      <c r="B3092" s="16"/>
      <c r="C3092" s="17"/>
      <c r="D3092" s="18"/>
      <c r="E3092" s="18"/>
      <c r="F3092" s="18"/>
      <c r="G3092" s="18"/>
      <c r="H3092" s="18"/>
      <c r="I3092" s="16"/>
      <c r="J3092" s="16"/>
      <c r="K3092" s="16"/>
      <c r="L3092" s="16"/>
      <c r="M3092" s="16"/>
      <c r="N3092" s="16"/>
      <c r="O3092" s="16"/>
      <c r="P3092" s="16"/>
      <c r="Q3092" s="16"/>
      <c r="R3092" s="16"/>
      <c r="S3092" s="16"/>
      <c r="T3092" s="16"/>
      <c r="U3092" s="16"/>
      <c r="V3092" s="16"/>
      <c r="W3092" s="16"/>
      <c r="X3092" s="16"/>
      <c r="Y3092" s="16"/>
      <c r="Z3092" s="16"/>
      <c r="AA3092" s="16"/>
      <c r="AB3092" s="16"/>
      <c r="AC3092" s="16"/>
      <c r="AD3092" s="16"/>
      <c r="AE3092" s="16"/>
      <c r="AF3092" s="16"/>
      <c r="AG3092" s="16"/>
      <c r="AH3092" s="16"/>
      <c r="AI3092" s="16"/>
      <c r="AJ3092" s="16"/>
      <c r="AK3092" s="16"/>
      <c r="AM3092"/>
    </row>
    <row r="3093" spans="1:39" ht="18" customHeight="1" x14ac:dyDescent="0.2">
      <c r="A3093" s="62"/>
      <c r="B3093" s="179" t="s">
        <v>279</v>
      </c>
      <c r="C3093" s="180"/>
      <c r="D3093" s="99" t="str">
        <f>IF($X3082="","",_xlfn.XLOOKUP($X3082,Sisteplant[Número OS],Sisteplant[Ativo]))</f>
        <v/>
      </c>
      <c r="E3093" s="99"/>
      <c r="F3093" s="99"/>
      <c r="G3093" s="99"/>
      <c r="H3093" s="99"/>
      <c r="I3093" s="99"/>
      <c r="J3093" s="99"/>
      <c r="K3093" s="99"/>
      <c r="L3093" s="179" t="s">
        <v>280</v>
      </c>
      <c r="M3093" s="180"/>
      <c r="N3093" s="180"/>
      <c r="O3093" s="180"/>
      <c r="P3093" s="99" t="str">
        <f>IF($X3082="","",_xlfn.XLOOKUP($X3082,Sisteplant[Número OS],Sisteplant[Denominação Ativo]))</f>
        <v/>
      </c>
      <c r="Q3093" s="99"/>
      <c r="R3093" s="99"/>
      <c r="S3093" s="99"/>
      <c r="T3093" s="99"/>
      <c r="U3093" s="99"/>
      <c r="V3093" s="99"/>
      <c r="W3093" s="99"/>
      <c r="X3093" s="99"/>
      <c r="Y3093" s="99"/>
      <c r="Z3093" s="99"/>
      <c r="AA3093" s="99"/>
      <c r="AB3093" s="99"/>
      <c r="AC3093" s="99"/>
      <c r="AD3093" s="99"/>
      <c r="AE3093" s="185" t="str">
        <f t="array" ref="AE3093">IFERROR(
IF(I3085="","",
_xlfn.SWITCH(I3085,
"PROJETO","PO",
"OBRAS","CC")),
"--")</f>
        <v/>
      </c>
      <c r="AF3093" s="186"/>
      <c r="AG3093" s="214" t="str">
        <f t="array" ref="AG3093">IFERROR(
_xlfn.SWITCH(I3085,
"","",
"PROJETO",VALUE(RIGHT(_xlfn.XLOOKUP(X3082,Sisteplant[Número OS],Sisteplant[Observações do Serviço]),LEN(_xlfn.XLOOKUP(X3082,Sisteplant[Número OS],Sisteplant[Observações do Serviço]))-3)),
"OBRAS",VALUE(LEFT(VLOOKUP($X3082,Sisteplant[],20,FALSE),FIND("-",VLOOKUP($X3082,Sisteplant[],20,FALSE))-1))),"--")</f>
        <v/>
      </c>
      <c r="AH3093" s="214"/>
      <c r="AI3093" s="214"/>
      <c r="AJ3093" s="214"/>
      <c r="AK3093" s="215"/>
      <c r="AM3093"/>
    </row>
    <row r="3094" spans="1:39" ht="7" customHeight="1" x14ac:dyDescent="0.2">
      <c r="A3094" s="62"/>
      <c r="B3094" s="18"/>
      <c r="C3094" s="24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R3094" s="18"/>
      <c r="S3094" s="18"/>
      <c r="T3094" s="18"/>
      <c r="U3094" s="18"/>
      <c r="V3094" s="18"/>
      <c r="W3094" s="18"/>
      <c r="X3094" s="18"/>
      <c r="Y3094" s="18"/>
      <c r="Z3094" s="18"/>
      <c r="AA3094" s="18"/>
      <c r="AB3094" s="18"/>
      <c r="AC3094" s="18"/>
      <c r="AD3094" s="18"/>
      <c r="AE3094" s="18"/>
      <c r="AF3094" s="18"/>
      <c r="AG3094" s="18"/>
      <c r="AH3094" s="18"/>
      <c r="AI3094" s="18"/>
      <c r="AJ3094" s="18"/>
      <c r="AK3094" s="18"/>
      <c r="AM3094"/>
    </row>
    <row r="3095" spans="1:39" ht="18" customHeight="1" x14ac:dyDescent="0.2">
      <c r="A3095" s="62"/>
      <c r="B3095" s="179" t="s">
        <v>9</v>
      </c>
      <c r="C3095" s="180"/>
      <c r="D3095" s="180"/>
      <c r="E3095" s="180"/>
      <c r="F3095" s="99" t="str">
        <f>IF($X3082="","",_xlfn.XLOOKUP($X3082,Sisteplant[Número OS],Sisteplant[Denominação do Solicitante]))</f>
        <v/>
      </c>
      <c r="G3095" s="99"/>
      <c r="H3095" s="99"/>
      <c r="I3095" s="99"/>
      <c r="J3095" s="99"/>
      <c r="K3095" s="99"/>
      <c r="L3095" s="99"/>
      <c r="M3095" s="99"/>
      <c r="N3095" s="99"/>
      <c r="O3095" s="99"/>
      <c r="P3095" s="99"/>
      <c r="Q3095" s="99"/>
      <c r="R3095" s="99"/>
      <c r="S3095" s="181" t="s">
        <v>281</v>
      </c>
      <c r="T3095" s="182"/>
      <c r="U3095" s="182"/>
      <c r="V3095" s="183" t="str">
        <f>IF($X3082="","",_xlfn.XLOOKUP($X3082,Sisteplant[Número OS],Sisteplant[Denominação Unidade Negócio]))</f>
        <v/>
      </c>
      <c r="W3095" s="183"/>
      <c r="X3095" s="183"/>
      <c r="Y3095" s="183"/>
      <c r="Z3095" s="183"/>
      <c r="AA3095" s="184"/>
      <c r="AB3095" s="185" t="s">
        <v>1</v>
      </c>
      <c r="AC3095" s="186"/>
      <c r="AD3095" s="186"/>
      <c r="AE3095" s="186"/>
      <c r="AF3095" s="99" t="str">
        <f>IF($X3082="","",_xlfn.XLOOKUP($X3082,Sisteplant[Número OS],Sisteplant[OS Cliente]))</f>
        <v/>
      </c>
      <c r="AG3095" s="99"/>
      <c r="AH3095" s="99"/>
      <c r="AI3095" s="99"/>
      <c r="AJ3095" s="99"/>
      <c r="AK3095" s="100"/>
      <c r="AM3095"/>
    </row>
    <row r="3096" spans="1:39" ht="7" customHeight="1" x14ac:dyDescent="0.2">
      <c r="A3096" s="62"/>
      <c r="B3096" s="16"/>
      <c r="C3096" s="17"/>
      <c r="D3096" s="18"/>
      <c r="E3096" s="18"/>
      <c r="F3096" s="18"/>
      <c r="G3096" s="18"/>
      <c r="H3096" s="18"/>
      <c r="I3096" s="16"/>
      <c r="J3096" s="16"/>
      <c r="K3096" s="16"/>
      <c r="L3096" s="16"/>
      <c r="M3096" s="16"/>
      <c r="N3096" s="16"/>
      <c r="O3096" s="16"/>
      <c r="P3096" s="16"/>
      <c r="Q3096" s="16"/>
      <c r="R3096" s="16"/>
      <c r="S3096" s="16"/>
      <c r="T3096" s="16"/>
      <c r="U3096" s="16"/>
      <c r="V3096" s="16"/>
      <c r="W3096" s="16"/>
      <c r="X3096" s="16"/>
      <c r="Y3096" s="16"/>
      <c r="Z3096" s="16"/>
      <c r="AA3096" s="16"/>
      <c r="AB3096" s="16"/>
      <c r="AC3096" s="16"/>
      <c r="AD3096" s="16"/>
      <c r="AE3096" s="16"/>
      <c r="AF3096" s="16"/>
      <c r="AG3096" s="16"/>
      <c r="AH3096" s="16"/>
      <c r="AI3096" s="16"/>
      <c r="AJ3096" s="16"/>
      <c r="AK3096" s="16"/>
      <c r="AM3096"/>
    </row>
    <row r="3097" spans="1:39" ht="15" customHeight="1" x14ac:dyDescent="0.2">
      <c r="A3097" s="62"/>
      <c r="B3097" s="232" t="s">
        <v>282</v>
      </c>
      <c r="C3097" s="152" t="s">
        <v>283</v>
      </c>
      <c r="D3097" s="153"/>
      <c r="E3097" s="153"/>
      <c r="F3097" s="153"/>
      <c r="G3097" s="153"/>
      <c r="H3097" s="153"/>
      <c r="I3097" s="153"/>
      <c r="J3097" s="153"/>
      <c r="K3097" s="153"/>
      <c r="L3097" s="153"/>
      <c r="M3097" s="153"/>
      <c r="N3097" s="153"/>
      <c r="O3097" s="153"/>
      <c r="P3097" s="153"/>
      <c r="Q3097" s="153"/>
      <c r="R3097" s="153"/>
      <c r="S3097" s="153"/>
      <c r="T3097" s="153"/>
      <c r="U3097" s="153"/>
      <c r="V3097" s="153"/>
      <c r="W3097" s="153"/>
      <c r="X3097" s="153"/>
      <c r="Y3097" s="153"/>
      <c r="Z3097" s="153"/>
      <c r="AA3097" s="153"/>
      <c r="AB3097" s="153"/>
      <c r="AC3097" s="153"/>
      <c r="AD3097" s="153"/>
      <c r="AE3097" s="154"/>
      <c r="AF3097" s="136" t="s">
        <v>284</v>
      </c>
      <c r="AG3097" s="137"/>
      <c r="AH3097" s="138"/>
      <c r="AI3097" s="136" t="s">
        <v>281</v>
      </c>
      <c r="AJ3097" s="137"/>
      <c r="AK3097" s="138"/>
      <c r="AM3097"/>
    </row>
    <row r="3098" spans="1:39" ht="16.75" customHeight="1" x14ac:dyDescent="0.2">
      <c r="A3098" s="62"/>
      <c r="B3098" s="233"/>
      <c r="C3098" s="155"/>
      <c r="D3098" s="156"/>
      <c r="E3098" s="156"/>
      <c r="F3098" s="156"/>
      <c r="G3098" s="156"/>
      <c r="H3098" s="156"/>
      <c r="I3098" s="156"/>
      <c r="J3098" s="156"/>
      <c r="K3098" s="156"/>
      <c r="L3098" s="156"/>
      <c r="M3098" s="156"/>
      <c r="N3098" s="156"/>
      <c r="O3098" s="156"/>
      <c r="P3098" s="156"/>
      <c r="Q3098" s="156"/>
      <c r="R3098" s="156"/>
      <c r="S3098" s="156"/>
      <c r="T3098" s="156"/>
      <c r="U3098" s="156"/>
      <c r="V3098" s="156"/>
      <c r="W3098" s="156"/>
      <c r="X3098" s="156"/>
      <c r="Y3098" s="156"/>
      <c r="Z3098" s="156"/>
      <c r="AA3098" s="156"/>
      <c r="AB3098" s="156"/>
      <c r="AC3098" s="156"/>
      <c r="AD3098" s="156"/>
      <c r="AE3098" s="157"/>
      <c r="AF3098" s="139"/>
      <c r="AG3098" s="140"/>
      <c r="AH3098" s="141"/>
      <c r="AI3098" s="139"/>
      <c r="AJ3098" s="140"/>
      <c r="AK3098" s="141"/>
      <c r="AM3098"/>
    </row>
    <row r="3099" spans="1:39" ht="16.75" customHeight="1" x14ac:dyDescent="0.2">
      <c r="A3099" s="62"/>
      <c r="B3099" s="92">
        <v>1</v>
      </c>
      <c r="C3099" s="142"/>
      <c r="D3099" s="143"/>
      <c r="E3099" s="143"/>
      <c r="F3099" s="143"/>
      <c r="G3099" s="143"/>
      <c r="H3099" s="143"/>
      <c r="I3099" s="143"/>
      <c r="J3099" s="143"/>
      <c r="K3099" s="143"/>
      <c r="L3099" s="143"/>
      <c r="M3099" s="143"/>
      <c r="N3099" s="143"/>
      <c r="O3099" s="143"/>
      <c r="P3099" s="143"/>
      <c r="Q3099" s="143"/>
      <c r="R3099" s="143"/>
      <c r="S3099" s="143"/>
      <c r="T3099" s="143"/>
      <c r="U3099" s="143"/>
      <c r="V3099" s="143"/>
      <c r="W3099" s="143"/>
      <c r="X3099" s="143"/>
      <c r="Y3099" s="143"/>
      <c r="Z3099" s="143"/>
      <c r="AA3099" s="143"/>
      <c r="AB3099" s="143"/>
      <c r="AC3099" s="143"/>
      <c r="AD3099" s="143"/>
      <c r="AE3099" s="144"/>
      <c r="AF3099" s="142"/>
      <c r="AG3099" s="143"/>
      <c r="AH3099" s="144"/>
      <c r="AI3099" s="142"/>
      <c r="AJ3099" s="143"/>
      <c r="AK3099" s="144"/>
      <c r="AM3099"/>
    </row>
    <row r="3100" spans="1:39" ht="16.75" customHeight="1" x14ac:dyDescent="0.2">
      <c r="A3100" s="62"/>
      <c r="B3100" s="93">
        <v>2</v>
      </c>
      <c r="C3100" s="145"/>
      <c r="D3100" s="146"/>
      <c r="E3100" s="146"/>
      <c r="F3100" s="146"/>
      <c r="G3100" s="146"/>
      <c r="H3100" s="146"/>
      <c r="I3100" s="146"/>
      <c r="J3100" s="146"/>
      <c r="K3100" s="146"/>
      <c r="L3100" s="146"/>
      <c r="M3100" s="146"/>
      <c r="N3100" s="146"/>
      <c r="O3100" s="146"/>
      <c r="P3100" s="146"/>
      <c r="Q3100" s="146"/>
      <c r="R3100" s="146"/>
      <c r="S3100" s="146"/>
      <c r="T3100" s="146"/>
      <c r="U3100" s="146"/>
      <c r="V3100" s="146"/>
      <c r="W3100" s="146"/>
      <c r="X3100" s="146"/>
      <c r="Y3100" s="146"/>
      <c r="Z3100" s="146"/>
      <c r="AA3100" s="146"/>
      <c r="AB3100" s="146"/>
      <c r="AC3100" s="146"/>
      <c r="AD3100" s="146"/>
      <c r="AE3100" s="147"/>
      <c r="AF3100" s="145"/>
      <c r="AG3100" s="146"/>
      <c r="AH3100" s="147"/>
      <c r="AI3100" s="145"/>
      <c r="AJ3100" s="146"/>
      <c r="AK3100" s="147"/>
      <c r="AM3100"/>
    </row>
    <row r="3101" spans="1:39" ht="16.75" customHeight="1" x14ac:dyDescent="0.2">
      <c r="A3101" s="62"/>
      <c r="B3101" s="93">
        <v>3</v>
      </c>
      <c r="C3101" s="145"/>
      <c r="D3101" s="146"/>
      <c r="E3101" s="146"/>
      <c r="F3101" s="146"/>
      <c r="G3101" s="146"/>
      <c r="H3101" s="146"/>
      <c r="I3101" s="146"/>
      <c r="J3101" s="146"/>
      <c r="K3101" s="146"/>
      <c r="L3101" s="146"/>
      <c r="M3101" s="146"/>
      <c r="N3101" s="146"/>
      <c r="O3101" s="146"/>
      <c r="P3101" s="146"/>
      <c r="Q3101" s="146"/>
      <c r="R3101" s="146"/>
      <c r="S3101" s="146"/>
      <c r="T3101" s="146"/>
      <c r="U3101" s="146"/>
      <c r="V3101" s="146"/>
      <c r="W3101" s="146"/>
      <c r="X3101" s="146"/>
      <c r="Y3101" s="146"/>
      <c r="Z3101" s="146"/>
      <c r="AA3101" s="146"/>
      <c r="AB3101" s="146"/>
      <c r="AC3101" s="146"/>
      <c r="AD3101" s="146"/>
      <c r="AE3101" s="147"/>
      <c r="AF3101" s="145"/>
      <c r="AG3101" s="146"/>
      <c r="AH3101" s="147"/>
      <c r="AI3101" s="145"/>
      <c r="AJ3101" s="146"/>
      <c r="AK3101" s="147"/>
      <c r="AM3101"/>
    </row>
    <row r="3102" spans="1:39" s="27" customFormat="1" ht="17" customHeight="1" x14ac:dyDescent="0.2">
      <c r="A3102" s="64"/>
      <c r="B3102" s="93">
        <v>4</v>
      </c>
      <c r="C3102" s="145"/>
      <c r="D3102" s="146"/>
      <c r="E3102" s="146"/>
      <c r="F3102" s="146"/>
      <c r="G3102" s="146"/>
      <c r="H3102" s="146"/>
      <c r="I3102" s="146"/>
      <c r="J3102" s="146"/>
      <c r="K3102" s="146"/>
      <c r="L3102" s="146"/>
      <c r="M3102" s="146"/>
      <c r="N3102" s="146"/>
      <c r="O3102" s="146"/>
      <c r="P3102" s="146"/>
      <c r="Q3102" s="146"/>
      <c r="R3102" s="146"/>
      <c r="S3102" s="146"/>
      <c r="T3102" s="146"/>
      <c r="U3102" s="146"/>
      <c r="V3102" s="146"/>
      <c r="W3102" s="146"/>
      <c r="X3102" s="146"/>
      <c r="Y3102" s="146"/>
      <c r="Z3102" s="146"/>
      <c r="AA3102" s="146"/>
      <c r="AB3102" s="146"/>
      <c r="AC3102" s="146"/>
      <c r="AD3102" s="146"/>
      <c r="AE3102" s="147"/>
      <c r="AF3102" s="145"/>
      <c r="AG3102" s="146"/>
      <c r="AH3102" s="147"/>
      <c r="AI3102" s="145"/>
      <c r="AJ3102" s="146"/>
      <c r="AK3102" s="147"/>
    </row>
    <row r="3103" spans="1:39" ht="17" customHeight="1" x14ac:dyDescent="0.2">
      <c r="A3103" s="62"/>
      <c r="B3103" s="93">
        <v>5</v>
      </c>
      <c r="C3103" s="145"/>
      <c r="D3103" s="146"/>
      <c r="E3103" s="146"/>
      <c r="F3103" s="146"/>
      <c r="G3103" s="146"/>
      <c r="H3103" s="146"/>
      <c r="I3103" s="146"/>
      <c r="J3103" s="146"/>
      <c r="K3103" s="146"/>
      <c r="L3103" s="146"/>
      <c r="M3103" s="146"/>
      <c r="N3103" s="146"/>
      <c r="O3103" s="146"/>
      <c r="P3103" s="146"/>
      <c r="Q3103" s="146"/>
      <c r="R3103" s="146"/>
      <c r="S3103" s="146"/>
      <c r="T3103" s="146"/>
      <c r="U3103" s="146"/>
      <c r="V3103" s="146"/>
      <c r="W3103" s="146"/>
      <c r="X3103" s="146"/>
      <c r="Y3103" s="146"/>
      <c r="Z3103" s="146"/>
      <c r="AA3103" s="146"/>
      <c r="AB3103" s="146"/>
      <c r="AC3103" s="146"/>
      <c r="AD3103" s="146"/>
      <c r="AE3103" s="147"/>
      <c r="AF3103" s="145"/>
      <c r="AG3103" s="146"/>
      <c r="AH3103" s="147"/>
      <c r="AI3103" s="145"/>
      <c r="AJ3103" s="146"/>
      <c r="AK3103" s="147"/>
      <c r="AM3103"/>
    </row>
    <row r="3104" spans="1:39" ht="17" customHeight="1" x14ac:dyDescent="0.2">
      <c r="A3104" s="62"/>
      <c r="B3104" s="93">
        <v>6</v>
      </c>
      <c r="C3104" s="145"/>
      <c r="D3104" s="146"/>
      <c r="E3104" s="146"/>
      <c r="F3104" s="146"/>
      <c r="G3104" s="146"/>
      <c r="H3104" s="146"/>
      <c r="I3104" s="146"/>
      <c r="J3104" s="146"/>
      <c r="K3104" s="146"/>
      <c r="L3104" s="146"/>
      <c r="M3104" s="146"/>
      <c r="N3104" s="146"/>
      <c r="O3104" s="146"/>
      <c r="P3104" s="146"/>
      <c r="Q3104" s="146"/>
      <c r="R3104" s="146"/>
      <c r="S3104" s="146"/>
      <c r="T3104" s="146"/>
      <c r="U3104" s="146"/>
      <c r="V3104" s="146"/>
      <c r="W3104" s="146"/>
      <c r="X3104" s="146"/>
      <c r="Y3104" s="146"/>
      <c r="Z3104" s="146"/>
      <c r="AA3104" s="146"/>
      <c r="AB3104" s="146"/>
      <c r="AC3104" s="146"/>
      <c r="AD3104" s="146"/>
      <c r="AE3104" s="147"/>
      <c r="AF3104" s="145"/>
      <c r="AG3104" s="146"/>
      <c r="AH3104" s="147"/>
      <c r="AI3104" s="145"/>
      <c r="AJ3104" s="146"/>
      <c r="AK3104" s="147"/>
      <c r="AM3104"/>
    </row>
    <row r="3105" spans="1:39" ht="17" customHeight="1" x14ac:dyDescent="0.2">
      <c r="A3105" s="62"/>
      <c r="B3105" s="94">
        <v>7</v>
      </c>
      <c r="C3105" s="148"/>
      <c r="D3105" s="149"/>
      <c r="E3105" s="149"/>
      <c r="F3105" s="149"/>
      <c r="G3105" s="149"/>
      <c r="H3105" s="149"/>
      <c r="I3105" s="149"/>
      <c r="J3105" s="149"/>
      <c r="K3105" s="149"/>
      <c r="L3105" s="149"/>
      <c r="M3105" s="149"/>
      <c r="N3105" s="149"/>
      <c r="O3105" s="149"/>
      <c r="P3105" s="149"/>
      <c r="Q3105" s="149"/>
      <c r="R3105" s="149"/>
      <c r="S3105" s="149"/>
      <c r="T3105" s="149"/>
      <c r="U3105" s="149"/>
      <c r="V3105" s="149"/>
      <c r="W3105" s="149"/>
      <c r="X3105" s="149"/>
      <c r="Y3105" s="149"/>
      <c r="Z3105" s="149"/>
      <c r="AA3105" s="149"/>
      <c r="AB3105" s="149"/>
      <c r="AC3105" s="149"/>
      <c r="AD3105" s="149"/>
      <c r="AE3105" s="150"/>
      <c r="AF3105" s="148"/>
      <c r="AG3105" s="149"/>
      <c r="AH3105" s="150"/>
      <c r="AI3105" s="148"/>
      <c r="AJ3105" s="149"/>
      <c r="AK3105" s="150"/>
      <c r="AM3105"/>
    </row>
    <row r="3106" spans="1:39" ht="7" customHeight="1" x14ac:dyDescent="0.2">
      <c r="A3106" s="62"/>
      <c r="B3106" s="16"/>
      <c r="C3106" s="17"/>
      <c r="D3106" s="18"/>
      <c r="E3106" s="18"/>
      <c r="F3106" s="18"/>
      <c r="G3106" s="18"/>
      <c r="H3106" s="18"/>
      <c r="I3106" s="16"/>
      <c r="J3106" s="16"/>
      <c r="K3106" s="16"/>
      <c r="L3106" s="16"/>
      <c r="M3106" s="16"/>
      <c r="N3106" s="16"/>
      <c r="O3106" s="16"/>
      <c r="P3106" s="16"/>
      <c r="Q3106" s="16"/>
      <c r="R3106" s="16"/>
      <c r="S3106" s="16"/>
      <c r="T3106" s="16"/>
      <c r="U3106" s="16"/>
      <c r="V3106" s="16"/>
      <c r="W3106" s="16"/>
      <c r="X3106" s="16"/>
      <c r="Y3106" s="16"/>
      <c r="Z3106" s="16"/>
      <c r="AA3106" s="16"/>
      <c r="AB3106" s="16"/>
      <c r="AC3106" s="16"/>
      <c r="AD3106" s="16"/>
      <c r="AE3106" s="16"/>
      <c r="AF3106" s="16"/>
      <c r="AG3106" s="16"/>
      <c r="AH3106" s="16"/>
      <c r="AI3106" s="16"/>
      <c r="AJ3106" s="16"/>
      <c r="AK3106" s="16"/>
      <c r="AM3106"/>
    </row>
    <row r="3107" spans="1:39" ht="17" customHeight="1" x14ac:dyDescent="0.2">
      <c r="A3107" s="62"/>
      <c r="B3107" s="163" t="s">
        <v>285</v>
      </c>
      <c r="C3107" s="164"/>
      <c r="D3107" s="165"/>
      <c r="E3107" s="163" t="s">
        <v>286</v>
      </c>
      <c r="F3107" s="164"/>
      <c r="G3107" s="164"/>
      <c r="H3107" s="164"/>
      <c r="I3107" s="164"/>
      <c r="J3107" s="164"/>
      <c r="K3107" s="164"/>
      <c r="L3107" s="164"/>
      <c r="M3107" s="164"/>
      <c r="N3107" s="164"/>
      <c r="O3107" s="164"/>
      <c r="P3107" s="164"/>
      <c r="Q3107" s="164"/>
      <c r="R3107" s="164"/>
      <c r="S3107" s="165"/>
      <c r="T3107" s="163" t="s">
        <v>287</v>
      </c>
      <c r="U3107" s="164"/>
      <c r="V3107" s="164"/>
      <c r="W3107" s="164"/>
      <c r="X3107" s="165"/>
      <c r="Y3107" s="163" t="s">
        <v>288</v>
      </c>
      <c r="Z3107" s="164"/>
      <c r="AA3107" s="164"/>
      <c r="AB3107" s="164"/>
      <c r="AC3107" s="165"/>
      <c r="AD3107" s="163" t="s">
        <v>289</v>
      </c>
      <c r="AE3107" s="164"/>
      <c r="AF3107" s="164"/>
      <c r="AG3107" s="164"/>
      <c r="AH3107" s="165"/>
      <c r="AI3107" s="163" t="s">
        <v>290</v>
      </c>
      <c r="AJ3107" s="164"/>
      <c r="AK3107" s="165"/>
      <c r="AM3107"/>
    </row>
    <row r="3108" spans="1:39" ht="17" customHeight="1" x14ac:dyDescent="0.2">
      <c r="A3108" s="62"/>
      <c r="B3108" s="142"/>
      <c r="C3108" s="143"/>
      <c r="D3108" s="144"/>
      <c r="E3108" s="142"/>
      <c r="F3108" s="143"/>
      <c r="G3108" s="143"/>
      <c r="H3108" s="143"/>
      <c r="I3108" s="143"/>
      <c r="J3108" s="143"/>
      <c r="K3108" s="143"/>
      <c r="L3108" s="143"/>
      <c r="M3108" s="143"/>
      <c r="N3108" s="143"/>
      <c r="O3108" s="143"/>
      <c r="P3108" s="143"/>
      <c r="Q3108" s="143"/>
      <c r="R3108" s="143"/>
      <c r="S3108" s="144"/>
      <c r="T3108" s="142" t="s">
        <v>291</v>
      </c>
      <c r="U3108" s="143"/>
      <c r="V3108" s="143"/>
      <c r="W3108" s="143"/>
      <c r="X3108" s="144"/>
      <c r="Y3108" s="142" t="s">
        <v>292</v>
      </c>
      <c r="Z3108" s="143"/>
      <c r="AA3108" s="143"/>
      <c r="AB3108" s="143"/>
      <c r="AC3108" s="144"/>
      <c r="AD3108" s="142" t="s">
        <v>292</v>
      </c>
      <c r="AE3108" s="143"/>
      <c r="AF3108" s="143"/>
      <c r="AG3108" s="143"/>
      <c r="AH3108" s="144"/>
      <c r="AI3108" s="142"/>
      <c r="AJ3108" s="143"/>
      <c r="AK3108" s="144"/>
      <c r="AM3108"/>
    </row>
    <row r="3109" spans="1:39" ht="17" customHeight="1" x14ac:dyDescent="0.2">
      <c r="A3109" s="62"/>
      <c r="B3109" s="145"/>
      <c r="C3109" s="146"/>
      <c r="D3109" s="147"/>
      <c r="E3109" s="145"/>
      <c r="F3109" s="146"/>
      <c r="G3109" s="146"/>
      <c r="H3109" s="146"/>
      <c r="I3109" s="146"/>
      <c r="J3109" s="146"/>
      <c r="K3109" s="146"/>
      <c r="L3109" s="146"/>
      <c r="M3109" s="146"/>
      <c r="N3109" s="146"/>
      <c r="O3109" s="146"/>
      <c r="P3109" s="146"/>
      <c r="Q3109" s="146"/>
      <c r="R3109" s="146"/>
      <c r="S3109" s="147"/>
      <c r="T3109" s="145" t="s">
        <v>291</v>
      </c>
      <c r="U3109" s="146"/>
      <c r="V3109" s="146"/>
      <c r="W3109" s="146"/>
      <c r="X3109" s="147"/>
      <c r="Y3109" s="145" t="s">
        <v>292</v>
      </c>
      <c r="Z3109" s="146"/>
      <c r="AA3109" s="146"/>
      <c r="AB3109" s="146"/>
      <c r="AC3109" s="147"/>
      <c r="AD3109" s="145" t="s">
        <v>292</v>
      </c>
      <c r="AE3109" s="146"/>
      <c r="AF3109" s="146"/>
      <c r="AG3109" s="146"/>
      <c r="AH3109" s="147"/>
      <c r="AI3109" s="145"/>
      <c r="AJ3109" s="146"/>
      <c r="AK3109" s="147"/>
      <c r="AM3109"/>
    </row>
    <row r="3110" spans="1:39" ht="17" customHeight="1" x14ac:dyDescent="0.2">
      <c r="A3110" s="62"/>
      <c r="B3110" s="145"/>
      <c r="C3110" s="146"/>
      <c r="D3110" s="147"/>
      <c r="E3110" s="145"/>
      <c r="F3110" s="146"/>
      <c r="G3110" s="146"/>
      <c r="H3110" s="146"/>
      <c r="I3110" s="146"/>
      <c r="J3110" s="146"/>
      <c r="K3110" s="146"/>
      <c r="L3110" s="146"/>
      <c r="M3110" s="146"/>
      <c r="N3110" s="146"/>
      <c r="O3110" s="146"/>
      <c r="P3110" s="146"/>
      <c r="Q3110" s="146"/>
      <c r="R3110" s="146"/>
      <c r="S3110" s="147"/>
      <c r="T3110" s="145" t="s">
        <v>291</v>
      </c>
      <c r="U3110" s="146"/>
      <c r="V3110" s="146"/>
      <c r="W3110" s="146"/>
      <c r="X3110" s="147"/>
      <c r="Y3110" s="145" t="s">
        <v>292</v>
      </c>
      <c r="Z3110" s="146"/>
      <c r="AA3110" s="146"/>
      <c r="AB3110" s="146"/>
      <c r="AC3110" s="147"/>
      <c r="AD3110" s="145" t="s">
        <v>292</v>
      </c>
      <c r="AE3110" s="146"/>
      <c r="AF3110" s="146"/>
      <c r="AG3110" s="146"/>
      <c r="AH3110" s="147"/>
      <c r="AI3110" s="145"/>
      <c r="AJ3110" s="146"/>
      <c r="AK3110" s="147"/>
      <c r="AM3110"/>
    </row>
    <row r="3111" spans="1:39" ht="17" customHeight="1" x14ac:dyDescent="0.2">
      <c r="A3111" s="62"/>
      <c r="B3111" s="145"/>
      <c r="C3111" s="146"/>
      <c r="D3111" s="147"/>
      <c r="E3111" s="145"/>
      <c r="F3111" s="146"/>
      <c r="G3111" s="146"/>
      <c r="H3111" s="146"/>
      <c r="I3111" s="146"/>
      <c r="J3111" s="146"/>
      <c r="K3111" s="146"/>
      <c r="L3111" s="146"/>
      <c r="M3111" s="146"/>
      <c r="N3111" s="146"/>
      <c r="O3111" s="146"/>
      <c r="P3111" s="146"/>
      <c r="Q3111" s="146"/>
      <c r="R3111" s="146"/>
      <c r="S3111" s="147"/>
      <c r="T3111" s="145" t="s">
        <v>291</v>
      </c>
      <c r="U3111" s="146"/>
      <c r="V3111" s="146"/>
      <c r="W3111" s="146"/>
      <c r="X3111" s="147"/>
      <c r="Y3111" s="145" t="s">
        <v>292</v>
      </c>
      <c r="Z3111" s="146"/>
      <c r="AA3111" s="146"/>
      <c r="AB3111" s="146"/>
      <c r="AC3111" s="147"/>
      <c r="AD3111" s="145" t="s">
        <v>292</v>
      </c>
      <c r="AE3111" s="146"/>
      <c r="AF3111" s="146"/>
      <c r="AG3111" s="146"/>
      <c r="AH3111" s="147"/>
      <c r="AI3111" s="145"/>
      <c r="AJ3111" s="146"/>
      <c r="AK3111" s="147"/>
      <c r="AM3111"/>
    </row>
    <row r="3112" spans="1:39" ht="17" customHeight="1" x14ac:dyDescent="0.2">
      <c r="A3112" s="62"/>
      <c r="B3112" s="145"/>
      <c r="C3112" s="146"/>
      <c r="D3112" s="147"/>
      <c r="E3112" s="145"/>
      <c r="F3112" s="146"/>
      <c r="G3112" s="146"/>
      <c r="H3112" s="146"/>
      <c r="I3112" s="146"/>
      <c r="J3112" s="146"/>
      <c r="K3112" s="146"/>
      <c r="L3112" s="146"/>
      <c r="M3112" s="146"/>
      <c r="N3112" s="146"/>
      <c r="O3112" s="146"/>
      <c r="P3112" s="146"/>
      <c r="Q3112" s="146"/>
      <c r="R3112" s="146"/>
      <c r="S3112" s="147"/>
      <c r="T3112" s="145" t="s">
        <v>291</v>
      </c>
      <c r="U3112" s="146"/>
      <c r="V3112" s="146"/>
      <c r="W3112" s="146"/>
      <c r="X3112" s="147"/>
      <c r="Y3112" s="145" t="s">
        <v>292</v>
      </c>
      <c r="Z3112" s="146"/>
      <c r="AA3112" s="146"/>
      <c r="AB3112" s="146"/>
      <c r="AC3112" s="147"/>
      <c r="AD3112" s="145" t="s">
        <v>292</v>
      </c>
      <c r="AE3112" s="146"/>
      <c r="AF3112" s="146"/>
      <c r="AG3112" s="146"/>
      <c r="AH3112" s="147"/>
      <c r="AI3112" s="145"/>
      <c r="AJ3112" s="146"/>
      <c r="AK3112" s="147"/>
      <c r="AM3112"/>
    </row>
    <row r="3113" spans="1:39" ht="17" customHeight="1" x14ac:dyDescent="0.2">
      <c r="A3113" s="62"/>
      <c r="B3113" s="145"/>
      <c r="C3113" s="146"/>
      <c r="D3113" s="147"/>
      <c r="E3113" s="145"/>
      <c r="F3113" s="146"/>
      <c r="G3113" s="146"/>
      <c r="H3113" s="146"/>
      <c r="I3113" s="146"/>
      <c r="J3113" s="146"/>
      <c r="K3113" s="146"/>
      <c r="L3113" s="146"/>
      <c r="M3113" s="146"/>
      <c r="N3113" s="146"/>
      <c r="O3113" s="146"/>
      <c r="P3113" s="146"/>
      <c r="Q3113" s="146"/>
      <c r="R3113" s="146"/>
      <c r="S3113" s="147"/>
      <c r="T3113" s="145" t="s">
        <v>291</v>
      </c>
      <c r="U3113" s="146"/>
      <c r="V3113" s="146"/>
      <c r="W3113" s="146"/>
      <c r="X3113" s="147"/>
      <c r="Y3113" s="145" t="s">
        <v>292</v>
      </c>
      <c r="Z3113" s="146"/>
      <c r="AA3113" s="146"/>
      <c r="AB3113" s="146"/>
      <c r="AC3113" s="147"/>
      <c r="AD3113" s="145" t="s">
        <v>292</v>
      </c>
      <c r="AE3113" s="146"/>
      <c r="AF3113" s="146"/>
      <c r="AG3113" s="146"/>
      <c r="AH3113" s="147"/>
      <c r="AI3113" s="145"/>
      <c r="AJ3113" s="146"/>
      <c r="AK3113" s="147"/>
      <c r="AM3113"/>
    </row>
    <row r="3114" spans="1:39" ht="17" customHeight="1" x14ac:dyDescent="0.2">
      <c r="A3114" s="62"/>
      <c r="B3114" s="145"/>
      <c r="C3114" s="146"/>
      <c r="D3114" s="147"/>
      <c r="E3114" s="145"/>
      <c r="F3114" s="146"/>
      <c r="G3114" s="146"/>
      <c r="H3114" s="146"/>
      <c r="I3114" s="146"/>
      <c r="J3114" s="146"/>
      <c r="K3114" s="146"/>
      <c r="L3114" s="146"/>
      <c r="M3114" s="146"/>
      <c r="N3114" s="146"/>
      <c r="O3114" s="146"/>
      <c r="P3114" s="146"/>
      <c r="Q3114" s="146"/>
      <c r="R3114" s="146"/>
      <c r="S3114" s="147"/>
      <c r="T3114" s="145" t="s">
        <v>291</v>
      </c>
      <c r="U3114" s="146"/>
      <c r="V3114" s="146"/>
      <c r="W3114" s="146"/>
      <c r="X3114" s="147"/>
      <c r="Y3114" s="145" t="s">
        <v>292</v>
      </c>
      <c r="Z3114" s="146"/>
      <c r="AA3114" s="146"/>
      <c r="AB3114" s="146"/>
      <c r="AC3114" s="147"/>
      <c r="AD3114" s="145" t="s">
        <v>292</v>
      </c>
      <c r="AE3114" s="146"/>
      <c r="AF3114" s="146"/>
      <c r="AG3114" s="146"/>
      <c r="AH3114" s="147"/>
      <c r="AI3114" s="145"/>
      <c r="AJ3114" s="146"/>
      <c r="AK3114" s="147"/>
      <c r="AM3114"/>
    </row>
    <row r="3115" spans="1:39" ht="17" customHeight="1" x14ac:dyDescent="0.2">
      <c r="A3115" s="62"/>
      <c r="B3115" s="145"/>
      <c r="C3115" s="146"/>
      <c r="D3115" s="147"/>
      <c r="E3115" s="145"/>
      <c r="F3115" s="146"/>
      <c r="G3115" s="146"/>
      <c r="H3115" s="146"/>
      <c r="I3115" s="146"/>
      <c r="J3115" s="146"/>
      <c r="K3115" s="146"/>
      <c r="L3115" s="146"/>
      <c r="M3115" s="146"/>
      <c r="N3115" s="146"/>
      <c r="O3115" s="146"/>
      <c r="P3115" s="146"/>
      <c r="Q3115" s="146"/>
      <c r="R3115" s="146"/>
      <c r="S3115" s="147"/>
      <c r="T3115" s="145" t="s">
        <v>291</v>
      </c>
      <c r="U3115" s="146"/>
      <c r="V3115" s="146"/>
      <c r="W3115" s="146"/>
      <c r="X3115" s="147"/>
      <c r="Y3115" s="145" t="s">
        <v>292</v>
      </c>
      <c r="Z3115" s="146"/>
      <c r="AA3115" s="146"/>
      <c r="AB3115" s="146"/>
      <c r="AC3115" s="147"/>
      <c r="AD3115" s="145" t="s">
        <v>292</v>
      </c>
      <c r="AE3115" s="146"/>
      <c r="AF3115" s="146"/>
      <c r="AG3115" s="146"/>
      <c r="AH3115" s="147"/>
      <c r="AI3115" s="145"/>
      <c r="AJ3115" s="146"/>
      <c r="AK3115" s="147"/>
      <c r="AM3115"/>
    </row>
    <row r="3116" spans="1:39" ht="17" customHeight="1" x14ac:dyDescent="0.2">
      <c r="A3116" s="62"/>
      <c r="B3116" s="145"/>
      <c r="C3116" s="146"/>
      <c r="D3116" s="147"/>
      <c r="E3116" s="145"/>
      <c r="F3116" s="146"/>
      <c r="G3116" s="146"/>
      <c r="H3116" s="146"/>
      <c r="I3116" s="146"/>
      <c r="J3116" s="146"/>
      <c r="K3116" s="146"/>
      <c r="L3116" s="146"/>
      <c r="M3116" s="146"/>
      <c r="N3116" s="146"/>
      <c r="O3116" s="146"/>
      <c r="P3116" s="146"/>
      <c r="Q3116" s="146"/>
      <c r="R3116" s="146"/>
      <c r="S3116" s="147"/>
      <c r="T3116" s="145" t="s">
        <v>291</v>
      </c>
      <c r="U3116" s="146"/>
      <c r="V3116" s="146"/>
      <c r="W3116" s="146"/>
      <c r="X3116" s="147"/>
      <c r="Y3116" s="145" t="s">
        <v>292</v>
      </c>
      <c r="Z3116" s="146"/>
      <c r="AA3116" s="146"/>
      <c r="AB3116" s="146"/>
      <c r="AC3116" s="147"/>
      <c r="AD3116" s="145" t="s">
        <v>292</v>
      </c>
      <c r="AE3116" s="146"/>
      <c r="AF3116" s="146"/>
      <c r="AG3116" s="146"/>
      <c r="AH3116" s="147"/>
      <c r="AI3116" s="145"/>
      <c r="AJ3116" s="146"/>
      <c r="AK3116" s="147"/>
      <c r="AM3116"/>
    </row>
    <row r="3117" spans="1:39" ht="17" customHeight="1" x14ac:dyDescent="0.2">
      <c r="A3117" s="62"/>
      <c r="B3117" s="145"/>
      <c r="C3117" s="146"/>
      <c r="D3117" s="147"/>
      <c r="E3117" s="145"/>
      <c r="F3117" s="146"/>
      <c r="G3117" s="146"/>
      <c r="H3117" s="146"/>
      <c r="I3117" s="146"/>
      <c r="J3117" s="146"/>
      <c r="K3117" s="146"/>
      <c r="L3117" s="146"/>
      <c r="M3117" s="146"/>
      <c r="N3117" s="146"/>
      <c r="O3117" s="146"/>
      <c r="P3117" s="146"/>
      <c r="Q3117" s="146"/>
      <c r="R3117" s="146"/>
      <c r="S3117" s="147"/>
      <c r="T3117" s="145" t="s">
        <v>291</v>
      </c>
      <c r="U3117" s="146"/>
      <c r="V3117" s="146"/>
      <c r="W3117" s="146"/>
      <c r="X3117" s="147"/>
      <c r="Y3117" s="145" t="s">
        <v>292</v>
      </c>
      <c r="Z3117" s="146"/>
      <c r="AA3117" s="146"/>
      <c r="AB3117" s="146"/>
      <c r="AC3117" s="147"/>
      <c r="AD3117" s="145" t="s">
        <v>292</v>
      </c>
      <c r="AE3117" s="146"/>
      <c r="AF3117" s="146"/>
      <c r="AG3117" s="146"/>
      <c r="AH3117" s="147"/>
      <c r="AI3117" s="145"/>
      <c r="AJ3117" s="146"/>
      <c r="AK3117" s="147"/>
      <c r="AM3117"/>
    </row>
    <row r="3118" spans="1:39" ht="17" customHeight="1" x14ac:dyDescent="0.2">
      <c r="A3118" s="62"/>
      <c r="B3118" s="148"/>
      <c r="C3118" s="149"/>
      <c r="D3118" s="150"/>
      <c r="E3118" s="148"/>
      <c r="F3118" s="149"/>
      <c r="G3118" s="149"/>
      <c r="H3118" s="149"/>
      <c r="I3118" s="149"/>
      <c r="J3118" s="149"/>
      <c r="K3118" s="149"/>
      <c r="L3118" s="149"/>
      <c r="M3118" s="149"/>
      <c r="N3118" s="149"/>
      <c r="O3118" s="149"/>
      <c r="P3118" s="149"/>
      <c r="Q3118" s="149"/>
      <c r="R3118" s="149"/>
      <c r="S3118" s="150"/>
      <c r="T3118" s="148" t="s">
        <v>291</v>
      </c>
      <c r="U3118" s="149"/>
      <c r="V3118" s="149"/>
      <c r="W3118" s="149"/>
      <c r="X3118" s="150"/>
      <c r="Y3118" s="148" t="s">
        <v>292</v>
      </c>
      <c r="Z3118" s="149"/>
      <c r="AA3118" s="149"/>
      <c r="AB3118" s="149"/>
      <c r="AC3118" s="150"/>
      <c r="AD3118" s="148" t="s">
        <v>292</v>
      </c>
      <c r="AE3118" s="149"/>
      <c r="AF3118" s="149"/>
      <c r="AG3118" s="149"/>
      <c r="AH3118" s="150"/>
      <c r="AI3118" s="148"/>
      <c r="AJ3118" s="149"/>
      <c r="AK3118" s="150"/>
      <c r="AM3118"/>
    </row>
    <row r="3119" spans="1:39" ht="7" customHeight="1" x14ac:dyDescent="0.2">
      <c r="A3119" s="62"/>
      <c r="AM3119"/>
    </row>
    <row r="3120" spans="1:39" ht="7" customHeight="1" x14ac:dyDescent="0.2">
      <c r="A3120" s="62"/>
      <c r="B3120" s="28"/>
      <c r="C3120" s="25"/>
      <c r="D3120" s="25"/>
      <c r="E3120" s="25"/>
      <c r="F3120" s="25"/>
      <c r="G3120" s="25"/>
      <c r="H3120" s="25"/>
      <c r="I3120" s="25"/>
      <c r="J3120" s="25"/>
      <c r="K3120" s="25"/>
      <c r="L3120" s="25"/>
      <c r="M3120" s="25"/>
      <c r="N3120" s="25"/>
      <c r="O3120" s="25"/>
      <c r="P3120" s="25"/>
      <c r="Q3120" s="25"/>
      <c r="R3120" s="25"/>
      <c r="S3120" s="25"/>
      <c r="T3120" s="25"/>
      <c r="U3120" s="25"/>
      <c r="V3120" s="25"/>
      <c r="W3120" s="25"/>
      <c r="X3120" s="25"/>
      <c r="Y3120" s="25"/>
      <c r="Z3120" s="25"/>
      <c r="AA3120" s="25"/>
      <c r="AB3120" s="25"/>
      <c r="AC3120" s="25"/>
      <c r="AD3120" s="25"/>
      <c r="AE3120" s="25"/>
      <c r="AF3120" s="25"/>
      <c r="AG3120" s="25"/>
      <c r="AH3120" s="25"/>
      <c r="AI3120" s="25"/>
      <c r="AJ3120" s="25"/>
      <c r="AK3120" s="26"/>
      <c r="AM3120"/>
    </row>
    <row r="3121" spans="1:39" s="30" customFormat="1" ht="15" customHeight="1" x14ac:dyDescent="0.15">
      <c r="A3121" s="62"/>
      <c r="B3121" s="166" t="s">
        <v>293</v>
      </c>
      <c r="C3121" s="167"/>
      <c r="D3121" s="167"/>
      <c r="E3121" s="167"/>
      <c r="F3121" s="167"/>
      <c r="G3121" s="23"/>
      <c r="H3121" s="69"/>
      <c r="I3121" s="23" t="s">
        <v>294</v>
      </c>
      <c r="J3121" s="23"/>
      <c r="K3121" s="23"/>
      <c r="L3121" s="23"/>
      <c r="M3121" s="69"/>
      <c r="N3121" s="23" t="s">
        <v>295</v>
      </c>
      <c r="O3121" s="23"/>
      <c r="P3121" s="23"/>
      <c r="Q3121" s="23"/>
      <c r="R3121" s="69"/>
      <c r="S3121" s="23" t="s">
        <v>296</v>
      </c>
      <c r="T3121" s="23"/>
      <c r="U3121" s="23"/>
      <c r="V3121" s="23"/>
      <c r="W3121" s="23"/>
      <c r="X3121" s="23"/>
      <c r="Y3121" s="70"/>
      <c r="Z3121" s="23" t="s">
        <v>297</v>
      </c>
      <c r="AA3121" s="23"/>
      <c r="AB3121" s="23"/>
      <c r="AC3121" s="23"/>
      <c r="AD3121" s="69"/>
      <c r="AE3121" s="23" t="s">
        <v>298</v>
      </c>
      <c r="AF3121" s="23"/>
      <c r="AG3121" s="23"/>
      <c r="AH3121" s="80"/>
      <c r="AI3121" s="80"/>
      <c r="AJ3121" s="80"/>
      <c r="AK3121" s="84"/>
    </row>
    <row r="3122" spans="1:39" s="30" customFormat="1" ht="10" customHeight="1" x14ac:dyDescent="0.15">
      <c r="A3122" s="62"/>
      <c r="B3122" s="166"/>
      <c r="C3122" s="167"/>
      <c r="D3122" s="167"/>
      <c r="E3122" s="167"/>
      <c r="F3122" s="167"/>
      <c r="G3122" s="23"/>
      <c r="H3122" s="23"/>
      <c r="I3122" s="23"/>
      <c r="J3122" s="23"/>
      <c r="K3122" s="23"/>
      <c r="L3122" s="23"/>
      <c r="M3122" s="23"/>
      <c r="N3122" s="23"/>
      <c r="O3122" s="23"/>
      <c r="P3122" s="23"/>
      <c r="Q3122" s="23"/>
      <c r="R3122" s="23"/>
      <c r="S3122" s="23"/>
      <c r="T3122" s="23"/>
      <c r="U3122" s="23"/>
      <c r="V3122" s="23"/>
      <c r="W3122" s="23"/>
      <c r="X3122" s="23"/>
      <c r="Y3122" s="23"/>
      <c r="Z3122" s="23"/>
      <c r="AA3122" s="23"/>
      <c r="AB3122" s="23"/>
      <c r="AC3122" s="23"/>
      <c r="AD3122" s="23"/>
      <c r="AE3122" s="23"/>
      <c r="AF3122" s="23"/>
      <c r="AG3122" s="23"/>
      <c r="AH3122" s="80"/>
      <c r="AI3122" s="80"/>
      <c r="AJ3122" s="80"/>
      <c r="AK3122" s="84"/>
    </row>
    <row r="3123" spans="1:39" s="30" customFormat="1" ht="15" customHeight="1" x14ac:dyDescent="0.15">
      <c r="A3123" s="62"/>
      <c r="B3123" s="166"/>
      <c r="C3123" s="167"/>
      <c r="D3123" s="167"/>
      <c r="E3123" s="167"/>
      <c r="F3123" s="167"/>
      <c r="G3123" s="23"/>
      <c r="H3123" s="69"/>
      <c r="I3123" s="23" t="s">
        <v>299</v>
      </c>
      <c r="J3123" s="23"/>
      <c r="K3123" s="23"/>
      <c r="L3123" s="23"/>
      <c r="M3123" s="69"/>
      <c r="N3123" s="23" t="s">
        <v>300</v>
      </c>
      <c r="O3123" s="72"/>
      <c r="P3123" s="23"/>
      <c r="Q3123" s="23"/>
      <c r="R3123" s="69"/>
      <c r="S3123" s="23" t="s">
        <v>301</v>
      </c>
      <c r="T3123" s="23"/>
      <c r="U3123" s="23"/>
      <c r="V3123" s="23"/>
      <c r="W3123" s="23"/>
      <c r="X3123" s="23"/>
      <c r="Y3123" s="69"/>
      <c r="Z3123" s="23" t="s">
        <v>302</v>
      </c>
      <c r="AA3123" s="23"/>
      <c r="AB3123" s="71"/>
      <c r="AC3123" s="71"/>
      <c r="AD3123" s="71"/>
      <c r="AE3123" s="71"/>
      <c r="AF3123" s="71"/>
      <c r="AG3123" s="71"/>
      <c r="AH3123" s="71"/>
      <c r="AI3123" s="71"/>
      <c r="AJ3123" s="71"/>
      <c r="AK3123" s="82"/>
    </row>
    <row r="3124" spans="1:39" s="30" customFormat="1" ht="10" customHeight="1" x14ac:dyDescent="0.15">
      <c r="A3124" s="62"/>
      <c r="B3124" s="83"/>
      <c r="C3124" s="29"/>
      <c r="D3124" s="29"/>
      <c r="E3124" s="29"/>
      <c r="F3124" s="29"/>
      <c r="G3124" s="23"/>
      <c r="H3124" s="23"/>
      <c r="I3124" s="23"/>
      <c r="J3124" s="23"/>
      <c r="K3124" s="23"/>
      <c r="L3124" s="23"/>
      <c r="M3124" s="23"/>
      <c r="N3124" s="23"/>
      <c r="O3124" s="23"/>
      <c r="P3124" s="23"/>
      <c r="Q3124" s="23"/>
      <c r="R3124" s="23"/>
      <c r="S3124" s="23"/>
      <c r="T3124" s="23"/>
      <c r="U3124" s="23"/>
      <c r="V3124" s="23"/>
      <c r="W3124" s="23"/>
      <c r="X3124" s="23"/>
      <c r="Y3124" s="23"/>
      <c r="Z3124" s="23"/>
      <c r="AA3124" s="23"/>
      <c r="AB3124" s="23"/>
      <c r="AC3124" s="23"/>
      <c r="AD3124" s="23"/>
      <c r="AE3124" s="23"/>
      <c r="AF3124" s="23"/>
      <c r="AG3124" s="23"/>
      <c r="AH3124" s="23"/>
      <c r="AI3124" s="23"/>
      <c r="AJ3124" s="23"/>
      <c r="AK3124" s="84"/>
    </row>
    <row r="3125" spans="1:39" s="30" customFormat="1" ht="15" customHeight="1" x14ac:dyDescent="0.15">
      <c r="A3125" s="62"/>
      <c r="B3125" s="171" t="s">
        <v>303</v>
      </c>
      <c r="C3125" s="172"/>
      <c r="D3125" s="172"/>
      <c r="E3125" s="172"/>
      <c r="F3125" s="172"/>
      <c r="G3125" s="23"/>
      <c r="H3125" s="69"/>
      <c r="I3125" s="23" t="s">
        <v>304</v>
      </c>
      <c r="J3125" s="23"/>
      <c r="K3125" s="23"/>
      <c r="L3125" s="23"/>
      <c r="M3125" s="23"/>
      <c r="N3125" s="23"/>
      <c r="O3125" s="72"/>
      <c r="P3125" s="23"/>
      <c r="Q3125" s="23"/>
      <c r="R3125" s="69"/>
      <c r="S3125" s="23" t="s">
        <v>305</v>
      </c>
      <c r="T3125" s="23"/>
      <c r="U3125" s="23"/>
      <c r="V3125" s="23"/>
      <c r="W3125" s="23"/>
      <c r="X3125" s="23"/>
      <c r="Y3125" s="69"/>
      <c r="Z3125" s="23" t="s">
        <v>306</v>
      </c>
      <c r="AA3125" s="23"/>
      <c r="AB3125" s="23"/>
      <c r="AC3125" s="23"/>
      <c r="AD3125" s="23"/>
      <c r="AE3125" s="23"/>
      <c r="AF3125" s="73"/>
      <c r="AG3125" s="23"/>
      <c r="AH3125" s="23"/>
      <c r="AI3125" s="23"/>
      <c r="AJ3125" s="23"/>
      <c r="AK3125" s="84"/>
    </row>
    <row r="3126" spans="1:39" s="30" customFormat="1" ht="5" customHeight="1" x14ac:dyDescent="0.15">
      <c r="A3126" s="62"/>
      <c r="B3126" s="171"/>
      <c r="C3126" s="172"/>
      <c r="D3126" s="172"/>
      <c r="E3126" s="172"/>
      <c r="F3126" s="172"/>
      <c r="G3126" s="23"/>
      <c r="H3126" s="23"/>
      <c r="I3126" s="23"/>
      <c r="J3126" s="23"/>
      <c r="K3126" s="23"/>
      <c r="L3126" s="23"/>
      <c r="M3126" s="23"/>
      <c r="N3126" s="23"/>
      <c r="O3126" s="72"/>
      <c r="P3126" s="23"/>
      <c r="Q3126" s="23"/>
      <c r="R3126" s="23"/>
      <c r="S3126" s="23"/>
      <c r="T3126" s="23"/>
      <c r="U3126" s="23"/>
      <c r="V3126" s="23"/>
      <c r="W3126" s="23"/>
      <c r="X3126" s="23"/>
      <c r="Y3126" s="23"/>
      <c r="Z3126" s="23"/>
      <c r="AA3126" s="23"/>
      <c r="AB3126" s="23"/>
      <c r="AC3126" s="23"/>
      <c r="AD3126" s="23"/>
      <c r="AE3126" s="23"/>
      <c r="AF3126" s="73"/>
      <c r="AG3126" s="23"/>
      <c r="AH3126" s="23"/>
      <c r="AI3126" s="23"/>
      <c r="AJ3126" s="23"/>
      <c r="AK3126" s="84"/>
    </row>
    <row r="3127" spans="1:39" s="30" customFormat="1" ht="15" customHeight="1" x14ac:dyDescent="0.2">
      <c r="A3127" s="63"/>
      <c r="B3127" s="171"/>
      <c r="C3127" s="172"/>
      <c r="D3127" s="172"/>
      <c r="E3127" s="172"/>
      <c r="F3127" s="172"/>
      <c r="G3127" s="23"/>
      <c r="H3127" s="23"/>
      <c r="I3127" s="23"/>
      <c r="J3127" s="23"/>
      <c r="K3127" s="23"/>
      <c r="L3127" s="23"/>
      <c r="M3127" s="23"/>
      <c r="N3127" s="23"/>
      <c r="O3127" s="74"/>
      <c r="P3127" s="23"/>
      <c r="Q3127" s="23"/>
      <c r="R3127" s="23"/>
      <c r="S3127" s="23"/>
      <c r="T3127" s="23"/>
      <c r="U3127" s="23"/>
      <c r="V3127" s="23"/>
      <c r="W3127" s="23"/>
      <c r="X3127" s="23"/>
      <c r="Y3127" s="23"/>
      <c r="Z3127" s="23"/>
      <c r="AA3127" s="23"/>
      <c r="AB3127" s="23"/>
      <c r="AC3127" s="23"/>
      <c r="AD3127" s="23"/>
      <c r="AE3127" s="23"/>
      <c r="AF3127" s="23"/>
      <c r="AG3127" s="23"/>
      <c r="AH3127" s="23"/>
      <c r="AI3127" s="23"/>
      <c r="AJ3127" s="23"/>
      <c r="AK3127" s="84"/>
    </row>
    <row r="3128" spans="1:39" s="30" customFormat="1" ht="10" customHeight="1" x14ac:dyDescent="0.2">
      <c r="A3128" s="62"/>
      <c r="B3128" s="83"/>
      <c r="C3128" s="29"/>
      <c r="D3128" s="29"/>
      <c r="E3128" s="29"/>
      <c r="F3128" s="29"/>
      <c r="G3128" s="23"/>
      <c r="H3128" s="23"/>
      <c r="I3128" s="23"/>
      <c r="J3128" s="23"/>
      <c r="K3128" s="23"/>
      <c r="L3128" s="23"/>
      <c r="M3128" s="23"/>
      <c r="N3128" s="23"/>
      <c r="O3128" s="75"/>
      <c r="P3128" s="23"/>
      <c r="Q3128" s="23"/>
      <c r="R3128" s="23"/>
      <c r="S3128" s="23"/>
      <c r="T3128" s="23"/>
      <c r="U3128" s="23"/>
      <c r="V3128" s="23"/>
      <c r="W3128" s="23"/>
      <c r="X3128" s="23"/>
      <c r="Y3128" s="23"/>
      <c r="Z3128" s="23"/>
      <c r="AA3128" s="23"/>
      <c r="AB3128" s="23"/>
      <c r="AC3128" s="23"/>
      <c r="AD3128" s="23"/>
      <c r="AE3128" s="23"/>
      <c r="AF3128" s="23"/>
      <c r="AG3128" s="23"/>
      <c r="AH3128" s="23"/>
      <c r="AI3128" s="23"/>
      <c r="AJ3128" s="23"/>
      <c r="AK3128" s="84"/>
    </row>
    <row r="3129" spans="1:39" s="30" customFormat="1" ht="17" customHeight="1" x14ac:dyDescent="0.15">
      <c r="A3129" s="62"/>
      <c r="B3129" s="173" t="s">
        <v>307</v>
      </c>
      <c r="C3129" s="174"/>
      <c r="D3129" s="174"/>
      <c r="E3129" s="174"/>
      <c r="F3129" s="174"/>
      <c r="G3129" s="23"/>
      <c r="H3129" s="69"/>
      <c r="I3129" s="76" t="s">
        <v>308</v>
      </c>
      <c r="J3129" s="23"/>
      <c r="K3129" s="23"/>
      <c r="L3129" s="23"/>
      <c r="M3129" s="69"/>
      <c r="N3129" s="23" t="s">
        <v>309</v>
      </c>
      <c r="O3129" s="72"/>
      <c r="P3129" s="23"/>
      <c r="Q3129" s="23"/>
      <c r="R3129" s="69"/>
      <c r="S3129" s="23" t="s">
        <v>310</v>
      </c>
      <c r="T3129" s="23"/>
      <c r="U3129" s="23"/>
      <c r="V3129" s="23"/>
      <c r="W3129" s="23"/>
      <c r="X3129" s="23"/>
      <c r="Y3129" s="69"/>
      <c r="Z3129" s="23" t="s">
        <v>311</v>
      </c>
      <c r="AA3129" s="23"/>
      <c r="AB3129" s="23"/>
      <c r="AC3129" s="69"/>
      <c r="AD3129" s="76" t="s">
        <v>312</v>
      </c>
      <c r="AF3129" s="23"/>
      <c r="AG3129" s="23"/>
      <c r="AH3129" s="23"/>
      <c r="AI3129" s="23"/>
      <c r="AJ3129" s="23"/>
      <c r="AK3129" s="84"/>
    </row>
    <row r="3130" spans="1:39" s="30" customFormat="1" ht="7" customHeight="1" x14ac:dyDescent="0.15">
      <c r="A3130" s="62"/>
      <c r="B3130" s="173"/>
      <c r="C3130" s="174"/>
      <c r="D3130" s="174"/>
      <c r="E3130" s="174"/>
      <c r="F3130" s="174"/>
      <c r="G3130" s="23"/>
      <c r="H3130" s="77"/>
      <c r="I3130" s="23"/>
      <c r="J3130" s="23"/>
      <c r="K3130" s="23"/>
      <c r="L3130" s="23"/>
      <c r="M3130" s="23"/>
      <c r="N3130" s="23"/>
      <c r="O3130" s="72"/>
      <c r="P3130" s="23"/>
      <c r="Q3130" s="23"/>
      <c r="R3130" s="23"/>
      <c r="S3130" s="23"/>
      <c r="T3130" s="23"/>
      <c r="U3130" s="23"/>
      <c r="V3130" s="23"/>
      <c r="W3130" s="23"/>
      <c r="X3130" s="23"/>
      <c r="Y3130" s="23"/>
      <c r="Z3130" s="23"/>
      <c r="AA3130" s="23"/>
      <c r="AB3130" s="23"/>
      <c r="AC3130" s="23"/>
      <c r="AD3130" s="23"/>
      <c r="AE3130" s="23"/>
      <c r="AF3130" s="23"/>
      <c r="AG3130" s="23"/>
      <c r="AH3130" s="23"/>
      <c r="AI3130" s="23"/>
      <c r="AJ3130" s="23"/>
      <c r="AK3130" s="84"/>
    </row>
    <row r="3131" spans="1:39" ht="17" customHeight="1" x14ac:dyDescent="0.2">
      <c r="A3131" s="62"/>
      <c r="B3131" s="173"/>
      <c r="C3131" s="174"/>
      <c r="D3131" s="174"/>
      <c r="E3131" s="174"/>
      <c r="F3131" s="174"/>
      <c r="G3131" s="75"/>
      <c r="H3131" s="78"/>
      <c r="I3131" s="75" t="s">
        <v>313</v>
      </c>
      <c r="J3131" s="75"/>
      <c r="K3131" s="75"/>
      <c r="L3131" s="75"/>
      <c r="M3131" s="75"/>
      <c r="N3131" s="75"/>
      <c r="O3131" s="75"/>
      <c r="P3131" s="75"/>
      <c r="Q3131" s="75"/>
      <c r="R3131" s="78"/>
      <c r="S3131" s="75" t="s">
        <v>314</v>
      </c>
      <c r="T3131" s="75"/>
      <c r="U3131" s="75"/>
      <c r="V3131" s="75"/>
      <c r="W3131" s="75"/>
      <c r="X3131" s="75"/>
      <c r="Y3131" s="78"/>
      <c r="Z3131" s="75" t="s">
        <v>315</v>
      </c>
      <c r="AA3131" s="75"/>
      <c r="AB3131" s="79"/>
      <c r="AC3131" s="79"/>
      <c r="AD3131" s="79"/>
      <c r="AE3131" s="79"/>
      <c r="AF3131" s="79"/>
      <c r="AG3131" s="79"/>
      <c r="AH3131" s="79"/>
      <c r="AI3131" s="79"/>
      <c r="AJ3131" s="79"/>
      <c r="AK3131" s="85"/>
      <c r="AM3131"/>
    </row>
    <row r="3132" spans="1:39" ht="10" customHeight="1" x14ac:dyDescent="0.2">
      <c r="A3132" s="62"/>
      <c r="B3132" s="86"/>
      <c r="C3132" s="87"/>
      <c r="D3132" s="87"/>
      <c r="E3132" s="87"/>
      <c r="F3132" s="87"/>
      <c r="G3132" s="75"/>
      <c r="H3132" s="75"/>
      <c r="I3132" s="75"/>
      <c r="J3132" s="75"/>
      <c r="K3132" s="75"/>
      <c r="L3132" s="75"/>
      <c r="M3132" s="75"/>
      <c r="N3132" s="75"/>
      <c r="O3132" s="75"/>
      <c r="P3132" s="75"/>
      <c r="Q3132" s="75"/>
      <c r="R3132" s="75"/>
      <c r="S3132" s="75"/>
      <c r="T3132" s="75"/>
      <c r="U3132" s="75"/>
      <c r="V3132" s="75"/>
      <c r="W3132" s="75"/>
      <c r="X3132" s="75"/>
      <c r="Y3132" s="75"/>
      <c r="Z3132" s="75"/>
      <c r="AA3132" s="75"/>
      <c r="AB3132" s="75"/>
      <c r="AC3132" s="75"/>
      <c r="AD3132" s="75"/>
      <c r="AE3132" s="75"/>
      <c r="AF3132" s="75"/>
      <c r="AG3132" s="75"/>
      <c r="AH3132" s="75"/>
      <c r="AI3132" s="75"/>
      <c r="AJ3132" s="75"/>
      <c r="AK3132" s="88"/>
      <c r="AM3132"/>
    </row>
    <row r="3133" spans="1:39" s="23" customFormat="1" ht="15" customHeight="1" x14ac:dyDescent="0.15">
      <c r="A3133" s="64"/>
      <c r="B3133" s="173" t="s">
        <v>316</v>
      </c>
      <c r="C3133" s="174"/>
      <c r="D3133" s="174"/>
      <c r="E3133" s="174"/>
      <c r="F3133" s="174"/>
      <c r="G3133" s="29"/>
      <c r="H3133" s="70"/>
      <c r="I3133" s="80" t="s">
        <v>35</v>
      </c>
      <c r="J3133" s="80"/>
      <c r="K3133" s="80"/>
      <c r="L3133" s="80"/>
      <c r="M3133" s="70"/>
      <c r="N3133" s="80" t="s">
        <v>54</v>
      </c>
      <c r="Q3133" s="80"/>
      <c r="R3133" s="70"/>
      <c r="S3133" s="80" t="s">
        <v>317</v>
      </c>
      <c r="V3133" s="80"/>
      <c r="W3133" s="80"/>
      <c r="Y3133" s="70"/>
      <c r="Z3133" s="80" t="s">
        <v>318</v>
      </c>
      <c r="AA3133" s="80"/>
      <c r="AD3133" s="80"/>
      <c r="AE3133" s="80"/>
      <c r="AF3133" s="80"/>
      <c r="AG3133" s="80"/>
      <c r="AH3133" s="80"/>
      <c r="AI3133" s="80"/>
      <c r="AJ3133" s="80"/>
      <c r="AK3133" s="84"/>
    </row>
    <row r="3134" spans="1:39" ht="17" customHeight="1" x14ac:dyDescent="0.2">
      <c r="A3134" s="62"/>
      <c r="B3134" s="173"/>
      <c r="C3134" s="174"/>
      <c r="D3134" s="174"/>
      <c r="E3134" s="174"/>
      <c r="F3134" s="174"/>
      <c r="G3134" s="75"/>
      <c r="H3134" s="75" t="s">
        <v>319</v>
      </c>
      <c r="I3134" s="75"/>
      <c r="J3134" s="79"/>
      <c r="K3134" s="79"/>
      <c r="L3134" s="79"/>
      <c r="M3134" s="79"/>
      <c r="N3134" s="79"/>
      <c r="O3134" s="79"/>
      <c r="P3134" s="79"/>
      <c r="Q3134" s="79"/>
      <c r="R3134" s="79"/>
      <c r="S3134" s="79"/>
      <c r="T3134" s="79"/>
      <c r="U3134" s="79"/>
      <c r="V3134" s="79"/>
      <c r="W3134" s="79"/>
      <c r="X3134" s="79"/>
      <c r="Y3134" s="79"/>
      <c r="Z3134" s="79"/>
      <c r="AA3134" s="79"/>
      <c r="AB3134" s="79"/>
      <c r="AC3134" s="79"/>
      <c r="AD3134" s="79"/>
      <c r="AE3134" s="79"/>
      <c r="AF3134" s="79"/>
      <c r="AG3134" s="79"/>
      <c r="AH3134" s="79"/>
      <c r="AI3134" s="79"/>
      <c r="AJ3134" s="79"/>
      <c r="AK3134" s="82"/>
      <c r="AM3134"/>
    </row>
    <row r="3135" spans="1:39" ht="5" customHeight="1" x14ac:dyDescent="0.2">
      <c r="A3135" s="62"/>
      <c r="B3135" s="89"/>
      <c r="C3135" s="81"/>
      <c r="D3135" s="81"/>
      <c r="E3135" s="81"/>
      <c r="F3135" s="81"/>
      <c r="G3135" s="81"/>
      <c r="H3135" s="81"/>
      <c r="I3135" s="81"/>
      <c r="J3135" s="81"/>
      <c r="K3135" s="81"/>
      <c r="L3135" s="81"/>
      <c r="M3135" s="81"/>
      <c r="N3135" s="81"/>
      <c r="O3135" s="81"/>
      <c r="P3135" s="81"/>
      <c r="Q3135" s="81"/>
      <c r="R3135" s="81"/>
      <c r="S3135" s="81"/>
      <c r="T3135" s="81"/>
      <c r="U3135" s="81"/>
      <c r="V3135" s="81"/>
      <c r="W3135" s="81"/>
      <c r="X3135" s="81"/>
      <c r="Y3135" s="81"/>
      <c r="Z3135" s="81"/>
      <c r="AA3135" s="81"/>
      <c r="AB3135" s="81"/>
      <c r="AC3135" s="81"/>
      <c r="AD3135" s="81"/>
      <c r="AE3135" s="81"/>
      <c r="AF3135" s="81"/>
      <c r="AG3135" s="81"/>
      <c r="AH3135" s="81"/>
      <c r="AI3135" s="81"/>
      <c r="AJ3135" s="81"/>
      <c r="AK3135" s="90"/>
      <c r="AM3135"/>
    </row>
    <row r="3136" spans="1:39" ht="7" customHeight="1" x14ac:dyDescent="0.2">
      <c r="A3136" s="62"/>
      <c r="B3136" s="175"/>
      <c r="C3136" s="175"/>
      <c r="D3136" s="175"/>
      <c r="E3136" s="175"/>
      <c r="F3136" s="176"/>
      <c r="G3136" s="176"/>
      <c r="H3136" s="176"/>
      <c r="I3136" s="176"/>
      <c r="J3136" s="176"/>
      <c r="K3136" s="176"/>
      <c r="L3136" s="176"/>
      <c r="M3136" s="176"/>
      <c r="N3136" s="176"/>
      <c r="O3136" s="176"/>
      <c r="P3136" s="176"/>
      <c r="Q3136" s="176"/>
      <c r="R3136" s="176"/>
      <c r="S3136" s="176"/>
      <c r="T3136" s="176"/>
      <c r="U3136" s="176"/>
      <c r="V3136" s="176"/>
      <c r="W3136" s="176"/>
      <c r="X3136" s="176"/>
      <c r="Y3136" s="176"/>
      <c r="Z3136" s="176"/>
      <c r="AA3136" s="176"/>
      <c r="AB3136" s="176"/>
      <c r="AC3136" s="176"/>
      <c r="AD3136" s="176"/>
      <c r="AE3136" s="176"/>
      <c r="AF3136" s="176"/>
      <c r="AG3136" s="176"/>
      <c r="AH3136" s="176"/>
      <c r="AI3136" s="176"/>
      <c r="AJ3136" s="176"/>
      <c r="AK3136" s="176"/>
      <c r="AM3136"/>
    </row>
    <row r="3137" spans="1:39" ht="16" customHeight="1" x14ac:dyDescent="0.2">
      <c r="A3137" s="62"/>
      <c r="B3137" s="177" t="s">
        <v>320</v>
      </c>
      <c r="C3137" s="178"/>
      <c r="D3137" s="178"/>
      <c r="E3137" s="178"/>
      <c r="F3137" s="143"/>
      <c r="G3137" s="143"/>
      <c r="H3137" s="143"/>
      <c r="I3137" s="143"/>
      <c r="J3137" s="143"/>
      <c r="K3137" s="143"/>
      <c r="L3137" s="143"/>
      <c r="M3137" s="143"/>
      <c r="N3137" s="143"/>
      <c r="O3137" s="143"/>
      <c r="P3137" s="143"/>
      <c r="Q3137" s="143"/>
      <c r="R3137" s="143"/>
      <c r="S3137" s="143"/>
      <c r="T3137" s="143"/>
      <c r="U3137" s="143"/>
      <c r="V3137" s="143"/>
      <c r="W3137" s="143"/>
      <c r="X3137" s="143"/>
      <c r="Y3137" s="143"/>
      <c r="Z3137" s="143"/>
      <c r="AA3137" s="143"/>
      <c r="AB3137" s="143"/>
      <c r="AC3137" s="143"/>
      <c r="AD3137" s="143"/>
      <c r="AE3137" s="143"/>
      <c r="AF3137" s="143"/>
      <c r="AG3137" s="143"/>
      <c r="AH3137" s="143"/>
      <c r="AI3137" s="143"/>
      <c r="AJ3137" s="143"/>
      <c r="AK3137" s="144"/>
      <c r="AM3137"/>
    </row>
    <row r="3138" spans="1:39" ht="16" customHeight="1" x14ac:dyDescent="0.2">
      <c r="A3138" s="62"/>
      <c r="B3138" s="145"/>
      <c r="C3138" s="146"/>
      <c r="D3138" s="146"/>
      <c r="E3138" s="146"/>
      <c r="F3138" s="146"/>
      <c r="G3138" s="146"/>
      <c r="H3138" s="146"/>
      <c r="I3138" s="146"/>
      <c r="J3138" s="146"/>
      <c r="K3138" s="146"/>
      <c r="L3138" s="146"/>
      <c r="M3138" s="146"/>
      <c r="N3138" s="146"/>
      <c r="O3138" s="146"/>
      <c r="P3138" s="146"/>
      <c r="Q3138" s="146"/>
      <c r="R3138" s="146"/>
      <c r="S3138" s="146"/>
      <c r="T3138" s="146"/>
      <c r="U3138" s="146"/>
      <c r="V3138" s="146"/>
      <c r="W3138" s="146"/>
      <c r="X3138" s="146"/>
      <c r="Y3138" s="146"/>
      <c r="Z3138" s="146"/>
      <c r="AA3138" s="146"/>
      <c r="AB3138" s="146"/>
      <c r="AC3138" s="146"/>
      <c r="AD3138" s="146"/>
      <c r="AE3138" s="146"/>
      <c r="AF3138" s="146"/>
      <c r="AG3138" s="146"/>
      <c r="AH3138" s="146"/>
      <c r="AI3138" s="146"/>
      <c r="AJ3138" s="146"/>
      <c r="AK3138" s="147"/>
      <c r="AM3138"/>
    </row>
    <row r="3139" spans="1:39" ht="16" customHeight="1" x14ac:dyDescent="0.2">
      <c r="A3139" s="62"/>
      <c r="B3139" s="145"/>
      <c r="C3139" s="146"/>
      <c r="D3139" s="146"/>
      <c r="E3139" s="146"/>
      <c r="F3139" s="146"/>
      <c r="G3139" s="146"/>
      <c r="H3139" s="146"/>
      <c r="I3139" s="146"/>
      <c r="J3139" s="146"/>
      <c r="K3139" s="146"/>
      <c r="L3139" s="146"/>
      <c r="M3139" s="146"/>
      <c r="N3139" s="146"/>
      <c r="O3139" s="146"/>
      <c r="P3139" s="146"/>
      <c r="Q3139" s="146"/>
      <c r="R3139" s="146"/>
      <c r="S3139" s="146"/>
      <c r="T3139" s="146"/>
      <c r="U3139" s="146"/>
      <c r="V3139" s="146"/>
      <c r="W3139" s="146"/>
      <c r="X3139" s="146"/>
      <c r="Y3139" s="146"/>
      <c r="Z3139" s="146"/>
      <c r="AA3139" s="146"/>
      <c r="AB3139" s="146"/>
      <c r="AC3139" s="146"/>
      <c r="AD3139" s="146"/>
      <c r="AE3139" s="146"/>
      <c r="AF3139" s="146"/>
      <c r="AG3139" s="146"/>
      <c r="AH3139" s="146"/>
      <c r="AI3139" s="146"/>
      <c r="AJ3139" s="146"/>
      <c r="AK3139" s="147"/>
      <c r="AM3139"/>
    </row>
    <row r="3140" spans="1:39" ht="16" customHeight="1" x14ac:dyDescent="0.2">
      <c r="A3140" s="62"/>
      <c r="B3140" s="145"/>
      <c r="C3140" s="146"/>
      <c r="D3140" s="146"/>
      <c r="E3140" s="146"/>
      <c r="F3140" s="146"/>
      <c r="G3140" s="146"/>
      <c r="H3140" s="146"/>
      <c r="I3140" s="146"/>
      <c r="J3140" s="146"/>
      <c r="K3140" s="146"/>
      <c r="L3140" s="146"/>
      <c r="M3140" s="146"/>
      <c r="N3140" s="146"/>
      <c r="O3140" s="146"/>
      <c r="P3140" s="146"/>
      <c r="Q3140" s="146"/>
      <c r="R3140" s="146"/>
      <c r="S3140" s="146"/>
      <c r="T3140" s="146"/>
      <c r="U3140" s="146"/>
      <c r="V3140" s="146"/>
      <c r="W3140" s="146"/>
      <c r="X3140" s="146"/>
      <c r="Y3140" s="146"/>
      <c r="Z3140" s="146"/>
      <c r="AA3140" s="146"/>
      <c r="AB3140" s="146"/>
      <c r="AC3140" s="146"/>
      <c r="AD3140" s="146"/>
      <c r="AE3140" s="146"/>
      <c r="AF3140" s="146"/>
      <c r="AG3140" s="146"/>
      <c r="AH3140" s="146"/>
      <c r="AI3140" s="146"/>
      <c r="AJ3140" s="146"/>
      <c r="AK3140" s="147"/>
      <c r="AM3140"/>
    </row>
    <row r="3141" spans="1:39" ht="17" customHeight="1" x14ac:dyDescent="0.2">
      <c r="A3141" s="62"/>
      <c r="B3141" s="145"/>
      <c r="C3141" s="146"/>
      <c r="D3141" s="146"/>
      <c r="E3141" s="146"/>
      <c r="F3141" s="146"/>
      <c r="G3141" s="146"/>
      <c r="H3141" s="146"/>
      <c r="I3141" s="146"/>
      <c r="J3141" s="146"/>
      <c r="K3141" s="146"/>
      <c r="L3141" s="146"/>
      <c r="M3141" s="146"/>
      <c r="N3141" s="146"/>
      <c r="O3141" s="146"/>
      <c r="P3141" s="146"/>
      <c r="Q3141" s="146"/>
      <c r="R3141" s="146"/>
      <c r="S3141" s="146"/>
      <c r="T3141" s="146"/>
      <c r="U3141" s="146"/>
      <c r="V3141" s="146"/>
      <c r="W3141" s="146"/>
      <c r="X3141" s="146"/>
      <c r="Y3141" s="146"/>
      <c r="Z3141" s="146"/>
      <c r="AA3141" s="146"/>
      <c r="AB3141" s="146"/>
      <c r="AC3141" s="146"/>
      <c r="AD3141" s="146"/>
      <c r="AE3141" s="146"/>
      <c r="AF3141" s="146"/>
      <c r="AG3141" s="146"/>
      <c r="AH3141" s="146"/>
      <c r="AI3141" s="146"/>
      <c r="AJ3141" s="146"/>
      <c r="AK3141" s="147"/>
      <c r="AM3141"/>
    </row>
    <row r="3142" spans="1:39" ht="17" customHeight="1" x14ac:dyDescent="0.2">
      <c r="A3142" s="62"/>
      <c r="B3142" s="145"/>
      <c r="C3142" s="146"/>
      <c r="D3142" s="146"/>
      <c r="E3142" s="146"/>
      <c r="F3142" s="146"/>
      <c r="G3142" s="146"/>
      <c r="H3142" s="146"/>
      <c r="I3142" s="146"/>
      <c r="J3142" s="146"/>
      <c r="K3142" s="146"/>
      <c r="L3142" s="146"/>
      <c r="M3142" s="146"/>
      <c r="N3142" s="146"/>
      <c r="O3142" s="146"/>
      <c r="P3142" s="146"/>
      <c r="Q3142" s="146"/>
      <c r="R3142" s="146"/>
      <c r="S3142" s="146"/>
      <c r="T3142" s="146"/>
      <c r="U3142" s="146"/>
      <c r="V3142" s="146"/>
      <c r="W3142" s="146"/>
      <c r="X3142" s="146"/>
      <c r="Y3142" s="146"/>
      <c r="Z3142" s="146"/>
      <c r="AA3142" s="146"/>
      <c r="AB3142" s="146"/>
      <c r="AC3142" s="146"/>
      <c r="AD3142" s="146"/>
      <c r="AE3142" s="146"/>
      <c r="AF3142" s="146"/>
      <c r="AG3142" s="146"/>
      <c r="AH3142" s="146"/>
      <c r="AI3142" s="146"/>
      <c r="AJ3142" s="146"/>
      <c r="AK3142" s="147"/>
      <c r="AM3142"/>
    </row>
    <row r="3143" spans="1:39" ht="17" customHeight="1" x14ac:dyDescent="0.2">
      <c r="A3143" s="62"/>
      <c r="B3143" s="148"/>
      <c r="C3143" s="149"/>
      <c r="D3143" s="149"/>
      <c r="E3143" s="149"/>
      <c r="F3143" s="149"/>
      <c r="G3143" s="149"/>
      <c r="H3143" s="149"/>
      <c r="I3143" s="149"/>
      <c r="J3143" s="149"/>
      <c r="K3143" s="149"/>
      <c r="L3143" s="149"/>
      <c r="M3143" s="149"/>
      <c r="N3143" s="149"/>
      <c r="O3143" s="149"/>
      <c r="P3143" s="149"/>
      <c r="Q3143" s="149"/>
      <c r="R3143" s="149"/>
      <c r="S3143" s="149"/>
      <c r="T3143" s="149"/>
      <c r="U3143" s="149"/>
      <c r="V3143" s="149"/>
      <c r="W3143" s="149"/>
      <c r="X3143" s="149"/>
      <c r="Y3143" s="149"/>
      <c r="Z3143" s="149"/>
      <c r="AA3143" s="149"/>
      <c r="AB3143" s="149"/>
      <c r="AC3143" s="149"/>
      <c r="AD3143" s="149"/>
      <c r="AE3143" s="149"/>
      <c r="AF3143" s="149"/>
      <c r="AG3143" s="149"/>
      <c r="AH3143" s="149"/>
      <c r="AI3143" s="149"/>
      <c r="AJ3143" s="149"/>
      <c r="AK3143" s="150"/>
      <c r="AM3143"/>
    </row>
    <row r="3144" spans="1:39" ht="7" customHeight="1" x14ac:dyDescent="0.2">
      <c r="A3144" s="62"/>
      <c r="AM3144"/>
    </row>
    <row r="3145" spans="1:39" ht="12" customHeight="1" x14ac:dyDescent="0.2">
      <c r="A3145" s="62"/>
      <c r="B3145" s="169" t="s">
        <v>321</v>
      </c>
      <c r="C3145" s="170"/>
      <c r="D3145" s="170"/>
      <c r="E3145" s="170"/>
      <c r="F3145" s="25"/>
      <c r="G3145" s="25"/>
      <c r="H3145" s="25"/>
      <c r="I3145" s="25"/>
      <c r="J3145" s="25"/>
      <c r="K3145" s="25"/>
      <c r="L3145" s="25"/>
      <c r="M3145" s="25"/>
      <c r="N3145" s="25"/>
      <c r="O3145" s="25"/>
      <c r="P3145" s="25"/>
      <c r="Q3145" s="25"/>
      <c r="R3145" s="25"/>
      <c r="S3145" s="26"/>
      <c r="T3145" s="169" t="s">
        <v>322</v>
      </c>
      <c r="U3145" s="170"/>
      <c r="V3145" s="170"/>
      <c r="W3145" s="170"/>
      <c r="X3145" s="25"/>
      <c r="Y3145" s="25"/>
      <c r="Z3145" s="25"/>
      <c r="AA3145" s="25"/>
      <c r="AB3145" s="25"/>
      <c r="AC3145" s="25"/>
      <c r="AD3145" s="25"/>
      <c r="AE3145" s="25"/>
      <c r="AF3145" s="25"/>
      <c r="AG3145" s="25"/>
      <c r="AH3145" s="25"/>
      <c r="AI3145" s="25"/>
      <c r="AJ3145" s="25"/>
      <c r="AK3145" s="26"/>
      <c r="AM3145"/>
    </row>
    <row r="3146" spans="1:39" x14ac:dyDescent="0.2">
      <c r="A3146" s="62"/>
      <c r="B3146" s="36"/>
      <c r="C3146" s="37"/>
      <c r="D3146" s="38" t="s">
        <v>323</v>
      </c>
      <c r="F3146" s="32"/>
      <c r="G3146" s="32"/>
      <c r="H3146" s="32"/>
      <c r="I3146" s="32"/>
      <c r="J3146" s="32"/>
      <c r="K3146" s="32"/>
      <c r="L3146" s="32"/>
      <c r="M3146" s="32"/>
      <c r="N3146" s="32"/>
      <c r="O3146" s="32"/>
      <c r="P3146" s="32"/>
      <c r="S3146" s="35"/>
      <c r="T3146" s="36"/>
      <c r="U3146" s="37"/>
      <c r="V3146" s="38" t="s">
        <v>323</v>
      </c>
      <c r="X3146" s="32"/>
      <c r="Y3146" s="32"/>
      <c r="Z3146" s="32"/>
      <c r="AA3146" s="32"/>
      <c r="AB3146" s="32"/>
      <c r="AC3146" s="32"/>
      <c r="AD3146" s="32"/>
      <c r="AE3146" s="32"/>
      <c r="AF3146" s="32"/>
      <c r="AG3146" s="32"/>
      <c r="AH3146" s="32"/>
      <c r="AI3146" s="38"/>
      <c r="AJ3146" s="38"/>
      <c r="AK3146" s="35"/>
      <c r="AM3146"/>
    </row>
    <row r="3147" spans="1:39" ht="7" customHeight="1" x14ac:dyDescent="0.2">
      <c r="A3147" s="62"/>
      <c r="B3147" s="34"/>
      <c r="S3147" s="35"/>
      <c r="T3147" s="34"/>
      <c r="AK3147" s="35"/>
      <c r="AM3147"/>
    </row>
    <row r="3148" spans="1:39" ht="14.25" customHeight="1" x14ac:dyDescent="0.2">
      <c r="A3148" s="62"/>
      <c r="B3148" s="39"/>
      <c r="F3148" s="38" t="s">
        <v>324</v>
      </c>
      <c r="H3148" s="40"/>
      <c r="I3148" s="40"/>
      <c r="J3148" s="41" t="s">
        <v>325</v>
      </c>
      <c r="K3148" s="40"/>
      <c r="L3148" s="41" t="s">
        <v>326</v>
      </c>
      <c r="M3148" s="40"/>
      <c r="N3148" s="40"/>
      <c r="S3148" s="35"/>
      <c r="T3148" s="39"/>
      <c r="X3148" s="38" t="s">
        <v>324</v>
      </c>
      <c r="Z3148" s="40"/>
      <c r="AA3148" s="40"/>
      <c r="AB3148" s="41" t="s">
        <v>325</v>
      </c>
      <c r="AC3148" s="40"/>
      <c r="AD3148" s="41" t="s">
        <v>326</v>
      </c>
      <c r="AE3148" s="40"/>
      <c r="AF3148" s="40"/>
      <c r="AK3148" s="35"/>
      <c r="AM3148"/>
    </row>
    <row r="3149" spans="1:39" ht="5" customHeight="1" x14ac:dyDescent="0.2">
      <c r="A3149" s="62"/>
      <c r="B3149" s="31"/>
      <c r="C3149" s="32"/>
      <c r="D3149" s="32"/>
      <c r="E3149" s="32"/>
      <c r="F3149" s="32"/>
      <c r="G3149" s="32"/>
      <c r="H3149" s="32"/>
      <c r="I3149" s="32"/>
      <c r="J3149" s="32"/>
      <c r="K3149" s="32"/>
      <c r="L3149" s="32"/>
      <c r="M3149" s="32"/>
      <c r="N3149" s="32"/>
      <c r="O3149" s="32"/>
      <c r="P3149" s="32"/>
      <c r="Q3149" s="32"/>
      <c r="R3149" s="32"/>
      <c r="S3149" s="33"/>
      <c r="T3149" s="31"/>
      <c r="U3149" s="32"/>
      <c r="V3149" s="32"/>
      <c r="W3149" s="32"/>
      <c r="X3149" s="32"/>
      <c r="Y3149" s="32"/>
      <c r="Z3149" s="32"/>
      <c r="AA3149" s="32"/>
      <c r="AB3149" s="32"/>
      <c r="AC3149" s="32"/>
      <c r="AD3149" s="32"/>
      <c r="AE3149" s="32"/>
      <c r="AF3149" s="32"/>
      <c r="AG3149" s="32"/>
      <c r="AH3149" s="32"/>
      <c r="AI3149" s="32"/>
      <c r="AJ3149" s="32"/>
      <c r="AK3149" s="33"/>
      <c r="AM3149"/>
    </row>
    <row r="3150" spans="1:39" x14ac:dyDescent="0.2">
      <c r="A3150"/>
      <c r="AK3150" s="95" t="s">
        <v>327</v>
      </c>
      <c r="AM3150"/>
    </row>
    <row r="3151" spans="1:39" ht="5" customHeight="1" x14ac:dyDescent="0.2">
      <c r="B3151" s="16"/>
      <c r="C3151" s="17"/>
      <c r="D3151" s="18"/>
      <c r="E3151" s="18"/>
      <c r="F3151" s="18"/>
      <c r="G3151" s="18"/>
      <c r="H3151" s="18"/>
      <c r="I3151" s="16"/>
      <c r="J3151" s="16"/>
      <c r="K3151" s="16"/>
      <c r="L3151" s="16"/>
      <c r="M3151" s="16"/>
      <c r="N3151" s="16"/>
      <c r="O3151" s="16"/>
      <c r="P3151" s="16"/>
      <c r="Q3151" s="16"/>
      <c r="R3151" s="16"/>
      <c r="S3151" s="16"/>
      <c r="T3151" s="16"/>
      <c r="U3151" s="16"/>
      <c r="V3151" s="16"/>
      <c r="W3151" s="16"/>
      <c r="X3151" s="16"/>
      <c r="Y3151" s="16"/>
      <c r="Z3151" s="16"/>
      <c r="AA3151" s="16"/>
      <c r="AB3151" s="16"/>
      <c r="AC3151" s="16"/>
      <c r="AD3151" s="16"/>
      <c r="AE3151" s="16"/>
      <c r="AF3151" s="16"/>
      <c r="AG3151" s="16"/>
      <c r="AH3151" s="16"/>
      <c r="AI3151" s="16"/>
      <c r="AJ3151" s="16"/>
      <c r="AK3151" s="16"/>
    </row>
    <row r="3152" spans="1:39" ht="22" customHeight="1" x14ac:dyDescent="0.2">
      <c r="A3152" t="str">
        <f>IF($AN$2="","",IF(A3082&gt;=$AN$2,"",1+A3082))</f>
        <v/>
      </c>
      <c r="B3152" s="188"/>
      <c r="C3152" s="189"/>
      <c r="D3152" s="189"/>
      <c r="E3152" s="189"/>
      <c r="F3152" s="189"/>
      <c r="G3152" s="189"/>
      <c r="H3152" s="189"/>
      <c r="I3152" s="190"/>
      <c r="J3152" s="192" t="s">
        <v>277</v>
      </c>
      <c r="K3152" s="193"/>
      <c r="L3152" s="193"/>
      <c r="M3152" s="193"/>
      <c r="N3152" s="193"/>
      <c r="O3152" s="193"/>
      <c r="P3152" s="193"/>
      <c r="Q3152" s="193"/>
      <c r="R3152" s="193"/>
      <c r="S3152" s="193"/>
      <c r="T3152" s="193"/>
      <c r="U3152" s="193"/>
      <c r="V3152" s="193"/>
      <c r="W3152" s="193"/>
      <c r="X3152" s="196" t="str">
        <f>IF(A3152="","",_xlfn.XLOOKUP(A3152,Listagem[Item],Listagem[Número OS]))</f>
        <v/>
      </c>
      <c r="Y3152" s="196"/>
      <c r="Z3152" s="196"/>
      <c r="AA3152" s="196"/>
      <c r="AB3152" s="196"/>
      <c r="AC3152" s="197"/>
      <c r="AD3152" s="188"/>
      <c r="AE3152" s="189"/>
      <c r="AF3152" s="189"/>
      <c r="AG3152" s="189"/>
      <c r="AH3152" s="189"/>
      <c r="AI3152" s="189"/>
      <c r="AJ3152" s="189"/>
      <c r="AK3152" s="190"/>
      <c r="AL3152" s="13"/>
      <c r="AM3152"/>
    </row>
    <row r="3153" spans="1:44" ht="22" customHeight="1" x14ac:dyDescent="0.2">
      <c r="A3153" s="14"/>
      <c r="B3153" s="161"/>
      <c r="C3153" s="162"/>
      <c r="D3153" s="162"/>
      <c r="E3153" s="162"/>
      <c r="F3153" s="162"/>
      <c r="G3153" s="162"/>
      <c r="H3153" s="162"/>
      <c r="I3153" s="191"/>
      <c r="J3153" s="194"/>
      <c r="K3153" s="195"/>
      <c r="L3153" s="195"/>
      <c r="M3153" s="195"/>
      <c r="N3153" s="195"/>
      <c r="O3153" s="195"/>
      <c r="P3153" s="195"/>
      <c r="Q3153" s="195"/>
      <c r="R3153" s="195"/>
      <c r="S3153" s="195"/>
      <c r="T3153" s="195"/>
      <c r="U3153" s="195"/>
      <c r="V3153" s="195"/>
      <c r="W3153" s="195"/>
      <c r="X3153" s="198"/>
      <c r="Y3153" s="198"/>
      <c r="Z3153" s="198"/>
      <c r="AA3153" s="198"/>
      <c r="AB3153" s="198"/>
      <c r="AC3153" s="199"/>
      <c r="AD3153" s="161"/>
      <c r="AE3153" s="162"/>
      <c r="AF3153" s="162"/>
      <c r="AG3153" s="162"/>
      <c r="AH3153" s="162"/>
      <c r="AI3153" s="162"/>
      <c r="AJ3153" s="162"/>
      <c r="AK3153" s="191"/>
      <c r="AM3153"/>
    </row>
    <row r="3154" spans="1:44" ht="7" customHeight="1" x14ac:dyDescent="0.2">
      <c r="A3154"/>
      <c r="C3154" s="15"/>
      <c r="D3154" s="12"/>
      <c r="E3154" s="12"/>
      <c r="F3154" s="12"/>
      <c r="G3154" s="12"/>
      <c r="H3154" s="12"/>
      <c r="AM3154"/>
    </row>
    <row r="3155" spans="1:44" ht="18" customHeight="1" x14ac:dyDescent="0.2">
      <c r="A3155" s="62"/>
      <c r="B3155" s="200" t="s">
        <v>11</v>
      </c>
      <c r="C3155" s="201"/>
      <c r="D3155" s="201"/>
      <c r="E3155" s="201"/>
      <c r="F3155" s="201"/>
      <c r="G3155" s="201"/>
      <c r="H3155" s="201"/>
      <c r="I3155" s="97" t="str">
        <f>IF($X3152="","",_xlfn.XLOOKUP($X3152,Sisteplant[Número OS],Sisteplant[Denominação Tipo de Solicitação Serviço]))</f>
        <v/>
      </c>
      <c r="J3155" s="99"/>
      <c r="K3155" s="99"/>
      <c r="L3155" s="99"/>
      <c r="M3155" s="99"/>
      <c r="N3155" s="99"/>
      <c r="O3155" s="200" t="s">
        <v>13</v>
      </c>
      <c r="P3155" s="201"/>
      <c r="Q3155" s="201"/>
      <c r="R3155" s="98" t="str">
        <f>IF($X3152="","",_xlfn.XLOOKUP($X3152,Sisteplant[Número OS],Sisteplant[Denominação Oficina]))</f>
        <v/>
      </c>
      <c r="S3155" s="98"/>
      <c r="T3155" s="98"/>
      <c r="U3155" s="98"/>
      <c r="V3155" s="98"/>
      <c r="W3155" s="98"/>
      <c r="X3155" s="202" t="s">
        <v>15</v>
      </c>
      <c r="Y3155" s="203"/>
      <c r="Z3155" s="203"/>
      <c r="AA3155" s="203"/>
      <c r="AB3155" s="203"/>
      <c r="AC3155" s="204" t="str">
        <f>IF($X3152="","",_xlfn.XLOOKUP($X3152,Sisteplant[Número OS],Sisteplant[Data Prevista]))</f>
        <v/>
      </c>
      <c r="AD3155" s="204"/>
      <c r="AE3155" s="204"/>
      <c r="AF3155" s="204"/>
      <c r="AG3155" s="204"/>
      <c r="AH3155" s="204"/>
      <c r="AI3155" s="204"/>
      <c r="AJ3155" s="204"/>
      <c r="AK3155" s="234"/>
      <c r="AM3155"/>
      <c r="AN3155" s="111"/>
      <c r="AO3155" s="111"/>
      <c r="AP3155" s="111"/>
      <c r="AQ3155" s="111"/>
      <c r="AR3155" s="111"/>
    </row>
    <row r="3156" spans="1:44" ht="7" customHeight="1" x14ac:dyDescent="0.2">
      <c r="A3156" s="62"/>
      <c r="B3156" s="16"/>
      <c r="C3156" s="17"/>
      <c r="D3156" s="18"/>
      <c r="E3156" s="18"/>
      <c r="F3156" s="18"/>
      <c r="G3156" s="18"/>
      <c r="H3156" s="18"/>
      <c r="I3156" s="16"/>
      <c r="J3156" s="16"/>
      <c r="K3156" s="16"/>
      <c r="L3156" s="16"/>
      <c r="M3156" s="16"/>
      <c r="N3156" s="16"/>
      <c r="O3156" s="16"/>
      <c r="P3156" s="16"/>
      <c r="Q3156" s="16"/>
      <c r="R3156" s="16"/>
      <c r="S3156" s="16"/>
      <c r="T3156" s="16"/>
      <c r="U3156" s="16"/>
      <c r="V3156" s="16"/>
      <c r="W3156" s="16"/>
      <c r="X3156" s="16"/>
      <c r="Y3156" s="16"/>
      <c r="Z3156" s="16"/>
      <c r="AA3156" s="16"/>
      <c r="AB3156" s="16"/>
      <c r="AC3156" s="16"/>
      <c r="AD3156" s="16"/>
      <c r="AE3156" s="16"/>
      <c r="AF3156" s="16"/>
      <c r="AG3156" s="16"/>
      <c r="AH3156" s="16"/>
      <c r="AI3156" s="16"/>
      <c r="AJ3156" s="16"/>
      <c r="AK3156" s="16"/>
      <c r="AM3156"/>
      <c r="AN3156" s="111"/>
      <c r="AO3156" s="111"/>
      <c r="AP3156" s="111"/>
      <c r="AQ3156" s="111"/>
      <c r="AR3156" s="111"/>
    </row>
    <row r="3157" spans="1:44" ht="15" customHeight="1" x14ac:dyDescent="0.2">
      <c r="A3157" s="62"/>
      <c r="B3157" s="91" t="s">
        <v>278</v>
      </c>
      <c r="C3157" s="19"/>
      <c r="D3157" s="20"/>
      <c r="E3157" s="20"/>
      <c r="F3157" s="20"/>
      <c r="G3157" s="20"/>
      <c r="H3157" s="20"/>
      <c r="I3157" s="21"/>
      <c r="J3157" s="21"/>
      <c r="K3157" s="21"/>
      <c r="L3157" s="21"/>
      <c r="M3157" s="21"/>
      <c r="N3157" s="21"/>
      <c r="O3157" s="21"/>
      <c r="P3157" s="21"/>
      <c r="Q3157" s="21"/>
      <c r="R3157" s="21"/>
      <c r="S3157" s="21"/>
      <c r="T3157" s="21"/>
      <c r="U3157" s="21"/>
      <c r="V3157" s="21"/>
      <c r="W3157" s="21"/>
      <c r="X3157" s="21"/>
      <c r="Y3157" s="21"/>
      <c r="Z3157" s="21"/>
      <c r="AA3157" s="21"/>
      <c r="AB3157" s="21"/>
      <c r="AC3157" s="21"/>
      <c r="AD3157" s="21"/>
      <c r="AE3157" s="21"/>
      <c r="AF3157" s="21"/>
      <c r="AG3157" s="21"/>
      <c r="AH3157" s="21"/>
      <c r="AI3157" s="21"/>
      <c r="AJ3157" s="21"/>
      <c r="AK3157" s="22"/>
      <c r="AM3157"/>
      <c r="AN3157" s="111"/>
      <c r="AO3157" s="111"/>
      <c r="AP3157" s="111"/>
      <c r="AQ3157" s="111"/>
      <c r="AR3157" s="111"/>
    </row>
    <row r="3158" spans="1:44" ht="16.75" customHeight="1" x14ac:dyDescent="0.2">
      <c r="A3158" s="64"/>
      <c r="B3158" s="208" t="str">
        <f>IF($X3152="","",_xlfn.XLOOKUP($X3152,Sisteplant[Número OS],Sisteplant[Descrição OS]))</f>
        <v/>
      </c>
      <c r="C3158" s="209"/>
      <c r="D3158" s="209"/>
      <c r="E3158" s="209"/>
      <c r="F3158" s="209"/>
      <c r="G3158" s="209"/>
      <c r="H3158" s="209"/>
      <c r="I3158" s="209"/>
      <c r="J3158" s="209"/>
      <c r="K3158" s="209"/>
      <c r="L3158" s="209"/>
      <c r="M3158" s="209"/>
      <c r="N3158" s="209"/>
      <c r="O3158" s="209"/>
      <c r="P3158" s="209"/>
      <c r="Q3158" s="209"/>
      <c r="R3158" s="209"/>
      <c r="S3158" s="209"/>
      <c r="T3158" s="209"/>
      <c r="U3158" s="209"/>
      <c r="V3158" s="209"/>
      <c r="W3158" s="209"/>
      <c r="X3158" s="209"/>
      <c r="Y3158" s="209"/>
      <c r="Z3158" s="209"/>
      <c r="AA3158" s="209"/>
      <c r="AB3158" s="209"/>
      <c r="AC3158" s="209"/>
      <c r="AD3158" s="209"/>
      <c r="AE3158" s="209"/>
      <c r="AF3158" s="209"/>
      <c r="AG3158" s="209"/>
      <c r="AH3158" s="209"/>
      <c r="AI3158" s="209"/>
      <c r="AJ3158" s="209"/>
      <c r="AK3158" s="210"/>
      <c r="AM3158"/>
    </row>
    <row r="3159" spans="1:44" ht="16.75" customHeight="1" x14ac:dyDescent="0.2">
      <c r="A3159" s="64"/>
      <c r="B3159" s="208"/>
      <c r="C3159" s="209"/>
      <c r="D3159" s="209"/>
      <c r="E3159" s="209"/>
      <c r="F3159" s="209"/>
      <c r="G3159" s="209"/>
      <c r="H3159" s="209"/>
      <c r="I3159" s="209"/>
      <c r="J3159" s="209"/>
      <c r="K3159" s="209"/>
      <c r="L3159" s="209"/>
      <c r="M3159" s="209"/>
      <c r="N3159" s="209"/>
      <c r="O3159" s="209"/>
      <c r="P3159" s="209"/>
      <c r="Q3159" s="209"/>
      <c r="R3159" s="209"/>
      <c r="S3159" s="209"/>
      <c r="T3159" s="209"/>
      <c r="U3159" s="209"/>
      <c r="V3159" s="209"/>
      <c r="W3159" s="209"/>
      <c r="X3159" s="209"/>
      <c r="Y3159" s="209"/>
      <c r="Z3159" s="209"/>
      <c r="AA3159" s="209"/>
      <c r="AB3159" s="209"/>
      <c r="AC3159" s="209"/>
      <c r="AD3159" s="209"/>
      <c r="AE3159" s="209"/>
      <c r="AF3159" s="209"/>
      <c r="AG3159" s="209"/>
      <c r="AH3159" s="209"/>
      <c r="AI3159" s="209"/>
      <c r="AJ3159" s="209"/>
      <c r="AK3159" s="210"/>
      <c r="AM3159"/>
    </row>
    <row r="3160" spans="1:44" ht="16.75" customHeight="1" x14ac:dyDescent="0.2">
      <c r="A3160" s="62"/>
      <c r="B3160" s="208"/>
      <c r="C3160" s="209"/>
      <c r="D3160" s="209"/>
      <c r="E3160" s="209"/>
      <c r="F3160" s="209"/>
      <c r="G3160" s="209"/>
      <c r="H3160" s="209"/>
      <c r="I3160" s="209"/>
      <c r="J3160" s="209"/>
      <c r="K3160" s="209"/>
      <c r="L3160" s="209"/>
      <c r="M3160" s="209"/>
      <c r="N3160" s="209"/>
      <c r="O3160" s="209"/>
      <c r="P3160" s="209"/>
      <c r="Q3160" s="209"/>
      <c r="R3160" s="209"/>
      <c r="S3160" s="209"/>
      <c r="T3160" s="209"/>
      <c r="U3160" s="209"/>
      <c r="V3160" s="209"/>
      <c r="W3160" s="209"/>
      <c r="X3160" s="209"/>
      <c r="Y3160" s="209"/>
      <c r="Z3160" s="209"/>
      <c r="AA3160" s="209"/>
      <c r="AB3160" s="209"/>
      <c r="AC3160" s="209"/>
      <c r="AD3160" s="209"/>
      <c r="AE3160" s="209"/>
      <c r="AF3160" s="209"/>
      <c r="AG3160" s="209"/>
      <c r="AH3160" s="209"/>
      <c r="AI3160" s="209"/>
      <c r="AJ3160" s="209"/>
      <c r="AK3160" s="210"/>
      <c r="AM3160"/>
    </row>
    <row r="3161" spans="1:44" ht="16.75" customHeight="1" x14ac:dyDescent="0.2">
      <c r="A3161" s="62"/>
      <c r="B3161" s="211"/>
      <c r="C3161" s="212"/>
      <c r="D3161" s="212"/>
      <c r="E3161" s="212"/>
      <c r="F3161" s="212"/>
      <c r="G3161" s="212"/>
      <c r="H3161" s="212"/>
      <c r="I3161" s="212"/>
      <c r="J3161" s="212"/>
      <c r="K3161" s="212"/>
      <c r="L3161" s="212"/>
      <c r="M3161" s="212"/>
      <c r="N3161" s="212"/>
      <c r="O3161" s="212"/>
      <c r="P3161" s="212"/>
      <c r="Q3161" s="212"/>
      <c r="R3161" s="212"/>
      <c r="S3161" s="212"/>
      <c r="T3161" s="212"/>
      <c r="U3161" s="212"/>
      <c r="V3161" s="212"/>
      <c r="W3161" s="212"/>
      <c r="X3161" s="212"/>
      <c r="Y3161" s="212"/>
      <c r="Z3161" s="212"/>
      <c r="AA3161" s="212"/>
      <c r="AB3161" s="212"/>
      <c r="AC3161" s="212"/>
      <c r="AD3161" s="212"/>
      <c r="AE3161" s="212"/>
      <c r="AF3161" s="212"/>
      <c r="AG3161" s="212"/>
      <c r="AH3161" s="212"/>
      <c r="AI3161" s="212"/>
      <c r="AJ3161" s="212"/>
      <c r="AK3161" s="213"/>
      <c r="AM3161"/>
    </row>
    <row r="3162" spans="1:44" ht="7" customHeight="1" x14ac:dyDescent="0.2">
      <c r="A3162" s="62"/>
      <c r="B3162" s="16"/>
      <c r="C3162" s="17"/>
      <c r="D3162" s="18"/>
      <c r="E3162" s="18"/>
      <c r="F3162" s="18"/>
      <c r="G3162" s="18"/>
      <c r="H3162" s="18"/>
      <c r="I3162" s="16"/>
      <c r="J3162" s="16"/>
      <c r="K3162" s="16"/>
      <c r="L3162" s="16"/>
      <c r="M3162" s="16"/>
      <c r="N3162" s="16"/>
      <c r="O3162" s="16"/>
      <c r="P3162" s="16"/>
      <c r="Q3162" s="16"/>
      <c r="R3162" s="16"/>
      <c r="S3162" s="16"/>
      <c r="T3162" s="16"/>
      <c r="U3162" s="16"/>
      <c r="V3162" s="16"/>
      <c r="W3162" s="16"/>
      <c r="X3162" s="16"/>
      <c r="Y3162" s="16"/>
      <c r="Z3162" s="16"/>
      <c r="AA3162" s="16"/>
      <c r="AB3162" s="16"/>
      <c r="AC3162" s="16"/>
      <c r="AD3162" s="16"/>
      <c r="AE3162" s="16"/>
      <c r="AF3162" s="16"/>
      <c r="AG3162" s="16"/>
      <c r="AH3162" s="16"/>
      <c r="AI3162" s="16"/>
      <c r="AJ3162" s="16"/>
      <c r="AK3162" s="16"/>
      <c r="AM3162"/>
    </row>
    <row r="3163" spans="1:44" ht="18" customHeight="1" x14ac:dyDescent="0.2">
      <c r="A3163" s="62"/>
      <c r="B3163" s="179" t="s">
        <v>279</v>
      </c>
      <c r="C3163" s="180"/>
      <c r="D3163" s="99" t="str">
        <f>IF($X3152="","",_xlfn.XLOOKUP($X3152,Sisteplant[Número OS],Sisteplant[Ativo]))</f>
        <v/>
      </c>
      <c r="E3163" s="99"/>
      <c r="F3163" s="99"/>
      <c r="G3163" s="99"/>
      <c r="H3163" s="99"/>
      <c r="I3163" s="99"/>
      <c r="J3163" s="99"/>
      <c r="K3163" s="99"/>
      <c r="L3163" s="179" t="s">
        <v>280</v>
      </c>
      <c r="M3163" s="180"/>
      <c r="N3163" s="180"/>
      <c r="O3163" s="180"/>
      <c r="P3163" s="99" t="str">
        <f>IF($X3152="","",_xlfn.XLOOKUP($X3152,Sisteplant[Número OS],Sisteplant[Denominação Ativo]))</f>
        <v/>
      </c>
      <c r="Q3163" s="99"/>
      <c r="R3163" s="99"/>
      <c r="S3163" s="99"/>
      <c r="T3163" s="99"/>
      <c r="U3163" s="99"/>
      <c r="V3163" s="99"/>
      <c r="W3163" s="99"/>
      <c r="X3163" s="99"/>
      <c r="Y3163" s="99"/>
      <c r="Z3163" s="99"/>
      <c r="AA3163" s="99"/>
      <c r="AB3163" s="99"/>
      <c r="AC3163" s="99"/>
      <c r="AD3163" s="99"/>
      <c r="AE3163" s="185" t="str">
        <f t="array" ref="AE3163">IFERROR(
IF(I3155="","",
_xlfn.SWITCH(I3155,
"PROJETO","PO",
"OBRAS","CC")),
"--")</f>
        <v/>
      </c>
      <c r="AF3163" s="186"/>
      <c r="AG3163" s="214" t="str">
        <f t="array" ref="AG3163">IFERROR(
_xlfn.SWITCH(I3155,
"","",
"PROJETO",VALUE(RIGHT(_xlfn.XLOOKUP(X3152,Sisteplant[Número OS],Sisteplant[Observações do Serviço]),LEN(_xlfn.XLOOKUP(X3152,Sisteplant[Número OS],Sisteplant[Observações do Serviço]))-3)),
"OBRAS",VALUE(LEFT(VLOOKUP($X3152,Sisteplant[],20,FALSE),FIND("-",VLOOKUP($X3152,Sisteplant[],20,FALSE))-1))),"--")</f>
        <v/>
      </c>
      <c r="AH3163" s="214"/>
      <c r="AI3163" s="214"/>
      <c r="AJ3163" s="214"/>
      <c r="AK3163" s="215"/>
      <c r="AM3163"/>
    </row>
    <row r="3164" spans="1:44" ht="7" customHeight="1" x14ac:dyDescent="0.2">
      <c r="A3164" s="62"/>
      <c r="B3164" s="18"/>
      <c r="C3164" s="24"/>
      <c r="D3164" s="18"/>
      <c r="E3164" s="18"/>
      <c r="F3164" s="18"/>
      <c r="G3164" s="18"/>
      <c r="H3164" s="18"/>
      <c r="I3164" s="18"/>
      <c r="J3164" s="18"/>
      <c r="K3164" s="18"/>
      <c r="L3164" s="18"/>
      <c r="M3164" s="18"/>
      <c r="N3164" s="18"/>
      <c r="O3164" s="18"/>
      <c r="P3164" s="18"/>
      <c r="Q3164" s="18"/>
      <c r="R3164" s="18"/>
      <c r="S3164" s="18"/>
      <c r="T3164" s="18"/>
      <c r="U3164" s="18"/>
      <c r="V3164" s="18"/>
      <c r="W3164" s="18"/>
      <c r="X3164" s="18"/>
      <c r="Y3164" s="18"/>
      <c r="Z3164" s="18"/>
      <c r="AA3164" s="18"/>
      <c r="AB3164" s="18"/>
      <c r="AC3164" s="18"/>
      <c r="AD3164" s="18"/>
      <c r="AE3164" s="18"/>
      <c r="AF3164" s="18"/>
      <c r="AG3164" s="18"/>
      <c r="AH3164" s="18"/>
      <c r="AI3164" s="18"/>
      <c r="AJ3164" s="18"/>
      <c r="AK3164" s="18"/>
      <c r="AM3164"/>
    </row>
    <row r="3165" spans="1:44" ht="18" customHeight="1" x14ac:dyDescent="0.2">
      <c r="A3165" s="62"/>
      <c r="B3165" s="179" t="s">
        <v>9</v>
      </c>
      <c r="C3165" s="180"/>
      <c r="D3165" s="180"/>
      <c r="E3165" s="180"/>
      <c r="F3165" s="99" t="str">
        <f>IF($X3152="","",_xlfn.XLOOKUP($X3152,Sisteplant[Número OS],Sisteplant[Denominação do Solicitante]))</f>
        <v/>
      </c>
      <c r="G3165" s="99"/>
      <c r="H3165" s="99"/>
      <c r="I3165" s="99"/>
      <c r="J3165" s="99"/>
      <c r="K3165" s="99"/>
      <c r="L3165" s="99"/>
      <c r="M3165" s="99"/>
      <c r="N3165" s="99"/>
      <c r="O3165" s="99"/>
      <c r="P3165" s="99"/>
      <c r="Q3165" s="99"/>
      <c r="R3165" s="99"/>
      <c r="S3165" s="181" t="s">
        <v>281</v>
      </c>
      <c r="T3165" s="182"/>
      <c r="U3165" s="182"/>
      <c r="V3165" s="183" t="str">
        <f>IF($X3152="","",_xlfn.XLOOKUP($X3152,Sisteplant[Número OS],Sisteplant[Denominação Unidade Negócio]))</f>
        <v/>
      </c>
      <c r="W3165" s="183"/>
      <c r="X3165" s="183"/>
      <c r="Y3165" s="183"/>
      <c r="Z3165" s="183"/>
      <c r="AA3165" s="184"/>
      <c r="AB3165" s="185" t="s">
        <v>1</v>
      </c>
      <c r="AC3165" s="186"/>
      <c r="AD3165" s="186"/>
      <c r="AE3165" s="186"/>
      <c r="AF3165" s="99" t="str">
        <f>IF($X3152="","",_xlfn.XLOOKUP($X3152,Sisteplant[Número OS],Sisteplant[OS Cliente]))</f>
        <v/>
      </c>
      <c r="AG3165" s="99"/>
      <c r="AH3165" s="99"/>
      <c r="AI3165" s="99"/>
      <c r="AJ3165" s="99"/>
      <c r="AK3165" s="100"/>
      <c r="AM3165"/>
    </row>
    <row r="3166" spans="1:44" ht="7" customHeight="1" x14ac:dyDescent="0.2">
      <c r="A3166" s="62"/>
      <c r="B3166" s="16"/>
      <c r="C3166" s="17"/>
      <c r="D3166" s="18"/>
      <c r="E3166" s="18"/>
      <c r="F3166" s="18"/>
      <c r="G3166" s="18"/>
      <c r="H3166" s="18"/>
      <c r="I3166" s="16"/>
      <c r="J3166" s="16"/>
      <c r="K3166" s="16"/>
      <c r="L3166" s="16"/>
      <c r="M3166" s="16"/>
      <c r="N3166" s="16"/>
      <c r="O3166" s="16"/>
      <c r="P3166" s="16"/>
      <c r="Q3166" s="16"/>
      <c r="R3166" s="16"/>
      <c r="S3166" s="16"/>
      <c r="T3166" s="16"/>
      <c r="U3166" s="16"/>
      <c r="V3166" s="16"/>
      <c r="W3166" s="16"/>
      <c r="X3166" s="16"/>
      <c r="Y3166" s="16"/>
      <c r="Z3166" s="16"/>
      <c r="AA3166" s="16"/>
      <c r="AB3166" s="16"/>
      <c r="AC3166" s="16"/>
      <c r="AD3166" s="16"/>
      <c r="AE3166" s="16"/>
      <c r="AF3166" s="16"/>
      <c r="AG3166" s="16"/>
      <c r="AH3166" s="16"/>
      <c r="AI3166" s="16"/>
      <c r="AJ3166" s="16"/>
      <c r="AK3166" s="16"/>
      <c r="AM3166"/>
    </row>
    <row r="3167" spans="1:44" ht="15" customHeight="1" x14ac:dyDescent="0.2">
      <c r="A3167" s="62"/>
      <c r="B3167" s="232" t="s">
        <v>282</v>
      </c>
      <c r="C3167" s="152" t="s">
        <v>283</v>
      </c>
      <c r="D3167" s="153"/>
      <c r="E3167" s="153"/>
      <c r="F3167" s="153"/>
      <c r="G3167" s="153"/>
      <c r="H3167" s="153"/>
      <c r="I3167" s="153"/>
      <c r="J3167" s="153"/>
      <c r="K3167" s="153"/>
      <c r="L3167" s="153"/>
      <c r="M3167" s="153"/>
      <c r="N3167" s="153"/>
      <c r="O3167" s="153"/>
      <c r="P3167" s="153"/>
      <c r="Q3167" s="153"/>
      <c r="R3167" s="153"/>
      <c r="S3167" s="153"/>
      <c r="T3167" s="153"/>
      <c r="U3167" s="153"/>
      <c r="V3167" s="153"/>
      <c r="W3167" s="153"/>
      <c r="X3167" s="153"/>
      <c r="Y3167" s="153"/>
      <c r="Z3167" s="153"/>
      <c r="AA3167" s="153"/>
      <c r="AB3167" s="153"/>
      <c r="AC3167" s="153"/>
      <c r="AD3167" s="153"/>
      <c r="AE3167" s="154"/>
      <c r="AF3167" s="136" t="s">
        <v>284</v>
      </c>
      <c r="AG3167" s="137"/>
      <c r="AH3167" s="138"/>
      <c r="AI3167" s="136" t="s">
        <v>281</v>
      </c>
      <c r="AJ3167" s="137"/>
      <c r="AK3167" s="138"/>
      <c r="AM3167"/>
    </row>
    <row r="3168" spans="1:44" ht="16.75" customHeight="1" x14ac:dyDescent="0.2">
      <c r="A3168" s="62"/>
      <c r="B3168" s="233"/>
      <c r="C3168" s="155"/>
      <c r="D3168" s="156"/>
      <c r="E3168" s="156"/>
      <c r="F3168" s="156"/>
      <c r="G3168" s="156"/>
      <c r="H3168" s="156"/>
      <c r="I3168" s="156"/>
      <c r="J3168" s="156"/>
      <c r="K3168" s="156"/>
      <c r="L3168" s="156"/>
      <c r="M3168" s="156"/>
      <c r="N3168" s="156"/>
      <c r="O3168" s="156"/>
      <c r="P3168" s="156"/>
      <c r="Q3168" s="156"/>
      <c r="R3168" s="156"/>
      <c r="S3168" s="156"/>
      <c r="T3168" s="156"/>
      <c r="U3168" s="156"/>
      <c r="V3168" s="156"/>
      <c r="W3168" s="156"/>
      <c r="X3168" s="156"/>
      <c r="Y3168" s="156"/>
      <c r="Z3168" s="156"/>
      <c r="AA3168" s="156"/>
      <c r="AB3168" s="156"/>
      <c r="AC3168" s="156"/>
      <c r="AD3168" s="156"/>
      <c r="AE3168" s="157"/>
      <c r="AF3168" s="139"/>
      <c r="AG3168" s="140"/>
      <c r="AH3168" s="141"/>
      <c r="AI3168" s="139"/>
      <c r="AJ3168" s="140"/>
      <c r="AK3168" s="141"/>
      <c r="AM3168"/>
    </row>
    <row r="3169" spans="1:39" ht="16.75" customHeight="1" x14ac:dyDescent="0.2">
      <c r="A3169" s="62"/>
      <c r="B3169" s="92">
        <v>1</v>
      </c>
      <c r="C3169" s="142"/>
      <c r="D3169" s="143"/>
      <c r="E3169" s="143"/>
      <c r="F3169" s="143"/>
      <c r="G3169" s="143"/>
      <c r="H3169" s="143"/>
      <c r="I3169" s="143"/>
      <c r="J3169" s="143"/>
      <c r="K3169" s="143"/>
      <c r="L3169" s="143"/>
      <c r="M3169" s="143"/>
      <c r="N3169" s="143"/>
      <c r="O3169" s="143"/>
      <c r="P3169" s="143"/>
      <c r="Q3169" s="143"/>
      <c r="R3169" s="143"/>
      <c r="S3169" s="143"/>
      <c r="T3169" s="143"/>
      <c r="U3169" s="143"/>
      <c r="V3169" s="143"/>
      <c r="W3169" s="143"/>
      <c r="X3169" s="143"/>
      <c r="Y3169" s="143"/>
      <c r="Z3169" s="143"/>
      <c r="AA3169" s="143"/>
      <c r="AB3169" s="143"/>
      <c r="AC3169" s="143"/>
      <c r="AD3169" s="143"/>
      <c r="AE3169" s="144"/>
      <c r="AF3169" s="142"/>
      <c r="AG3169" s="143"/>
      <c r="AH3169" s="144"/>
      <c r="AI3169" s="142"/>
      <c r="AJ3169" s="143"/>
      <c r="AK3169" s="144"/>
      <c r="AM3169"/>
    </row>
    <row r="3170" spans="1:39" ht="16.75" customHeight="1" x14ac:dyDescent="0.2">
      <c r="A3170" s="62"/>
      <c r="B3170" s="93">
        <v>2</v>
      </c>
      <c r="C3170" s="145"/>
      <c r="D3170" s="146"/>
      <c r="E3170" s="146"/>
      <c r="F3170" s="146"/>
      <c r="G3170" s="146"/>
      <c r="H3170" s="146"/>
      <c r="I3170" s="146"/>
      <c r="J3170" s="146"/>
      <c r="K3170" s="146"/>
      <c r="L3170" s="146"/>
      <c r="M3170" s="146"/>
      <c r="N3170" s="146"/>
      <c r="O3170" s="146"/>
      <c r="P3170" s="146"/>
      <c r="Q3170" s="146"/>
      <c r="R3170" s="146"/>
      <c r="S3170" s="146"/>
      <c r="T3170" s="146"/>
      <c r="U3170" s="146"/>
      <c r="V3170" s="146"/>
      <c r="W3170" s="146"/>
      <c r="X3170" s="146"/>
      <c r="Y3170" s="146"/>
      <c r="Z3170" s="146"/>
      <c r="AA3170" s="146"/>
      <c r="AB3170" s="146"/>
      <c r="AC3170" s="146"/>
      <c r="AD3170" s="146"/>
      <c r="AE3170" s="147"/>
      <c r="AF3170" s="145"/>
      <c r="AG3170" s="146"/>
      <c r="AH3170" s="147"/>
      <c r="AI3170" s="145"/>
      <c r="AJ3170" s="146"/>
      <c r="AK3170" s="147"/>
      <c r="AM3170"/>
    </row>
    <row r="3171" spans="1:39" ht="16.75" customHeight="1" x14ac:dyDescent="0.2">
      <c r="A3171" s="62"/>
      <c r="B3171" s="93">
        <v>3</v>
      </c>
      <c r="C3171" s="145"/>
      <c r="D3171" s="146"/>
      <c r="E3171" s="146"/>
      <c r="F3171" s="146"/>
      <c r="G3171" s="146"/>
      <c r="H3171" s="146"/>
      <c r="I3171" s="146"/>
      <c r="J3171" s="146"/>
      <c r="K3171" s="146"/>
      <c r="L3171" s="146"/>
      <c r="M3171" s="146"/>
      <c r="N3171" s="146"/>
      <c r="O3171" s="146"/>
      <c r="P3171" s="146"/>
      <c r="Q3171" s="146"/>
      <c r="R3171" s="146"/>
      <c r="S3171" s="146"/>
      <c r="T3171" s="146"/>
      <c r="U3171" s="146"/>
      <c r="V3171" s="146"/>
      <c r="W3171" s="146"/>
      <c r="X3171" s="146"/>
      <c r="Y3171" s="146"/>
      <c r="Z3171" s="146"/>
      <c r="AA3171" s="146"/>
      <c r="AB3171" s="146"/>
      <c r="AC3171" s="146"/>
      <c r="AD3171" s="146"/>
      <c r="AE3171" s="147"/>
      <c r="AF3171" s="145"/>
      <c r="AG3171" s="146"/>
      <c r="AH3171" s="147"/>
      <c r="AI3171" s="145"/>
      <c r="AJ3171" s="146"/>
      <c r="AK3171" s="147"/>
      <c r="AM3171"/>
    </row>
    <row r="3172" spans="1:39" s="27" customFormat="1" ht="17" customHeight="1" x14ac:dyDescent="0.2">
      <c r="A3172" s="64"/>
      <c r="B3172" s="93">
        <v>4</v>
      </c>
      <c r="C3172" s="145"/>
      <c r="D3172" s="146"/>
      <c r="E3172" s="146"/>
      <c r="F3172" s="146"/>
      <c r="G3172" s="146"/>
      <c r="H3172" s="146"/>
      <c r="I3172" s="146"/>
      <c r="J3172" s="146"/>
      <c r="K3172" s="146"/>
      <c r="L3172" s="146"/>
      <c r="M3172" s="146"/>
      <c r="N3172" s="146"/>
      <c r="O3172" s="146"/>
      <c r="P3172" s="146"/>
      <c r="Q3172" s="146"/>
      <c r="R3172" s="146"/>
      <c r="S3172" s="146"/>
      <c r="T3172" s="146"/>
      <c r="U3172" s="146"/>
      <c r="V3172" s="146"/>
      <c r="W3172" s="146"/>
      <c r="X3172" s="146"/>
      <c r="Y3172" s="146"/>
      <c r="Z3172" s="146"/>
      <c r="AA3172" s="146"/>
      <c r="AB3172" s="146"/>
      <c r="AC3172" s="146"/>
      <c r="AD3172" s="146"/>
      <c r="AE3172" s="147"/>
      <c r="AF3172" s="145"/>
      <c r="AG3172" s="146"/>
      <c r="AH3172" s="147"/>
      <c r="AI3172" s="145"/>
      <c r="AJ3172" s="146"/>
      <c r="AK3172" s="147"/>
    </row>
    <row r="3173" spans="1:39" ht="17" customHeight="1" x14ac:dyDescent="0.2">
      <c r="A3173" s="62"/>
      <c r="B3173" s="93">
        <v>5</v>
      </c>
      <c r="C3173" s="145"/>
      <c r="D3173" s="146"/>
      <c r="E3173" s="146"/>
      <c r="F3173" s="146"/>
      <c r="G3173" s="146"/>
      <c r="H3173" s="146"/>
      <c r="I3173" s="146"/>
      <c r="J3173" s="146"/>
      <c r="K3173" s="146"/>
      <c r="L3173" s="146"/>
      <c r="M3173" s="146"/>
      <c r="N3173" s="146"/>
      <c r="O3173" s="146"/>
      <c r="P3173" s="146"/>
      <c r="Q3173" s="146"/>
      <c r="R3173" s="146"/>
      <c r="S3173" s="146"/>
      <c r="T3173" s="146"/>
      <c r="U3173" s="146"/>
      <c r="V3173" s="146"/>
      <c r="W3173" s="146"/>
      <c r="X3173" s="146"/>
      <c r="Y3173" s="146"/>
      <c r="Z3173" s="146"/>
      <c r="AA3173" s="146"/>
      <c r="AB3173" s="146"/>
      <c r="AC3173" s="146"/>
      <c r="AD3173" s="146"/>
      <c r="AE3173" s="147"/>
      <c r="AF3173" s="145"/>
      <c r="AG3173" s="146"/>
      <c r="AH3173" s="147"/>
      <c r="AI3173" s="145"/>
      <c r="AJ3173" s="146"/>
      <c r="AK3173" s="147"/>
      <c r="AM3173"/>
    </row>
    <row r="3174" spans="1:39" ht="17" customHeight="1" x14ac:dyDescent="0.2">
      <c r="A3174" s="62"/>
      <c r="B3174" s="93">
        <v>6</v>
      </c>
      <c r="C3174" s="145"/>
      <c r="D3174" s="146"/>
      <c r="E3174" s="146"/>
      <c r="F3174" s="146"/>
      <c r="G3174" s="146"/>
      <c r="H3174" s="146"/>
      <c r="I3174" s="146"/>
      <c r="J3174" s="146"/>
      <c r="K3174" s="146"/>
      <c r="L3174" s="146"/>
      <c r="M3174" s="146"/>
      <c r="N3174" s="146"/>
      <c r="O3174" s="146"/>
      <c r="P3174" s="146"/>
      <c r="Q3174" s="146"/>
      <c r="R3174" s="146"/>
      <c r="S3174" s="146"/>
      <c r="T3174" s="146"/>
      <c r="U3174" s="146"/>
      <c r="V3174" s="146"/>
      <c r="W3174" s="146"/>
      <c r="X3174" s="146"/>
      <c r="Y3174" s="146"/>
      <c r="Z3174" s="146"/>
      <c r="AA3174" s="146"/>
      <c r="AB3174" s="146"/>
      <c r="AC3174" s="146"/>
      <c r="AD3174" s="146"/>
      <c r="AE3174" s="147"/>
      <c r="AF3174" s="145"/>
      <c r="AG3174" s="146"/>
      <c r="AH3174" s="147"/>
      <c r="AI3174" s="145"/>
      <c r="AJ3174" s="146"/>
      <c r="AK3174" s="147"/>
      <c r="AM3174"/>
    </row>
    <row r="3175" spans="1:39" ht="17" customHeight="1" x14ac:dyDescent="0.2">
      <c r="A3175" s="62"/>
      <c r="B3175" s="94">
        <v>7</v>
      </c>
      <c r="C3175" s="148"/>
      <c r="D3175" s="149"/>
      <c r="E3175" s="149"/>
      <c r="F3175" s="149"/>
      <c r="G3175" s="149"/>
      <c r="H3175" s="149"/>
      <c r="I3175" s="149"/>
      <c r="J3175" s="149"/>
      <c r="K3175" s="149"/>
      <c r="L3175" s="149"/>
      <c r="M3175" s="149"/>
      <c r="N3175" s="149"/>
      <c r="O3175" s="149"/>
      <c r="P3175" s="149"/>
      <c r="Q3175" s="149"/>
      <c r="R3175" s="149"/>
      <c r="S3175" s="149"/>
      <c r="T3175" s="149"/>
      <c r="U3175" s="149"/>
      <c r="V3175" s="149"/>
      <c r="W3175" s="149"/>
      <c r="X3175" s="149"/>
      <c r="Y3175" s="149"/>
      <c r="Z3175" s="149"/>
      <c r="AA3175" s="149"/>
      <c r="AB3175" s="149"/>
      <c r="AC3175" s="149"/>
      <c r="AD3175" s="149"/>
      <c r="AE3175" s="150"/>
      <c r="AF3175" s="148"/>
      <c r="AG3175" s="149"/>
      <c r="AH3175" s="150"/>
      <c r="AI3175" s="148"/>
      <c r="AJ3175" s="149"/>
      <c r="AK3175" s="150"/>
      <c r="AM3175"/>
    </row>
    <row r="3176" spans="1:39" ht="7" customHeight="1" x14ac:dyDescent="0.2">
      <c r="A3176" s="62"/>
      <c r="B3176" s="16"/>
      <c r="C3176" s="17"/>
      <c r="D3176" s="18"/>
      <c r="E3176" s="18"/>
      <c r="F3176" s="18"/>
      <c r="G3176" s="18"/>
      <c r="H3176" s="18"/>
      <c r="I3176" s="16"/>
      <c r="J3176" s="16"/>
      <c r="K3176" s="16"/>
      <c r="L3176" s="16"/>
      <c r="M3176" s="16"/>
      <c r="N3176" s="16"/>
      <c r="O3176" s="16"/>
      <c r="P3176" s="16"/>
      <c r="Q3176" s="16"/>
      <c r="R3176" s="16"/>
      <c r="S3176" s="16"/>
      <c r="T3176" s="16"/>
      <c r="U3176" s="16"/>
      <c r="V3176" s="16"/>
      <c r="W3176" s="16"/>
      <c r="X3176" s="16"/>
      <c r="Y3176" s="16"/>
      <c r="Z3176" s="16"/>
      <c r="AA3176" s="16"/>
      <c r="AB3176" s="16"/>
      <c r="AC3176" s="16"/>
      <c r="AD3176" s="16"/>
      <c r="AE3176" s="16"/>
      <c r="AF3176" s="16"/>
      <c r="AG3176" s="16"/>
      <c r="AH3176" s="16"/>
      <c r="AI3176" s="16"/>
      <c r="AJ3176" s="16"/>
      <c r="AK3176" s="16"/>
      <c r="AM3176"/>
    </row>
    <row r="3177" spans="1:39" ht="17" customHeight="1" x14ac:dyDescent="0.2">
      <c r="A3177" s="62"/>
      <c r="B3177" s="163" t="s">
        <v>285</v>
      </c>
      <c r="C3177" s="164"/>
      <c r="D3177" s="165"/>
      <c r="E3177" s="163" t="s">
        <v>286</v>
      </c>
      <c r="F3177" s="164"/>
      <c r="G3177" s="164"/>
      <c r="H3177" s="164"/>
      <c r="I3177" s="164"/>
      <c r="J3177" s="164"/>
      <c r="K3177" s="164"/>
      <c r="L3177" s="164"/>
      <c r="M3177" s="164"/>
      <c r="N3177" s="164"/>
      <c r="O3177" s="164"/>
      <c r="P3177" s="164"/>
      <c r="Q3177" s="164"/>
      <c r="R3177" s="164"/>
      <c r="S3177" s="165"/>
      <c r="T3177" s="163" t="s">
        <v>287</v>
      </c>
      <c r="U3177" s="164"/>
      <c r="V3177" s="164"/>
      <c r="W3177" s="164"/>
      <c r="X3177" s="165"/>
      <c r="Y3177" s="163" t="s">
        <v>288</v>
      </c>
      <c r="Z3177" s="164"/>
      <c r="AA3177" s="164"/>
      <c r="AB3177" s="164"/>
      <c r="AC3177" s="165"/>
      <c r="AD3177" s="163" t="s">
        <v>289</v>
      </c>
      <c r="AE3177" s="164"/>
      <c r="AF3177" s="164"/>
      <c r="AG3177" s="164"/>
      <c r="AH3177" s="165"/>
      <c r="AI3177" s="163" t="s">
        <v>290</v>
      </c>
      <c r="AJ3177" s="164"/>
      <c r="AK3177" s="165"/>
      <c r="AM3177"/>
    </row>
    <row r="3178" spans="1:39" ht="17" customHeight="1" x14ac:dyDescent="0.2">
      <c r="A3178" s="62"/>
      <c r="B3178" s="142"/>
      <c r="C3178" s="143"/>
      <c r="D3178" s="144"/>
      <c r="E3178" s="142"/>
      <c r="F3178" s="143"/>
      <c r="G3178" s="143"/>
      <c r="H3178" s="143"/>
      <c r="I3178" s="143"/>
      <c r="J3178" s="143"/>
      <c r="K3178" s="143"/>
      <c r="L3178" s="143"/>
      <c r="M3178" s="143"/>
      <c r="N3178" s="143"/>
      <c r="O3178" s="143"/>
      <c r="P3178" s="143"/>
      <c r="Q3178" s="143"/>
      <c r="R3178" s="143"/>
      <c r="S3178" s="144"/>
      <c r="T3178" s="142" t="s">
        <v>291</v>
      </c>
      <c r="U3178" s="143"/>
      <c r="V3178" s="143"/>
      <c r="W3178" s="143"/>
      <c r="X3178" s="144"/>
      <c r="Y3178" s="142" t="s">
        <v>292</v>
      </c>
      <c r="Z3178" s="143"/>
      <c r="AA3178" s="143"/>
      <c r="AB3178" s="143"/>
      <c r="AC3178" s="144"/>
      <c r="AD3178" s="142" t="s">
        <v>292</v>
      </c>
      <c r="AE3178" s="143"/>
      <c r="AF3178" s="143"/>
      <c r="AG3178" s="143"/>
      <c r="AH3178" s="144"/>
      <c r="AI3178" s="142"/>
      <c r="AJ3178" s="143"/>
      <c r="AK3178" s="144"/>
      <c r="AM3178"/>
    </row>
    <row r="3179" spans="1:39" ht="17" customHeight="1" x14ac:dyDescent="0.2">
      <c r="A3179" s="62"/>
      <c r="B3179" s="145"/>
      <c r="C3179" s="146"/>
      <c r="D3179" s="147"/>
      <c r="E3179" s="145"/>
      <c r="F3179" s="146"/>
      <c r="G3179" s="146"/>
      <c r="H3179" s="146"/>
      <c r="I3179" s="146"/>
      <c r="J3179" s="146"/>
      <c r="K3179" s="146"/>
      <c r="L3179" s="146"/>
      <c r="M3179" s="146"/>
      <c r="N3179" s="146"/>
      <c r="O3179" s="146"/>
      <c r="P3179" s="146"/>
      <c r="Q3179" s="146"/>
      <c r="R3179" s="146"/>
      <c r="S3179" s="147"/>
      <c r="T3179" s="145" t="s">
        <v>291</v>
      </c>
      <c r="U3179" s="146"/>
      <c r="V3179" s="146"/>
      <c r="W3179" s="146"/>
      <c r="X3179" s="147"/>
      <c r="Y3179" s="145" t="s">
        <v>292</v>
      </c>
      <c r="Z3179" s="146"/>
      <c r="AA3179" s="146"/>
      <c r="AB3179" s="146"/>
      <c r="AC3179" s="147"/>
      <c r="AD3179" s="145" t="s">
        <v>292</v>
      </c>
      <c r="AE3179" s="146"/>
      <c r="AF3179" s="146"/>
      <c r="AG3179" s="146"/>
      <c r="AH3179" s="147"/>
      <c r="AI3179" s="145"/>
      <c r="AJ3179" s="146"/>
      <c r="AK3179" s="147"/>
      <c r="AM3179"/>
    </row>
    <row r="3180" spans="1:39" ht="17" customHeight="1" x14ac:dyDescent="0.2">
      <c r="A3180" s="62"/>
      <c r="B3180" s="145"/>
      <c r="C3180" s="146"/>
      <c r="D3180" s="147"/>
      <c r="E3180" s="145"/>
      <c r="F3180" s="146"/>
      <c r="G3180" s="146"/>
      <c r="H3180" s="146"/>
      <c r="I3180" s="146"/>
      <c r="J3180" s="146"/>
      <c r="K3180" s="146"/>
      <c r="L3180" s="146"/>
      <c r="M3180" s="146"/>
      <c r="N3180" s="146"/>
      <c r="O3180" s="146"/>
      <c r="P3180" s="146"/>
      <c r="Q3180" s="146"/>
      <c r="R3180" s="146"/>
      <c r="S3180" s="147"/>
      <c r="T3180" s="145" t="s">
        <v>291</v>
      </c>
      <c r="U3180" s="146"/>
      <c r="V3180" s="146"/>
      <c r="W3180" s="146"/>
      <c r="X3180" s="147"/>
      <c r="Y3180" s="145" t="s">
        <v>292</v>
      </c>
      <c r="Z3180" s="146"/>
      <c r="AA3180" s="146"/>
      <c r="AB3180" s="146"/>
      <c r="AC3180" s="147"/>
      <c r="AD3180" s="145" t="s">
        <v>292</v>
      </c>
      <c r="AE3180" s="146"/>
      <c r="AF3180" s="146"/>
      <c r="AG3180" s="146"/>
      <c r="AH3180" s="147"/>
      <c r="AI3180" s="145"/>
      <c r="AJ3180" s="146"/>
      <c r="AK3180" s="147"/>
      <c r="AM3180"/>
    </row>
    <row r="3181" spans="1:39" ht="17" customHeight="1" x14ac:dyDescent="0.2">
      <c r="A3181" s="62"/>
      <c r="B3181" s="145"/>
      <c r="C3181" s="146"/>
      <c r="D3181" s="147"/>
      <c r="E3181" s="145"/>
      <c r="F3181" s="146"/>
      <c r="G3181" s="146"/>
      <c r="H3181" s="146"/>
      <c r="I3181" s="146"/>
      <c r="J3181" s="146"/>
      <c r="K3181" s="146"/>
      <c r="L3181" s="146"/>
      <c r="M3181" s="146"/>
      <c r="N3181" s="146"/>
      <c r="O3181" s="146"/>
      <c r="P3181" s="146"/>
      <c r="Q3181" s="146"/>
      <c r="R3181" s="146"/>
      <c r="S3181" s="147"/>
      <c r="T3181" s="145" t="s">
        <v>291</v>
      </c>
      <c r="U3181" s="146"/>
      <c r="V3181" s="146"/>
      <c r="W3181" s="146"/>
      <c r="X3181" s="147"/>
      <c r="Y3181" s="145" t="s">
        <v>292</v>
      </c>
      <c r="Z3181" s="146"/>
      <c r="AA3181" s="146"/>
      <c r="AB3181" s="146"/>
      <c r="AC3181" s="147"/>
      <c r="AD3181" s="145" t="s">
        <v>292</v>
      </c>
      <c r="AE3181" s="146"/>
      <c r="AF3181" s="146"/>
      <c r="AG3181" s="146"/>
      <c r="AH3181" s="147"/>
      <c r="AI3181" s="145"/>
      <c r="AJ3181" s="146"/>
      <c r="AK3181" s="147"/>
      <c r="AM3181"/>
    </row>
    <row r="3182" spans="1:39" ht="17" customHeight="1" x14ac:dyDescent="0.2">
      <c r="A3182" s="62"/>
      <c r="B3182" s="145"/>
      <c r="C3182" s="146"/>
      <c r="D3182" s="147"/>
      <c r="E3182" s="145"/>
      <c r="F3182" s="146"/>
      <c r="G3182" s="146"/>
      <c r="H3182" s="146"/>
      <c r="I3182" s="146"/>
      <c r="J3182" s="146"/>
      <c r="K3182" s="146"/>
      <c r="L3182" s="146"/>
      <c r="M3182" s="146"/>
      <c r="N3182" s="146"/>
      <c r="O3182" s="146"/>
      <c r="P3182" s="146"/>
      <c r="Q3182" s="146"/>
      <c r="R3182" s="146"/>
      <c r="S3182" s="147"/>
      <c r="T3182" s="145" t="s">
        <v>291</v>
      </c>
      <c r="U3182" s="146"/>
      <c r="V3182" s="146"/>
      <c r="W3182" s="146"/>
      <c r="X3182" s="147"/>
      <c r="Y3182" s="145" t="s">
        <v>292</v>
      </c>
      <c r="Z3182" s="146"/>
      <c r="AA3182" s="146"/>
      <c r="AB3182" s="146"/>
      <c r="AC3182" s="147"/>
      <c r="AD3182" s="145" t="s">
        <v>292</v>
      </c>
      <c r="AE3182" s="146"/>
      <c r="AF3182" s="146"/>
      <c r="AG3182" s="146"/>
      <c r="AH3182" s="147"/>
      <c r="AI3182" s="145"/>
      <c r="AJ3182" s="146"/>
      <c r="AK3182" s="147"/>
      <c r="AM3182"/>
    </row>
    <row r="3183" spans="1:39" ht="17" customHeight="1" x14ac:dyDescent="0.2">
      <c r="A3183" s="62"/>
      <c r="B3183" s="145"/>
      <c r="C3183" s="146"/>
      <c r="D3183" s="147"/>
      <c r="E3183" s="145"/>
      <c r="F3183" s="146"/>
      <c r="G3183" s="146"/>
      <c r="H3183" s="146"/>
      <c r="I3183" s="146"/>
      <c r="J3183" s="146"/>
      <c r="K3183" s="146"/>
      <c r="L3183" s="146"/>
      <c r="M3183" s="146"/>
      <c r="N3183" s="146"/>
      <c r="O3183" s="146"/>
      <c r="P3183" s="146"/>
      <c r="Q3183" s="146"/>
      <c r="R3183" s="146"/>
      <c r="S3183" s="147"/>
      <c r="T3183" s="145" t="s">
        <v>291</v>
      </c>
      <c r="U3183" s="146"/>
      <c r="V3183" s="146"/>
      <c r="W3183" s="146"/>
      <c r="X3183" s="147"/>
      <c r="Y3183" s="145" t="s">
        <v>292</v>
      </c>
      <c r="Z3183" s="146"/>
      <c r="AA3183" s="146"/>
      <c r="AB3183" s="146"/>
      <c r="AC3183" s="147"/>
      <c r="AD3183" s="145" t="s">
        <v>292</v>
      </c>
      <c r="AE3183" s="146"/>
      <c r="AF3183" s="146"/>
      <c r="AG3183" s="146"/>
      <c r="AH3183" s="147"/>
      <c r="AI3183" s="145"/>
      <c r="AJ3183" s="146"/>
      <c r="AK3183" s="147"/>
      <c r="AM3183"/>
    </row>
    <row r="3184" spans="1:39" ht="17" customHeight="1" x14ac:dyDescent="0.2">
      <c r="A3184" s="62"/>
      <c r="B3184" s="145"/>
      <c r="C3184" s="146"/>
      <c r="D3184" s="147"/>
      <c r="E3184" s="145"/>
      <c r="F3184" s="146"/>
      <c r="G3184" s="146"/>
      <c r="H3184" s="146"/>
      <c r="I3184" s="146"/>
      <c r="J3184" s="146"/>
      <c r="K3184" s="146"/>
      <c r="L3184" s="146"/>
      <c r="M3184" s="146"/>
      <c r="N3184" s="146"/>
      <c r="O3184" s="146"/>
      <c r="P3184" s="146"/>
      <c r="Q3184" s="146"/>
      <c r="R3184" s="146"/>
      <c r="S3184" s="147"/>
      <c r="T3184" s="145" t="s">
        <v>291</v>
      </c>
      <c r="U3184" s="146"/>
      <c r="V3184" s="146"/>
      <c r="W3184" s="146"/>
      <c r="X3184" s="147"/>
      <c r="Y3184" s="145" t="s">
        <v>292</v>
      </c>
      <c r="Z3184" s="146"/>
      <c r="AA3184" s="146"/>
      <c r="AB3184" s="146"/>
      <c r="AC3184" s="147"/>
      <c r="AD3184" s="145" t="s">
        <v>292</v>
      </c>
      <c r="AE3184" s="146"/>
      <c r="AF3184" s="146"/>
      <c r="AG3184" s="146"/>
      <c r="AH3184" s="147"/>
      <c r="AI3184" s="145"/>
      <c r="AJ3184" s="146"/>
      <c r="AK3184" s="147"/>
      <c r="AM3184"/>
    </row>
    <row r="3185" spans="1:39" ht="17" customHeight="1" x14ac:dyDescent="0.2">
      <c r="A3185" s="62"/>
      <c r="B3185" s="145"/>
      <c r="C3185" s="146"/>
      <c r="D3185" s="147"/>
      <c r="E3185" s="145"/>
      <c r="F3185" s="146"/>
      <c r="G3185" s="146"/>
      <c r="H3185" s="146"/>
      <c r="I3185" s="146"/>
      <c r="J3185" s="146"/>
      <c r="K3185" s="146"/>
      <c r="L3185" s="146"/>
      <c r="M3185" s="146"/>
      <c r="N3185" s="146"/>
      <c r="O3185" s="146"/>
      <c r="P3185" s="146"/>
      <c r="Q3185" s="146"/>
      <c r="R3185" s="146"/>
      <c r="S3185" s="147"/>
      <c r="T3185" s="145" t="s">
        <v>291</v>
      </c>
      <c r="U3185" s="146"/>
      <c r="V3185" s="146"/>
      <c r="W3185" s="146"/>
      <c r="X3185" s="147"/>
      <c r="Y3185" s="145" t="s">
        <v>292</v>
      </c>
      <c r="Z3185" s="146"/>
      <c r="AA3185" s="146"/>
      <c r="AB3185" s="146"/>
      <c r="AC3185" s="147"/>
      <c r="AD3185" s="145" t="s">
        <v>292</v>
      </c>
      <c r="AE3185" s="146"/>
      <c r="AF3185" s="146"/>
      <c r="AG3185" s="146"/>
      <c r="AH3185" s="147"/>
      <c r="AI3185" s="145"/>
      <c r="AJ3185" s="146"/>
      <c r="AK3185" s="147"/>
      <c r="AM3185"/>
    </row>
    <row r="3186" spans="1:39" ht="17" customHeight="1" x14ac:dyDescent="0.2">
      <c r="A3186" s="62"/>
      <c r="B3186" s="145"/>
      <c r="C3186" s="146"/>
      <c r="D3186" s="147"/>
      <c r="E3186" s="145"/>
      <c r="F3186" s="146"/>
      <c r="G3186" s="146"/>
      <c r="H3186" s="146"/>
      <c r="I3186" s="146"/>
      <c r="J3186" s="146"/>
      <c r="K3186" s="146"/>
      <c r="L3186" s="146"/>
      <c r="M3186" s="146"/>
      <c r="N3186" s="146"/>
      <c r="O3186" s="146"/>
      <c r="P3186" s="146"/>
      <c r="Q3186" s="146"/>
      <c r="R3186" s="146"/>
      <c r="S3186" s="147"/>
      <c r="T3186" s="145" t="s">
        <v>291</v>
      </c>
      <c r="U3186" s="146"/>
      <c r="V3186" s="146"/>
      <c r="W3186" s="146"/>
      <c r="X3186" s="147"/>
      <c r="Y3186" s="145" t="s">
        <v>292</v>
      </c>
      <c r="Z3186" s="146"/>
      <c r="AA3186" s="146"/>
      <c r="AB3186" s="146"/>
      <c r="AC3186" s="147"/>
      <c r="AD3186" s="145" t="s">
        <v>292</v>
      </c>
      <c r="AE3186" s="146"/>
      <c r="AF3186" s="146"/>
      <c r="AG3186" s="146"/>
      <c r="AH3186" s="147"/>
      <c r="AI3186" s="145"/>
      <c r="AJ3186" s="146"/>
      <c r="AK3186" s="147"/>
      <c r="AM3186"/>
    </row>
    <row r="3187" spans="1:39" ht="17" customHeight="1" x14ac:dyDescent="0.2">
      <c r="A3187" s="62"/>
      <c r="B3187" s="145"/>
      <c r="C3187" s="146"/>
      <c r="D3187" s="147"/>
      <c r="E3187" s="145"/>
      <c r="F3187" s="146"/>
      <c r="G3187" s="146"/>
      <c r="H3187" s="146"/>
      <c r="I3187" s="146"/>
      <c r="J3187" s="146"/>
      <c r="K3187" s="146"/>
      <c r="L3187" s="146"/>
      <c r="M3187" s="146"/>
      <c r="N3187" s="146"/>
      <c r="O3187" s="146"/>
      <c r="P3187" s="146"/>
      <c r="Q3187" s="146"/>
      <c r="R3187" s="146"/>
      <c r="S3187" s="147"/>
      <c r="T3187" s="145" t="s">
        <v>291</v>
      </c>
      <c r="U3187" s="146"/>
      <c r="V3187" s="146"/>
      <c r="W3187" s="146"/>
      <c r="X3187" s="147"/>
      <c r="Y3187" s="145" t="s">
        <v>292</v>
      </c>
      <c r="Z3187" s="146"/>
      <c r="AA3187" s="146"/>
      <c r="AB3187" s="146"/>
      <c r="AC3187" s="147"/>
      <c r="AD3187" s="145" t="s">
        <v>292</v>
      </c>
      <c r="AE3187" s="146"/>
      <c r="AF3187" s="146"/>
      <c r="AG3187" s="146"/>
      <c r="AH3187" s="147"/>
      <c r="AI3187" s="145"/>
      <c r="AJ3187" s="146"/>
      <c r="AK3187" s="147"/>
      <c r="AM3187"/>
    </row>
    <row r="3188" spans="1:39" ht="17" customHeight="1" x14ac:dyDescent="0.2">
      <c r="A3188" s="62"/>
      <c r="B3188" s="148"/>
      <c r="C3188" s="149"/>
      <c r="D3188" s="150"/>
      <c r="E3188" s="148"/>
      <c r="F3188" s="149"/>
      <c r="G3188" s="149"/>
      <c r="H3188" s="149"/>
      <c r="I3188" s="149"/>
      <c r="J3188" s="149"/>
      <c r="K3188" s="149"/>
      <c r="L3188" s="149"/>
      <c r="M3188" s="149"/>
      <c r="N3188" s="149"/>
      <c r="O3188" s="149"/>
      <c r="P3188" s="149"/>
      <c r="Q3188" s="149"/>
      <c r="R3188" s="149"/>
      <c r="S3188" s="150"/>
      <c r="T3188" s="148" t="s">
        <v>291</v>
      </c>
      <c r="U3188" s="149"/>
      <c r="V3188" s="149"/>
      <c r="W3188" s="149"/>
      <c r="X3188" s="150"/>
      <c r="Y3188" s="148" t="s">
        <v>292</v>
      </c>
      <c r="Z3188" s="149"/>
      <c r="AA3188" s="149"/>
      <c r="AB3188" s="149"/>
      <c r="AC3188" s="150"/>
      <c r="AD3188" s="148" t="s">
        <v>292</v>
      </c>
      <c r="AE3188" s="149"/>
      <c r="AF3188" s="149"/>
      <c r="AG3188" s="149"/>
      <c r="AH3188" s="150"/>
      <c r="AI3188" s="148"/>
      <c r="AJ3188" s="149"/>
      <c r="AK3188" s="150"/>
      <c r="AM3188"/>
    </row>
    <row r="3189" spans="1:39" ht="7" customHeight="1" x14ac:dyDescent="0.2">
      <c r="A3189" s="62"/>
      <c r="AM3189"/>
    </row>
    <row r="3190" spans="1:39" ht="7" customHeight="1" x14ac:dyDescent="0.2">
      <c r="A3190" s="62"/>
      <c r="B3190" s="28"/>
      <c r="C3190" s="25"/>
      <c r="D3190" s="25"/>
      <c r="E3190" s="25"/>
      <c r="F3190" s="25"/>
      <c r="G3190" s="25"/>
      <c r="H3190" s="25"/>
      <c r="I3190" s="25"/>
      <c r="J3190" s="25"/>
      <c r="K3190" s="25"/>
      <c r="L3190" s="25"/>
      <c r="M3190" s="25"/>
      <c r="N3190" s="25"/>
      <c r="O3190" s="25"/>
      <c r="P3190" s="25"/>
      <c r="Q3190" s="25"/>
      <c r="R3190" s="25"/>
      <c r="S3190" s="25"/>
      <c r="T3190" s="25"/>
      <c r="U3190" s="25"/>
      <c r="V3190" s="25"/>
      <c r="W3190" s="25"/>
      <c r="X3190" s="25"/>
      <c r="Y3190" s="25"/>
      <c r="Z3190" s="25"/>
      <c r="AA3190" s="25"/>
      <c r="AB3190" s="25"/>
      <c r="AC3190" s="25"/>
      <c r="AD3190" s="25"/>
      <c r="AE3190" s="25"/>
      <c r="AF3190" s="25"/>
      <c r="AG3190" s="25"/>
      <c r="AH3190" s="25"/>
      <c r="AI3190" s="25"/>
      <c r="AJ3190" s="25"/>
      <c r="AK3190" s="26"/>
      <c r="AM3190"/>
    </row>
    <row r="3191" spans="1:39" s="30" customFormat="1" ht="15" customHeight="1" x14ac:dyDescent="0.15">
      <c r="A3191" s="62"/>
      <c r="B3191" s="166" t="s">
        <v>293</v>
      </c>
      <c r="C3191" s="167"/>
      <c r="D3191" s="167"/>
      <c r="E3191" s="167"/>
      <c r="F3191" s="167"/>
      <c r="G3191" s="23"/>
      <c r="H3191" s="69"/>
      <c r="I3191" s="23" t="s">
        <v>294</v>
      </c>
      <c r="J3191" s="23"/>
      <c r="K3191" s="23"/>
      <c r="L3191" s="23"/>
      <c r="M3191" s="69"/>
      <c r="N3191" s="23" t="s">
        <v>295</v>
      </c>
      <c r="O3191" s="23"/>
      <c r="P3191" s="23"/>
      <c r="Q3191" s="23"/>
      <c r="R3191" s="69"/>
      <c r="S3191" s="23" t="s">
        <v>296</v>
      </c>
      <c r="T3191" s="23"/>
      <c r="U3191" s="23"/>
      <c r="V3191" s="23"/>
      <c r="W3191" s="23"/>
      <c r="X3191" s="23"/>
      <c r="Y3191" s="70"/>
      <c r="Z3191" s="23" t="s">
        <v>297</v>
      </c>
      <c r="AA3191" s="23"/>
      <c r="AB3191" s="23"/>
      <c r="AC3191" s="23"/>
      <c r="AD3191" s="69"/>
      <c r="AE3191" s="23" t="s">
        <v>298</v>
      </c>
      <c r="AF3191" s="23"/>
      <c r="AG3191" s="23"/>
      <c r="AH3191" s="80"/>
      <c r="AI3191" s="80"/>
      <c r="AJ3191" s="80"/>
      <c r="AK3191" s="84"/>
    </row>
    <row r="3192" spans="1:39" s="30" customFormat="1" ht="10" customHeight="1" x14ac:dyDescent="0.15">
      <c r="A3192" s="62"/>
      <c r="B3192" s="166"/>
      <c r="C3192" s="167"/>
      <c r="D3192" s="167"/>
      <c r="E3192" s="167"/>
      <c r="F3192" s="167"/>
      <c r="G3192" s="23"/>
      <c r="H3192" s="23"/>
      <c r="I3192" s="23"/>
      <c r="J3192" s="23"/>
      <c r="K3192" s="23"/>
      <c r="L3192" s="23"/>
      <c r="M3192" s="23"/>
      <c r="N3192" s="23"/>
      <c r="O3192" s="23"/>
      <c r="P3192" s="23"/>
      <c r="Q3192" s="23"/>
      <c r="R3192" s="23"/>
      <c r="S3192" s="23"/>
      <c r="T3192" s="23"/>
      <c r="U3192" s="23"/>
      <c r="V3192" s="23"/>
      <c r="W3192" s="23"/>
      <c r="X3192" s="23"/>
      <c r="Y3192" s="23"/>
      <c r="Z3192" s="23"/>
      <c r="AA3192" s="23"/>
      <c r="AB3192" s="23"/>
      <c r="AC3192" s="23"/>
      <c r="AD3192" s="23"/>
      <c r="AE3192" s="23"/>
      <c r="AF3192" s="23"/>
      <c r="AG3192" s="23"/>
      <c r="AH3192" s="80"/>
      <c r="AI3192" s="80"/>
      <c r="AJ3192" s="80"/>
      <c r="AK3192" s="84"/>
    </row>
    <row r="3193" spans="1:39" s="30" customFormat="1" ht="15" customHeight="1" x14ac:dyDescent="0.15">
      <c r="A3193" s="62"/>
      <c r="B3193" s="166"/>
      <c r="C3193" s="167"/>
      <c r="D3193" s="167"/>
      <c r="E3193" s="167"/>
      <c r="F3193" s="167"/>
      <c r="G3193" s="23"/>
      <c r="H3193" s="69"/>
      <c r="I3193" s="23" t="s">
        <v>299</v>
      </c>
      <c r="J3193" s="23"/>
      <c r="K3193" s="23"/>
      <c r="L3193" s="23"/>
      <c r="M3193" s="69"/>
      <c r="N3193" s="23" t="s">
        <v>300</v>
      </c>
      <c r="O3193" s="72"/>
      <c r="P3193" s="23"/>
      <c r="Q3193" s="23"/>
      <c r="R3193" s="69"/>
      <c r="S3193" s="23" t="s">
        <v>301</v>
      </c>
      <c r="T3193" s="23"/>
      <c r="U3193" s="23"/>
      <c r="V3193" s="23"/>
      <c r="W3193" s="23"/>
      <c r="X3193" s="23"/>
      <c r="Y3193" s="69"/>
      <c r="Z3193" s="23" t="s">
        <v>302</v>
      </c>
      <c r="AA3193" s="23"/>
      <c r="AB3193" s="71"/>
      <c r="AC3193" s="71"/>
      <c r="AD3193" s="71"/>
      <c r="AE3193" s="71"/>
      <c r="AF3193" s="71"/>
      <c r="AG3193" s="71"/>
      <c r="AH3193" s="71"/>
      <c r="AI3193" s="71"/>
      <c r="AJ3193" s="71"/>
      <c r="AK3193" s="82"/>
    </row>
    <row r="3194" spans="1:39" s="30" customFormat="1" ht="10" customHeight="1" x14ac:dyDescent="0.15">
      <c r="A3194" s="62"/>
      <c r="B3194" s="83"/>
      <c r="C3194" s="29"/>
      <c r="D3194" s="29"/>
      <c r="E3194" s="29"/>
      <c r="F3194" s="29"/>
      <c r="G3194" s="23"/>
      <c r="H3194" s="23"/>
      <c r="I3194" s="23"/>
      <c r="J3194" s="23"/>
      <c r="K3194" s="23"/>
      <c r="L3194" s="23"/>
      <c r="M3194" s="23"/>
      <c r="N3194" s="23"/>
      <c r="O3194" s="23"/>
      <c r="P3194" s="23"/>
      <c r="Q3194" s="23"/>
      <c r="R3194" s="23"/>
      <c r="S3194" s="23"/>
      <c r="T3194" s="23"/>
      <c r="U3194" s="23"/>
      <c r="V3194" s="23"/>
      <c r="W3194" s="23"/>
      <c r="X3194" s="23"/>
      <c r="Y3194" s="23"/>
      <c r="Z3194" s="23"/>
      <c r="AA3194" s="23"/>
      <c r="AB3194" s="23"/>
      <c r="AC3194" s="23"/>
      <c r="AD3194" s="23"/>
      <c r="AE3194" s="23"/>
      <c r="AF3194" s="23"/>
      <c r="AG3194" s="23"/>
      <c r="AH3194" s="23"/>
      <c r="AI3194" s="23"/>
      <c r="AJ3194" s="23"/>
      <c r="AK3194" s="84"/>
    </row>
    <row r="3195" spans="1:39" s="30" customFormat="1" ht="15" customHeight="1" x14ac:dyDescent="0.15">
      <c r="A3195" s="62"/>
      <c r="B3195" s="171" t="s">
        <v>303</v>
      </c>
      <c r="C3195" s="172"/>
      <c r="D3195" s="172"/>
      <c r="E3195" s="172"/>
      <c r="F3195" s="172"/>
      <c r="G3195" s="23"/>
      <c r="H3195" s="69"/>
      <c r="I3195" s="23" t="s">
        <v>304</v>
      </c>
      <c r="J3195" s="23"/>
      <c r="K3195" s="23"/>
      <c r="L3195" s="23"/>
      <c r="M3195" s="23"/>
      <c r="N3195" s="23"/>
      <c r="O3195" s="72"/>
      <c r="P3195" s="23"/>
      <c r="Q3195" s="23"/>
      <c r="R3195" s="69"/>
      <c r="S3195" s="23" t="s">
        <v>305</v>
      </c>
      <c r="T3195" s="23"/>
      <c r="U3195" s="23"/>
      <c r="V3195" s="23"/>
      <c r="W3195" s="23"/>
      <c r="X3195" s="23"/>
      <c r="Y3195" s="69"/>
      <c r="Z3195" s="23" t="s">
        <v>306</v>
      </c>
      <c r="AA3195" s="23"/>
      <c r="AB3195" s="23"/>
      <c r="AC3195" s="23"/>
      <c r="AD3195" s="23"/>
      <c r="AE3195" s="23"/>
      <c r="AF3195" s="73"/>
      <c r="AG3195" s="23"/>
      <c r="AH3195" s="23"/>
      <c r="AI3195" s="23"/>
      <c r="AJ3195" s="23"/>
      <c r="AK3195" s="84"/>
    </row>
    <row r="3196" spans="1:39" s="30" customFormat="1" ht="5" customHeight="1" x14ac:dyDescent="0.15">
      <c r="A3196" s="62"/>
      <c r="B3196" s="171"/>
      <c r="C3196" s="172"/>
      <c r="D3196" s="172"/>
      <c r="E3196" s="172"/>
      <c r="F3196" s="172"/>
      <c r="G3196" s="23"/>
      <c r="H3196" s="23"/>
      <c r="I3196" s="23"/>
      <c r="J3196" s="23"/>
      <c r="K3196" s="23"/>
      <c r="L3196" s="23"/>
      <c r="M3196" s="23"/>
      <c r="N3196" s="23"/>
      <c r="O3196" s="72"/>
      <c r="P3196" s="23"/>
      <c r="Q3196" s="23"/>
      <c r="R3196" s="23"/>
      <c r="S3196" s="23"/>
      <c r="T3196" s="23"/>
      <c r="U3196" s="23"/>
      <c r="V3196" s="23"/>
      <c r="W3196" s="23"/>
      <c r="X3196" s="23"/>
      <c r="Y3196" s="23"/>
      <c r="Z3196" s="23"/>
      <c r="AA3196" s="23"/>
      <c r="AB3196" s="23"/>
      <c r="AC3196" s="23"/>
      <c r="AD3196" s="23"/>
      <c r="AE3196" s="23"/>
      <c r="AF3196" s="73"/>
      <c r="AG3196" s="23"/>
      <c r="AH3196" s="23"/>
      <c r="AI3196" s="23"/>
      <c r="AJ3196" s="23"/>
      <c r="AK3196" s="84"/>
    </row>
    <row r="3197" spans="1:39" s="30" customFormat="1" ht="15" customHeight="1" x14ac:dyDescent="0.2">
      <c r="A3197" s="63"/>
      <c r="B3197" s="171"/>
      <c r="C3197" s="172"/>
      <c r="D3197" s="172"/>
      <c r="E3197" s="172"/>
      <c r="F3197" s="172"/>
      <c r="G3197" s="23"/>
      <c r="H3197" s="23"/>
      <c r="I3197" s="23"/>
      <c r="J3197" s="23"/>
      <c r="K3197" s="23"/>
      <c r="L3197" s="23"/>
      <c r="M3197" s="23"/>
      <c r="N3197" s="23"/>
      <c r="O3197" s="74"/>
      <c r="P3197" s="23"/>
      <c r="Q3197" s="23"/>
      <c r="R3197" s="23"/>
      <c r="S3197" s="23"/>
      <c r="T3197" s="23"/>
      <c r="U3197" s="23"/>
      <c r="V3197" s="23"/>
      <c r="W3197" s="23"/>
      <c r="X3197" s="23"/>
      <c r="Y3197" s="23"/>
      <c r="Z3197" s="23"/>
      <c r="AA3197" s="23"/>
      <c r="AB3197" s="23"/>
      <c r="AC3197" s="23"/>
      <c r="AD3197" s="23"/>
      <c r="AE3197" s="23"/>
      <c r="AF3197" s="23"/>
      <c r="AG3197" s="23"/>
      <c r="AH3197" s="23"/>
      <c r="AI3197" s="23"/>
      <c r="AJ3197" s="23"/>
      <c r="AK3197" s="84"/>
    </row>
    <row r="3198" spans="1:39" s="30" customFormat="1" ht="10" customHeight="1" x14ac:dyDescent="0.2">
      <c r="A3198" s="62"/>
      <c r="B3198" s="83"/>
      <c r="C3198" s="29"/>
      <c r="D3198" s="29"/>
      <c r="E3198" s="29"/>
      <c r="F3198" s="29"/>
      <c r="G3198" s="23"/>
      <c r="H3198" s="23"/>
      <c r="I3198" s="23"/>
      <c r="J3198" s="23"/>
      <c r="K3198" s="23"/>
      <c r="L3198" s="23"/>
      <c r="M3198" s="23"/>
      <c r="N3198" s="23"/>
      <c r="O3198" s="75"/>
      <c r="P3198" s="23"/>
      <c r="Q3198" s="23"/>
      <c r="R3198" s="23"/>
      <c r="S3198" s="23"/>
      <c r="T3198" s="23"/>
      <c r="U3198" s="23"/>
      <c r="V3198" s="23"/>
      <c r="W3198" s="23"/>
      <c r="X3198" s="23"/>
      <c r="Y3198" s="23"/>
      <c r="Z3198" s="23"/>
      <c r="AA3198" s="23"/>
      <c r="AB3198" s="23"/>
      <c r="AC3198" s="23"/>
      <c r="AD3198" s="23"/>
      <c r="AE3198" s="23"/>
      <c r="AF3198" s="23"/>
      <c r="AG3198" s="23"/>
      <c r="AH3198" s="23"/>
      <c r="AI3198" s="23"/>
      <c r="AJ3198" s="23"/>
      <c r="AK3198" s="84"/>
    </row>
    <row r="3199" spans="1:39" s="30" customFormat="1" ht="17" customHeight="1" x14ac:dyDescent="0.15">
      <c r="A3199" s="62"/>
      <c r="B3199" s="173" t="s">
        <v>307</v>
      </c>
      <c r="C3199" s="174"/>
      <c r="D3199" s="174"/>
      <c r="E3199" s="174"/>
      <c r="F3199" s="174"/>
      <c r="G3199" s="23"/>
      <c r="H3199" s="69"/>
      <c r="I3199" s="76" t="s">
        <v>308</v>
      </c>
      <c r="J3199" s="23"/>
      <c r="K3199" s="23"/>
      <c r="L3199" s="23"/>
      <c r="M3199" s="69"/>
      <c r="N3199" s="23" t="s">
        <v>309</v>
      </c>
      <c r="O3199" s="72"/>
      <c r="P3199" s="23"/>
      <c r="Q3199" s="23"/>
      <c r="R3199" s="69"/>
      <c r="S3199" s="23" t="s">
        <v>310</v>
      </c>
      <c r="T3199" s="23"/>
      <c r="U3199" s="23"/>
      <c r="V3199" s="23"/>
      <c r="W3199" s="23"/>
      <c r="X3199" s="23"/>
      <c r="Y3199" s="69"/>
      <c r="Z3199" s="23" t="s">
        <v>311</v>
      </c>
      <c r="AA3199" s="23"/>
      <c r="AB3199" s="23"/>
      <c r="AC3199" s="69"/>
      <c r="AD3199" s="76" t="s">
        <v>312</v>
      </c>
      <c r="AF3199" s="23"/>
      <c r="AG3199" s="23"/>
      <c r="AH3199" s="23"/>
      <c r="AI3199" s="23"/>
      <c r="AJ3199" s="23"/>
      <c r="AK3199" s="84"/>
    </row>
    <row r="3200" spans="1:39" s="30" customFormat="1" ht="7" customHeight="1" x14ac:dyDescent="0.15">
      <c r="A3200" s="62"/>
      <c r="B3200" s="173"/>
      <c r="C3200" s="174"/>
      <c r="D3200" s="174"/>
      <c r="E3200" s="174"/>
      <c r="F3200" s="174"/>
      <c r="G3200" s="23"/>
      <c r="H3200" s="77"/>
      <c r="I3200" s="23"/>
      <c r="J3200" s="23"/>
      <c r="K3200" s="23"/>
      <c r="L3200" s="23"/>
      <c r="M3200" s="23"/>
      <c r="N3200" s="23"/>
      <c r="O3200" s="72"/>
      <c r="P3200" s="23"/>
      <c r="Q3200" s="23"/>
      <c r="R3200" s="23"/>
      <c r="S3200" s="23"/>
      <c r="T3200" s="23"/>
      <c r="U3200" s="23"/>
      <c r="V3200" s="23"/>
      <c r="W3200" s="23"/>
      <c r="X3200" s="23"/>
      <c r="Y3200" s="23"/>
      <c r="Z3200" s="23"/>
      <c r="AA3200" s="23"/>
      <c r="AB3200" s="23"/>
      <c r="AC3200" s="23"/>
      <c r="AD3200" s="23"/>
      <c r="AE3200" s="23"/>
      <c r="AF3200" s="23"/>
      <c r="AG3200" s="23"/>
      <c r="AH3200" s="23"/>
      <c r="AI3200" s="23"/>
      <c r="AJ3200" s="23"/>
      <c r="AK3200" s="84"/>
    </row>
    <row r="3201" spans="1:39" ht="17" customHeight="1" x14ac:dyDescent="0.2">
      <c r="A3201" s="62"/>
      <c r="B3201" s="173"/>
      <c r="C3201" s="174"/>
      <c r="D3201" s="174"/>
      <c r="E3201" s="174"/>
      <c r="F3201" s="174"/>
      <c r="G3201" s="75"/>
      <c r="H3201" s="78"/>
      <c r="I3201" s="75" t="s">
        <v>313</v>
      </c>
      <c r="J3201" s="75"/>
      <c r="K3201" s="75"/>
      <c r="L3201" s="75"/>
      <c r="M3201" s="75"/>
      <c r="N3201" s="75"/>
      <c r="O3201" s="75"/>
      <c r="P3201" s="75"/>
      <c r="Q3201" s="75"/>
      <c r="R3201" s="78"/>
      <c r="S3201" s="75" t="s">
        <v>314</v>
      </c>
      <c r="T3201" s="75"/>
      <c r="U3201" s="75"/>
      <c r="V3201" s="75"/>
      <c r="W3201" s="75"/>
      <c r="X3201" s="75"/>
      <c r="Y3201" s="78"/>
      <c r="Z3201" s="75" t="s">
        <v>315</v>
      </c>
      <c r="AA3201" s="75"/>
      <c r="AB3201" s="79"/>
      <c r="AC3201" s="79"/>
      <c r="AD3201" s="79"/>
      <c r="AE3201" s="79"/>
      <c r="AF3201" s="79"/>
      <c r="AG3201" s="79"/>
      <c r="AH3201" s="79"/>
      <c r="AI3201" s="79"/>
      <c r="AJ3201" s="79"/>
      <c r="AK3201" s="85"/>
      <c r="AM3201"/>
    </row>
    <row r="3202" spans="1:39" ht="10" customHeight="1" x14ac:dyDescent="0.2">
      <c r="A3202" s="62"/>
      <c r="B3202" s="86"/>
      <c r="C3202" s="87"/>
      <c r="D3202" s="87"/>
      <c r="E3202" s="87"/>
      <c r="F3202" s="87"/>
      <c r="G3202" s="75"/>
      <c r="H3202" s="75"/>
      <c r="I3202" s="75"/>
      <c r="J3202" s="75"/>
      <c r="K3202" s="75"/>
      <c r="L3202" s="75"/>
      <c r="M3202" s="75"/>
      <c r="N3202" s="75"/>
      <c r="O3202" s="75"/>
      <c r="P3202" s="75"/>
      <c r="Q3202" s="75"/>
      <c r="R3202" s="75"/>
      <c r="S3202" s="75"/>
      <c r="T3202" s="75"/>
      <c r="U3202" s="75"/>
      <c r="V3202" s="75"/>
      <c r="W3202" s="75"/>
      <c r="X3202" s="75"/>
      <c r="Y3202" s="75"/>
      <c r="Z3202" s="75"/>
      <c r="AA3202" s="75"/>
      <c r="AB3202" s="75"/>
      <c r="AC3202" s="75"/>
      <c r="AD3202" s="75"/>
      <c r="AE3202" s="75"/>
      <c r="AF3202" s="75"/>
      <c r="AG3202" s="75"/>
      <c r="AH3202" s="75"/>
      <c r="AI3202" s="75"/>
      <c r="AJ3202" s="75"/>
      <c r="AK3202" s="88"/>
      <c r="AM3202"/>
    </row>
    <row r="3203" spans="1:39" s="23" customFormat="1" ht="15" customHeight="1" x14ac:dyDescent="0.15">
      <c r="A3203" s="64"/>
      <c r="B3203" s="173" t="s">
        <v>316</v>
      </c>
      <c r="C3203" s="174"/>
      <c r="D3203" s="174"/>
      <c r="E3203" s="174"/>
      <c r="F3203" s="174"/>
      <c r="G3203" s="29"/>
      <c r="H3203" s="70"/>
      <c r="I3203" s="80" t="s">
        <v>35</v>
      </c>
      <c r="J3203" s="80"/>
      <c r="K3203" s="80"/>
      <c r="L3203" s="80"/>
      <c r="M3203" s="70"/>
      <c r="N3203" s="80" t="s">
        <v>54</v>
      </c>
      <c r="Q3203" s="80"/>
      <c r="R3203" s="70"/>
      <c r="S3203" s="80" t="s">
        <v>317</v>
      </c>
      <c r="V3203" s="80"/>
      <c r="W3203" s="80"/>
      <c r="Y3203" s="70"/>
      <c r="Z3203" s="80" t="s">
        <v>318</v>
      </c>
      <c r="AA3203" s="80"/>
      <c r="AD3203" s="80"/>
      <c r="AE3203" s="80"/>
      <c r="AF3203" s="80"/>
      <c r="AG3203" s="80"/>
      <c r="AH3203" s="80"/>
      <c r="AI3203" s="80"/>
      <c r="AJ3203" s="80"/>
      <c r="AK3203" s="84"/>
    </row>
    <row r="3204" spans="1:39" ht="17" customHeight="1" x14ac:dyDescent="0.2">
      <c r="A3204" s="62"/>
      <c r="B3204" s="173"/>
      <c r="C3204" s="174"/>
      <c r="D3204" s="174"/>
      <c r="E3204" s="174"/>
      <c r="F3204" s="174"/>
      <c r="G3204" s="75"/>
      <c r="H3204" s="75" t="s">
        <v>319</v>
      </c>
      <c r="I3204" s="75"/>
      <c r="J3204" s="79"/>
      <c r="K3204" s="79"/>
      <c r="L3204" s="79"/>
      <c r="M3204" s="79"/>
      <c r="N3204" s="79"/>
      <c r="O3204" s="79"/>
      <c r="P3204" s="79"/>
      <c r="Q3204" s="79"/>
      <c r="R3204" s="79"/>
      <c r="S3204" s="79"/>
      <c r="T3204" s="79"/>
      <c r="U3204" s="79"/>
      <c r="V3204" s="79"/>
      <c r="W3204" s="79"/>
      <c r="X3204" s="79"/>
      <c r="Y3204" s="79"/>
      <c r="Z3204" s="79"/>
      <c r="AA3204" s="79"/>
      <c r="AB3204" s="79"/>
      <c r="AC3204" s="79"/>
      <c r="AD3204" s="79"/>
      <c r="AE3204" s="79"/>
      <c r="AF3204" s="79"/>
      <c r="AG3204" s="79"/>
      <c r="AH3204" s="79"/>
      <c r="AI3204" s="79"/>
      <c r="AJ3204" s="79"/>
      <c r="AK3204" s="82"/>
      <c r="AM3204"/>
    </row>
    <row r="3205" spans="1:39" ht="5" customHeight="1" x14ac:dyDescent="0.2">
      <c r="A3205" s="62"/>
      <c r="B3205" s="89"/>
      <c r="C3205" s="81"/>
      <c r="D3205" s="81"/>
      <c r="E3205" s="81"/>
      <c r="F3205" s="81"/>
      <c r="G3205" s="81"/>
      <c r="H3205" s="81"/>
      <c r="I3205" s="81"/>
      <c r="J3205" s="81"/>
      <c r="K3205" s="81"/>
      <c r="L3205" s="81"/>
      <c r="M3205" s="81"/>
      <c r="N3205" s="81"/>
      <c r="O3205" s="81"/>
      <c r="P3205" s="81"/>
      <c r="Q3205" s="81"/>
      <c r="R3205" s="81"/>
      <c r="S3205" s="81"/>
      <c r="T3205" s="81"/>
      <c r="U3205" s="81"/>
      <c r="V3205" s="81"/>
      <c r="W3205" s="81"/>
      <c r="X3205" s="81"/>
      <c r="Y3205" s="81"/>
      <c r="Z3205" s="81"/>
      <c r="AA3205" s="81"/>
      <c r="AB3205" s="81"/>
      <c r="AC3205" s="81"/>
      <c r="AD3205" s="81"/>
      <c r="AE3205" s="81"/>
      <c r="AF3205" s="81"/>
      <c r="AG3205" s="81"/>
      <c r="AH3205" s="81"/>
      <c r="AI3205" s="81"/>
      <c r="AJ3205" s="81"/>
      <c r="AK3205" s="90"/>
      <c r="AM3205"/>
    </row>
    <row r="3206" spans="1:39" ht="7" customHeight="1" x14ac:dyDescent="0.2">
      <c r="A3206" s="62"/>
      <c r="B3206" s="175"/>
      <c r="C3206" s="175"/>
      <c r="D3206" s="175"/>
      <c r="E3206" s="175"/>
      <c r="F3206" s="176"/>
      <c r="G3206" s="176"/>
      <c r="H3206" s="176"/>
      <c r="I3206" s="176"/>
      <c r="J3206" s="176"/>
      <c r="K3206" s="176"/>
      <c r="L3206" s="176"/>
      <c r="M3206" s="176"/>
      <c r="N3206" s="176"/>
      <c r="O3206" s="176"/>
      <c r="P3206" s="176"/>
      <c r="Q3206" s="176"/>
      <c r="R3206" s="176"/>
      <c r="S3206" s="176"/>
      <c r="T3206" s="176"/>
      <c r="U3206" s="176"/>
      <c r="V3206" s="176"/>
      <c r="W3206" s="176"/>
      <c r="X3206" s="176"/>
      <c r="Y3206" s="176"/>
      <c r="Z3206" s="176"/>
      <c r="AA3206" s="176"/>
      <c r="AB3206" s="176"/>
      <c r="AC3206" s="176"/>
      <c r="AD3206" s="176"/>
      <c r="AE3206" s="176"/>
      <c r="AF3206" s="176"/>
      <c r="AG3206" s="176"/>
      <c r="AH3206" s="176"/>
      <c r="AI3206" s="176"/>
      <c r="AJ3206" s="176"/>
      <c r="AK3206" s="176"/>
      <c r="AM3206"/>
    </row>
    <row r="3207" spans="1:39" ht="16" customHeight="1" x14ac:dyDescent="0.2">
      <c r="A3207" s="62"/>
      <c r="B3207" s="177" t="s">
        <v>320</v>
      </c>
      <c r="C3207" s="178"/>
      <c r="D3207" s="178"/>
      <c r="E3207" s="178"/>
      <c r="F3207" s="143"/>
      <c r="G3207" s="143"/>
      <c r="H3207" s="143"/>
      <c r="I3207" s="143"/>
      <c r="J3207" s="143"/>
      <c r="K3207" s="143"/>
      <c r="L3207" s="143"/>
      <c r="M3207" s="143"/>
      <c r="N3207" s="143"/>
      <c r="O3207" s="143"/>
      <c r="P3207" s="143"/>
      <c r="Q3207" s="143"/>
      <c r="R3207" s="143"/>
      <c r="S3207" s="143"/>
      <c r="T3207" s="143"/>
      <c r="U3207" s="143"/>
      <c r="V3207" s="143"/>
      <c r="W3207" s="143"/>
      <c r="X3207" s="143"/>
      <c r="Y3207" s="143"/>
      <c r="Z3207" s="143"/>
      <c r="AA3207" s="143"/>
      <c r="AB3207" s="143"/>
      <c r="AC3207" s="143"/>
      <c r="AD3207" s="143"/>
      <c r="AE3207" s="143"/>
      <c r="AF3207" s="143"/>
      <c r="AG3207" s="143"/>
      <c r="AH3207" s="143"/>
      <c r="AI3207" s="143"/>
      <c r="AJ3207" s="143"/>
      <c r="AK3207" s="144"/>
      <c r="AM3207"/>
    </row>
    <row r="3208" spans="1:39" ht="16" customHeight="1" x14ac:dyDescent="0.2">
      <c r="A3208" s="62"/>
      <c r="B3208" s="145"/>
      <c r="C3208" s="146"/>
      <c r="D3208" s="146"/>
      <c r="E3208" s="146"/>
      <c r="F3208" s="146"/>
      <c r="G3208" s="146"/>
      <c r="H3208" s="146"/>
      <c r="I3208" s="146"/>
      <c r="J3208" s="146"/>
      <c r="K3208" s="146"/>
      <c r="L3208" s="146"/>
      <c r="M3208" s="146"/>
      <c r="N3208" s="146"/>
      <c r="O3208" s="146"/>
      <c r="P3208" s="146"/>
      <c r="Q3208" s="146"/>
      <c r="R3208" s="146"/>
      <c r="S3208" s="146"/>
      <c r="T3208" s="146"/>
      <c r="U3208" s="146"/>
      <c r="V3208" s="146"/>
      <c r="W3208" s="146"/>
      <c r="X3208" s="146"/>
      <c r="Y3208" s="146"/>
      <c r="Z3208" s="146"/>
      <c r="AA3208" s="146"/>
      <c r="AB3208" s="146"/>
      <c r="AC3208" s="146"/>
      <c r="AD3208" s="146"/>
      <c r="AE3208" s="146"/>
      <c r="AF3208" s="146"/>
      <c r="AG3208" s="146"/>
      <c r="AH3208" s="146"/>
      <c r="AI3208" s="146"/>
      <c r="AJ3208" s="146"/>
      <c r="AK3208" s="147"/>
      <c r="AM3208"/>
    </row>
    <row r="3209" spans="1:39" ht="16" customHeight="1" x14ac:dyDescent="0.2">
      <c r="A3209" s="62"/>
      <c r="B3209" s="145"/>
      <c r="C3209" s="146"/>
      <c r="D3209" s="146"/>
      <c r="E3209" s="146"/>
      <c r="F3209" s="146"/>
      <c r="G3209" s="146"/>
      <c r="H3209" s="146"/>
      <c r="I3209" s="146"/>
      <c r="J3209" s="146"/>
      <c r="K3209" s="146"/>
      <c r="L3209" s="146"/>
      <c r="M3209" s="146"/>
      <c r="N3209" s="146"/>
      <c r="O3209" s="146"/>
      <c r="P3209" s="146"/>
      <c r="Q3209" s="146"/>
      <c r="R3209" s="146"/>
      <c r="S3209" s="146"/>
      <c r="T3209" s="146"/>
      <c r="U3209" s="146"/>
      <c r="V3209" s="146"/>
      <c r="W3209" s="146"/>
      <c r="X3209" s="146"/>
      <c r="Y3209" s="146"/>
      <c r="Z3209" s="146"/>
      <c r="AA3209" s="146"/>
      <c r="AB3209" s="146"/>
      <c r="AC3209" s="146"/>
      <c r="AD3209" s="146"/>
      <c r="AE3209" s="146"/>
      <c r="AF3209" s="146"/>
      <c r="AG3209" s="146"/>
      <c r="AH3209" s="146"/>
      <c r="AI3209" s="146"/>
      <c r="AJ3209" s="146"/>
      <c r="AK3209" s="147"/>
      <c r="AM3209"/>
    </row>
    <row r="3210" spans="1:39" ht="16" customHeight="1" x14ac:dyDescent="0.2">
      <c r="A3210" s="62"/>
      <c r="B3210" s="145"/>
      <c r="C3210" s="146"/>
      <c r="D3210" s="146"/>
      <c r="E3210" s="146"/>
      <c r="F3210" s="146"/>
      <c r="G3210" s="146"/>
      <c r="H3210" s="146"/>
      <c r="I3210" s="146"/>
      <c r="J3210" s="146"/>
      <c r="K3210" s="146"/>
      <c r="L3210" s="146"/>
      <c r="M3210" s="146"/>
      <c r="N3210" s="146"/>
      <c r="O3210" s="146"/>
      <c r="P3210" s="146"/>
      <c r="Q3210" s="146"/>
      <c r="R3210" s="146"/>
      <c r="S3210" s="146"/>
      <c r="T3210" s="146"/>
      <c r="U3210" s="146"/>
      <c r="V3210" s="146"/>
      <c r="W3210" s="146"/>
      <c r="X3210" s="146"/>
      <c r="Y3210" s="146"/>
      <c r="Z3210" s="146"/>
      <c r="AA3210" s="146"/>
      <c r="AB3210" s="146"/>
      <c r="AC3210" s="146"/>
      <c r="AD3210" s="146"/>
      <c r="AE3210" s="146"/>
      <c r="AF3210" s="146"/>
      <c r="AG3210" s="146"/>
      <c r="AH3210" s="146"/>
      <c r="AI3210" s="146"/>
      <c r="AJ3210" s="146"/>
      <c r="AK3210" s="147"/>
      <c r="AM3210"/>
    </row>
    <row r="3211" spans="1:39" ht="17" customHeight="1" x14ac:dyDescent="0.2">
      <c r="A3211" s="62"/>
      <c r="B3211" s="145"/>
      <c r="C3211" s="146"/>
      <c r="D3211" s="146"/>
      <c r="E3211" s="146"/>
      <c r="F3211" s="146"/>
      <c r="G3211" s="146"/>
      <c r="H3211" s="146"/>
      <c r="I3211" s="146"/>
      <c r="J3211" s="146"/>
      <c r="K3211" s="146"/>
      <c r="L3211" s="146"/>
      <c r="M3211" s="146"/>
      <c r="N3211" s="146"/>
      <c r="O3211" s="146"/>
      <c r="P3211" s="146"/>
      <c r="Q3211" s="146"/>
      <c r="R3211" s="146"/>
      <c r="S3211" s="146"/>
      <c r="T3211" s="146"/>
      <c r="U3211" s="146"/>
      <c r="V3211" s="146"/>
      <c r="W3211" s="146"/>
      <c r="X3211" s="146"/>
      <c r="Y3211" s="146"/>
      <c r="Z3211" s="146"/>
      <c r="AA3211" s="146"/>
      <c r="AB3211" s="146"/>
      <c r="AC3211" s="146"/>
      <c r="AD3211" s="146"/>
      <c r="AE3211" s="146"/>
      <c r="AF3211" s="146"/>
      <c r="AG3211" s="146"/>
      <c r="AH3211" s="146"/>
      <c r="AI3211" s="146"/>
      <c r="AJ3211" s="146"/>
      <c r="AK3211" s="147"/>
      <c r="AM3211"/>
    </row>
    <row r="3212" spans="1:39" ht="17" customHeight="1" x14ac:dyDescent="0.2">
      <c r="A3212" s="62"/>
      <c r="B3212" s="145"/>
      <c r="C3212" s="146"/>
      <c r="D3212" s="146"/>
      <c r="E3212" s="146"/>
      <c r="F3212" s="146"/>
      <c r="G3212" s="146"/>
      <c r="H3212" s="146"/>
      <c r="I3212" s="146"/>
      <c r="J3212" s="146"/>
      <c r="K3212" s="146"/>
      <c r="L3212" s="146"/>
      <c r="M3212" s="146"/>
      <c r="N3212" s="146"/>
      <c r="O3212" s="146"/>
      <c r="P3212" s="146"/>
      <c r="Q3212" s="146"/>
      <c r="R3212" s="146"/>
      <c r="S3212" s="146"/>
      <c r="T3212" s="146"/>
      <c r="U3212" s="146"/>
      <c r="V3212" s="146"/>
      <c r="W3212" s="146"/>
      <c r="X3212" s="146"/>
      <c r="Y3212" s="146"/>
      <c r="Z3212" s="146"/>
      <c r="AA3212" s="146"/>
      <c r="AB3212" s="146"/>
      <c r="AC3212" s="146"/>
      <c r="AD3212" s="146"/>
      <c r="AE3212" s="146"/>
      <c r="AF3212" s="146"/>
      <c r="AG3212" s="146"/>
      <c r="AH3212" s="146"/>
      <c r="AI3212" s="146"/>
      <c r="AJ3212" s="146"/>
      <c r="AK3212" s="147"/>
      <c r="AM3212"/>
    </row>
    <row r="3213" spans="1:39" ht="17" customHeight="1" x14ac:dyDescent="0.2">
      <c r="A3213" s="62"/>
      <c r="B3213" s="148"/>
      <c r="C3213" s="149"/>
      <c r="D3213" s="149"/>
      <c r="E3213" s="149"/>
      <c r="F3213" s="149"/>
      <c r="G3213" s="149"/>
      <c r="H3213" s="149"/>
      <c r="I3213" s="149"/>
      <c r="J3213" s="149"/>
      <c r="K3213" s="149"/>
      <c r="L3213" s="149"/>
      <c r="M3213" s="149"/>
      <c r="N3213" s="149"/>
      <c r="O3213" s="149"/>
      <c r="P3213" s="149"/>
      <c r="Q3213" s="149"/>
      <c r="R3213" s="149"/>
      <c r="S3213" s="149"/>
      <c r="T3213" s="149"/>
      <c r="U3213" s="149"/>
      <c r="V3213" s="149"/>
      <c r="W3213" s="149"/>
      <c r="X3213" s="149"/>
      <c r="Y3213" s="149"/>
      <c r="Z3213" s="149"/>
      <c r="AA3213" s="149"/>
      <c r="AB3213" s="149"/>
      <c r="AC3213" s="149"/>
      <c r="AD3213" s="149"/>
      <c r="AE3213" s="149"/>
      <c r="AF3213" s="149"/>
      <c r="AG3213" s="149"/>
      <c r="AH3213" s="149"/>
      <c r="AI3213" s="149"/>
      <c r="AJ3213" s="149"/>
      <c r="AK3213" s="150"/>
      <c r="AM3213"/>
    </row>
    <row r="3214" spans="1:39" ht="7" customHeight="1" x14ac:dyDescent="0.2">
      <c r="A3214" s="62"/>
      <c r="AM3214"/>
    </row>
    <row r="3215" spans="1:39" ht="12" customHeight="1" x14ac:dyDescent="0.2">
      <c r="A3215" s="62"/>
      <c r="B3215" s="169" t="s">
        <v>321</v>
      </c>
      <c r="C3215" s="170"/>
      <c r="D3215" s="170"/>
      <c r="E3215" s="170"/>
      <c r="F3215" s="25"/>
      <c r="G3215" s="25"/>
      <c r="H3215" s="25"/>
      <c r="I3215" s="25"/>
      <c r="J3215" s="25"/>
      <c r="K3215" s="25"/>
      <c r="L3215" s="25"/>
      <c r="M3215" s="25"/>
      <c r="N3215" s="25"/>
      <c r="O3215" s="25"/>
      <c r="P3215" s="25"/>
      <c r="Q3215" s="25"/>
      <c r="R3215" s="25"/>
      <c r="S3215" s="26"/>
      <c r="T3215" s="169" t="s">
        <v>322</v>
      </c>
      <c r="U3215" s="170"/>
      <c r="V3215" s="170"/>
      <c r="W3215" s="170"/>
      <c r="X3215" s="25"/>
      <c r="Y3215" s="25"/>
      <c r="Z3215" s="25"/>
      <c r="AA3215" s="25"/>
      <c r="AB3215" s="25"/>
      <c r="AC3215" s="25"/>
      <c r="AD3215" s="25"/>
      <c r="AE3215" s="25"/>
      <c r="AF3215" s="25"/>
      <c r="AG3215" s="25"/>
      <c r="AH3215" s="25"/>
      <c r="AI3215" s="25"/>
      <c r="AJ3215" s="25"/>
      <c r="AK3215" s="26"/>
      <c r="AM3215"/>
    </row>
    <row r="3216" spans="1:39" x14ac:dyDescent="0.2">
      <c r="A3216" s="62"/>
      <c r="B3216" s="36"/>
      <c r="C3216" s="37"/>
      <c r="D3216" s="38" t="s">
        <v>323</v>
      </c>
      <c r="F3216" s="32"/>
      <c r="G3216" s="32"/>
      <c r="H3216" s="32"/>
      <c r="I3216" s="32"/>
      <c r="J3216" s="32"/>
      <c r="K3216" s="32"/>
      <c r="L3216" s="32"/>
      <c r="M3216" s="32"/>
      <c r="N3216" s="32"/>
      <c r="O3216" s="32"/>
      <c r="P3216" s="32"/>
      <c r="S3216" s="35"/>
      <c r="T3216" s="36"/>
      <c r="U3216" s="37"/>
      <c r="V3216" s="38" t="s">
        <v>323</v>
      </c>
      <c r="X3216" s="32"/>
      <c r="Y3216" s="32"/>
      <c r="Z3216" s="32"/>
      <c r="AA3216" s="32"/>
      <c r="AB3216" s="32"/>
      <c r="AC3216" s="32"/>
      <c r="AD3216" s="32"/>
      <c r="AE3216" s="32"/>
      <c r="AF3216" s="32"/>
      <c r="AG3216" s="32"/>
      <c r="AH3216" s="32"/>
      <c r="AI3216" s="38"/>
      <c r="AJ3216" s="38"/>
      <c r="AK3216" s="35"/>
      <c r="AM3216"/>
    </row>
    <row r="3217" spans="1:44" ht="7" customHeight="1" x14ac:dyDescent="0.2">
      <c r="A3217" s="62"/>
      <c r="B3217" s="34"/>
      <c r="S3217" s="35"/>
      <c r="T3217" s="34"/>
      <c r="AK3217" s="35"/>
      <c r="AM3217"/>
    </row>
    <row r="3218" spans="1:44" ht="14.25" customHeight="1" x14ac:dyDescent="0.2">
      <c r="A3218" s="62"/>
      <c r="B3218" s="39"/>
      <c r="F3218" s="38" t="s">
        <v>324</v>
      </c>
      <c r="H3218" s="40"/>
      <c r="I3218" s="40"/>
      <c r="J3218" s="41" t="s">
        <v>325</v>
      </c>
      <c r="K3218" s="40"/>
      <c r="L3218" s="41" t="s">
        <v>326</v>
      </c>
      <c r="M3218" s="40"/>
      <c r="N3218" s="40"/>
      <c r="S3218" s="35"/>
      <c r="T3218" s="39"/>
      <c r="X3218" s="38" t="s">
        <v>324</v>
      </c>
      <c r="Z3218" s="40"/>
      <c r="AA3218" s="40"/>
      <c r="AB3218" s="41" t="s">
        <v>325</v>
      </c>
      <c r="AC3218" s="40"/>
      <c r="AD3218" s="41" t="s">
        <v>326</v>
      </c>
      <c r="AE3218" s="40"/>
      <c r="AF3218" s="40"/>
      <c r="AK3218" s="35"/>
      <c r="AM3218"/>
    </row>
    <row r="3219" spans="1:44" ht="5" customHeight="1" x14ac:dyDescent="0.2">
      <c r="A3219" s="62"/>
      <c r="B3219" s="31"/>
      <c r="C3219" s="32"/>
      <c r="D3219" s="32"/>
      <c r="E3219" s="32"/>
      <c r="F3219" s="32"/>
      <c r="G3219" s="32"/>
      <c r="H3219" s="32"/>
      <c r="I3219" s="32"/>
      <c r="J3219" s="32"/>
      <c r="K3219" s="32"/>
      <c r="L3219" s="32"/>
      <c r="M3219" s="32"/>
      <c r="N3219" s="32"/>
      <c r="O3219" s="32"/>
      <c r="P3219" s="32"/>
      <c r="Q3219" s="32"/>
      <c r="R3219" s="32"/>
      <c r="S3219" s="33"/>
      <c r="T3219" s="31"/>
      <c r="U3219" s="32"/>
      <c r="V3219" s="32"/>
      <c r="W3219" s="32"/>
      <c r="X3219" s="32"/>
      <c r="Y3219" s="32"/>
      <c r="Z3219" s="32"/>
      <c r="AA3219" s="32"/>
      <c r="AB3219" s="32"/>
      <c r="AC3219" s="32"/>
      <c r="AD3219" s="32"/>
      <c r="AE3219" s="32"/>
      <c r="AF3219" s="32"/>
      <c r="AG3219" s="32"/>
      <c r="AH3219" s="32"/>
      <c r="AI3219" s="32"/>
      <c r="AJ3219" s="32"/>
      <c r="AK3219" s="33"/>
      <c r="AM3219"/>
    </row>
    <row r="3220" spans="1:44" x14ac:dyDescent="0.2">
      <c r="A3220"/>
      <c r="AK3220" s="95" t="s">
        <v>327</v>
      </c>
      <c r="AM3220"/>
    </row>
    <row r="3221" spans="1:44" ht="5" customHeight="1" x14ac:dyDescent="0.2">
      <c r="B3221" s="16"/>
      <c r="C3221" s="17"/>
      <c r="D3221" s="18"/>
      <c r="E3221" s="18"/>
      <c r="F3221" s="18"/>
      <c r="G3221" s="18"/>
      <c r="H3221" s="18"/>
      <c r="I3221" s="16"/>
      <c r="J3221" s="16"/>
      <c r="K3221" s="16"/>
      <c r="L3221" s="16"/>
      <c r="M3221" s="16"/>
      <c r="N3221" s="16"/>
      <c r="O3221" s="16"/>
      <c r="P3221" s="16"/>
      <c r="Q3221" s="16"/>
      <c r="R3221" s="16"/>
      <c r="S3221" s="16"/>
      <c r="T3221" s="16"/>
      <c r="U3221" s="16"/>
      <c r="V3221" s="16"/>
      <c r="W3221" s="16"/>
      <c r="X3221" s="16"/>
      <c r="Y3221" s="16"/>
      <c r="Z3221" s="16"/>
      <c r="AA3221" s="16"/>
      <c r="AB3221" s="16"/>
      <c r="AC3221" s="16"/>
      <c r="AD3221" s="16"/>
      <c r="AE3221" s="16"/>
      <c r="AF3221" s="16"/>
      <c r="AG3221" s="16"/>
      <c r="AH3221" s="16"/>
      <c r="AI3221" s="16"/>
      <c r="AJ3221" s="16"/>
      <c r="AK3221" s="16"/>
    </row>
    <row r="3222" spans="1:44" ht="22" customHeight="1" x14ac:dyDescent="0.2">
      <c r="A3222" t="str">
        <f>IF($AN$2="","",IF(A3152&gt;=$AN$2,"",1+A3152))</f>
        <v/>
      </c>
      <c r="B3222" s="188"/>
      <c r="C3222" s="189"/>
      <c r="D3222" s="189"/>
      <c r="E3222" s="189"/>
      <c r="F3222" s="189"/>
      <c r="G3222" s="189"/>
      <c r="H3222" s="189"/>
      <c r="I3222" s="190"/>
      <c r="J3222" s="192" t="s">
        <v>277</v>
      </c>
      <c r="K3222" s="193"/>
      <c r="L3222" s="193"/>
      <c r="M3222" s="193"/>
      <c r="N3222" s="193"/>
      <c r="O3222" s="193"/>
      <c r="P3222" s="193"/>
      <c r="Q3222" s="193"/>
      <c r="R3222" s="193"/>
      <c r="S3222" s="193"/>
      <c r="T3222" s="193"/>
      <c r="U3222" s="193"/>
      <c r="V3222" s="193"/>
      <c r="W3222" s="193"/>
      <c r="X3222" s="196" t="str">
        <f>IF(A3222="","",_xlfn.XLOOKUP(A3222,Listagem[Item],Listagem[Número OS]))</f>
        <v/>
      </c>
      <c r="Y3222" s="196"/>
      <c r="Z3222" s="196"/>
      <c r="AA3222" s="196"/>
      <c r="AB3222" s="196"/>
      <c r="AC3222" s="197"/>
      <c r="AD3222" s="188"/>
      <c r="AE3222" s="189"/>
      <c r="AF3222" s="189"/>
      <c r="AG3222" s="189"/>
      <c r="AH3222" s="189"/>
      <c r="AI3222" s="189"/>
      <c r="AJ3222" s="189"/>
      <c r="AK3222" s="190"/>
      <c r="AL3222" s="13"/>
      <c r="AM3222"/>
    </row>
    <row r="3223" spans="1:44" ht="22" customHeight="1" x14ac:dyDescent="0.2">
      <c r="A3223" s="14"/>
      <c r="B3223" s="161"/>
      <c r="C3223" s="162"/>
      <c r="D3223" s="162"/>
      <c r="E3223" s="162"/>
      <c r="F3223" s="162"/>
      <c r="G3223" s="162"/>
      <c r="H3223" s="162"/>
      <c r="I3223" s="191"/>
      <c r="J3223" s="194"/>
      <c r="K3223" s="195"/>
      <c r="L3223" s="195"/>
      <c r="M3223" s="195"/>
      <c r="N3223" s="195"/>
      <c r="O3223" s="195"/>
      <c r="P3223" s="195"/>
      <c r="Q3223" s="195"/>
      <c r="R3223" s="195"/>
      <c r="S3223" s="195"/>
      <c r="T3223" s="195"/>
      <c r="U3223" s="195"/>
      <c r="V3223" s="195"/>
      <c r="W3223" s="195"/>
      <c r="X3223" s="198"/>
      <c r="Y3223" s="198"/>
      <c r="Z3223" s="198"/>
      <c r="AA3223" s="198"/>
      <c r="AB3223" s="198"/>
      <c r="AC3223" s="199"/>
      <c r="AD3223" s="161"/>
      <c r="AE3223" s="162"/>
      <c r="AF3223" s="162"/>
      <c r="AG3223" s="162"/>
      <c r="AH3223" s="162"/>
      <c r="AI3223" s="162"/>
      <c r="AJ3223" s="162"/>
      <c r="AK3223" s="191"/>
      <c r="AM3223"/>
    </row>
    <row r="3224" spans="1:44" ht="7" customHeight="1" x14ac:dyDescent="0.2">
      <c r="A3224"/>
      <c r="C3224" s="15"/>
      <c r="D3224" s="12"/>
      <c r="E3224" s="12"/>
      <c r="F3224" s="12"/>
      <c r="G3224" s="12"/>
      <c r="H3224" s="12"/>
      <c r="AM3224"/>
    </row>
    <row r="3225" spans="1:44" ht="18" customHeight="1" x14ac:dyDescent="0.2">
      <c r="A3225" s="62"/>
      <c r="B3225" s="200" t="s">
        <v>11</v>
      </c>
      <c r="C3225" s="201"/>
      <c r="D3225" s="201"/>
      <c r="E3225" s="201"/>
      <c r="F3225" s="201"/>
      <c r="G3225" s="201"/>
      <c r="H3225" s="201"/>
      <c r="I3225" s="97" t="str">
        <f>IF($X3222="","",_xlfn.XLOOKUP($X3222,Sisteplant[Número OS],Sisteplant[Denominação Tipo de Solicitação Serviço]))</f>
        <v/>
      </c>
      <c r="J3225" s="99"/>
      <c r="K3225" s="99"/>
      <c r="L3225" s="99"/>
      <c r="M3225" s="99"/>
      <c r="N3225" s="99"/>
      <c r="O3225" s="200" t="s">
        <v>13</v>
      </c>
      <c r="P3225" s="201"/>
      <c r="Q3225" s="201"/>
      <c r="R3225" s="98" t="str">
        <f>IF($X3222="","",_xlfn.XLOOKUP($X3222,Sisteplant[Número OS],Sisteplant[Denominação Oficina]))</f>
        <v/>
      </c>
      <c r="S3225" s="98"/>
      <c r="T3225" s="98"/>
      <c r="U3225" s="98"/>
      <c r="V3225" s="98"/>
      <c r="W3225" s="98"/>
      <c r="X3225" s="202" t="s">
        <v>15</v>
      </c>
      <c r="Y3225" s="203"/>
      <c r="Z3225" s="203"/>
      <c r="AA3225" s="203"/>
      <c r="AB3225" s="203"/>
      <c r="AC3225" s="204" t="str">
        <f>IF($X3222="","",_xlfn.XLOOKUP($X3222,Sisteplant[Número OS],Sisteplant[Data Prevista]))</f>
        <v/>
      </c>
      <c r="AD3225" s="204"/>
      <c r="AE3225" s="204"/>
      <c r="AF3225" s="204"/>
      <c r="AG3225" s="204"/>
      <c r="AH3225" s="204"/>
      <c r="AI3225" s="204"/>
      <c r="AJ3225" s="204"/>
      <c r="AK3225" s="234"/>
      <c r="AM3225"/>
      <c r="AN3225" s="111"/>
      <c r="AO3225" s="111"/>
      <c r="AP3225" s="111"/>
      <c r="AQ3225" s="111"/>
      <c r="AR3225" s="111"/>
    </row>
    <row r="3226" spans="1:44" ht="7" customHeight="1" x14ac:dyDescent="0.2">
      <c r="A3226" s="62"/>
      <c r="B3226" s="16"/>
      <c r="C3226" s="17"/>
      <c r="D3226" s="18"/>
      <c r="E3226" s="18"/>
      <c r="F3226" s="18"/>
      <c r="G3226" s="18"/>
      <c r="H3226" s="18"/>
      <c r="I3226" s="16"/>
      <c r="J3226" s="16"/>
      <c r="K3226" s="16"/>
      <c r="L3226" s="16"/>
      <c r="M3226" s="16"/>
      <c r="N3226" s="16"/>
      <c r="O3226" s="16"/>
      <c r="P3226" s="16"/>
      <c r="Q3226" s="16"/>
      <c r="R3226" s="16"/>
      <c r="S3226" s="16"/>
      <c r="T3226" s="16"/>
      <c r="U3226" s="16"/>
      <c r="V3226" s="16"/>
      <c r="W3226" s="16"/>
      <c r="X3226" s="16"/>
      <c r="Y3226" s="16"/>
      <c r="Z3226" s="16"/>
      <c r="AA3226" s="16"/>
      <c r="AB3226" s="16"/>
      <c r="AC3226" s="16"/>
      <c r="AD3226" s="16"/>
      <c r="AE3226" s="16"/>
      <c r="AF3226" s="16"/>
      <c r="AG3226" s="16"/>
      <c r="AH3226" s="16"/>
      <c r="AI3226" s="16"/>
      <c r="AJ3226" s="16"/>
      <c r="AK3226" s="16"/>
      <c r="AM3226"/>
      <c r="AN3226" s="111"/>
      <c r="AO3226" s="111"/>
      <c r="AP3226" s="111"/>
      <c r="AQ3226" s="111"/>
      <c r="AR3226" s="111"/>
    </row>
    <row r="3227" spans="1:44" ht="15" customHeight="1" x14ac:dyDescent="0.2">
      <c r="A3227" s="62"/>
      <c r="B3227" s="91" t="s">
        <v>278</v>
      </c>
      <c r="C3227" s="19"/>
      <c r="D3227" s="20"/>
      <c r="E3227" s="20"/>
      <c r="F3227" s="20"/>
      <c r="G3227" s="20"/>
      <c r="H3227" s="20"/>
      <c r="I3227" s="21"/>
      <c r="J3227" s="21"/>
      <c r="K3227" s="21"/>
      <c r="L3227" s="21"/>
      <c r="M3227" s="21"/>
      <c r="N3227" s="21"/>
      <c r="O3227" s="21"/>
      <c r="P3227" s="21"/>
      <c r="Q3227" s="21"/>
      <c r="R3227" s="21"/>
      <c r="S3227" s="21"/>
      <c r="T3227" s="21"/>
      <c r="U3227" s="21"/>
      <c r="V3227" s="21"/>
      <c r="W3227" s="21"/>
      <c r="X3227" s="21"/>
      <c r="Y3227" s="21"/>
      <c r="Z3227" s="21"/>
      <c r="AA3227" s="21"/>
      <c r="AB3227" s="21"/>
      <c r="AC3227" s="21"/>
      <c r="AD3227" s="21"/>
      <c r="AE3227" s="21"/>
      <c r="AF3227" s="21"/>
      <c r="AG3227" s="21"/>
      <c r="AH3227" s="21"/>
      <c r="AI3227" s="21"/>
      <c r="AJ3227" s="21"/>
      <c r="AK3227" s="22"/>
      <c r="AM3227"/>
      <c r="AN3227" s="111"/>
      <c r="AO3227" s="111"/>
      <c r="AP3227" s="111"/>
      <c r="AQ3227" s="111"/>
      <c r="AR3227" s="111"/>
    </row>
    <row r="3228" spans="1:44" ht="16.75" customHeight="1" x14ac:dyDescent="0.2">
      <c r="A3228" s="64"/>
      <c r="B3228" s="208" t="str">
        <f>IF($X3222="","",_xlfn.XLOOKUP($X3222,Sisteplant[Número OS],Sisteplant[Descrição OS]))</f>
        <v/>
      </c>
      <c r="C3228" s="209"/>
      <c r="D3228" s="209"/>
      <c r="E3228" s="209"/>
      <c r="F3228" s="209"/>
      <c r="G3228" s="209"/>
      <c r="H3228" s="209"/>
      <c r="I3228" s="209"/>
      <c r="J3228" s="209"/>
      <c r="K3228" s="209"/>
      <c r="L3228" s="209"/>
      <c r="M3228" s="209"/>
      <c r="N3228" s="209"/>
      <c r="O3228" s="209"/>
      <c r="P3228" s="209"/>
      <c r="Q3228" s="209"/>
      <c r="R3228" s="209"/>
      <c r="S3228" s="209"/>
      <c r="T3228" s="209"/>
      <c r="U3228" s="209"/>
      <c r="V3228" s="209"/>
      <c r="W3228" s="209"/>
      <c r="X3228" s="209"/>
      <c r="Y3228" s="209"/>
      <c r="Z3228" s="209"/>
      <c r="AA3228" s="209"/>
      <c r="AB3228" s="209"/>
      <c r="AC3228" s="209"/>
      <c r="AD3228" s="209"/>
      <c r="AE3228" s="209"/>
      <c r="AF3228" s="209"/>
      <c r="AG3228" s="209"/>
      <c r="AH3228" s="209"/>
      <c r="AI3228" s="209"/>
      <c r="AJ3228" s="209"/>
      <c r="AK3228" s="210"/>
      <c r="AM3228"/>
    </row>
    <row r="3229" spans="1:44" ht="16.75" customHeight="1" x14ac:dyDescent="0.2">
      <c r="A3229" s="64"/>
      <c r="B3229" s="208"/>
      <c r="C3229" s="209"/>
      <c r="D3229" s="209"/>
      <c r="E3229" s="209"/>
      <c r="F3229" s="209"/>
      <c r="G3229" s="209"/>
      <c r="H3229" s="209"/>
      <c r="I3229" s="209"/>
      <c r="J3229" s="209"/>
      <c r="K3229" s="209"/>
      <c r="L3229" s="209"/>
      <c r="M3229" s="209"/>
      <c r="N3229" s="209"/>
      <c r="O3229" s="209"/>
      <c r="P3229" s="209"/>
      <c r="Q3229" s="209"/>
      <c r="R3229" s="209"/>
      <c r="S3229" s="209"/>
      <c r="T3229" s="209"/>
      <c r="U3229" s="209"/>
      <c r="V3229" s="209"/>
      <c r="W3229" s="209"/>
      <c r="X3229" s="209"/>
      <c r="Y3229" s="209"/>
      <c r="Z3229" s="209"/>
      <c r="AA3229" s="209"/>
      <c r="AB3229" s="209"/>
      <c r="AC3229" s="209"/>
      <c r="AD3229" s="209"/>
      <c r="AE3229" s="209"/>
      <c r="AF3229" s="209"/>
      <c r="AG3229" s="209"/>
      <c r="AH3229" s="209"/>
      <c r="AI3229" s="209"/>
      <c r="AJ3229" s="209"/>
      <c r="AK3229" s="210"/>
      <c r="AM3229"/>
    </row>
    <row r="3230" spans="1:44" ht="16.75" customHeight="1" x14ac:dyDescent="0.2">
      <c r="A3230" s="62"/>
      <c r="B3230" s="208"/>
      <c r="C3230" s="209"/>
      <c r="D3230" s="209"/>
      <c r="E3230" s="209"/>
      <c r="F3230" s="209"/>
      <c r="G3230" s="209"/>
      <c r="H3230" s="209"/>
      <c r="I3230" s="209"/>
      <c r="J3230" s="209"/>
      <c r="K3230" s="209"/>
      <c r="L3230" s="209"/>
      <c r="M3230" s="209"/>
      <c r="N3230" s="209"/>
      <c r="O3230" s="209"/>
      <c r="P3230" s="209"/>
      <c r="Q3230" s="209"/>
      <c r="R3230" s="209"/>
      <c r="S3230" s="209"/>
      <c r="T3230" s="209"/>
      <c r="U3230" s="209"/>
      <c r="V3230" s="209"/>
      <c r="W3230" s="209"/>
      <c r="X3230" s="209"/>
      <c r="Y3230" s="209"/>
      <c r="Z3230" s="209"/>
      <c r="AA3230" s="209"/>
      <c r="AB3230" s="209"/>
      <c r="AC3230" s="209"/>
      <c r="AD3230" s="209"/>
      <c r="AE3230" s="209"/>
      <c r="AF3230" s="209"/>
      <c r="AG3230" s="209"/>
      <c r="AH3230" s="209"/>
      <c r="AI3230" s="209"/>
      <c r="AJ3230" s="209"/>
      <c r="AK3230" s="210"/>
      <c r="AM3230"/>
    </row>
    <row r="3231" spans="1:44" ht="16.75" customHeight="1" x14ac:dyDescent="0.2">
      <c r="A3231" s="62"/>
      <c r="B3231" s="211"/>
      <c r="C3231" s="212"/>
      <c r="D3231" s="212"/>
      <c r="E3231" s="212"/>
      <c r="F3231" s="212"/>
      <c r="G3231" s="212"/>
      <c r="H3231" s="212"/>
      <c r="I3231" s="212"/>
      <c r="J3231" s="212"/>
      <c r="K3231" s="212"/>
      <c r="L3231" s="212"/>
      <c r="M3231" s="212"/>
      <c r="N3231" s="212"/>
      <c r="O3231" s="212"/>
      <c r="P3231" s="212"/>
      <c r="Q3231" s="212"/>
      <c r="R3231" s="212"/>
      <c r="S3231" s="212"/>
      <c r="T3231" s="212"/>
      <c r="U3231" s="212"/>
      <c r="V3231" s="212"/>
      <c r="W3231" s="212"/>
      <c r="X3231" s="212"/>
      <c r="Y3231" s="212"/>
      <c r="Z3231" s="212"/>
      <c r="AA3231" s="212"/>
      <c r="AB3231" s="212"/>
      <c r="AC3231" s="212"/>
      <c r="AD3231" s="212"/>
      <c r="AE3231" s="212"/>
      <c r="AF3231" s="212"/>
      <c r="AG3231" s="212"/>
      <c r="AH3231" s="212"/>
      <c r="AI3231" s="212"/>
      <c r="AJ3231" s="212"/>
      <c r="AK3231" s="213"/>
      <c r="AM3231"/>
    </row>
    <row r="3232" spans="1:44" ht="7" customHeight="1" x14ac:dyDescent="0.2">
      <c r="A3232" s="62"/>
      <c r="B3232" s="16"/>
      <c r="C3232" s="17"/>
      <c r="D3232" s="18"/>
      <c r="E3232" s="18"/>
      <c r="F3232" s="18"/>
      <c r="G3232" s="18"/>
      <c r="H3232" s="18"/>
      <c r="I3232" s="16"/>
      <c r="J3232" s="16"/>
      <c r="K3232" s="16"/>
      <c r="L3232" s="16"/>
      <c r="M3232" s="16"/>
      <c r="N3232" s="16"/>
      <c r="O3232" s="16"/>
      <c r="P3232" s="16"/>
      <c r="Q3232" s="16"/>
      <c r="R3232" s="16"/>
      <c r="S3232" s="16"/>
      <c r="T3232" s="16"/>
      <c r="U3232" s="16"/>
      <c r="V3232" s="16"/>
      <c r="W3232" s="16"/>
      <c r="X3232" s="16"/>
      <c r="Y3232" s="16"/>
      <c r="Z3232" s="16"/>
      <c r="AA3232" s="16"/>
      <c r="AB3232" s="16"/>
      <c r="AC3232" s="16"/>
      <c r="AD3232" s="16"/>
      <c r="AE3232" s="16"/>
      <c r="AF3232" s="16"/>
      <c r="AG3232" s="16"/>
      <c r="AH3232" s="16"/>
      <c r="AI3232" s="16"/>
      <c r="AJ3232" s="16"/>
      <c r="AK3232" s="16"/>
      <c r="AM3232"/>
    </row>
    <row r="3233" spans="1:39" ht="18" customHeight="1" x14ac:dyDescent="0.2">
      <c r="A3233" s="62"/>
      <c r="B3233" s="179" t="s">
        <v>279</v>
      </c>
      <c r="C3233" s="180"/>
      <c r="D3233" s="99" t="str">
        <f>IF($X3222="","",_xlfn.XLOOKUP($X3222,Sisteplant[Número OS],Sisteplant[Ativo]))</f>
        <v/>
      </c>
      <c r="E3233" s="99"/>
      <c r="F3233" s="99"/>
      <c r="G3233" s="99"/>
      <c r="H3233" s="99"/>
      <c r="I3233" s="99"/>
      <c r="J3233" s="99"/>
      <c r="K3233" s="99"/>
      <c r="L3233" s="179" t="s">
        <v>280</v>
      </c>
      <c r="M3233" s="180"/>
      <c r="N3233" s="180"/>
      <c r="O3233" s="180"/>
      <c r="P3233" s="99" t="str">
        <f>IF($X3222="","",_xlfn.XLOOKUP($X3222,Sisteplant[Número OS],Sisteplant[Denominação Ativo]))</f>
        <v/>
      </c>
      <c r="Q3233" s="99"/>
      <c r="R3233" s="99"/>
      <c r="S3233" s="99"/>
      <c r="T3233" s="99"/>
      <c r="U3233" s="99"/>
      <c r="V3233" s="99"/>
      <c r="W3233" s="99"/>
      <c r="X3233" s="99"/>
      <c r="Y3233" s="99"/>
      <c r="Z3233" s="99"/>
      <c r="AA3233" s="99"/>
      <c r="AB3233" s="99"/>
      <c r="AC3233" s="99"/>
      <c r="AD3233" s="99"/>
      <c r="AE3233" s="185" t="str">
        <f t="array" ref="AE3233">IFERROR(
IF(I3225="","",
_xlfn.SWITCH(I3225,
"PROJETO","PO",
"OBRAS","CC")),
"--")</f>
        <v/>
      </c>
      <c r="AF3233" s="186"/>
      <c r="AG3233" s="214" t="str">
        <f t="array" ref="AG3233">IFERROR(
_xlfn.SWITCH(I3225,
"","",
"PROJETO",VALUE(RIGHT(_xlfn.XLOOKUP(X3222,Sisteplant[Número OS],Sisteplant[Observações do Serviço]),LEN(_xlfn.XLOOKUP(X3222,Sisteplant[Número OS],Sisteplant[Observações do Serviço]))-3)),
"OBRAS",VALUE(LEFT(VLOOKUP($X3222,Sisteplant[],20,FALSE),FIND("-",VLOOKUP($X3222,Sisteplant[],20,FALSE))-1))),"--")</f>
        <v/>
      </c>
      <c r="AH3233" s="214"/>
      <c r="AI3233" s="214"/>
      <c r="AJ3233" s="214"/>
      <c r="AK3233" s="215"/>
      <c r="AM3233"/>
    </row>
    <row r="3234" spans="1:39" ht="7" customHeight="1" x14ac:dyDescent="0.2">
      <c r="A3234" s="62"/>
      <c r="B3234" s="18"/>
      <c r="C3234" s="24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R3234" s="18"/>
      <c r="S3234" s="18"/>
      <c r="T3234" s="18"/>
      <c r="U3234" s="18"/>
      <c r="V3234" s="18"/>
      <c r="W3234" s="18"/>
      <c r="X3234" s="18"/>
      <c r="Y3234" s="18"/>
      <c r="Z3234" s="18"/>
      <c r="AA3234" s="18"/>
      <c r="AB3234" s="18"/>
      <c r="AC3234" s="18"/>
      <c r="AD3234" s="18"/>
      <c r="AE3234" s="18"/>
      <c r="AF3234" s="18"/>
      <c r="AG3234" s="18"/>
      <c r="AH3234" s="18"/>
      <c r="AI3234" s="18"/>
      <c r="AJ3234" s="18"/>
      <c r="AK3234" s="18"/>
      <c r="AM3234"/>
    </row>
    <row r="3235" spans="1:39" ht="18" customHeight="1" x14ac:dyDescent="0.2">
      <c r="A3235" s="62"/>
      <c r="B3235" s="179" t="s">
        <v>9</v>
      </c>
      <c r="C3235" s="180"/>
      <c r="D3235" s="180"/>
      <c r="E3235" s="180"/>
      <c r="F3235" s="99" t="str">
        <f>IF($X3222="","",_xlfn.XLOOKUP($X3222,Sisteplant[Número OS],Sisteplant[Denominação do Solicitante]))</f>
        <v/>
      </c>
      <c r="G3235" s="99"/>
      <c r="H3235" s="99"/>
      <c r="I3235" s="99"/>
      <c r="J3235" s="99"/>
      <c r="K3235" s="99"/>
      <c r="L3235" s="99"/>
      <c r="M3235" s="99"/>
      <c r="N3235" s="99"/>
      <c r="O3235" s="99"/>
      <c r="P3235" s="99"/>
      <c r="Q3235" s="99"/>
      <c r="R3235" s="99"/>
      <c r="S3235" s="181" t="s">
        <v>281</v>
      </c>
      <c r="T3235" s="182"/>
      <c r="U3235" s="182"/>
      <c r="V3235" s="183" t="str">
        <f>IF($X3222="","",_xlfn.XLOOKUP($X3222,Sisteplant[Número OS],Sisteplant[Denominação Unidade Negócio]))</f>
        <v/>
      </c>
      <c r="W3235" s="183"/>
      <c r="X3235" s="183"/>
      <c r="Y3235" s="183"/>
      <c r="Z3235" s="183"/>
      <c r="AA3235" s="184"/>
      <c r="AB3235" s="185" t="s">
        <v>1</v>
      </c>
      <c r="AC3235" s="186"/>
      <c r="AD3235" s="186"/>
      <c r="AE3235" s="186"/>
      <c r="AF3235" s="99" t="str">
        <f>IF($X3222="","",_xlfn.XLOOKUP($X3222,Sisteplant[Número OS],Sisteplant[OS Cliente]))</f>
        <v/>
      </c>
      <c r="AG3235" s="99"/>
      <c r="AH3235" s="99"/>
      <c r="AI3235" s="99"/>
      <c r="AJ3235" s="99"/>
      <c r="AK3235" s="100"/>
      <c r="AM3235"/>
    </row>
    <row r="3236" spans="1:39" ht="7" customHeight="1" x14ac:dyDescent="0.2">
      <c r="A3236" s="62"/>
      <c r="B3236" s="16"/>
      <c r="C3236" s="17"/>
      <c r="D3236" s="18"/>
      <c r="E3236" s="18"/>
      <c r="F3236" s="18"/>
      <c r="G3236" s="18"/>
      <c r="H3236" s="18"/>
      <c r="I3236" s="16"/>
      <c r="J3236" s="16"/>
      <c r="K3236" s="16"/>
      <c r="L3236" s="16"/>
      <c r="M3236" s="16"/>
      <c r="N3236" s="16"/>
      <c r="O3236" s="16"/>
      <c r="P3236" s="16"/>
      <c r="Q3236" s="16"/>
      <c r="R3236" s="16"/>
      <c r="S3236" s="16"/>
      <c r="T3236" s="16"/>
      <c r="U3236" s="16"/>
      <c r="V3236" s="16"/>
      <c r="W3236" s="16"/>
      <c r="X3236" s="16"/>
      <c r="Y3236" s="16"/>
      <c r="Z3236" s="16"/>
      <c r="AA3236" s="16"/>
      <c r="AB3236" s="16"/>
      <c r="AC3236" s="16"/>
      <c r="AD3236" s="16"/>
      <c r="AE3236" s="16"/>
      <c r="AF3236" s="16"/>
      <c r="AG3236" s="16"/>
      <c r="AH3236" s="16"/>
      <c r="AI3236" s="16"/>
      <c r="AJ3236" s="16"/>
      <c r="AK3236" s="16"/>
      <c r="AM3236"/>
    </row>
    <row r="3237" spans="1:39" ht="15" customHeight="1" x14ac:dyDescent="0.2">
      <c r="A3237" s="62"/>
      <c r="B3237" s="232" t="s">
        <v>282</v>
      </c>
      <c r="C3237" s="152" t="s">
        <v>283</v>
      </c>
      <c r="D3237" s="153"/>
      <c r="E3237" s="153"/>
      <c r="F3237" s="153"/>
      <c r="G3237" s="153"/>
      <c r="H3237" s="153"/>
      <c r="I3237" s="153"/>
      <c r="J3237" s="153"/>
      <c r="K3237" s="153"/>
      <c r="L3237" s="153"/>
      <c r="M3237" s="153"/>
      <c r="N3237" s="153"/>
      <c r="O3237" s="153"/>
      <c r="P3237" s="153"/>
      <c r="Q3237" s="153"/>
      <c r="R3237" s="153"/>
      <c r="S3237" s="153"/>
      <c r="T3237" s="153"/>
      <c r="U3237" s="153"/>
      <c r="V3237" s="153"/>
      <c r="W3237" s="153"/>
      <c r="X3237" s="153"/>
      <c r="Y3237" s="153"/>
      <c r="Z3237" s="153"/>
      <c r="AA3237" s="153"/>
      <c r="AB3237" s="153"/>
      <c r="AC3237" s="153"/>
      <c r="AD3237" s="153"/>
      <c r="AE3237" s="154"/>
      <c r="AF3237" s="136" t="s">
        <v>284</v>
      </c>
      <c r="AG3237" s="137"/>
      <c r="AH3237" s="138"/>
      <c r="AI3237" s="136" t="s">
        <v>281</v>
      </c>
      <c r="AJ3237" s="137"/>
      <c r="AK3237" s="138"/>
      <c r="AM3237"/>
    </row>
    <row r="3238" spans="1:39" ht="16.75" customHeight="1" x14ac:dyDescent="0.2">
      <c r="A3238" s="62"/>
      <c r="B3238" s="233"/>
      <c r="C3238" s="155"/>
      <c r="D3238" s="156"/>
      <c r="E3238" s="156"/>
      <c r="F3238" s="156"/>
      <c r="G3238" s="156"/>
      <c r="H3238" s="156"/>
      <c r="I3238" s="156"/>
      <c r="J3238" s="156"/>
      <c r="K3238" s="156"/>
      <c r="L3238" s="156"/>
      <c r="M3238" s="156"/>
      <c r="N3238" s="156"/>
      <c r="O3238" s="156"/>
      <c r="P3238" s="156"/>
      <c r="Q3238" s="156"/>
      <c r="R3238" s="156"/>
      <c r="S3238" s="156"/>
      <c r="T3238" s="156"/>
      <c r="U3238" s="156"/>
      <c r="V3238" s="156"/>
      <c r="W3238" s="156"/>
      <c r="X3238" s="156"/>
      <c r="Y3238" s="156"/>
      <c r="Z3238" s="156"/>
      <c r="AA3238" s="156"/>
      <c r="AB3238" s="156"/>
      <c r="AC3238" s="156"/>
      <c r="AD3238" s="156"/>
      <c r="AE3238" s="157"/>
      <c r="AF3238" s="139"/>
      <c r="AG3238" s="140"/>
      <c r="AH3238" s="141"/>
      <c r="AI3238" s="139"/>
      <c r="AJ3238" s="140"/>
      <c r="AK3238" s="141"/>
      <c r="AM3238"/>
    </row>
    <row r="3239" spans="1:39" ht="16.75" customHeight="1" x14ac:dyDescent="0.2">
      <c r="A3239" s="62"/>
      <c r="B3239" s="92">
        <v>1</v>
      </c>
      <c r="C3239" s="142"/>
      <c r="D3239" s="143"/>
      <c r="E3239" s="143"/>
      <c r="F3239" s="143"/>
      <c r="G3239" s="143"/>
      <c r="H3239" s="143"/>
      <c r="I3239" s="143"/>
      <c r="J3239" s="143"/>
      <c r="K3239" s="143"/>
      <c r="L3239" s="143"/>
      <c r="M3239" s="143"/>
      <c r="N3239" s="143"/>
      <c r="O3239" s="143"/>
      <c r="P3239" s="143"/>
      <c r="Q3239" s="143"/>
      <c r="R3239" s="143"/>
      <c r="S3239" s="143"/>
      <c r="T3239" s="143"/>
      <c r="U3239" s="143"/>
      <c r="V3239" s="143"/>
      <c r="W3239" s="143"/>
      <c r="X3239" s="143"/>
      <c r="Y3239" s="143"/>
      <c r="Z3239" s="143"/>
      <c r="AA3239" s="143"/>
      <c r="AB3239" s="143"/>
      <c r="AC3239" s="143"/>
      <c r="AD3239" s="143"/>
      <c r="AE3239" s="144"/>
      <c r="AF3239" s="142"/>
      <c r="AG3239" s="143"/>
      <c r="AH3239" s="144"/>
      <c r="AI3239" s="142"/>
      <c r="AJ3239" s="143"/>
      <c r="AK3239" s="144"/>
      <c r="AM3239"/>
    </row>
    <row r="3240" spans="1:39" ht="16.75" customHeight="1" x14ac:dyDescent="0.2">
      <c r="A3240" s="62"/>
      <c r="B3240" s="93">
        <v>2</v>
      </c>
      <c r="C3240" s="145"/>
      <c r="D3240" s="146"/>
      <c r="E3240" s="146"/>
      <c r="F3240" s="146"/>
      <c r="G3240" s="146"/>
      <c r="H3240" s="146"/>
      <c r="I3240" s="146"/>
      <c r="J3240" s="146"/>
      <c r="K3240" s="146"/>
      <c r="L3240" s="146"/>
      <c r="M3240" s="146"/>
      <c r="N3240" s="146"/>
      <c r="O3240" s="146"/>
      <c r="P3240" s="146"/>
      <c r="Q3240" s="146"/>
      <c r="R3240" s="146"/>
      <c r="S3240" s="146"/>
      <c r="T3240" s="146"/>
      <c r="U3240" s="146"/>
      <c r="V3240" s="146"/>
      <c r="W3240" s="146"/>
      <c r="X3240" s="146"/>
      <c r="Y3240" s="146"/>
      <c r="Z3240" s="146"/>
      <c r="AA3240" s="146"/>
      <c r="AB3240" s="146"/>
      <c r="AC3240" s="146"/>
      <c r="AD3240" s="146"/>
      <c r="AE3240" s="147"/>
      <c r="AF3240" s="145"/>
      <c r="AG3240" s="146"/>
      <c r="AH3240" s="147"/>
      <c r="AI3240" s="145"/>
      <c r="AJ3240" s="146"/>
      <c r="AK3240" s="147"/>
      <c r="AM3240"/>
    </row>
    <row r="3241" spans="1:39" ht="16.75" customHeight="1" x14ac:dyDescent="0.2">
      <c r="A3241" s="62"/>
      <c r="B3241" s="93">
        <v>3</v>
      </c>
      <c r="C3241" s="145"/>
      <c r="D3241" s="146"/>
      <c r="E3241" s="146"/>
      <c r="F3241" s="146"/>
      <c r="G3241" s="146"/>
      <c r="H3241" s="146"/>
      <c r="I3241" s="146"/>
      <c r="J3241" s="146"/>
      <c r="K3241" s="146"/>
      <c r="L3241" s="146"/>
      <c r="M3241" s="146"/>
      <c r="N3241" s="146"/>
      <c r="O3241" s="146"/>
      <c r="P3241" s="146"/>
      <c r="Q3241" s="146"/>
      <c r="R3241" s="146"/>
      <c r="S3241" s="146"/>
      <c r="T3241" s="146"/>
      <c r="U3241" s="146"/>
      <c r="V3241" s="146"/>
      <c r="W3241" s="146"/>
      <c r="X3241" s="146"/>
      <c r="Y3241" s="146"/>
      <c r="Z3241" s="146"/>
      <c r="AA3241" s="146"/>
      <c r="AB3241" s="146"/>
      <c r="AC3241" s="146"/>
      <c r="AD3241" s="146"/>
      <c r="AE3241" s="147"/>
      <c r="AF3241" s="145"/>
      <c r="AG3241" s="146"/>
      <c r="AH3241" s="147"/>
      <c r="AI3241" s="145"/>
      <c r="AJ3241" s="146"/>
      <c r="AK3241" s="147"/>
      <c r="AM3241"/>
    </row>
    <row r="3242" spans="1:39" s="27" customFormat="1" ht="17" customHeight="1" x14ac:dyDescent="0.2">
      <c r="A3242" s="64"/>
      <c r="B3242" s="93">
        <v>4</v>
      </c>
      <c r="C3242" s="145"/>
      <c r="D3242" s="146"/>
      <c r="E3242" s="146"/>
      <c r="F3242" s="146"/>
      <c r="G3242" s="146"/>
      <c r="H3242" s="146"/>
      <c r="I3242" s="146"/>
      <c r="J3242" s="146"/>
      <c r="K3242" s="146"/>
      <c r="L3242" s="146"/>
      <c r="M3242" s="146"/>
      <c r="N3242" s="146"/>
      <c r="O3242" s="146"/>
      <c r="P3242" s="146"/>
      <c r="Q3242" s="146"/>
      <c r="R3242" s="146"/>
      <c r="S3242" s="146"/>
      <c r="T3242" s="146"/>
      <c r="U3242" s="146"/>
      <c r="V3242" s="146"/>
      <c r="W3242" s="146"/>
      <c r="X3242" s="146"/>
      <c r="Y3242" s="146"/>
      <c r="Z3242" s="146"/>
      <c r="AA3242" s="146"/>
      <c r="AB3242" s="146"/>
      <c r="AC3242" s="146"/>
      <c r="AD3242" s="146"/>
      <c r="AE3242" s="147"/>
      <c r="AF3242" s="145"/>
      <c r="AG3242" s="146"/>
      <c r="AH3242" s="147"/>
      <c r="AI3242" s="145"/>
      <c r="AJ3242" s="146"/>
      <c r="AK3242" s="147"/>
    </row>
    <row r="3243" spans="1:39" ht="17" customHeight="1" x14ac:dyDescent="0.2">
      <c r="A3243" s="62"/>
      <c r="B3243" s="93">
        <v>5</v>
      </c>
      <c r="C3243" s="145"/>
      <c r="D3243" s="146"/>
      <c r="E3243" s="146"/>
      <c r="F3243" s="146"/>
      <c r="G3243" s="146"/>
      <c r="H3243" s="146"/>
      <c r="I3243" s="146"/>
      <c r="J3243" s="146"/>
      <c r="K3243" s="146"/>
      <c r="L3243" s="146"/>
      <c r="M3243" s="146"/>
      <c r="N3243" s="146"/>
      <c r="O3243" s="146"/>
      <c r="P3243" s="146"/>
      <c r="Q3243" s="146"/>
      <c r="R3243" s="146"/>
      <c r="S3243" s="146"/>
      <c r="T3243" s="146"/>
      <c r="U3243" s="146"/>
      <c r="V3243" s="146"/>
      <c r="W3243" s="146"/>
      <c r="X3243" s="146"/>
      <c r="Y3243" s="146"/>
      <c r="Z3243" s="146"/>
      <c r="AA3243" s="146"/>
      <c r="AB3243" s="146"/>
      <c r="AC3243" s="146"/>
      <c r="AD3243" s="146"/>
      <c r="AE3243" s="147"/>
      <c r="AF3243" s="145"/>
      <c r="AG3243" s="146"/>
      <c r="AH3243" s="147"/>
      <c r="AI3243" s="145"/>
      <c r="AJ3243" s="146"/>
      <c r="AK3243" s="147"/>
      <c r="AM3243"/>
    </row>
    <row r="3244" spans="1:39" ht="17" customHeight="1" x14ac:dyDescent="0.2">
      <c r="A3244" s="62"/>
      <c r="B3244" s="93">
        <v>6</v>
      </c>
      <c r="C3244" s="145"/>
      <c r="D3244" s="146"/>
      <c r="E3244" s="146"/>
      <c r="F3244" s="146"/>
      <c r="G3244" s="146"/>
      <c r="H3244" s="146"/>
      <c r="I3244" s="146"/>
      <c r="J3244" s="146"/>
      <c r="K3244" s="146"/>
      <c r="L3244" s="146"/>
      <c r="M3244" s="146"/>
      <c r="N3244" s="146"/>
      <c r="O3244" s="146"/>
      <c r="P3244" s="146"/>
      <c r="Q3244" s="146"/>
      <c r="R3244" s="146"/>
      <c r="S3244" s="146"/>
      <c r="T3244" s="146"/>
      <c r="U3244" s="146"/>
      <c r="V3244" s="146"/>
      <c r="W3244" s="146"/>
      <c r="X3244" s="146"/>
      <c r="Y3244" s="146"/>
      <c r="Z3244" s="146"/>
      <c r="AA3244" s="146"/>
      <c r="AB3244" s="146"/>
      <c r="AC3244" s="146"/>
      <c r="AD3244" s="146"/>
      <c r="AE3244" s="147"/>
      <c r="AF3244" s="145"/>
      <c r="AG3244" s="146"/>
      <c r="AH3244" s="147"/>
      <c r="AI3244" s="145"/>
      <c r="AJ3244" s="146"/>
      <c r="AK3244" s="147"/>
      <c r="AM3244"/>
    </row>
    <row r="3245" spans="1:39" ht="17" customHeight="1" x14ac:dyDescent="0.2">
      <c r="A3245" s="62"/>
      <c r="B3245" s="94">
        <v>7</v>
      </c>
      <c r="C3245" s="148"/>
      <c r="D3245" s="149"/>
      <c r="E3245" s="149"/>
      <c r="F3245" s="149"/>
      <c r="G3245" s="149"/>
      <c r="H3245" s="149"/>
      <c r="I3245" s="149"/>
      <c r="J3245" s="149"/>
      <c r="K3245" s="149"/>
      <c r="L3245" s="149"/>
      <c r="M3245" s="149"/>
      <c r="N3245" s="149"/>
      <c r="O3245" s="149"/>
      <c r="P3245" s="149"/>
      <c r="Q3245" s="149"/>
      <c r="R3245" s="149"/>
      <c r="S3245" s="149"/>
      <c r="T3245" s="149"/>
      <c r="U3245" s="149"/>
      <c r="V3245" s="149"/>
      <c r="W3245" s="149"/>
      <c r="X3245" s="149"/>
      <c r="Y3245" s="149"/>
      <c r="Z3245" s="149"/>
      <c r="AA3245" s="149"/>
      <c r="AB3245" s="149"/>
      <c r="AC3245" s="149"/>
      <c r="AD3245" s="149"/>
      <c r="AE3245" s="150"/>
      <c r="AF3245" s="148"/>
      <c r="AG3245" s="149"/>
      <c r="AH3245" s="150"/>
      <c r="AI3245" s="148"/>
      <c r="AJ3245" s="149"/>
      <c r="AK3245" s="150"/>
      <c r="AM3245"/>
    </row>
    <row r="3246" spans="1:39" ht="7" customHeight="1" x14ac:dyDescent="0.2">
      <c r="A3246" s="62"/>
      <c r="B3246" s="16"/>
      <c r="C3246" s="17"/>
      <c r="D3246" s="18"/>
      <c r="E3246" s="18"/>
      <c r="F3246" s="18"/>
      <c r="G3246" s="18"/>
      <c r="H3246" s="18"/>
      <c r="I3246" s="16"/>
      <c r="J3246" s="16"/>
      <c r="K3246" s="16"/>
      <c r="L3246" s="16"/>
      <c r="M3246" s="16"/>
      <c r="N3246" s="16"/>
      <c r="O3246" s="16"/>
      <c r="P3246" s="16"/>
      <c r="Q3246" s="16"/>
      <c r="R3246" s="16"/>
      <c r="S3246" s="16"/>
      <c r="T3246" s="16"/>
      <c r="U3246" s="16"/>
      <c r="V3246" s="16"/>
      <c r="W3246" s="16"/>
      <c r="X3246" s="16"/>
      <c r="Y3246" s="16"/>
      <c r="Z3246" s="16"/>
      <c r="AA3246" s="16"/>
      <c r="AB3246" s="16"/>
      <c r="AC3246" s="16"/>
      <c r="AD3246" s="16"/>
      <c r="AE3246" s="16"/>
      <c r="AF3246" s="16"/>
      <c r="AG3246" s="16"/>
      <c r="AH3246" s="16"/>
      <c r="AI3246" s="16"/>
      <c r="AJ3246" s="16"/>
      <c r="AK3246" s="16"/>
      <c r="AM3246"/>
    </row>
    <row r="3247" spans="1:39" ht="17" customHeight="1" x14ac:dyDescent="0.2">
      <c r="A3247" s="62"/>
      <c r="B3247" s="163" t="s">
        <v>285</v>
      </c>
      <c r="C3247" s="164"/>
      <c r="D3247" s="165"/>
      <c r="E3247" s="163" t="s">
        <v>286</v>
      </c>
      <c r="F3247" s="164"/>
      <c r="G3247" s="164"/>
      <c r="H3247" s="164"/>
      <c r="I3247" s="164"/>
      <c r="J3247" s="164"/>
      <c r="K3247" s="164"/>
      <c r="L3247" s="164"/>
      <c r="M3247" s="164"/>
      <c r="N3247" s="164"/>
      <c r="O3247" s="164"/>
      <c r="P3247" s="164"/>
      <c r="Q3247" s="164"/>
      <c r="R3247" s="164"/>
      <c r="S3247" s="165"/>
      <c r="T3247" s="163" t="s">
        <v>287</v>
      </c>
      <c r="U3247" s="164"/>
      <c r="V3247" s="164"/>
      <c r="W3247" s="164"/>
      <c r="X3247" s="165"/>
      <c r="Y3247" s="163" t="s">
        <v>288</v>
      </c>
      <c r="Z3247" s="164"/>
      <c r="AA3247" s="164"/>
      <c r="AB3247" s="164"/>
      <c r="AC3247" s="165"/>
      <c r="AD3247" s="163" t="s">
        <v>289</v>
      </c>
      <c r="AE3247" s="164"/>
      <c r="AF3247" s="164"/>
      <c r="AG3247" s="164"/>
      <c r="AH3247" s="165"/>
      <c r="AI3247" s="163" t="s">
        <v>290</v>
      </c>
      <c r="AJ3247" s="164"/>
      <c r="AK3247" s="165"/>
      <c r="AM3247"/>
    </row>
    <row r="3248" spans="1:39" ht="17" customHeight="1" x14ac:dyDescent="0.2">
      <c r="A3248" s="62"/>
      <c r="B3248" s="142"/>
      <c r="C3248" s="143"/>
      <c r="D3248" s="144"/>
      <c r="E3248" s="142"/>
      <c r="F3248" s="143"/>
      <c r="G3248" s="143"/>
      <c r="H3248" s="143"/>
      <c r="I3248" s="143"/>
      <c r="J3248" s="143"/>
      <c r="K3248" s="143"/>
      <c r="L3248" s="143"/>
      <c r="M3248" s="143"/>
      <c r="N3248" s="143"/>
      <c r="O3248" s="143"/>
      <c r="P3248" s="143"/>
      <c r="Q3248" s="143"/>
      <c r="R3248" s="143"/>
      <c r="S3248" s="144"/>
      <c r="T3248" s="142" t="s">
        <v>291</v>
      </c>
      <c r="U3248" s="143"/>
      <c r="V3248" s="143"/>
      <c r="W3248" s="143"/>
      <c r="X3248" s="144"/>
      <c r="Y3248" s="142" t="s">
        <v>292</v>
      </c>
      <c r="Z3248" s="143"/>
      <c r="AA3248" s="143"/>
      <c r="AB3248" s="143"/>
      <c r="AC3248" s="144"/>
      <c r="AD3248" s="142" t="s">
        <v>292</v>
      </c>
      <c r="AE3248" s="143"/>
      <c r="AF3248" s="143"/>
      <c r="AG3248" s="143"/>
      <c r="AH3248" s="144"/>
      <c r="AI3248" s="142"/>
      <c r="AJ3248" s="143"/>
      <c r="AK3248" s="144"/>
      <c r="AM3248"/>
    </row>
    <row r="3249" spans="1:39" ht="17" customHeight="1" x14ac:dyDescent="0.2">
      <c r="A3249" s="62"/>
      <c r="B3249" s="145"/>
      <c r="C3249" s="146"/>
      <c r="D3249" s="147"/>
      <c r="E3249" s="145"/>
      <c r="F3249" s="146"/>
      <c r="G3249" s="146"/>
      <c r="H3249" s="146"/>
      <c r="I3249" s="146"/>
      <c r="J3249" s="146"/>
      <c r="K3249" s="146"/>
      <c r="L3249" s="146"/>
      <c r="M3249" s="146"/>
      <c r="N3249" s="146"/>
      <c r="O3249" s="146"/>
      <c r="P3249" s="146"/>
      <c r="Q3249" s="146"/>
      <c r="R3249" s="146"/>
      <c r="S3249" s="147"/>
      <c r="T3249" s="145" t="s">
        <v>291</v>
      </c>
      <c r="U3249" s="146"/>
      <c r="V3249" s="146"/>
      <c r="W3249" s="146"/>
      <c r="X3249" s="147"/>
      <c r="Y3249" s="145" t="s">
        <v>292</v>
      </c>
      <c r="Z3249" s="146"/>
      <c r="AA3249" s="146"/>
      <c r="AB3249" s="146"/>
      <c r="AC3249" s="147"/>
      <c r="AD3249" s="145" t="s">
        <v>292</v>
      </c>
      <c r="AE3249" s="146"/>
      <c r="AF3249" s="146"/>
      <c r="AG3249" s="146"/>
      <c r="AH3249" s="147"/>
      <c r="AI3249" s="145"/>
      <c r="AJ3249" s="146"/>
      <c r="AK3249" s="147"/>
      <c r="AM3249"/>
    </row>
    <row r="3250" spans="1:39" ht="17" customHeight="1" x14ac:dyDescent="0.2">
      <c r="A3250" s="62"/>
      <c r="B3250" s="145"/>
      <c r="C3250" s="146"/>
      <c r="D3250" s="147"/>
      <c r="E3250" s="145"/>
      <c r="F3250" s="146"/>
      <c r="G3250" s="146"/>
      <c r="H3250" s="146"/>
      <c r="I3250" s="146"/>
      <c r="J3250" s="146"/>
      <c r="K3250" s="146"/>
      <c r="L3250" s="146"/>
      <c r="M3250" s="146"/>
      <c r="N3250" s="146"/>
      <c r="O3250" s="146"/>
      <c r="P3250" s="146"/>
      <c r="Q3250" s="146"/>
      <c r="R3250" s="146"/>
      <c r="S3250" s="147"/>
      <c r="T3250" s="145" t="s">
        <v>291</v>
      </c>
      <c r="U3250" s="146"/>
      <c r="V3250" s="146"/>
      <c r="W3250" s="146"/>
      <c r="X3250" s="147"/>
      <c r="Y3250" s="145" t="s">
        <v>292</v>
      </c>
      <c r="Z3250" s="146"/>
      <c r="AA3250" s="146"/>
      <c r="AB3250" s="146"/>
      <c r="AC3250" s="147"/>
      <c r="AD3250" s="145" t="s">
        <v>292</v>
      </c>
      <c r="AE3250" s="146"/>
      <c r="AF3250" s="146"/>
      <c r="AG3250" s="146"/>
      <c r="AH3250" s="147"/>
      <c r="AI3250" s="145"/>
      <c r="AJ3250" s="146"/>
      <c r="AK3250" s="147"/>
      <c r="AM3250"/>
    </row>
    <row r="3251" spans="1:39" ht="17" customHeight="1" x14ac:dyDescent="0.2">
      <c r="A3251" s="62"/>
      <c r="B3251" s="145"/>
      <c r="C3251" s="146"/>
      <c r="D3251" s="147"/>
      <c r="E3251" s="145"/>
      <c r="F3251" s="146"/>
      <c r="G3251" s="146"/>
      <c r="H3251" s="146"/>
      <c r="I3251" s="146"/>
      <c r="J3251" s="146"/>
      <c r="K3251" s="146"/>
      <c r="L3251" s="146"/>
      <c r="M3251" s="146"/>
      <c r="N3251" s="146"/>
      <c r="O3251" s="146"/>
      <c r="P3251" s="146"/>
      <c r="Q3251" s="146"/>
      <c r="R3251" s="146"/>
      <c r="S3251" s="147"/>
      <c r="T3251" s="145" t="s">
        <v>291</v>
      </c>
      <c r="U3251" s="146"/>
      <c r="V3251" s="146"/>
      <c r="W3251" s="146"/>
      <c r="X3251" s="147"/>
      <c r="Y3251" s="145" t="s">
        <v>292</v>
      </c>
      <c r="Z3251" s="146"/>
      <c r="AA3251" s="146"/>
      <c r="AB3251" s="146"/>
      <c r="AC3251" s="147"/>
      <c r="AD3251" s="145" t="s">
        <v>292</v>
      </c>
      <c r="AE3251" s="146"/>
      <c r="AF3251" s="146"/>
      <c r="AG3251" s="146"/>
      <c r="AH3251" s="147"/>
      <c r="AI3251" s="145"/>
      <c r="AJ3251" s="146"/>
      <c r="AK3251" s="147"/>
      <c r="AM3251"/>
    </row>
    <row r="3252" spans="1:39" ht="17" customHeight="1" x14ac:dyDescent="0.2">
      <c r="A3252" s="62"/>
      <c r="B3252" s="145"/>
      <c r="C3252" s="146"/>
      <c r="D3252" s="147"/>
      <c r="E3252" s="145"/>
      <c r="F3252" s="146"/>
      <c r="G3252" s="146"/>
      <c r="H3252" s="146"/>
      <c r="I3252" s="146"/>
      <c r="J3252" s="146"/>
      <c r="K3252" s="146"/>
      <c r="L3252" s="146"/>
      <c r="M3252" s="146"/>
      <c r="N3252" s="146"/>
      <c r="O3252" s="146"/>
      <c r="P3252" s="146"/>
      <c r="Q3252" s="146"/>
      <c r="R3252" s="146"/>
      <c r="S3252" s="147"/>
      <c r="T3252" s="145" t="s">
        <v>291</v>
      </c>
      <c r="U3252" s="146"/>
      <c r="V3252" s="146"/>
      <c r="W3252" s="146"/>
      <c r="X3252" s="147"/>
      <c r="Y3252" s="145" t="s">
        <v>292</v>
      </c>
      <c r="Z3252" s="146"/>
      <c r="AA3252" s="146"/>
      <c r="AB3252" s="146"/>
      <c r="AC3252" s="147"/>
      <c r="AD3252" s="145" t="s">
        <v>292</v>
      </c>
      <c r="AE3252" s="146"/>
      <c r="AF3252" s="146"/>
      <c r="AG3252" s="146"/>
      <c r="AH3252" s="147"/>
      <c r="AI3252" s="145"/>
      <c r="AJ3252" s="146"/>
      <c r="AK3252" s="147"/>
      <c r="AM3252"/>
    </row>
    <row r="3253" spans="1:39" ht="17" customHeight="1" x14ac:dyDescent="0.2">
      <c r="A3253" s="62"/>
      <c r="B3253" s="145"/>
      <c r="C3253" s="146"/>
      <c r="D3253" s="147"/>
      <c r="E3253" s="145"/>
      <c r="F3253" s="146"/>
      <c r="G3253" s="146"/>
      <c r="H3253" s="146"/>
      <c r="I3253" s="146"/>
      <c r="J3253" s="146"/>
      <c r="K3253" s="146"/>
      <c r="L3253" s="146"/>
      <c r="M3253" s="146"/>
      <c r="N3253" s="146"/>
      <c r="O3253" s="146"/>
      <c r="P3253" s="146"/>
      <c r="Q3253" s="146"/>
      <c r="R3253" s="146"/>
      <c r="S3253" s="147"/>
      <c r="T3253" s="145" t="s">
        <v>291</v>
      </c>
      <c r="U3253" s="146"/>
      <c r="V3253" s="146"/>
      <c r="W3253" s="146"/>
      <c r="X3253" s="147"/>
      <c r="Y3253" s="145" t="s">
        <v>292</v>
      </c>
      <c r="Z3253" s="146"/>
      <c r="AA3253" s="146"/>
      <c r="AB3253" s="146"/>
      <c r="AC3253" s="147"/>
      <c r="AD3253" s="145" t="s">
        <v>292</v>
      </c>
      <c r="AE3253" s="146"/>
      <c r="AF3253" s="146"/>
      <c r="AG3253" s="146"/>
      <c r="AH3253" s="147"/>
      <c r="AI3253" s="145"/>
      <c r="AJ3253" s="146"/>
      <c r="AK3253" s="147"/>
      <c r="AM3253"/>
    </row>
    <row r="3254" spans="1:39" ht="17" customHeight="1" x14ac:dyDescent="0.2">
      <c r="A3254" s="62"/>
      <c r="B3254" s="145"/>
      <c r="C3254" s="146"/>
      <c r="D3254" s="147"/>
      <c r="E3254" s="145"/>
      <c r="F3254" s="146"/>
      <c r="G3254" s="146"/>
      <c r="H3254" s="146"/>
      <c r="I3254" s="146"/>
      <c r="J3254" s="146"/>
      <c r="K3254" s="146"/>
      <c r="L3254" s="146"/>
      <c r="M3254" s="146"/>
      <c r="N3254" s="146"/>
      <c r="O3254" s="146"/>
      <c r="P3254" s="146"/>
      <c r="Q3254" s="146"/>
      <c r="R3254" s="146"/>
      <c r="S3254" s="147"/>
      <c r="T3254" s="145" t="s">
        <v>291</v>
      </c>
      <c r="U3254" s="146"/>
      <c r="V3254" s="146"/>
      <c r="W3254" s="146"/>
      <c r="X3254" s="147"/>
      <c r="Y3254" s="145" t="s">
        <v>292</v>
      </c>
      <c r="Z3254" s="146"/>
      <c r="AA3254" s="146"/>
      <c r="AB3254" s="146"/>
      <c r="AC3254" s="147"/>
      <c r="AD3254" s="145" t="s">
        <v>292</v>
      </c>
      <c r="AE3254" s="146"/>
      <c r="AF3254" s="146"/>
      <c r="AG3254" s="146"/>
      <c r="AH3254" s="147"/>
      <c r="AI3254" s="145"/>
      <c r="AJ3254" s="146"/>
      <c r="AK3254" s="147"/>
      <c r="AM3254"/>
    </row>
    <row r="3255" spans="1:39" ht="17" customHeight="1" x14ac:dyDescent="0.2">
      <c r="A3255" s="62"/>
      <c r="B3255" s="145"/>
      <c r="C3255" s="146"/>
      <c r="D3255" s="147"/>
      <c r="E3255" s="145"/>
      <c r="F3255" s="146"/>
      <c r="G3255" s="146"/>
      <c r="H3255" s="146"/>
      <c r="I3255" s="146"/>
      <c r="J3255" s="146"/>
      <c r="K3255" s="146"/>
      <c r="L3255" s="146"/>
      <c r="M3255" s="146"/>
      <c r="N3255" s="146"/>
      <c r="O3255" s="146"/>
      <c r="P3255" s="146"/>
      <c r="Q3255" s="146"/>
      <c r="R3255" s="146"/>
      <c r="S3255" s="147"/>
      <c r="T3255" s="145" t="s">
        <v>291</v>
      </c>
      <c r="U3255" s="146"/>
      <c r="V3255" s="146"/>
      <c r="W3255" s="146"/>
      <c r="X3255" s="147"/>
      <c r="Y3255" s="145" t="s">
        <v>292</v>
      </c>
      <c r="Z3255" s="146"/>
      <c r="AA3255" s="146"/>
      <c r="AB3255" s="146"/>
      <c r="AC3255" s="147"/>
      <c r="AD3255" s="145" t="s">
        <v>292</v>
      </c>
      <c r="AE3255" s="146"/>
      <c r="AF3255" s="146"/>
      <c r="AG3255" s="146"/>
      <c r="AH3255" s="147"/>
      <c r="AI3255" s="145"/>
      <c r="AJ3255" s="146"/>
      <c r="AK3255" s="147"/>
      <c r="AM3255"/>
    </row>
    <row r="3256" spans="1:39" ht="17" customHeight="1" x14ac:dyDescent="0.2">
      <c r="A3256" s="62"/>
      <c r="B3256" s="145"/>
      <c r="C3256" s="146"/>
      <c r="D3256" s="147"/>
      <c r="E3256" s="145"/>
      <c r="F3256" s="146"/>
      <c r="G3256" s="146"/>
      <c r="H3256" s="146"/>
      <c r="I3256" s="146"/>
      <c r="J3256" s="146"/>
      <c r="K3256" s="146"/>
      <c r="L3256" s="146"/>
      <c r="M3256" s="146"/>
      <c r="N3256" s="146"/>
      <c r="O3256" s="146"/>
      <c r="P3256" s="146"/>
      <c r="Q3256" s="146"/>
      <c r="R3256" s="146"/>
      <c r="S3256" s="147"/>
      <c r="T3256" s="145" t="s">
        <v>291</v>
      </c>
      <c r="U3256" s="146"/>
      <c r="V3256" s="146"/>
      <c r="W3256" s="146"/>
      <c r="X3256" s="147"/>
      <c r="Y3256" s="145" t="s">
        <v>292</v>
      </c>
      <c r="Z3256" s="146"/>
      <c r="AA3256" s="146"/>
      <c r="AB3256" s="146"/>
      <c r="AC3256" s="147"/>
      <c r="AD3256" s="145" t="s">
        <v>292</v>
      </c>
      <c r="AE3256" s="146"/>
      <c r="AF3256" s="146"/>
      <c r="AG3256" s="146"/>
      <c r="AH3256" s="147"/>
      <c r="AI3256" s="145"/>
      <c r="AJ3256" s="146"/>
      <c r="AK3256" s="147"/>
      <c r="AM3256"/>
    </row>
    <row r="3257" spans="1:39" ht="17" customHeight="1" x14ac:dyDescent="0.2">
      <c r="A3257" s="62"/>
      <c r="B3257" s="145"/>
      <c r="C3257" s="146"/>
      <c r="D3257" s="147"/>
      <c r="E3257" s="145"/>
      <c r="F3257" s="146"/>
      <c r="G3257" s="146"/>
      <c r="H3257" s="146"/>
      <c r="I3257" s="146"/>
      <c r="J3257" s="146"/>
      <c r="K3257" s="146"/>
      <c r="L3257" s="146"/>
      <c r="M3257" s="146"/>
      <c r="N3257" s="146"/>
      <c r="O3257" s="146"/>
      <c r="P3257" s="146"/>
      <c r="Q3257" s="146"/>
      <c r="R3257" s="146"/>
      <c r="S3257" s="147"/>
      <c r="T3257" s="145" t="s">
        <v>291</v>
      </c>
      <c r="U3257" s="146"/>
      <c r="V3257" s="146"/>
      <c r="W3257" s="146"/>
      <c r="X3257" s="147"/>
      <c r="Y3257" s="145" t="s">
        <v>292</v>
      </c>
      <c r="Z3257" s="146"/>
      <c r="AA3257" s="146"/>
      <c r="AB3257" s="146"/>
      <c r="AC3257" s="147"/>
      <c r="AD3257" s="145" t="s">
        <v>292</v>
      </c>
      <c r="AE3257" s="146"/>
      <c r="AF3257" s="146"/>
      <c r="AG3257" s="146"/>
      <c r="AH3257" s="147"/>
      <c r="AI3257" s="145"/>
      <c r="AJ3257" s="146"/>
      <c r="AK3257" s="147"/>
      <c r="AM3257"/>
    </row>
    <row r="3258" spans="1:39" ht="17" customHeight="1" x14ac:dyDescent="0.2">
      <c r="A3258" s="62"/>
      <c r="B3258" s="148"/>
      <c r="C3258" s="149"/>
      <c r="D3258" s="150"/>
      <c r="E3258" s="148"/>
      <c r="F3258" s="149"/>
      <c r="G3258" s="149"/>
      <c r="H3258" s="149"/>
      <c r="I3258" s="149"/>
      <c r="J3258" s="149"/>
      <c r="K3258" s="149"/>
      <c r="L3258" s="149"/>
      <c r="M3258" s="149"/>
      <c r="N3258" s="149"/>
      <c r="O3258" s="149"/>
      <c r="P3258" s="149"/>
      <c r="Q3258" s="149"/>
      <c r="R3258" s="149"/>
      <c r="S3258" s="150"/>
      <c r="T3258" s="148" t="s">
        <v>291</v>
      </c>
      <c r="U3258" s="149"/>
      <c r="V3258" s="149"/>
      <c r="W3258" s="149"/>
      <c r="X3258" s="150"/>
      <c r="Y3258" s="148" t="s">
        <v>292</v>
      </c>
      <c r="Z3258" s="149"/>
      <c r="AA3258" s="149"/>
      <c r="AB3258" s="149"/>
      <c r="AC3258" s="150"/>
      <c r="AD3258" s="148" t="s">
        <v>292</v>
      </c>
      <c r="AE3258" s="149"/>
      <c r="AF3258" s="149"/>
      <c r="AG3258" s="149"/>
      <c r="AH3258" s="150"/>
      <c r="AI3258" s="148"/>
      <c r="AJ3258" s="149"/>
      <c r="AK3258" s="150"/>
      <c r="AM3258"/>
    </row>
    <row r="3259" spans="1:39" ht="7" customHeight="1" x14ac:dyDescent="0.2">
      <c r="A3259" s="62"/>
      <c r="AM3259"/>
    </row>
    <row r="3260" spans="1:39" ht="7" customHeight="1" x14ac:dyDescent="0.2">
      <c r="A3260" s="62"/>
      <c r="B3260" s="28"/>
      <c r="C3260" s="25"/>
      <c r="D3260" s="25"/>
      <c r="E3260" s="25"/>
      <c r="F3260" s="25"/>
      <c r="G3260" s="25"/>
      <c r="H3260" s="25"/>
      <c r="I3260" s="25"/>
      <c r="J3260" s="25"/>
      <c r="K3260" s="25"/>
      <c r="L3260" s="25"/>
      <c r="M3260" s="25"/>
      <c r="N3260" s="25"/>
      <c r="O3260" s="25"/>
      <c r="P3260" s="25"/>
      <c r="Q3260" s="25"/>
      <c r="R3260" s="25"/>
      <c r="S3260" s="25"/>
      <c r="T3260" s="25"/>
      <c r="U3260" s="25"/>
      <c r="V3260" s="25"/>
      <c r="W3260" s="25"/>
      <c r="X3260" s="25"/>
      <c r="Y3260" s="25"/>
      <c r="Z3260" s="25"/>
      <c r="AA3260" s="25"/>
      <c r="AB3260" s="25"/>
      <c r="AC3260" s="25"/>
      <c r="AD3260" s="25"/>
      <c r="AE3260" s="25"/>
      <c r="AF3260" s="25"/>
      <c r="AG3260" s="25"/>
      <c r="AH3260" s="25"/>
      <c r="AI3260" s="25"/>
      <c r="AJ3260" s="25"/>
      <c r="AK3260" s="26"/>
      <c r="AM3260"/>
    </row>
    <row r="3261" spans="1:39" s="30" customFormat="1" ht="15" customHeight="1" x14ac:dyDescent="0.15">
      <c r="A3261" s="62"/>
      <c r="B3261" s="166" t="s">
        <v>293</v>
      </c>
      <c r="C3261" s="167"/>
      <c r="D3261" s="167"/>
      <c r="E3261" s="167"/>
      <c r="F3261" s="167"/>
      <c r="G3261" s="23"/>
      <c r="H3261" s="69"/>
      <c r="I3261" s="23" t="s">
        <v>294</v>
      </c>
      <c r="J3261" s="23"/>
      <c r="K3261" s="23"/>
      <c r="L3261" s="23"/>
      <c r="M3261" s="69"/>
      <c r="N3261" s="23" t="s">
        <v>295</v>
      </c>
      <c r="O3261" s="23"/>
      <c r="P3261" s="23"/>
      <c r="Q3261" s="23"/>
      <c r="R3261" s="69"/>
      <c r="S3261" s="23" t="s">
        <v>296</v>
      </c>
      <c r="T3261" s="23"/>
      <c r="U3261" s="23"/>
      <c r="V3261" s="23"/>
      <c r="W3261" s="23"/>
      <c r="X3261" s="23"/>
      <c r="Y3261" s="70"/>
      <c r="Z3261" s="23" t="s">
        <v>297</v>
      </c>
      <c r="AA3261" s="23"/>
      <c r="AB3261" s="23"/>
      <c r="AC3261" s="23"/>
      <c r="AD3261" s="69"/>
      <c r="AE3261" s="23" t="s">
        <v>298</v>
      </c>
      <c r="AF3261" s="23"/>
      <c r="AG3261" s="23"/>
      <c r="AH3261" s="80"/>
      <c r="AI3261" s="80"/>
      <c r="AJ3261" s="80"/>
      <c r="AK3261" s="84"/>
    </row>
    <row r="3262" spans="1:39" s="30" customFormat="1" ht="10" customHeight="1" x14ac:dyDescent="0.15">
      <c r="A3262" s="62"/>
      <c r="B3262" s="166"/>
      <c r="C3262" s="167"/>
      <c r="D3262" s="167"/>
      <c r="E3262" s="167"/>
      <c r="F3262" s="167"/>
      <c r="G3262" s="23"/>
      <c r="H3262" s="23"/>
      <c r="I3262" s="23"/>
      <c r="J3262" s="23"/>
      <c r="K3262" s="23"/>
      <c r="L3262" s="23"/>
      <c r="M3262" s="23"/>
      <c r="N3262" s="23"/>
      <c r="O3262" s="23"/>
      <c r="P3262" s="23"/>
      <c r="Q3262" s="23"/>
      <c r="R3262" s="23"/>
      <c r="S3262" s="23"/>
      <c r="T3262" s="23"/>
      <c r="U3262" s="23"/>
      <c r="V3262" s="23"/>
      <c r="W3262" s="23"/>
      <c r="X3262" s="23"/>
      <c r="Y3262" s="23"/>
      <c r="Z3262" s="23"/>
      <c r="AA3262" s="23"/>
      <c r="AB3262" s="23"/>
      <c r="AC3262" s="23"/>
      <c r="AD3262" s="23"/>
      <c r="AE3262" s="23"/>
      <c r="AF3262" s="23"/>
      <c r="AG3262" s="23"/>
      <c r="AH3262" s="80"/>
      <c r="AI3262" s="80"/>
      <c r="AJ3262" s="80"/>
      <c r="AK3262" s="84"/>
    </row>
    <row r="3263" spans="1:39" s="30" customFormat="1" ht="15" customHeight="1" x14ac:dyDescent="0.15">
      <c r="A3263" s="62"/>
      <c r="B3263" s="166"/>
      <c r="C3263" s="167"/>
      <c r="D3263" s="167"/>
      <c r="E3263" s="167"/>
      <c r="F3263" s="167"/>
      <c r="G3263" s="23"/>
      <c r="H3263" s="69"/>
      <c r="I3263" s="23" t="s">
        <v>299</v>
      </c>
      <c r="J3263" s="23"/>
      <c r="K3263" s="23"/>
      <c r="L3263" s="23"/>
      <c r="M3263" s="69"/>
      <c r="N3263" s="23" t="s">
        <v>300</v>
      </c>
      <c r="O3263" s="72"/>
      <c r="P3263" s="23"/>
      <c r="Q3263" s="23"/>
      <c r="R3263" s="69"/>
      <c r="S3263" s="23" t="s">
        <v>301</v>
      </c>
      <c r="T3263" s="23"/>
      <c r="U3263" s="23"/>
      <c r="V3263" s="23"/>
      <c r="W3263" s="23"/>
      <c r="X3263" s="23"/>
      <c r="Y3263" s="69"/>
      <c r="Z3263" s="23" t="s">
        <v>302</v>
      </c>
      <c r="AA3263" s="23"/>
      <c r="AB3263" s="71"/>
      <c r="AC3263" s="71"/>
      <c r="AD3263" s="71"/>
      <c r="AE3263" s="71"/>
      <c r="AF3263" s="71"/>
      <c r="AG3263" s="71"/>
      <c r="AH3263" s="71"/>
      <c r="AI3263" s="71"/>
      <c r="AJ3263" s="71"/>
      <c r="AK3263" s="82"/>
    </row>
    <row r="3264" spans="1:39" s="30" customFormat="1" ht="10" customHeight="1" x14ac:dyDescent="0.15">
      <c r="A3264" s="62"/>
      <c r="B3264" s="83"/>
      <c r="C3264" s="29"/>
      <c r="D3264" s="29"/>
      <c r="E3264" s="29"/>
      <c r="F3264" s="29"/>
      <c r="G3264" s="23"/>
      <c r="H3264" s="23"/>
      <c r="I3264" s="23"/>
      <c r="J3264" s="23"/>
      <c r="K3264" s="23"/>
      <c r="L3264" s="23"/>
      <c r="M3264" s="23"/>
      <c r="N3264" s="23"/>
      <c r="O3264" s="23"/>
      <c r="P3264" s="23"/>
      <c r="Q3264" s="23"/>
      <c r="R3264" s="23"/>
      <c r="S3264" s="23"/>
      <c r="T3264" s="23"/>
      <c r="U3264" s="23"/>
      <c r="V3264" s="23"/>
      <c r="W3264" s="23"/>
      <c r="X3264" s="23"/>
      <c r="Y3264" s="23"/>
      <c r="Z3264" s="23"/>
      <c r="AA3264" s="23"/>
      <c r="AB3264" s="23"/>
      <c r="AC3264" s="23"/>
      <c r="AD3264" s="23"/>
      <c r="AE3264" s="23"/>
      <c r="AF3264" s="23"/>
      <c r="AG3264" s="23"/>
      <c r="AH3264" s="23"/>
      <c r="AI3264" s="23"/>
      <c r="AJ3264" s="23"/>
      <c r="AK3264" s="84"/>
    </row>
    <row r="3265" spans="1:39" s="30" customFormat="1" ht="15" customHeight="1" x14ac:dyDescent="0.15">
      <c r="A3265" s="62"/>
      <c r="B3265" s="171" t="s">
        <v>303</v>
      </c>
      <c r="C3265" s="172"/>
      <c r="D3265" s="172"/>
      <c r="E3265" s="172"/>
      <c r="F3265" s="172"/>
      <c r="G3265" s="23"/>
      <c r="H3265" s="69"/>
      <c r="I3265" s="23" t="s">
        <v>304</v>
      </c>
      <c r="J3265" s="23"/>
      <c r="K3265" s="23"/>
      <c r="L3265" s="23"/>
      <c r="M3265" s="23"/>
      <c r="N3265" s="23"/>
      <c r="O3265" s="72"/>
      <c r="P3265" s="23"/>
      <c r="Q3265" s="23"/>
      <c r="R3265" s="69"/>
      <c r="S3265" s="23" t="s">
        <v>305</v>
      </c>
      <c r="T3265" s="23"/>
      <c r="U3265" s="23"/>
      <c r="V3265" s="23"/>
      <c r="W3265" s="23"/>
      <c r="X3265" s="23"/>
      <c r="Y3265" s="69"/>
      <c r="Z3265" s="23" t="s">
        <v>306</v>
      </c>
      <c r="AA3265" s="23"/>
      <c r="AB3265" s="23"/>
      <c r="AC3265" s="23"/>
      <c r="AD3265" s="23"/>
      <c r="AE3265" s="23"/>
      <c r="AF3265" s="73"/>
      <c r="AG3265" s="23"/>
      <c r="AH3265" s="23"/>
      <c r="AI3265" s="23"/>
      <c r="AJ3265" s="23"/>
      <c r="AK3265" s="84"/>
    </row>
    <row r="3266" spans="1:39" s="30" customFormat="1" ht="5" customHeight="1" x14ac:dyDescent="0.15">
      <c r="A3266" s="62"/>
      <c r="B3266" s="171"/>
      <c r="C3266" s="172"/>
      <c r="D3266" s="172"/>
      <c r="E3266" s="172"/>
      <c r="F3266" s="172"/>
      <c r="G3266" s="23"/>
      <c r="H3266" s="23"/>
      <c r="I3266" s="23"/>
      <c r="J3266" s="23"/>
      <c r="K3266" s="23"/>
      <c r="L3266" s="23"/>
      <c r="M3266" s="23"/>
      <c r="N3266" s="23"/>
      <c r="O3266" s="72"/>
      <c r="P3266" s="23"/>
      <c r="Q3266" s="23"/>
      <c r="R3266" s="23"/>
      <c r="S3266" s="23"/>
      <c r="T3266" s="23"/>
      <c r="U3266" s="23"/>
      <c r="V3266" s="23"/>
      <c r="W3266" s="23"/>
      <c r="X3266" s="23"/>
      <c r="Y3266" s="23"/>
      <c r="Z3266" s="23"/>
      <c r="AA3266" s="23"/>
      <c r="AB3266" s="23"/>
      <c r="AC3266" s="23"/>
      <c r="AD3266" s="23"/>
      <c r="AE3266" s="23"/>
      <c r="AF3266" s="73"/>
      <c r="AG3266" s="23"/>
      <c r="AH3266" s="23"/>
      <c r="AI3266" s="23"/>
      <c r="AJ3266" s="23"/>
      <c r="AK3266" s="84"/>
    </row>
    <row r="3267" spans="1:39" s="30" customFormat="1" ht="15" customHeight="1" x14ac:dyDescent="0.2">
      <c r="A3267" s="63"/>
      <c r="B3267" s="171"/>
      <c r="C3267" s="172"/>
      <c r="D3267" s="172"/>
      <c r="E3267" s="172"/>
      <c r="F3267" s="172"/>
      <c r="G3267" s="23"/>
      <c r="H3267" s="23"/>
      <c r="I3267" s="23"/>
      <c r="J3267" s="23"/>
      <c r="K3267" s="23"/>
      <c r="L3267" s="23"/>
      <c r="M3267" s="23"/>
      <c r="N3267" s="23"/>
      <c r="O3267" s="74"/>
      <c r="P3267" s="23"/>
      <c r="Q3267" s="23"/>
      <c r="R3267" s="23"/>
      <c r="S3267" s="23"/>
      <c r="T3267" s="23"/>
      <c r="U3267" s="23"/>
      <c r="V3267" s="23"/>
      <c r="W3267" s="23"/>
      <c r="X3267" s="23"/>
      <c r="Y3267" s="23"/>
      <c r="Z3267" s="23"/>
      <c r="AA3267" s="23"/>
      <c r="AB3267" s="23"/>
      <c r="AC3267" s="23"/>
      <c r="AD3267" s="23"/>
      <c r="AE3267" s="23"/>
      <c r="AF3267" s="23"/>
      <c r="AG3267" s="23"/>
      <c r="AH3267" s="23"/>
      <c r="AI3267" s="23"/>
      <c r="AJ3267" s="23"/>
      <c r="AK3267" s="84"/>
    </row>
    <row r="3268" spans="1:39" s="30" customFormat="1" ht="10" customHeight="1" x14ac:dyDescent="0.2">
      <c r="A3268" s="62"/>
      <c r="B3268" s="83"/>
      <c r="C3268" s="29"/>
      <c r="D3268" s="29"/>
      <c r="E3268" s="29"/>
      <c r="F3268" s="29"/>
      <c r="G3268" s="23"/>
      <c r="H3268" s="23"/>
      <c r="I3268" s="23"/>
      <c r="J3268" s="23"/>
      <c r="K3268" s="23"/>
      <c r="L3268" s="23"/>
      <c r="M3268" s="23"/>
      <c r="N3268" s="23"/>
      <c r="O3268" s="75"/>
      <c r="P3268" s="23"/>
      <c r="Q3268" s="23"/>
      <c r="R3268" s="23"/>
      <c r="S3268" s="23"/>
      <c r="T3268" s="23"/>
      <c r="U3268" s="23"/>
      <c r="V3268" s="23"/>
      <c r="W3268" s="23"/>
      <c r="X3268" s="23"/>
      <c r="Y3268" s="23"/>
      <c r="Z3268" s="23"/>
      <c r="AA3268" s="23"/>
      <c r="AB3268" s="23"/>
      <c r="AC3268" s="23"/>
      <c r="AD3268" s="23"/>
      <c r="AE3268" s="23"/>
      <c r="AF3268" s="23"/>
      <c r="AG3268" s="23"/>
      <c r="AH3268" s="23"/>
      <c r="AI3268" s="23"/>
      <c r="AJ3268" s="23"/>
      <c r="AK3268" s="84"/>
    </row>
    <row r="3269" spans="1:39" s="30" customFormat="1" ht="17" customHeight="1" x14ac:dyDescent="0.15">
      <c r="A3269" s="62"/>
      <c r="B3269" s="173" t="s">
        <v>307</v>
      </c>
      <c r="C3269" s="174"/>
      <c r="D3269" s="174"/>
      <c r="E3269" s="174"/>
      <c r="F3269" s="174"/>
      <c r="G3269" s="23"/>
      <c r="H3269" s="69"/>
      <c r="I3269" s="76" t="s">
        <v>308</v>
      </c>
      <c r="J3269" s="23"/>
      <c r="K3269" s="23"/>
      <c r="L3269" s="23"/>
      <c r="M3269" s="69"/>
      <c r="N3269" s="23" t="s">
        <v>309</v>
      </c>
      <c r="O3269" s="72"/>
      <c r="P3269" s="23"/>
      <c r="Q3269" s="23"/>
      <c r="R3269" s="69"/>
      <c r="S3269" s="23" t="s">
        <v>310</v>
      </c>
      <c r="T3269" s="23"/>
      <c r="U3269" s="23"/>
      <c r="V3269" s="23"/>
      <c r="W3269" s="23"/>
      <c r="X3269" s="23"/>
      <c r="Y3269" s="69"/>
      <c r="Z3269" s="23" t="s">
        <v>311</v>
      </c>
      <c r="AA3269" s="23"/>
      <c r="AB3269" s="23"/>
      <c r="AC3269" s="69"/>
      <c r="AD3269" s="76" t="s">
        <v>312</v>
      </c>
      <c r="AF3269" s="23"/>
      <c r="AG3269" s="23"/>
      <c r="AH3269" s="23"/>
      <c r="AI3269" s="23"/>
      <c r="AJ3269" s="23"/>
      <c r="AK3269" s="84"/>
    </row>
    <row r="3270" spans="1:39" s="30" customFormat="1" ht="7" customHeight="1" x14ac:dyDescent="0.15">
      <c r="A3270" s="62"/>
      <c r="B3270" s="173"/>
      <c r="C3270" s="174"/>
      <c r="D3270" s="174"/>
      <c r="E3270" s="174"/>
      <c r="F3270" s="174"/>
      <c r="G3270" s="23"/>
      <c r="H3270" s="77"/>
      <c r="I3270" s="23"/>
      <c r="J3270" s="23"/>
      <c r="K3270" s="23"/>
      <c r="L3270" s="23"/>
      <c r="M3270" s="23"/>
      <c r="N3270" s="23"/>
      <c r="O3270" s="72"/>
      <c r="P3270" s="23"/>
      <c r="Q3270" s="23"/>
      <c r="R3270" s="23"/>
      <c r="S3270" s="23"/>
      <c r="T3270" s="23"/>
      <c r="U3270" s="23"/>
      <c r="V3270" s="23"/>
      <c r="W3270" s="23"/>
      <c r="X3270" s="23"/>
      <c r="Y3270" s="23"/>
      <c r="Z3270" s="23"/>
      <c r="AA3270" s="23"/>
      <c r="AB3270" s="23"/>
      <c r="AC3270" s="23"/>
      <c r="AD3270" s="23"/>
      <c r="AE3270" s="23"/>
      <c r="AF3270" s="23"/>
      <c r="AG3270" s="23"/>
      <c r="AH3270" s="23"/>
      <c r="AI3270" s="23"/>
      <c r="AJ3270" s="23"/>
      <c r="AK3270" s="84"/>
    </row>
    <row r="3271" spans="1:39" ht="17" customHeight="1" x14ac:dyDescent="0.2">
      <c r="A3271" s="62"/>
      <c r="B3271" s="173"/>
      <c r="C3271" s="174"/>
      <c r="D3271" s="174"/>
      <c r="E3271" s="174"/>
      <c r="F3271" s="174"/>
      <c r="G3271" s="75"/>
      <c r="H3271" s="78"/>
      <c r="I3271" s="75" t="s">
        <v>313</v>
      </c>
      <c r="J3271" s="75"/>
      <c r="K3271" s="75"/>
      <c r="L3271" s="75"/>
      <c r="M3271" s="75"/>
      <c r="N3271" s="75"/>
      <c r="O3271" s="75"/>
      <c r="P3271" s="75"/>
      <c r="Q3271" s="75"/>
      <c r="R3271" s="78"/>
      <c r="S3271" s="75" t="s">
        <v>314</v>
      </c>
      <c r="T3271" s="75"/>
      <c r="U3271" s="75"/>
      <c r="V3271" s="75"/>
      <c r="W3271" s="75"/>
      <c r="X3271" s="75"/>
      <c r="Y3271" s="78"/>
      <c r="Z3271" s="75" t="s">
        <v>315</v>
      </c>
      <c r="AA3271" s="75"/>
      <c r="AB3271" s="79"/>
      <c r="AC3271" s="79"/>
      <c r="AD3271" s="79"/>
      <c r="AE3271" s="79"/>
      <c r="AF3271" s="79"/>
      <c r="AG3271" s="79"/>
      <c r="AH3271" s="79"/>
      <c r="AI3271" s="79"/>
      <c r="AJ3271" s="79"/>
      <c r="AK3271" s="85"/>
      <c r="AM3271"/>
    </row>
    <row r="3272" spans="1:39" ht="10" customHeight="1" x14ac:dyDescent="0.2">
      <c r="A3272" s="62"/>
      <c r="B3272" s="86"/>
      <c r="C3272" s="87"/>
      <c r="D3272" s="87"/>
      <c r="E3272" s="87"/>
      <c r="F3272" s="87"/>
      <c r="G3272" s="75"/>
      <c r="H3272" s="75"/>
      <c r="I3272" s="75"/>
      <c r="J3272" s="75"/>
      <c r="K3272" s="75"/>
      <c r="L3272" s="75"/>
      <c r="M3272" s="75"/>
      <c r="N3272" s="75"/>
      <c r="O3272" s="75"/>
      <c r="P3272" s="75"/>
      <c r="Q3272" s="75"/>
      <c r="R3272" s="75"/>
      <c r="S3272" s="75"/>
      <c r="T3272" s="75"/>
      <c r="U3272" s="75"/>
      <c r="V3272" s="75"/>
      <c r="W3272" s="75"/>
      <c r="X3272" s="75"/>
      <c r="Y3272" s="75"/>
      <c r="Z3272" s="75"/>
      <c r="AA3272" s="75"/>
      <c r="AB3272" s="75"/>
      <c r="AC3272" s="75"/>
      <c r="AD3272" s="75"/>
      <c r="AE3272" s="75"/>
      <c r="AF3272" s="75"/>
      <c r="AG3272" s="75"/>
      <c r="AH3272" s="75"/>
      <c r="AI3272" s="75"/>
      <c r="AJ3272" s="75"/>
      <c r="AK3272" s="88"/>
      <c r="AM3272"/>
    </row>
    <row r="3273" spans="1:39" s="23" customFormat="1" ht="15" customHeight="1" x14ac:dyDescent="0.15">
      <c r="A3273" s="64"/>
      <c r="B3273" s="173" t="s">
        <v>316</v>
      </c>
      <c r="C3273" s="174"/>
      <c r="D3273" s="174"/>
      <c r="E3273" s="174"/>
      <c r="F3273" s="174"/>
      <c r="G3273" s="29"/>
      <c r="H3273" s="70"/>
      <c r="I3273" s="80" t="s">
        <v>35</v>
      </c>
      <c r="J3273" s="80"/>
      <c r="K3273" s="80"/>
      <c r="L3273" s="80"/>
      <c r="M3273" s="70"/>
      <c r="N3273" s="80" t="s">
        <v>54</v>
      </c>
      <c r="Q3273" s="80"/>
      <c r="R3273" s="70"/>
      <c r="S3273" s="80" t="s">
        <v>317</v>
      </c>
      <c r="V3273" s="80"/>
      <c r="W3273" s="80"/>
      <c r="Y3273" s="70"/>
      <c r="Z3273" s="80" t="s">
        <v>318</v>
      </c>
      <c r="AA3273" s="80"/>
      <c r="AD3273" s="80"/>
      <c r="AE3273" s="80"/>
      <c r="AF3273" s="80"/>
      <c r="AG3273" s="80"/>
      <c r="AH3273" s="80"/>
      <c r="AI3273" s="80"/>
      <c r="AJ3273" s="80"/>
      <c r="AK3273" s="84"/>
    </row>
    <row r="3274" spans="1:39" ht="17" customHeight="1" x14ac:dyDescent="0.2">
      <c r="A3274" s="62"/>
      <c r="B3274" s="173"/>
      <c r="C3274" s="174"/>
      <c r="D3274" s="174"/>
      <c r="E3274" s="174"/>
      <c r="F3274" s="174"/>
      <c r="G3274" s="75"/>
      <c r="H3274" s="75" t="s">
        <v>319</v>
      </c>
      <c r="I3274" s="75"/>
      <c r="J3274" s="79"/>
      <c r="K3274" s="79"/>
      <c r="L3274" s="79"/>
      <c r="M3274" s="79"/>
      <c r="N3274" s="79"/>
      <c r="O3274" s="79"/>
      <c r="P3274" s="79"/>
      <c r="Q3274" s="79"/>
      <c r="R3274" s="79"/>
      <c r="S3274" s="79"/>
      <c r="T3274" s="79"/>
      <c r="U3274" s="79"/>
      <c r="V3274" s="79"/>
      <c r="W3274" s="79"/>
      <c r="X3274" s="79"/>
      <c r="Y3274" s="79"/>
      <c r="Z3274" s="79"/>
      <c r="AA3274" s="79"/>
      <c r="AB3274" s="79"/>
      <c r="AC3274" s="79"/>
      <c r="AD3274" s="79"/>
      <c r="AE3274" s="79"/>
      <c r="AF3274" s="79"/>
      <c r="AG3274" s="79"/>
      <c r="AH3274" s="79"/>
      <c r="AI3274" s="79"/>
      <c r="AJ3274" s="79"/>
      <c r="AK3274" s="82"/>
      <c r="AM3274"/>
    </row>
    <row r="3275" spans="1:39" ht="5" customHeight="1" x14ac:dyDescent="0.2">
      <c r="A3275" s="62"/>
      <c r="B3275" s="89"/>
      <c r="C3275" s="81"/>
      <c r="D3275" s="81"/>
      <c r="E3275" s="81"/>
      <c r="F3275" s="81"/>
      <c r="G3275" s="81"/>
      <c r="H3275" s="81"/>
      <c r="I3275" s="81"/>
      <c r="J3275" s="81"/>
      <c r="K3275" s="81"/>
      <c r="L3275" s="81"/>
      <c r="M3275" s="81"/>
      <c r="N3275" s="81"/>
      <c r="O3275" s="81"/>
      <c r="P3275" s="81"/>
      <c r="Q3275" s="81"/>
      <c r="R3275" s="81"/>
      <c r="S3275" s="81"/>
      <c r="T3275" s="81"/>
      <c r="U3275" s="81"/>
      <c r="V3275" s="81"/>
      <c r="W3275" s="81"/>
      <c r="X3275" s="81"/>
      <c r="Y3275" s="81"/>
      <c r="Z3275" s="81"/>
      <c r="AA3275" s="81"/>
      <c r="AB3275" s="81"/>
      <c r="AC3275" s="81"/>
      <c r="AD3275" s="81"/>
      <c r="AE3275" s="81"/>
      <c r="AF3275" s="81"/>
      <c r="AG3275" s="81"/>
      <c r="AH3275" s="81"/>
      <c r="AI3275" s="81"/>
      <c r="AJ3275" s="81"/>
      <c r="AK3275" s="90"/>
      <c r="AM3275"/>
    </row>
    <row r="3276" spans="1:39" ht="7" customHeight="1" x14ac:dyDescent="0.2">
      <c r="A3276" s="62"/>
      <c r="B3276" s="175"/>
      <c r="C3276" s="175"/>
      <c r="D3276" s="175"/>
      <c r="E3276" s="175"/>
      <c r="F3276" s="176"/>
      <c r="G3276" s="176"/>
      <c r="H3276" s="176"/>
      <c r="I3276" s="176"/>
      <c r="J3276" s="176"/>
      <c r="K3276" s="176"/>
      <c r="L3276" s="176"/>
      <c r="M3276" s="176"/>
      <c r="N3276" s="176"/>
      <c r="O3276" s="176"/>
      <c r="P3276" s="176"/>
      <c r="Q3276" s="176"/>
      <c r="R3276" s="176"/>
      <c r="S3276" s="176"/>
      <c r="T3276" s="176"/>
      <c r="U3276" s="176"/>
      <c r="V3276" s="176"/>
      <c r="W3276" s="176"/>
      <c r="X3276" s="176"/>
      <c r="Y3276" s="176"/>
      <c r="Z3276" s="176"/>
      <c r="AA3276" s="176"/>
      <c r="AB3276" s="176"/>
      <c r="AC3276" s="176"/>
      <c r="AD3276" s="176"/>
      <c r="AE3276" s="176"/>
      <c r="AF3276" s="176"/>
      <c r="AG3276" s="176"/>
      <c r="AH3276" s="176"/>
      <c r="AI3276" s="176"/>
      <c r="AJ3276" s="176"/>
      <c r="AK3276" s="176"/>
      <c r="AM3276"/>
    </row>
    <row r="3277" spans="1:39" ht="16" customHeight="1" x14ac:dyDescent="0.2">
      <c r="A3277" s="62"/>
      <c r="B3277" s="177" t="s">
        <v>320</v>
      </c>
      <c r="C3277" s="178"/>
      <c r="D3277" s="178"/>
      <c r="E3277" s="178"/>
      <c r="F3277" s="143"/>
      <c r="G3277" s="143"/>
      <c r="H3277" s="143"/>
      <c r="I3277" s="143"/>
      <c r="J3277" s="143"/>
      <c r="K3277" s="143"/>
      <c r="L3277" s="143"/>
      <c r="M3277" s="143"/>
      <c r="N3277" s="143"/>
      <c r="O3277" s="143"/>
      <c r="P3277" s="143"/>
      <c r="Q3277" s="143"/>
      <c r="R3277" s="143"/>
      <c r="S3277" s="143"/>
      <c r="T3277" s="143"/>
      <c r="U3277" s="143"/>
      <c r="V3277" s="143"/>
      <c r="W3277" s="143"/>
      <c r="X3277" s="143"/>
      <c r="Y3277" s="143"/>
      <c r="Z3277" s="143"/>
      <c r="AA3277" s="143"/>
      <c r="AB3277" s="143"/>
      <c r="AC3277" s="143"/>
      <c r="AD3277" s="143"/>
      <c r="AE3277" s="143"/>
      <c r="AF3277" s="143"/>
      <c r="AG3277" s="143"/>
      <c r="AH3277" s="143"/>
      <c r="AI3277" s="143"/>
      <c r="AJ3277" s="143"/>
      <c r="AK3277" s="144"/>
      <c r="AM3277"/>
    </row>
    <row r="3278" spans="1:39" ht="16" customHeight="1" x14ac:dyDescent="0.2">
      <c r="A3278" s="62"/>
      <c r="B3278" s="145"/>
      <c r="C3278" s="146"/>
      <c r="D3278" s="146"/>
      <c r="E3278" s="146"/>
      <c r="F3278" s="146"/>
      <c r="G3278" s="146"/>
      <c r="H3278" s="146"/>
      <c r="I3278" s="146"/>
      <c r="J3278" s="146"/>
      <c r="K3278" s="146"/>
      <c r="L3278" s="146"/>
      <c r="M3278" s="146"/>
      <c r="N3278" s="146"/>
      <c r="O3278" s="146"/>
      <c r="P3278" s="146"/>
      <c r="Q3278" s="146"/>
      <c r="R3278" s="146"/>
      <c r="S3278" s="146"/>
      <c r="T3278" s="146"/>
      <c r="U3278" s="146"/>
      <c r="V3278" s="146"/>
      <c r="W3278" s="146"/>
      <c r="X3278" s="146"/>
      <c r="Y3278" s="146"/>
      <c r="Z3278" s="146"/>
      <c r="AA3278" s="146"/>
      <c r="AB3278" s="146"/>
      <c r="AC3278" s="146"/>
      <c r="AD3278" s="146"/>
      <c r="AE3278" s="146"/>
      <c r="AF3278" s="146"/>
      <c r="AG3278" s="146"/>
      <c r="AH3278" s="146"/>
      <c r="AI3278" s="146"/>
      <c r="AJ3278" s="146"/>
      <c r="AK3278" s="147"/>
      <c r="AM3278"/>
    </row>
    <row r="3279" spans="1:39" ht="16" customHeight="1" x14ac:dyDescent="0.2">
      <c r="A3279" s="62"/>
      <c r="B3279" s="145"/>
      <c r="C3279" s="146"/>
      <c r="D3279" s="146"/>
      <c r="E3279" s="146"/>
      <c r="F3279" s="146"/>
      <c r="G3279" s="146"/>
      <c r="H3279" s="146"/>
      <c r="I3279" s="146"/>
      <c r="J3279" s="146"/>
      <c r="K3279" s="146"/>
      <c r="L3279" s="146"/>
      <c r="M3279" s="146"/>
      <c r="N3279" s="146"/>
      <c r="O3279" s="146"/>
      <c r="P3279" s="146"/>
      <c r="Q3279" s="146"/>
      <c r="R3279" s="146"/>
      <c r="S3279" s="146"/>
      <c r="T3279" s="146"/>
      <c r="U3279" s="146"/>
      <c r="V3279" s="146"/>
      <c r="W3279" s="146"/>
      <c r="X3279" s="146"/>
      <c r="Y3279" s="146"/>
      <c r="Z3279" s="146"/>
      <c r="AA3279" s="146"/>
      <c r="AB3279" s="146"/>
      <c r="AC3279" s="146"/>
      <c r="AD3279" s="146"/>
      <c r="AE3279" s="146"/>
      <c r="AF3279" s="146"/>
      <c r="AG3279" s="146"/>
      <c r="AH3279" s="146"/>
      <c r="AI3279" s="146"/>
      <c r="AJ3279" s="146"/>
      <c r="AK3279" s="147"/>
      <c r="AM3279"/>
    </row>
    <row r="3280" spans="1:39" ht="16" customHeight="1" x14ac:dyDescent="0.2">
      <c r="A3280" s="62"/>
      <c r="B3280" s="145"/>
      <c r="C3280" s="146"/>
      <c r="D3280" s="146"/>
      <c r="E3280" s="146"/>
      <c r="F3280" s="146"/>
      <c r="G3280" s="146"/>
      <c r="H3280" s="146"/>
      <c r="I3280" s="146"/>
      <c r="J3280" s="146"/>
      <c r="K3280" s="146"/>
      <c r="L3280" s="146"/>
      <c r="M3280" s="146"/>
      <c r="N3280" s="146"/>
      <c r="O3280" s="146"/>
      <c r="P3280" s="146"/>
      <c r="Q3280" s="146"/>
      <c r="R3280" s="146"/>
      <c r="S3280" s="146"/>
      <c r="T3280" s="146"/>
      <c r="U3280" s="146"/>
      <c r="V3280" s="146"/>
      <c r="W3280" s="146"/>
      <c r="X3280" s="146"/>
      <c r="Y3280" s="146"/>
      <c r="Z3280" s="146"/>
      <c r="AA3280" s="146"/>
      <c r="AB3280" s="146"/>
      <c r="AC3280" s="146"/>
      <c r="AD3280" s="146"/>
      <c r="AE3280" s="146"/>
      <c r="AF3280" s="146"/>
      <c r="AG3280" s="146"/>
      <c r="AH3280" s="146"/>
      <c r="AI3280" s="146"/>
      <c r="AJ3280" s="146"/>
      <c r="AK3280" s="147"/>
      <c r="AM3280"/>
    </row>
    <row r="3281" spans="1:44" ht="17" customHeight="1" x14ac:dyDescent="0.2">
      <c r="A3281" s="62"/>
      <c r="B3281" s="145"/>
      <c r="C3281" s="146"/>
      <c r="D3281" s="146"/>
      <c r="E3281" s="146"/>
      <c r="F3281" s="146"/>
      <c r="G3281" s="146"/>
      <c r="H3281" s="146"/>
      <c r="I3281" s="146"/>
      <c r="J3281" s="146"/>
      <c r="K3281" s="146"/>
      <c r="L3281" s="146"/>
      <c r="M3281" s="146"/>
      <c r="N3281" s="146"/>
      <c r="O3281" s="146"/>
      <c r="P3281" s="146"/>
      <c r="Q3281" s="146"/>
      <c r="R3281" s="146"/>
      <c r="S3281" s="146"/>
      <c r="T3281" s="146"/>
      <c r="U3281" s="146"/>
      <c r="V3281" s="146"/>
      <c r="W3281" s="146"/>
      <c r="X3281" s="146"/>
      <c r="Y3281" s="146"/>
      <c r="Z3281" s="146"/>
      <c r="AA3281" s="146"/>
      <c r="AB3281" s="146"/>
      <c r="AC3281" s="146"/>
      <c r="AD3281" s="146"/>
      <c r="AE3281" s="146"/>
      <c r="AF3281" s="146"/>
      <c r="AG3281" s="146"/>
      <c r="AH3281" s="146"/>
      <c r="AI3281" s="146"/>
      <c r="AJ3281" s="146"/>
      <c r="AK3281" s="147"/>
      <c r="AM3281"/>
    </row>
    <row r="3282" spans="1:44" ht="17" customHeight="1" x14ac:dyDescent="0.2">
      <c r="A3282" s="62"/>
      <c r="B3282" s="145"/>
      <c r="C3282" s="146"/>
      <c r="D3282" s="146"/>
      <c r="E3282" s="146"/>
      <c r="F3282" s="146"/>
      <c r="G3282" s="146"/>
      <c r="H3282" s="146"/>
      <c r="I3282" s="146"/>
      <c r="J3282" s="146"/>
      <c r="K3282" s="146"/>
      <c r="L3282" s="146"/>
      <c r="M3282" s="146"/>
      <c r="N3282" s="146"/>
      <c r="O3282" s="146"/>
      <c r="P3282" s="146"/>
      <c r="Q3282" s="146"/>
      <c r="R3282" s="146"/>
      <c r="S3282" s="146"/>
      <c r="T3282" s="146"/>
      <c r="U3282" s="146"/>
      <c r="V3282" s="146"/>
      <c r="W3282" s="146"/>
      <c r="X3282" s="146"/>
      <c r="Y3282" s="146"/>
      <c r="Z3282" s="146"/>
      <c r="AA3282" s="146"/>
      <c r="AB3282" s="146"/>
      <c r="AC3282" s="146"/>
      <c r="AD3282" s="146"/>
      <c r="AE3282" s="146"/>
      <c r="AF3282" s="146"/>
      <c r="AG3282" s="146"/>
      <c r="AH3282" s="146"/>
      <c r="AI3282" s="146"/>
      <c r="AJ3282" s="146"/>
      <c r="AK3282" s="147"/>
      <c r="AM3282"/>
    </row>
    <row r="3283" spans="1:44" ht="17" customHeight="1" x14ac:dyDescent="0.2">
      <c r="A3283" s="62"/>
      <c r="B3283" s="148"/>
      <c r="C3283" s="149"/>
      <c r="D3283" s="149"/>
      <c r="E3283" s="149"/>
      <c r="F3283" s="149"/>
      <c r="G3283" s="149"/>
      <c r="H3283" s="149"/>
      <c r="I3283" s="149"/>
      <c r="J3283" s="149"/>
      <c r="K3283" s="149"/>
      <c r="L3283" s="149"/>
      <c r="M3283" s="149"/>
      <c r="N3283" s="149"/>
      <c r="O3283" s="149"/>
      <c r="P3283" s="149"/>
      <c r="Q3283" s="149"/>
      <c r="R3283" s="149"/>
      <c r="S3283" s="149"/>
      <c r="T3283" s="149"/>
      <c r="U3283" s="149"/>
      <c r="V3283" s="149"/>
      <c r="W3283" s="149"/>
      <c r="X3283" s="149"/>
      <c r="Y3283" s="149"/>
      <c r="Z3283" s="149"/>
      <c r="AA3283" s="149"/>
      <c r="AB3283" s="149"/>
      <c r="AC3283" s="149"/>
      <c r="AD3283" s="149"/>
      <c r="AE3283" s="149"/>
      <c r="AF3283" s="149"/>
      <c r="AG3283" s="149"/>
      <c r="AH3283" s="149"/>
      <c r="AI3283" s="149"/>
      <c r="AJ3283" s="149"/>
      <c r="AK3283" s="150"/>
      <c r="AM3283"/>
    </row>
    <row r="3284" spans="1:44" ht="7" customHeight="1" x14ac:dyDescent="0.2">
      <c r="A3284" s="62"/>
      <c r="AM3284"/>
    </row>
    <row r="3285" spans="1:44" ht="12" customHeight="1" x14ac:dyDescent="0.2">
      <c r="A3285" s="62"/>
      <c r="B3285" s="169" t="s">
        <v>321</v>
      </c>
      <c r="C3285" s="170"/>
      <c r="D3285" s="170"/>
      <c r="E3285" s="170"/>
      <c r="F3285" s="25"/>
      <c r="G3285" s="25"/>
      <c r="H3285" s="25"/>
      <c r="I3285" s="25"/>
      <c r="J3285" s="25"/>
      <c r="K3285" s="25"/>
      <c r="L3285" s="25"/>
      <c r="M3285" s="25"/>
      <c r="N3285" s="25"/>
      <c r="O3285" s="25"/>
      <c r="P3285" s="25"/>
      <c r="Q3285" s="25"/>
      <c r="R3285" s="25"/>
      <c r="S3285" s="26"/>
      <c r="T3285" s="169" t="s">
        <v>322</v>
      </c>
      <c r="U3285" s="170"/>
      <c r="V3285" s="170"/>
      <c r="W3285" s="170"/>
      <c r="X3285" s="25"/>
      <c r="Y3285" s="25"/>
      <c r="Z3285" s="25"/>
      <c r="AA3285" s="25"/>
      <c r="AB3285" s="25"/>
      <c r="AC3285" s="25"/>
      <c r="AD3285" s="25"/>
      <c r="AE3285" s="25"/>
      <c r="AF3285" s="25"/>
      <c r="AG3285" s="25"/>
      <c r="AH3285" s="25"/>
      <c r="AI3285" s="25"/>
      <c r="AJ3285" s="25"/>
      <c r="AK3285" s="26"/>
      <c r="AM3285"/>
    </row>
    <row r="3286" spans="1:44" x14ac:dyDescent="0.2">
      <c r="A3286" s="62"/>
      <c r="B3286" s="36"/>
      <c r="C3286" s="37"/>
      <c r="D3286" s="38" t="s">
        <v>323</v>
      </c>
      <c r="F3286" s="32"/>
      <c r="G3286" s="32"/>
      <c r="H3286" s="32"/>
      <c r="I3286" s="32"/>
      <c r="J3286" s="32"/>
      <c r="K3286" s="32"/>
      <c r="L3286" s="32"/>
      <c r="M3286" s="32"/>
      <c r="N3286" s="32"/>
      <c r="O3286" s="32"/>
      <c r="P3286" s="32"/>
      <c r="S3286" s="35"/>
      <c r="T3286" s="36"/>
      <c r="U3286" s="37"/>
      <c r="V3286" s="38" t="s">
        <v>323</v>
      </c>
      <c r="X3286" s="32"/>
      <c r="Y3286" s="32"/>
      <c r="Z3286" s="32"/>
      <c r="AA3286" s="32"/>
      <c r="AB3286" s="32"/>
      <c r="AC3286" s="32"/>
      <c r="AD3286" s="32"/>
      <c r="AE3286" s="32"/>
      <c r="AF3286" s="32"/>
      <c r="AG3286" s="32"/>
      <c r="AH3286" s="32"/>
      <c r="AI3286" s="38"/>
      <c r="AJ3286" s="38"/>
      <c r="AK3286" s="35"/>
      <c r="AM3286"/>
    </row>
    <row r="3287" spans="1:44" ht="7" customHeight="1" x14ac:dyDescent="0.2">
      <c r="A3287" s="62"/>
      <c r="B3287" s="34"/>
      <c r="S3287" s="35"/>
      <c r="T3287" s="34"/>
      <c r="AK3287" s="35"/>
      <c r="AM3287"/>
    </row>
    <row r="3288" spans="1:44" ht="14.25" customHeight="1" x14ac:dyDescent="0.2">
      <c r="A3288" s="62"/>
      <c r="B3288" s="39"/>
      <c r="F3288" s="38" t="s">
        <v>324</v>
      </c>
      <c r="H3288" s="40"/>
      <c r="I3288" s="40"/>
      <c r="J3288" s="41" t="s">
        <v>325</v>
      </c>
      <c r="K3288" s="40"/>
      <c r="L3288" s="41" t="s">
        <v>326</v>
      </c>
      <c r="M3288" s="40"/>
      <c r="N3288" s="40"/>
      <c r="S3288" s="35"/>
      <c r="T3288" s="39"/>
      <c r="X3288" s="38" t="s">
        <v>324</v>
      </c>
      <c r="Z3288" s="40"/>
      <c r="AA3288" s="40"/>
      <c r="AB3288" s="41" t="s">
        <v>325</v>
      </c>
      <c r="AC3288" s="40"/>
      <c r="AD3288" s="41" t="s">
        <v>326</v>
      </c>
      <c r="AE3288" s="40"/>
      <c r="AF3288" s="40"/>
      <c r="AK3288" s="35"/>
      <c r="AM3288"/>
    </row>
    <row r="3289" spans="1:44" ht="5" customHeight="1" x14ac:dyDescent="0.2">
      <c r="A3289" s="62"/>
      <c r="B3289" s="31"/>
      <c r="C3289" s="32"/>
      <c r="D3289" s="32"/>
      <c r="E3289" s="32"/>
      <c r="F3289" s="32"/>
      <c r="G3289" s="32"/>
      <c r="H3289" s="32"/>
      <c r="I3289" s="32"/>
      <c r="J3289" s="32"/>
      <c r="K3289" s="32"/>
      <c r="L3289" s="32"/>
      <c r="M3289" s="32"/>
      <c r="N3289" s="32"/>
      <c r="O3289" s="32"/>
      <c r="P3289" s="32"/>
      <c r="Q3289" s="32"/>
      <c r="R3289" s="32"/>
      <c r="S3289" s="33"/>
      <c r="T3289" s="31"/>
      <c r="U3289" s="32"/>
      <c r="V3289" s="32"/>
      <c r="W3289" s="32"/>
      <c r="X3289" s="32"/>
      <c r="Y3289" s="32"/>
      <c r="Z3289" s="32"/>
      <c r="AA3289" s="32"/>
      <c r="AB3289" s="32"/>
      <c r="AC3289" s="32"/>
      <c r="AD3289" s="32"/>
      <c r="AE3289" s="32"/>
      <c r="AF3289" s="32"/>
      <c r="AG3289" s="32"/>
      <c r="AH3289" s="32"/>
      <c r="AI3289" s="32"/>
      <c r="AJ3289" s="32"/>
      <c r="AK3289" s="33"/>
      <c r="AM3289"/>
    </row>
    <row r="3290" spans="1:44" x14ac:dyDescent="0.2">
      <c r="A3290"/>
      <c r="AK3290" s="95" t="s">
        <v>327</v>
      </c>
      <c r="AM3290"/>
    </row>
    <row r="3291" spans="1:44" ht="5" customHeight="1" x14ac:dyDescent="0.2">
      <c r="B3291" s="16"/>
      <c r="C3291" s="17"/>
      <c r="D3291" s="18"/>
      <c r="E3291" s="18"/>
      <c r="F3291" s="18"/>
      <c r="G3291" s="18"/>
      <c r="H3291" s="18"/>
      <c r="I3291" s="16"/>
      <c r="J3291" s="16"/>
      <c r="K3291" s="16"/>
      <c r="L3291" s="16"/>
      <c r="M3291" s="16"/>
      <c r="N3291" s="16"/>
      <c r="O3291" s="16"/>
      <c r="P3291" s="16"/>
      <c r="Q3291" s="16"/>
      <c r="R3291" s="16"/>
      <c r="S3291" s="16"/>
      <c r="T3291" s="16"/>
      <c r="U3291" s="16"/>
      <c r="V3291" s="16"/>
      <c r="W3291" s="16"/>
      <c r="X3291" s="16"/>
      <c r="Y3291" s="16"/>
      <c r="Z3291" s="16"/>
      <c r="AA3291" s="16"/>
      <c r="AB3291" s="16"/>
      <c r="AC3291" s="16"/>
      <c r="AD3291" s="16"/>
      <c r="AE3291" s="16"/>
      <c r="AF3291" s="16"/>
      <c r="AG3291" s="16"/>
      <c r="AH3291" s="16"/>
      <c r="AI3291" s="16"/>
      <c r="AJ3291" s="16"/>
      <c r="AK3291" s="16"/>
    </row>
    <row r="3292" spans="1:44" ht="22" customHeight="1" x14ac:dyDescent="0.2">
      <c r="A3292" t="str">
        <f>IF($AN$2="","",IF(A3222&gt;=$AN$2,"",1+A3222))</f>
        <v/>
      </c>
      <c r="B3292" s="188"/>
      <c r="C3292" s="189"/>
      <c r="D3292" s="189"/>
      <c r="E3292" s="189"/>
      <c r="F3292" s="189"/>
      <c r="G3292" s="189"/>
      <c r="H3292" s="189"/>
      <c r="I3292" s="190"/>
      <c r="J3292" s="192" t="s">
        <v>277</v>
      </c>
      <c r="K3292" s="193"/>
      <c r="L3292" s="193"/>
      <c r="M3292" s="193"/>
      <c r="N3292" s="193"/>
      <c r="O3292" s="193"/>
      <c r="P3292" s="193"/>
      <c r="Q3292" s="193"/>
      <c r="R3292" s="193"/>
      <c r="S3292" s="193"/>
      <c r="T3292" s="193"/>
      <c r="U3292" s="193"/>
      <c r="V3292" s="193"/>
      <c r="W3292" s="193"/>
      <c r="X3292" s="196" t="str">
        <f>IF(A3292="","",_xlfn.XLOOKUP(A3292,Listagem[Item],Listagem[Número OS]))</f>
        <v/>
      </c>
      <c r="Y3292" s="196"/>
      <c r="Z3292" s="196"/>
      <c r="AA3292" s="196"/>
      <c r="AB3292" s="196"/>
      <c r="AC3292" s="197"/>
      <c r="AD3292" s="188"/>
      <c r="AE3292" s="189"/>
      <c r="AF3292" s="189"/>
      <c r="AG3292" s="189"/>
      <c r="AH3292" s="189"/>
      <c r="AI3292" s="189"/>
      <c r="AJ3292" s="189"/>
      <c r="AK3292" s="190"/>
      <c r="AL3292" s="13"/>
      <c r="AM3292"/>
    </row>
    <row r="3293" spans="1:44" ht="22" customHeight="1" x14ac:dyDescent="0.2">
      <c r="A3293" s="14"/>
      <c r="B3293" s="161"/>
      <c r="C3293" s="162"/>
      <c r="D3293" s="162"/>
      <c r="E3293" s="162"/>
      <c r="F3293" s="162"/>
      <c r="G3293" s="162"/>
      <c r="H3293" s="162"/>
      <c r="I3293" s="191"/>
      <c r="J3293" s="194"/>
      <c r="K3293" s="195"/>
      <c r="L3293" s="195"/>
      <c r="M3293" s="195"/>
      <c r="N3293" s="195"/>
      <c r="O3293" s="195"/>
      <c r="P3293" s="195"/>
      <c r="Q3293" s="195"/>
      <c r="R3293" s="195"/>
      <c r="S3293" s="195"/>
      <c r="T3293" s="195"/>
      <c r="U3293" s="195"/>
      <c r="V3293" s="195"/>
      <c r="W3293" s="195"/>
      <c r="X3293" s="198"/>
      <c r="Y3293" s="198"/>
      <c r="Z3293" s="198"/>
      <c r="AA3293" s="198"/>
      <c r="AB3293" s="198"/>
      <c r="AC3293" s="199"/>
      <c r="AD3293" s="161"/>
      <c r="AE3293" s="162"/>
      <c r="AF3293" s="162"/>
      <c r="AG3293" s="162"/>
      <c r="AH3293" s="162"/>
      <c r="AI3293" s="162"/>
      <c r="AJ3293" s="162"/>
      <c r="AK3293" s="191"/>
      <c r="AM3293"/>
    </row>
    <row r="3294" spans="1:44" ht="7" customHeight="1" x14ac:dyDescent="0.2">
      <c r="A3294"/>
      <c r="C3294" s="15"/>
      <c r="D3294" s="12"/>
      <c r="E3294" s="12"/>
      <c r="F3294" s="12"/>
      <c r="G3294" s="12"/>
      <c r="H3294" s="12"/>
      <c r="AM3294"/>
    </row>
    <row r="3295" spans="1:44" ht="18" customHeight="1" x14ac:dyDescent="0.2">
      <c r="A3295" s="62"/>
      <c r="B3295" s="200" t="s">
        <v>11</v>
      </c>
      <c r="C3295" s="201"/>
      <c r="D3295" s="201"/>
      <c r="E3295" s="201"/>
      <c r="F3295" s="201"/>
      <c r="G3295" s="201"/>
      <c r="H3295" s="201"/>
      <c r="I3295" s="97" t="str">
        <f>IF($X3292="","",_xlfn.XLOOKUP($X3292,Sisteplant[Número OS],Sisteplant[Denominação Tipo de Solicitação Serviço]))</f>
        <v/>
      </c>
      <c r="J3295" s="99"/>
      <c r="K3295" s="99"/>
      <c r="L3295" s="99"/>
      <c r="M3295" s="99"/>
      <c r="N3295" s="99"/>
      <c r="O3295" s="200" t="s">
        <v>13</v>
      </c>
      <c r="P3295" s="201"/>
      <c r="Q3295" s="201"/>
      <c r="R3295" s="98" t="str">
        <f>IF($X3292="","",_xlfn.XLOOKUP($X3292,Sisteplant[Número OS],Sisteplant[Denominação Oficina]))</f>
        <v/>
      </c>
      <c r="S3295" s="98"/>
      <c r="T3295" s="98"/>
      <c r="U3295" s="98"/>
      <c r="V3295" s="98"/>
      <c r="W3295" s="98"/>
      <c r="X3295" s="202" t="s">
        <v>15</v>
      </c>
      <c r="Y3295" s="203"/>
      <c r="Z3295" s="203"/>
      <c r="AA3295" s="203"/>
      <c r="AB3295" s="203"/>
      <c r="AC3295" s="204" t="str">
        <f>IF($X3292="","",_xlfn.XLOOKUP($X3292,Sisteplant[Número OS],Sisteplant[Data Prevista]))</f>
        <v/>
      </c>
      <c r="AD3295" s="204"/>
      <c r="AE3295" s="204"/>
      <c r="AF3295" s="204"/>
      <c r="AG3295" s="204"/>
      <c r="AH3295" s="204"/>
      <c r="AI3295" s="204"/>
      <c r="AJ3295" s="204"/>
      <c r="AK3295" s="234"/>
      <c r="AM3295"/>
      <c r="AN3295" s="111"/>
      <c r="AO3295" s="111"/>
      <c r="AP3295" s="111"/>
      <c r="AQ3295" s="111"/>
      <c r="AR3295" s="111"/>
    </row>
    <row r="3296" spans="1:44" ht="7" customHeight="1" x14ac:dyDescent="0.2">
      <c r="A3296" s="62"/>
      <c r="B3296" s="16"/>
      <c r="C3296" s="17"/>
      <c r="D3296" s="18"/>
      <c r="E3296" s="18"/>
      <c r="F3296" s="18"/>
      <c r="G3296" s="18"/>
      <c r="H3296" s="18"/>
      <c r="I3296" s="16"/>
      <c r="J3296" s="16"/>
      <c r="K3296" s="16"/>
      <c r="L3296" s="16"/>
      <c r="M3296" s="16"/>
      <c r="N3296" s="16"/>
      <c r="O3296" s="16"/>
      <c r="P3296" s="16"/>
      <c r="Q3296" s="16"/>
      <c r="R3296" s="16"/>
      <c r="S3296" s="16"/>
      <c r="T3296" s="16"/>
      <c r="U3296" s="16"/>
      <c r="V3296" s="16"/>
      <c r="W3296" s="16"/>
      <c r="X3296" s="16"/>
      <c r="Y3296" s="16"/>
      <c r="Z3296" s="16"/>
      <c r="AA3296" s="16"/>
      <c r="AB3296" s="16"/>
      <c r="AC3296" s="16"/>
      <c r="AD3296" s="16"/>
      <c r="AE3296" s="16"/>
      <c r="AF3296" s="16"/>
      <c r="AG3296" s="16"/>
      <c r="AH3296" s="16"/>
      <c r="AI3296" s="16"/>
      <c r="AJ3296" s="16"/>
      <c r="AK3296" s="16"/>
      <c r="AM3296"/>
      <c r="AN3296" s="111"/>
      <c r="AO3296" s="111"/>
      <c r="AP3296" s="111"/>
      <c r="AQ3296" s="111"/>
      <c r="AR3296" s="111"/>
    </row>
    <row r="3297" spans="1:44" ht="15" customHeight="1" x14ac:dyDescent="0.2">
      <c r="A3297" s="62"/>
      <c r="B3297" s="91" t="s">
        <v>278</v>
      </c>
      <c r="C3297" s="19"/>
      <c r="D3297" s="20"/>
      <c r="E3297" s="20"/>
      <c r="F3297" s="20"/>
      <c r="G3297" s="20"/>
      <c r="H3297" s="20"/>
      <c r="I3297" s="21"/>
      <c r="J3297" s="21"/>
      <c r="K3297" s="21"/>
      <c r="L3297" s="21"/>
      <c r="M3297" s="21"/>
      <c r="N3297" s="21"/>
      <c r="O3297" s="21"/>
      <c r="P3297" s="21"/>
      <c r="Q3297" s="21"/>
      <c r="R3297" s="21"/>
      <c r="S3297" s="21"/>
      <c r="T3297" s="21"/>
      <c r="U3297" s="21"/>
      <c r="V3297" s="21"/>
      <c r="W3297" s="21"/>
      <c r="X3297" s="21"/>
      <c r="Y3297" s="21"/>
      <c r="Z3297" s="21"/>
      <c r="AA3297" s="21"/>
      <c r="AB3297" s="21"/>
      <c r="AC3297" s="21"/>
      <c r="AD3297" s="21"/>
      <c r="AE3297" s="21"/>
      <c r="AF3297" s="21"/>
      <c r="AG3297" s="21"/>
      <c r="AH3297" s="21"/>
      <c r="AI3297" s="21"/>
      <c r="AJ3297" s="21"/>
      <c r="AK3297" s="22"/>
      <c r="AM3297"/>
      <c r="AN3297" s="111"/>
      <c r="AO3297" s="111"/>
      <c r="AP3297" s="111"/>
      <c r="AQ3297" s="111"/>
      <c r="AR3297" s="111"/>
    </row>
    <row r="3298" spans="1:44" ht="16.75" customHeight="1" x14ac:dyDescent="0.2">
      <c r="A3298" s="64"/>
      <c r="B3298" s="208" t="str">
        <f>IF($X3292="","",_xlfn.XLOOKUP($X3292,Sisteplant[Número OS],Sisteplant[Descrição OS]))</f>
        <v/>
      </c>
      <c r="C3298" s="209"/>
      <c r="D3298" s="209"/>
      <c r="E3298" s="209"/>
      <c r="F3298" s="209"/>
      <c r="G3298" s="209"/>
      <c r="H3298" s="209"/>
      <c r="I3298" s="209"/>
      <c r="J3298" s="209"/>
      <c r="K3298" s="209"/>
      <c r="L3298" s="209"/>
      <c r="M3298" s="209"/>
      <c r="N3298" s="209"/>
      <c r="O3298" s="209"/>
      <c r="P3298" s="209"/>
      <c r="Q3298" s="209"/>
      <c r="R3298" s="209"/>
      <c r="S3298" s="209"/>
      <c r="T3298" s="209"/>
      <c r="U3298" s="209"/>
      <c r="V3298" s="209"/>
      <c r="W3298" s="209"/>
      <c r="X3298" s="209"/>
      <c r="Y3298" s="209"/>
      <c r="Z3298" s="209"/>
      <c r="AA3298" s="209"/>
      <c r="AB3298" s="209"/>
      <c r="AC3298" s="209"/>
      <c r="AD3298" s="209"/>
      <c r="AE3298" s="209"/>
      <c r="AF3298" s="209"/>
      <c r="AG3298" s="209"/>
      <c r="AH3298" s="209"/>
      <c r="AI3298" s="209"/>
      <c r="AJ3298" s="209"/>
      <c r="AK3298" s="210"/>
      <c r="AM3298"/>
    </row>
    <row r="3299" spans="1:44" ht="16.75" customHeight="1" x14ac:dyDescent="0.2">
      <c r="A3299" s="64"/>
      <c r="B3299" s="208"/>
      <c r="C3299" s="209"/>
      <c r="D3299" s="209"/>
      <c r="E3299" s="209"/>
      <c r="F3299" s="209"/>
      <c r="G3299" s="209"/>
      <c r="H3299" s="209"/>
      <c r="I3299" s="209"/>
      <c r="J3299" s="209"/>
      <c r="K3299" s="209"/>
      <c r="L3299" s="209"/>
      <c r="M3299" s="209"/>
      <c r="N3299" s="209"/>
      <c r="O3299" s="209"/>
      <c r="P3299" s="209"/>
      <c r="Q3299" s="209"/>
      <c r="R3299" s="209"/>
      <c r="S3299" s="209"/>
      <c r="T3299" s="209"/>
      <c r="U3299" s="209"/>
      <c r="V3299" s="209"/>
      <c r="W3299" s="209"/>
      <c r="X3299" s="209"/>
      <c r="Y3299" s="209"/>
      <c r="Z3299" s="209"/>
      <c r="AA3299" s="209"/>
      <c r="AB3299" s="209"/>
      <c r="AC3299" s="209"/>
      <c r="AD3299" s="209"/>
      <c r="AE3299" s="209"/>
      <c r="AF3299" s="209"/>
      <c r="AG3299" s="209"/>
      <c r="AH3299" s="209"/>
      <c r="AI3299" s="209"/>
      <c r="AJ3299" s="209"/>
      <c r="AK3299" s="210"/>
      <c r="AM3299"/>
    </row>
    <row r="3300" spans="1:44" ht="16.75" customHeight="1" x14ac:dyDescent="0.2">
      <c r="A3300" s="62"/>
      <c r="B3300" s="208"/>
      <c r="C3300" s="209"/>
      <c r="D3300" s="209"/>
      <c r="E3300" s="209"/>
      <c r="F3300" s="209"/>
      <c r="G3300" s="209"/>
      <c r="H3300" s="209"/>
      <c r="I3300" s="209"/>
      <c r="J3300" s="209"/>
      <c r="K3300" s="209"/>
      <c r="L3300" s="209"/>
      <c r="M3300" s="209"/>
      <c r="N3300" s="209"/>
      <c r="O3300" s="209"/>
      <c r="P3300" s="209"/>
      <c r="Q3300" s="209"/>
      <c r="R3300" s="209"/>
      <c r="S3300" s="209"/>
      <c r="T3300" s="209"/>
      <c r="U3300" s="209"/>
      <c r="V3300" s="209"/>
      <c r="W3300" s="209"/>
      <c r="X3300" s="209"/>
      <c r="Y3300" s="209"/>
      <c r="Z3300" s="209"/>
      <c r="AA3300" s="209"/>
      <c r="AB3300" s="209"/>
      <c r="AC3300" s="209"/>
      <c r="AD3300" s="209"/>
      <c r="AE3300" s="209"/>
      <c r="AF3300" s="209"/>
      <c r="AG3300" s="209"/>
      <c r="AH3300" s="209"/>
      <c r="AI3300" s="209"/>
      <c r="AJ3300" s="209"/>
      <c r="AK3300" s="210"/>
      <c r="AM3300"/>
    </row>
    <row r="3301" spans="1:44" ht="16.75" customHeight="1" x14ac:dyDescent="0.2">
      <c r="A3301" s="62"/>
      <c r="B3301" s="211"/>
      <c r="C3301" s="212"/>
      <c r="D3301" s="212"/>
      <c r="E3301" s="212"/>
      <c r="F3301" s="212"/>
      <c r="G3301" s="212"/>
      <c r="H3301" s="212"/>
      <c r="I3301" s="212"/>
      <c r="J3301" s="212"/>
      <c r="K3301" s="212"/>
      <c r="L3301" s="212"/>
      <c r="M3301" s="212"/>
      <c r="N3301" s="212"/>
      <c r="O3301" s="212"/>
      <c r="P3301" s="212"/>
      <c r="Q3301" s="212"/>
      <c r="R3301" s="212"/>
      <c r="S3301" s="212"/>
      <c r="T3301" s="212"/>
      <c r="U3301" s="212"/>
      <c r="V3301" s="212"/>
      <c r="W3301" s="212"/>
      <c r="X3301" s="212"/>
      <c r="Y3301" s="212"/>
      <c r="Z3301" s="212"/>
      <c r="AA3301" s="212"/>
      <c r="AB3301" s="212"/>
      <c r="AC3301" s="212"/>
      <c r="AD3301" s="212"/>
      <c r="AE3301" s="212"/>
      <c r="AF3301" s="212"/>
      <c r="AG3301" s="212"/>
      <c r="AH3301" s="212"/>
      <c r="AI3301" s="212"/>
      <c r="AJ3301" s="212"/>
      <c r="AK3301" s="213"/>
      <c r="AM3301"/>
    </row>
    <row r="3302" spans="1:44" ht="7" customHeight="1" x14ac:dyDescent="0.2">
      <c r="A3302" s="62"/>
      <c r="B3302" s="16"/>
      <c r="C3302" s="17"/>
      <c r="D3302" s="18"/>
      <c r="E3302" s="18"/>
      <c r="F3302" s="18"/>
      <c r="G3302" s="18"/>
      <c r="H3302" s="18"/>
      <c r="I3302" s="16"/>
      <c r="J3302" s="16"/>
      <c r="K3302" s="16"/>
      <c r="L3302" s="16"/>
      <c r="M3302" s="16"/>
      <c r="N3302" s="16"/>
      <c r="O3302" s="16"/>
      <c r="P3302" s="16"/>
      <c r="Q3302" s="16"/>
      <c r="R3302" s="16"/>
      <c r="S3302" s="16"/>
      <c r="T3302" s="16"/>
      <c r="U3302" s="16"/>
      <c r="V3302" s="16"/>
      <c r="W3302" s="16"/>
      <c r="X3302" s="16"/>
      <c r="Y3302" s="16"/>
      <c r="Z3302" s="16"/>
      <c r="AA3302" s="16"/>
      <c r="AB3302" s="16"/>
      <c r="AC3302" s="16"/>
      <c r="AD3302" s="16"/>
      <c r="AE3302" s="16"/>
      <c r="AF3302" s="16"/>
      <c r="AG3302" s="16"/>
      <c r="AH3302" s="16"/>
      <c r="AI3302" s="16"/>
      <c r="AJ3302" s="16"/>
      <c r="AK3302" s="16"/>
      <c r="AM3302"/>
    </row>
    <row r="3303" spans="1:44" ht="18" customHeight="1" x14ac:dyDescent="0.2">
      <c r="A3303" s="62"/>
      <c r="B3303" s="179" t="s">
        <v>279</v>
      </c>
      <c r="C3303" s="180"/>
      <c r="D3303" s="99" t="str">
        <f>IF($X3292="","",_xlfn.XLOOKUP($X3292,Sisteplant[Número OS],Sisteplant[Ativo]))</f>
        <v/>
      </c>
      <c r="E3303" s="99"/>
      <c r="F3303" s="99"/>
      <c r="G3303" s="99"/>
      <c r="H3303" s="99"/>
      <c r="I3303" s="99"/>
      <c r="J3303" s="99"/>
      <c r="K3303" s="99"/>
      <c r="L3303" s="179" t="s">
        <v>280</v>
      </c>
      <c r="M3303" s="180"/>
      <c r="N3303" s="180"/>
      <c r="O3303" s="180"/>
      <c r="P3303" s="99" t="str">
        <f>IF($X3292="","",_xlfn.XLOOKUP($X3292,Sisteplant[Número OS],Sisteplant[Denominação Ativo]))</f>
        <v/>
      </c>
      <c r="Q3303" s="99"/>
      <c r="R3303" s="99"/>
      <c r="S3303" s="99"/>
      <c r="T3303" s="99"/>
      <c r="U3303" s="99"/>
      <c r="V3303" s="99"/>
      <c r="W3303" s="99"/>
      <c r="X3303" s="99"/>
      <c r="Y3303" s="99"/>
      <c r="Z3303" s="99"/>
      <c r="AA3303" s="99"/>
      <c r="AB3303" s="99"/>
      <c r="AC3303" s="99"/>
      <c r="AD3303" s="99"/>
      <c r="AE3303" s="185" t="str">
        <f t="array" ref="AE3303">IFERROR(
IF(I3295="","",
_xlfn.SWITCH(I3295,
"PROJETO","PO",
"OBRAS","CC")),
"--")</f>
        <v/>
      </c>
      <c r="AF3303" s="186"/>
      <c r="AG3303" s="214" t="str">
        <f t="array" ref="AG3303">IFERROR(
_xlfn.SWITCH(I3295,
"","",
"PROJETO",VALUE(RIGHT(_xlfn.XLOOKUP(X3292,Sisteplant[Número OS],Sisteplant[Observações do Serviço]),LEN(_xlfn.XLOOKUP(X3292,Sisteplant[Número OS],Sisteplant[Observações do Serviço]))-3)),
"OBRAS",VALUE(LEFT(VLOOKUP($X3292,Sisteplant[],20,FALSE),FIND("-",VLOOKUP($X3292,Sisteplant[],20,FALSE))-1))),"--")</f>
        <v/>
      </c>
      <c r="AH3303" s="214"/>
      <c r="AI3303" s="214"/>
      <c r="AJ3303" s="214"/>
      <c r="AK3303" s="215"/>
      <c r="AM3303"/>
    </row>
    <row r="3304" spans="1:44" ht="7" customHeight="1" x14ac:dyDescent="0.2">
      <c r="A3304" s="62"/>
      <c r="B3304" s="18"/>
      <c r="C3304" s="24"/>
      <c r="D3304" s="18"/>
      <c r="E3304" s="18"/>
      <c r="F3304" s="18"/>
      <c r="G3304" s="18"/>
      <c r="H3304" s="18"/>
      <c r="I3304" s="18"/>
      <c r="J3304" s="18"/>
      <c r="K3304" s="18"/>
      <c r="L3304" s="18"/>
      <c r="M3304" s="18"/>
      <c r="N3304" s="18"/>
      <c r="O3304" s="18"/>
      <c r="P3304" s="18"/>
      <c r="Q3304" s="18"/>
      <c r="R3304" s="18"/>
      <c r="S3304" s="18"/>
      <c r="T3304" s="18"/>
      <c r="U3304" s="18"/>
      <c r="V3304" s="18"/>
      <c r="W3304" s="18"/>
      <c r="X3304" s="18"/>
      <c r="Y3304" s="18"/>
      <c r="Z3304" s="18"/>
      <c r="AA3304" s="18"/>
      <c r="AB3304" s="18"/>
      <c r="AC3304" s="18"/>
      <c r="AD3304" s="18"/>
      <c r="AE3304" s="18"/>
      <c r="AF3304" s="18"/>
      <c r="AG3304" s="18"/>
      <c r="AH3304" s="18"/>
      <c r="AI3304" s="18"/>
      <c r="AJ3304" s="18"/>
      <c r="AK3304" s="18"/>
      <c r="AM3304"/>
    </row>
    <row r="3305" spans="1:44" ht="18" customHeight="1" x14ac:dyDescent="0.2">
      <c r="A3305" s="62"/>
      <c r="B3305" s="179" t="s">
        <v>9</v>
      </c>
      <c r="C3305" s="180"/>
      <c r="D3305" s="180"/>
      <c r="E3305" s="180"/>
      <c r="F3305" s="99" t="str">
        <f>IF($X3292="","",_xlfn.XLOOKUP($X3292,Sisteplant[Número OS],Sisteplant[Denominação do Solicitante]))</f>
        <v/>
      </c>
      <c r="G3305" s="99"/>
      <c r="H3305" s="99"/>
      <c r="I3305" s="99"/>
      <c r="J3305" s="99"/>
      <c r="K3305" s="99"/>
      <c r="L3305" s="99"/>
      <c r="M3305" s="99"/>
      <c r="N3305" s="99"/>
      <c r="O3305" s="99"/>
      <c r="P3305" s="99"/>
      <c r="Q3305" s="99"/>
      <c r="R3305" s="99"/>
      <c r="S3305" s="181" t="s">
        <v>281</v>
      </c>
      <c r="T3305" s="182"/>
      <c r="U3305" s="182"/>
      <c r="V3305" s="183" t="str">
        <f>IF($X3292="","",_xlfn.XLOOKUP($X3292,Sisteplant[Número OS],Sisteplant[Denominação Unidade Negócio]))</f>
        <v/>
      </c>
      <c r="W3305" s="183"/>
      <c r="X3305" s="183"/>
      <c r="Y3305" s="183"/>
      <c r="Z3305" s="183"/>
      <c r="AA3305" s="184"/>
      <c r="AB3305" s="185" t="s">
        <v>1</v>
      </c>
      <c r="AC3305" s="186"/>
      <c r="AD3305" s="186"/>
      <c r="AE3305" s="186"/>
      <c r="AF3305" s="99" t="str">
        <f>IF($X3292="","",_xlfn.XLOOKUP($X3292,Sisteplant[Número OS],Sisteplant[OS Cliente]))</f>
        <v/>
      </c>
      <c r="AG3305" s="99"/>
      <c r="AH3305" s="99"/>
      <c r="AI3305" s="99"/>
      <c r="AJ3305" s="99"/>
      <c r="AK3305" s="100"/>
      <c r="AM3305"/>
    </row>
    <row r="3306" spans="1:44" ht="7" customHeight="1" x14ac:dyDescent="0.2">
      <c r="A3306" s="62"/>
      <c r="B3306" s="16"/>
      <c r="C3306" s="17"/>
      <c r="D3306" s="18"/>
      <c r="E3306" s="18"/>
      <c r="F3306" s="18"/>
      <c r="G3306" s="18"/>
      <c r="H3306" s="18"/>
      <c r="I3306" s="16"/>
      <c r="J3306" s="16"/>
      <c r="K3306" s="16"/>
      <c r="L3306" s="16"/>
      <c r="M3306" s="16"/>
      <c r="N3306" s="16"/>
      <c r="O3306" s="16"/>
      <c r="P3306" s="16"/>
      <c r="Q3306" s="16"/>
      <c r="R3306" s="16"/>
      <c r="S3306" s="16"/>
      <c r="T3306" s="16"/>
      <c r="U3306" s="16"/>
      <c r="V3306" s="16"/>
      <c r="W3306" s="16"/>
      <c r="X3306" s="16"/>
      <c r="Y3306" s="16"/>
      <c r="Z3306" s="16"/>
      <c r="AA3306" s="16"/>
      <c r="AB3306" s="16"/>
      <c r="AC3306" s="16"/>
      <c r="AD3306" s="16"/>
      <c r="AE3306" s="16"/>
      <c r="AF3306" s="16"/>
      <c r="AG3306" s="16"/>
      <c r="AH3306" s="16"/>
      <c r="AI3306" s="16"/>
      <c r="AJ3306" s="16"/>
      <c r="AK3306" s="16"/>
      <c r="AM3306"/>
    </row>
    <row r="3307" spans="1:44" ht="15" customHeight="1" x14ac:dyDescent="0.2">
      <c r="A3307" s="62"/>
      <c r="B3307" s="232" t="s">
        <v>282</v>
      </c>
      <c r="C3307" s="152" t="s">
        <v>283</v>
      </c>
      <c r="D3307" s="153"/>
      <c r="E3307" s="153"/>
      <c r="F3307" s="153"/>
      <c r="G3307" s="153"/>
      <c r="H3307" s="153"/>
      <c r="I3307" s="153"/>
      <c r="J3307" s="153"/>
      <c r="K3307" s="153"/>
      <c r="L3307" s="153"/>
      <c r="M3307" s="153"/>
      <c r="N3307" s="153"/>
      <c r="O3307" s="153"/>
      <c r="P3307" s="153"/>
      <c r="Q3307" s="153"/>
      <c r="R3307" s="153"/>
      <c r="S3307" s="153"/>
      <c r="T3307" s="153"/>
      <c r="U3307" s="153"/>
      <c r="V3307" s="153"/>
      <c r="W3307" s="153"/>
      <c r="X3307" s="153"/>
      <c r="Y3307" s="153"/>
      <c r="Z3307" s="153"/>
      <c r="AA3307" s="153"/>
      <c r="AB3307" s="153"/>
      <c r="AC3307" s="153"/>
      <c r="AD3307" s="153"/>
      <c r="AE3307" s="154"/>
      <c r="AF3307" s="136" t="s">
        <v>284</v>
      </c>
      <c r="AG3307" s="137"/>
      <c r="AH3307" s="138"/>
      <c r="AI3307" s="136" t="s">
        <v>281</v>
      </c>
      <c r="AJ3307" s="137"/>
      <c r="AK3307" s="138"/>
      <c r="AM3307"/>
    </row>
    <row r="3308" spans="1:44" ht="16.75" customHeight="1" x14ac:dyDescent="0.2">
      <c r="A3308" s="62"/>
      <c r="B3308" s="233"/>
      <c r="C3308" s="155"/>
      <c r="D3308" s="156"/>
      <c r="E3308" s="156"/>
      <c r="F3308" s="156"/>
      <c r="G3308" s="156"/>
      <c r="H3308" s="156"/>
      <c r="I3308" s="156"/>
      <c r="J3308" s="156"/>
      <c r="K3308" s="156"/>
      <c r="L3308" s="156"/>
      <c r="M3308" s="156"/>
      <c r="N3308" s="156"/>
      <c r="O3308" s="156"/>
      <c r="P3308" s="156"/>
      <c r="Q3308" s="156"/>
      <c r="R3308" s="156"/>
      <c r="S3308" s="156"/>
      <c r="T3308" s="156"/>
      <c r="U3308" s="156"/>
      <c r="V3308" s="156"/>
      <c r="W3308" s="156"/>
      <c r="X3308" s="156"/>
      <c r="Y3308" s="156"/>
      <c r="Z3308" s="156"/>
      <c r="AA3308" s="156"/>
      <c r="AB3308" s="156"/>
      <c r="AC3308" s="156"/>
      <c r="AD3308" s="156"/>
      <c r="AE3308" s="157"/>
      <c r="AF3308" s="139"/>
      <c r="AG3308" s="140"/>
      <c r="AH3308" s="141"/>
      <c r="AI3308" s="139"/>
      <c r="AJ3308" s="140"/>
      <c r="AK3308" s="141"/>
      <c r="AM3308"/>
    </row>
    <row r="3309" spans="1:44" ht="16.75" customHeight="1" x14ac:dyDescent="0.2">
      <c r="A3309" s="62"/>
      <c r="B3309" s="92">
        <v>1</v>
      </c>
      <c r="C3309" s="142"/>
      <c r="D3309" s="143"/>
      <c r="E3309" s="143"/>
      <c r="F3309" s="143"/>
      <c r="G3309" s="143"/>
      <c r="H3309" s="143"/>
      <c r="I3309" s="143"/>
      <c r="J3309" s="143"/>
      <c r="K3309" s="143"/>
      <c r="L3309" s="143"/>
      <c r="M3309" s="143"/>
      <c r="N3309" s="143"/>
      <c r="O3309" s="143"/>
      <c r="P3309" s="143"/>
      <c r="Q3309" s="143"/>
      <c r="R3309" s="143"/>
      <c r="S3309" s="143"/>
      <c r="T3309" s="143"/>
      <c r="U3309" s="143"/>
      <c r="V3309" s="143"/>
      <c r="W3309" s="143"/>
      <c r="X3309" s="143"/>
      <c r="Y3309" s="143"/>
      <c r="Z3309" s="143"/>
      <c r="AA3309" s="143"/>
      <c r="AB3309" s="143"/>
      <c r="AC3309" s="143"/>
      <c r="AD3309" s="143"/>
      <c r="AE3309" s="144"/>
      <c r="AF3309" s="142"/>
      <c r="AG3309" s="143"/>
      <c r="AH3309" s="144"/>
      <c r="AI3309" s="142"/>
      <c r="AJ3309" s="143"/>
      <c r="AK3309" s="144"/>
      <c r="AM3309"/>
    </row>
    <row r="3310" spans="1:44" ht="16.75" customHeight="1" x14ac:dyDescent="0.2">
      <c r="A3310" s="62"/>
      <c r="B3310" s="93">
        <v>2</v>
      </c>
      <c r="C3310" s="145"/>
      <c r="D3310" s="146"/>
      <c r="E3310" s="146"/>
      <c r="F3310" s="146"/>
      <c r="G3310" s="146"/>
      <c r="H3310" s="146"/>
      <c r="I3310" s="146"/>
      <c r="J3310" s="146"/>
      <c r="K3310" s="146"/>
      <c r="L3310" s="146"/>
      <c r="M3310" s="146"/>
      <c r="N3310" s="146"/>
      <c r="O3310" s="146"/>
      <c r="P3310" s="146"/>
      <c r="Q3310" s="146"/>
      <c r="R3310" s="146"/>
      <c r="S3310" s="146"/>
      <c r="T3310" s="146"/>
      <c r="U3310" s="146"/>
      <c r="V3310" s="146"/>
      <c r="W3310" s="146"/>
      <c r="X3310" s="146"/>
      <c r="Y3310" s="146"/>
      <c r="Z3310" s="146"/>
      <c r="AA3310" s="146"/>
      <c r="AB3310" s="146"/>
      <c r="AC3310" s="146"/>
      <c r="AD3310" s="146"/>
      <c r="AE3310" s="147"/>
      <c r="AF3310" s="145"/>
      <c r="AG3310" s="146"/>
      <c r="AH3310" s="147"/>
      <c r="AI3310" s="145"/>
      <c r="AJ3310" s="146"/>
      <c r="AK3310" s="147"/>
      <c r="AM3310"/>
    </row>
    <row r="3311" spans="1:44" ht="16.75" customHeight="1" x14ac:dyDescent="0.2">
      <c r="A3311" s="62"/>
      <c r="B3311" s="93">
        <v>3</v>
      </c>
      <c r="C3311" s="145"/>
      <c r="D3311" s="146"/>
      <c r="E3311" s="146"/>
      <c r="F3311" s="146"/>
      <c r="G3311" s="146"/>
      <c r="H3311" s="146"/>
      <c r="I3311" s="146"/>
      <c r="J3311" s="146"/>
      <c r="K3311" s="146"/>
      <c r="L3311" s="146"/>
      <c r="M3311" s="146"/>
      <c r="N3311" s="146"/>
      <c r="O3311" s="146"/>
      <c r="P3311" s="146"/>
      <c r="Q3311" s="146"/>
      <c r="R3311" s="146"/>
      <c r="S3311" s="146"/>
      <c r="T3311" s="146"/>
      <c r="U3311" s="146"/>
      <c r="V3311" s="146"/>
      <c r="W3311" s="146"/>
      <c r="X3311" s="146"/>
      <c r="Y3311" s="146"/>
      <c r="Z3311" s="146"/>
      <c r="AA3311" s="146"/>
      <c r="AB3311" s="146"/>
      <c r="AC3311" s="146"/>
      <c r="AD3311" s="146"/>
      <c r="AE3311" s="147"/>
      <c r="AF3311" s="145"/>
      <c r="AG3311" s="146"/>
      <c r="AH3311" s="147"/>
      <c r="AI3311" s="145"/>
      <c r="AJ3311" s="146"/>
      <c r="AK3311" s="147"/>
      <c r="AM3311"/>
    </row>
    <row r="3312" spans="1:44" s="27" customFormat="1" ht="17" customHeight="1" x14ac:dyDescent="0.2">
      <c r="A3312" s="64"/>
      <c r="B3312" s="93">
        <v>4</v>
      </c>
      <c r="C3312" s="145"/>
      <c r="D3312" s="146"/>
      <c r="E3312" s="146"/>
      <c r="F3312" s="146"/>
      <c r="G3312" s="146"/>
      <c r="H3312" s="146"/>
      <c r="I3312" s="146"/>
      <c r="J3312" s="146"/>
      <c r="K3312" s="146"/>
      <c r="L3312" s="146"/>
      <c r="M3312" s="146"/>
      <c r="N3312" s="146"/>
      <c r="O3312" s="146"/>
      <c r="P3312" s="146"/>
      <c r="Q3312" s="146"/>
      <c r="R3312" s="146"/>
      <c r="S3312" s="146"/>
      <c r="T3312" s="146"/>
      <c r="U3312" s="146"/>
      <c r="V3312" s="146"/>
      <c r="W3312" s="146"/>
      <c r="X3312" s="146"/>
      <c r="Y3312" s="146"/>
      <c r="Z3312" s="146"/>
      <c r="AA3312" s="146"/>
      <c r="AB3312" s="146"/>
      <c r="AC3312" s="146"/>
      <c r="AD3312" s="146"/>
      <c r="AE3312" s="147"/>
      <c r="AF3312" s="145"/>
      <c r="AG3312" s="146"/>
      <c r="AH3312" s="147"/>
      <c r="AI3312" s="145"/>
      <c r="AJ3312" s="146"/>
      <c r="AK3312" s="147"/>
    </row>
    <row r="3313" spans="1:39" ht="17" customHeight="1" x14ac:dyDescent="0.2">
      <c r="A3313" s="62"/>
      <c r="B3313" s="93">
        <v>5</v>
      </c>
      <c r="C3313" s="145"/>
      <c r="D3313" s="146"/>
      <c r="E3313" s="146"/>
      <c r="F3313" s="146"/>
      <c r="G3313" s="146"/>
      <c r="H3313" s="146"/>
      <c r="I3313" s="146"/>
      <c r="J3313" s="146"/>
      <c r="K3313" s="146"/>
      <c r="L3313" s="146"/>
      <c r="M3313" s="146"/>
      <c r="N3313" s="146"/>
      <c r="O3313" s="146"/>
      <c r="P3313" s="146"/>
      <c r="Q3313" s="146"/>
      <c r="R3313" s="146"/>
      <c r="S3313" s="146"/>
      <c r="T3313" s="146"/>
      <c r="U3313" s="146"/>
      <c r="V3313" s="146"/>
      <c r="W3313" s="146"/>
      <c r="X3313" s="146"/>
      <c r="Y3313" s="146"/>
      <c r="Z3313" s="146"/>
      <c r="AA3313" s="146"/>
      <c r="AB3313" s="146"/>
      <c r="AC3313" s="146"/>
      <c r="AD3313" s="146"/>
      <c r="AE3313" s="147"/>
      <c r="AF3313" s="145"/>
      <c r="AG3313" s="146"/>
      <c r="AH3313" s="147"/>
      <c r="AI3313" s="145"/>
      <c r="AJ3313" s="146"/>
      <c r="AK3313" s="147"/>
      <c r="AM3313"/>
    </row>
    <row r="3314" spans="1:39" ht="17" customHeight="1" x14ac:dyDescent="0.2">
      <c r="A3314" s="62"/>
      <c r="B3314" s="93">
        <v>6</v>
      </c>
      <c r="C3314" s="145"/>
      <c r="D3314" s="146"/>
      <c r="E3314" s="146"/>
      <c r="F3314" s="146"/>
      <c r="G3314" s="146"/>
      <c r="H3314" s="146"/>
      <c r="I3314" s="146"/>
      <c r="J3314" s="146"/>
      <c r="K3314" s="146"/>
      <c r="L3314" s="146"/>
      <c r="M3314" s="146"/>
      <c r="N3314" s="146"/>
      <c r="O3314" s="146"/>
      <c r="P3314" s="146"/>
      <c r="Q3314" s="146"/>
      <c r="R3314" s="146"/>
      <c r="S3314" s="146"/>
      <c r="T3314" s="146"/>
      <c r="U3314" s="146"/>
      <c r="V3314" s="146"/>
      <c r="W3314" s="146"/>
      <c r="X3314" s="146"/>
      <c r="Y3314" s="146"/>
      <c r="Z3314" s="146"/>
      <c r="AA3314" s="146"/>
      <c r="AB3314" s="146"/>
      <c r="AC3314" s="146"/>
      <c r="AD3314" s="146"/>
      <c r="AE3314" s="147"/>
      <c r="AF3314" s="145"/>
      <c r="AG3314" s="146"/>
      <c r="AH3314" s="147"/>
      <c r="AI3314" s="145"/>
      <c r="AJ3314" s="146"/>
      <c r="AK3314" s="147"/>
      <c r="AM3314"/>
    </row>
    <row r="3315" spans="1:39" ht="17" customHeight="1" x14ac:dyDescent="0.2">
      <c r="A3315" s="62"/>
      <c r="B3315" s="94">
        <v>7</v>
      </c>
      <c r="C3315" s="148"/>
      <c r="D3315" s="149"/>
      <c r="E3315" s="149"/>
      <c r="F3315" s="149"/>
      <c r="G3315" s="149"/>
      <c r="H3315" s="149"/>
      <c r="I3315" s="149"/>
      <c r="J3315" s="149"/>
      <c r="K3315" s="149"/>
      <c r="L3315" s="149"/>
      <c r="M3315" s="149"/>
      <c r="N3315" s="149"/>
      <c r="O3315" s="149"/>
      <c r="P3315" s="149"/>
      <c r="Q3315" s="149"/>
      <c r="R3315" s="149"/>
      <c r="S3315" s="149"/>
      <c r="T3315" s="149"/>
      <c r="U3315" s="149"/>
      <c r="V3315" s="149"/>
      <c r="W3315" s="149"/>
      <c r="X3315" s="149"/>
      <c r="Y3315" s="149"/>
      <c r="Z3315" s="149"/>
      <c r="AA3315" s="149"/>
      <c r="AB3315" s="149"/>
      <c r="AC3315" s="149"/>
      <c r="AD3315" s="149"/>
      <c r="AE3315" s="150"/>
      <c r="AF3315" s="148"/>
      <c r="AG3315" s="149"/>
      <c r="AH3315" s="150"/>
      <c r="AI3315" s="148"/>
      <c r="AJ3315" s="149"/>
      <c r="AK3315" s="150"/>
      <c r="AM3315"/>
    </row>
    <row r="3316" spans="1:39" ht="7" customHeight="1" x14ac:dyDescent="0.2">
      <c r="A3316" s="62"/>
      <c r="B3316" s="16"/>
      <c r="C3316" s="17"/>
      <c r="D3316" s="18"/>
      <c r="E3316" s="18"/>
      <c r="F3316" s="18"/>
      <c r="G3316" s="18"/>
      <c r="H3316" s="18"/>
      <c r="I3316" s="16"/>
      <c r="J3316" s="16"/>
      <c r="K3316" s="16"/>
      <c r="L3316" s="16"/>
      <c r="M3316" s="16"/>
      <c r="N3316" s="16"/>
      <c r="O3316" s="16"/>
      <c r="P3316" s="16"/>
      <c r="Q3316" s="16"/>
      <c r="R3316" s="16"/>
      <c r="S3316" s="16"/>
      <c r="T3316" s="16"/>
      <c r="U3316" s="16"/>
      <c r="V3316" s="16"/>
      <c r="W3316" s="16"/>
      <c r="X3316" s="16"/>
      <c r="Y3316" s="16"/>
      <c r="Z3316" s="16"/>
      <c r="AA3316" s="16"/>
      <c r="AB3316" s="16"/>
      <c r="AC3316" s="16"/>
      <c r="AD3316" s="16"/>
      <c r="AE3316" s="16"/>
      <c r="AF3316" s="16"/>
      <c r="AG3316" s="16"/>
      <c r="AH3316" s="16"/>
      <c r="AI3316" s="16"/>
      <c r="AJ3316" s="16"/>
      <c r="AK3316" s="16"/>
      <c r="AM3316"/>
    </row>
    <row r="3317" spans="1:39" ht="17" customHeight="1" x14ac:dyDescent="0.2">
      <c r="A3317" s="62"/>
      <c r="B3317" s="163" t="s">
        <v>285</v>
      </c>
      <c r="C3317" s="164"/>
      <c r="D3317" s="165"/>
      <c r="E3317" s="163" t="s">
        <v>286</v>
      </c>
      <c r="F3317" s="164"/>
      <c r="G3317" s="164"/>
      <c r="H3317" s="164"/>
      <c r="I3317" s="164"/>
      <c r="J3317" s="164"/>
      <c r="K3317" s="164"/>
      <c r="L3317" s="164"/>
      <c r="M3317" s="164"/>
      <c r="N3317" s="164"/>
      <c r="O3317" s="164"/>
      <c r="P3317" s="164"/>
      <c r="Q3317" s="164"/>
      <c r="R3317" s="164"/>
      <c r="S3317" s="165"/>
      <c r="T3317" s="163" t="s">
        <v>287</v>
      </c>
      <c r="U3317" s="164"/>
      <c r="V3317" s="164"/>
      <c r="W3317" s="164"/>
      <c r="X3317" s="165"/>
      <c r="Y3317" s="163" t="s">
        <v>288</v>
      </c>
      <c r="Z3317" s="164"/>
      <c r="AA3317" s="164"/>
      <c r="AB3317" s="164"/>
      <c r="AC3317" s="165"/>
      <c r="AD3317" s="163" t="s">
        <v>289</v>
      </c>
      <c r="AE3317" s="164"/>
      <c r="AF3317" s="164"/>
      <c r="AG3317" s="164"/>
      <c r="AH3317" s="165"/>
      <c r="AI3317" s="163" t="s">
        <v>290</v>
      </c>
      <c r="AJ3317" s="164"/>
      <c r="AK3317" s="165"/>
      <c r="AM3317"/>
    </row>
    <row r="3318" spans="1:39" ht="17" customHeight="1" x14ac:dyDescent="0.2">
      <c r="A3318" s="62"/>
      <c r="B3318" s="142"/>
      <c r="C3318" s="143"/>
      <c r="D3318" s="144"/>
      <c r="E3318" s="142"/>
      <c r="F3318" s="143"/>
      <c r="G3318" s="143"/>
      <c r="H3318" s="143"/>
      <c r="I3318" s="143"/>
      <c r="J3318" s="143"/>
      <c r="K3318" s="143"/>
      <c r="L3318" s="143"/>
      <c r="M3318" s="143"/>
      <c r="N3318" s="143"/>
      <c r="O3318" s="143"/>
      <c r="P3318" s="143"/>
      <c r="Q3318" s="143"/>
      <c r="R3318" s="143"/>
      <c r="S3318" s="144"/>
      <c r="T3318" s="142" t="s">
        <v>291</v>
      </c>
      <c r="U3318" s="143"/>
      <c r="V3318" s="143"/>
      <c r="W3318" s="143"/>
      <c r="X3318" s="144"/>
      <c r="Y3318" s="142" t="s">
        <v>292</v>
      </c>
      <c r="Z3318" s="143"/>
      <c r="AA3318" s="143"/>
      <c r="AB3318" s="143"/>
      <c r="AC3318" s="144"/>
      <c r="AD3318" s="142" t="s">
        <v>292</v>
      </c>
      <c r="AE3318" s="143"/>
      <c r="AF3318" s="143"/>
      <c r="AG3318" s="143"/>
      <c r="AH3318" s="144"/>
      <c r="AI3318" s="142"/>
      <c r="AJ3318" s="143"/>
      <c r="AK3318" s="144"/>
      <c r="AM3318"/>
    </row>
    <row r="3319" spans="1:39" ht="17" customHeight="1" x14ac:dyDescent="0.2">
      <c r="A3319" s="62"/>
      <c r="B3319" s="145"/>
      <c r="C3319" s="146"/>
      <c r="D3319" s="147"/>
      <c r="E3319" s="145"/>
      <c r="F3319" s="146"/>
      <c r="G3319" s="146"/>
      <c r="H3319" s="146"/>
      <c r="I3319" s="146"/>
      <c r="J3319" s="146"/>
      <c r="K3319" s="146"/>
      <c r="L3319" s="146"/>
      <c r="M3319" s="146"/>
      <c r="N3319" s="146"/>
      <c r="O3319" s="146"/>
      <c r="P3319" s="146"/>
      <c r="Q3319" s="146"/>
      <c r="R3319" s="146"/>
      <c r="S3319" s="147"/>
      <c r="T3319" s="145" t="s">
        <v>291</v>
      </c>
      <c r="U3319" s="146"/>
      <c r="V3319" s="146"/>
      <c r="W3319" s="146"/>
      <c r="X3319" s="147"/>
      <c r="Y3319" s="145" t="s">
        <v>292</v>
      </c>
      <c r="Z3319" s="146"/>
      <c r="AA3319" s="146"/>
      <c r="AB3319" s="146"/>
      <c r="AC3319" s="147"/>
      <c r="AD3319" s="145" t="s">
        <v>292</v>
      </c>
      <c r="AE3319" s="146"/>
      <c r="AF3319" s="146"/>
      <c r="AG3319" s="146"/>
      <c r="AH3319" s="147"/>
      <c r="AI3319" s="145"/>
      <c r="AJ3319" s="146"/>
      <c r="AK3319" s="147"/>
      <c r="AM3319"/>
    </row>
    <row r="3320" spans="1:39" ht="17" customHeight="1" x14ac:dyDescent="0.2">
      <c r="A3320" s="62"/>
      <c r="B3320" s="145"/>
      <c r="C3320" s="146"/>
      <c r="D3320" s="147"/>
      <c r="E3320" s="145"/>
      <c r="F3320" s="146"/>
      <c r="G3320" s="146"/>
      <c r="H3320" s="146"/>
      <c r="I3320" s="146"/>
      <c r="J3320" s="146"/>
      <c r="K3320" s="146"/>
      <c r="L3320" s="146"/>
      <c r="M3320" s="146"/>
      <c r="N3320" s="146"/>
      <c r="O3320" s="146"/>
      <c r="P3320" s="146"/>
      <c r="Q3320" s="146"/>
      <c r="R3320" s="146"/>
      <c r="S3320" s="147"/>
      <c r="T3320" s="145" t="s">
        <v>291</v>
      </c>
      <c r="U3320" s="146"/>
      <c r="V3320" s="146"/>
      <c r="W3320" s="146"/>
      <c r="X3320" s="147"/>
      <c r="Y3320" s="145" t="s">
        <v>292</v>
      </c>
      <c r="Z3320" s="146"/>
      <c r="AA3320" s="146"/>
      <c r="AB3320" s="146"/>
      <c r="AC3320" s="147"/>
      <c r="AD3320" s="145" t="s">
        <v>292</v>
      </c>
      <c r="AE3320" s="146"/>
      <c r="AF3320" s="146"/>
      <c r="AG3320" s="146"/>
      <c r="AH3320" s="147"/>
      <c r="AI3320" s="145"/>
      <c r="AJ3320" s="146"/>
      <c r="AK3320" s="147"/>
      <c r="AM3320"/>
    </row>
    <row r="3321" spans="1:39" ht="17" customHeight="1" x14ac:dyDescent="0.2">
      <c r="A3321" s="62"/>
      <c r="B3321" s="145"/>
      <c r="C3321" s="146"/>
      <c r="D3321" s="147"/>
      <c r="E3321" s="145"/>
      <c r="F3321" s="146"/>
      <c r="G3321" s="146"/>
      <c r="H3321" s="146"/>
      <c r="I3321" s="146"/>
      <c r="J3321" s="146"/>
      <c r="K3321" s="146"/>
      <c r="L3321" s="146"/>
      <c r="M3321" s="146"/>
      <c r="N3321" s="146"/>
      <c r="O3321" s="146"/>
      <c r="P3321" s="146"/>
      <c r="Q3321" s="146"/>
      <c r="R3321" s="146"/>
      <c r="S3321" s="147"/>
      <c r="T3321" s="145" t="s">
        <v>291</v>
      </c>
      <c r="U3321" s="146"/>
      <c r="V3321" s="146"/>
      <c r="W3321" s="146"/>
      <c r="X3321" s="147"/>
      <c r="Y3321" s="145" t="s">
        <v>292</v>
      </c>
      <c r="Z3321" s="146"/>
      <c r="AA3321" s="146"/>
      <c r="AB3321" s="146"/>
      <c r="AC3321" s="147"/>
      <c r="AD3321" s="145" t="s">
        <v>292</v>
      </c>
      <c r="AE3321" s="146"/>
      <c r="AF3321" s="146"/>
      <c r="AG3321" s="146"/>
      <c r="AH3321" s="147"/>
      <c r="AI3321" s="145"/>
      <c r="AJ3321" s="146"/>
      <c r="AK3321" s="147"/>
      <c r="AM3321"/>
    </row>
    <row r="3322" spans="1:39" ht="17" customHeight="1" x14ac:dyDescent="0.2">
      <c r="A3322" s="62"/>
      <c r="B3322" s="145"/>
      <c r="C3322" s="146"/>
      <c r="D3322" s="147"/>
      <c r="E3322" s="145"/>
      <c r="F3322" s="146"/>
      <c r="G3322" s="146"/>
      <c r="H3322" s="146"/>
      <c r="I3322" s="146"/>
      <c r="J3322" s="146"/>
      <c r="K3322" s="146"/>
      <c r="L3322" s="146"/>
      <c r="M3322" s="146"/>
      <c r="N3322" s="146"/>
      <c r="O3322" s="146"/>
      <c r="P3322" s="146"/>
      <c r="Q3322" s="146"/>
      <c r="R3322" s="146"/>
      <c r="S3322" s="147"/>
      <c r="T3322" s="145" t="s">
        <v>291</v>
      </c>
      <c r="U3322" s="146"/>
      <c r="V3322" s="146"/>
      <c r="W3322" s="146"/>
      <c r="X3322" s="147"/>
      <c r="Y3322" s="145" t="s">
        <v>292</v>
      </c>
      <c r="Z3322" s="146"/>
      <c r="AA3322" s="146"/>
      <c r="AB3322" s="146"/>
      <c r="AC3322" s="147"/>
      <c r="AD3322" s="145" t="s">
        <v>292</v>
      </c>
      <c r="AE3322" s="146"/>
      <c r="AF3322" s="146"/>
      <c r="AG3322" s="146"/>
      <c r="AH3322" s="147"/>
      <c r="AI3322" s="145"/>
      <c r="AJ3322" s="146"/>
      <c r="AK3322" s="147"/>
      <c r="AM3322"/>
    </row>
    <row r="3323" spans="1:39" ht="17" customHeight="1" x14ac:dyDescent="0.2">
      <c r="A3323" s="62"/>
      <c r="B3323" s="145"/>
      <c r="C3323" s="146"/>
      <c r="D3323" s="147"/>
      <c r="E3323" s="145"/>
      <c r="F3323" s="146"/>
      <c r="G3323" s="146"/>
      <c r="H3323" s="146"/>
      <c r="I3323" s="146"/>
      <c r="J3323" s="146"/>
      <c r="K3323" s="146"/>
      <c r="L3323" s="146"/>
      <c r="M3323" s="146"/>
      <c r="N3323" s="146"/>
      <c r="O3323" s="146"/>
      <c r="P3323" s="146"/>
      <c r="Q3323" s="146"/>
      <c r="R3323" s="146"/>
      <c r="S3323" s="147"/>
      <c r="T3323" s="145" t="s">
        <v>291</v>
      </c>
      <c r="U3323" s="146"/>
      <c r="V3323" s="146"/>
      <c r="W3323" s="146"/>
      <c r="X3323" s="147"/>
      <c r="Y3323" s="145" t="s">
        <v>292</v>
      </c>
      <c r="Z3323" s="146"/>
      <c r="AA3323" s="146"/>
      <c r="AB3323" s="146"/>
      <c r="AC3323" s="147"/>
      <c r="AD3323" s="145" t="s">
        <v>292</v>
      </c>
      <c r="AE3323" s="146"/>
      <c r="AF3323" s="146"/>
      <c r="AG3323" s="146"/>
      <c r="AH3323" s="147"/>
      <c r="AI3323" s="145"/>
      <c r="AJ3323" s="146"/>
      <c r="AK3323" s="147"/>
      <c r="AM3323"/>
    </row>
    <row r="3324" spans="1:39" ht="17" customHeight="1" x14ac:dyDescent="0.2">
      <c r="A3324" s="62"/>
      <c r="B3324" s="145"/>
      <c r="C3324" s="146"/>
      <c r="D3324" s="147"/>
      <c r="E3324" s="145"/>
      <c r="F3324" s="146"/>
      <c r="G3324" s="146"/>
      <c r="H3324" s="146"/>
      <c r="I3324" s="146"/>
      <c r="J3324" s="146"/>
      <c r="K3324" s="146"/>
      <c r="L3324" s="146"/>
      <c r="M3324" s="146"/>
      <c r="N3324" s="146"/>
      <c r="O3324" s="146"/>
      <c r="P3324" s="146"/>
      <c r="Q3324" s="146"/>
      <c r="R3324" s="146"/>
      <c r="S3324" s="147"/>
      <c r="T3324" s="145" t="s">
        <v>291</v>
      </c>
      <c r="U3324" s="146"/>
      <c r="V3324" s="146"/>
      <c r="W3324" s="146"/>
      <c r="X3324" s="147"/>
      <c r="Y3324" s="145" t="s">
        <v>292</v>
      </c>
      <c r="Z3324" s="146"/>
      <c r="AA3324" s="146"/>
      <c r="AB3324" s="146"/>
      <c r="AC3324" s="147"/>
      <c r="AD3324" s="145" t="s">
        <v>292</v>
      </c>
      <c r="AE3324" s="146"/>
      <c r="AF3324" s="146"/>
      <c r="AG3324" s="146"/>
      <c r="AH3324" s="147"/>
      <c r="AI3324" s="145"/>
      <c r="AJ3324" s="146"/>
      <c r="AK3324" s="147"/>
      <c r="AM3324"/>
    </row>
    <row r="3325" spans="1:39" ht="17" customHeight="1" x14ac:dyDescent="0.2">
      <c r="A3325" s="62"/>
      <c r="B3325" s="145"/>
      <c r="C3325" s="146"/>
      <c r="D3325" s="147"/>
      <c r="E3325" s="145"/>
      <c r="F3325" s="146"/>
      <c r="G3325" s="146"/>
      <c r="H3325" s="146"/>
      <c r="I3325" s="146"/>
      <c r="J3325" s="146"/>
      <c r="K3325" s="146"/>
      <c r="L3325" s="146"/>
      <c r="M3325" s="146"/>
      <c r="N3325" s="146"/>
      <c r="O3325" s="146"/>
      <c r="P3325" s="146"/>
      <c r="Q3325" s="146"/>
      <c r="R3325" s="146"/>
      <c r="S3325" s="147"/>
      <c r="T3325" s="145" t="s">
        <v>291</v>
      </c>
      <c r="U3325" s="146"/>
      <c r="V3325" s="146"/>
      <c r="W3325" s="146"/>
      <c r="X3325" s="147"/>
      <c r="Y3325" s="145" t="s">
        <v>292</v>
      </c>
      <c r="Z3325" s="146"/>
      <c r="AA3325" s="146"/>
      <c r="AB3325" s="146"/>
      <c r="AC3325" s="147"/>
      <c r="AD3325" s="145" t="s">
        <v>292</v>
      </c>
      <c r="AE3325" s="146"/>
      <c r="AF3325" s="146"/>
      <c r="AG3325" s="146"/>
      <c r="AH3325" s="147"/>
      <c r="AI3325" s="145"/>
      <c r="AJ3325" s="146"/>
      <c r="AK3325" s="147"/>
      <c r="AM3325"/>
    </row>
    <row r="3326" spans="1:39" ht="17" customHeight="1" x14ac:dyDescent="0.2">
      <c r="A3326" s="62"/>
      <c r="B3326" s="145"/>
      <c r="C3326" s="146"/>
      <c r="D3326" s="147"/>
      <c r="E3326" s="145"/>
      <c r="F3326" s="146"/>
      <c r="G3326" s="146"/>
      <c r="H3326" s="146"/>
      <c r="I3326" s="146"/>
      <c r="J3326" s="146"/>
      <c r="K3326" s="146"/>
      <c r="L3326" s="146"/>
      <c r="M3326" s="146"/>
      <c r="N3326" s="146"/>
      <c r="O3326" s="146"/>
      <c r="P3326" s="146"/>
      <c r="Q3326" s="146"/>
      <c r="R3326" s="146"/>
      <c r="S3326" s="147"/>
      <c r="T3326" s="145" t="s">
        <v>291</v>
      </c>
      <c r="U3326" s="146"/>
      <c r="V3326" s="146"/>
      <c r="W3326" s="146"/>
      <c r="X3326" s="147"/>
      <c r="Y3326" s="145" t="s">
        <v>292</v>
      </c>
      <c r="Z3326" s="146"/>
      <c r="AA3326" s="146"/>
      <c r="AB3326" s="146"/>
      <c r="AC3326" s="147"/>
      <c r="AD3326" s="145" t="s">
        <v>292</v>
      </c>
      <c r="AE3326" s="146"/>
      <c r="AF3326" s="146"/>
      <c r="AG3326" s="146"/>
      <c r="AH3326" s="147"/>
      <c r="AI3326" s="145"/>
      <c r="AJ3326" s="146"/>
      <c r="AK3326" s="147"/>
      <c r="AM3326"/>
    </row>
    <row r="3327" spans="1:39" ht="17" customHeight="1" x14ac:dyDescent="0.2">
      <c r="A3327" s="62"/>
      <c r="B3327" s="145"/>
      <c r="C3327" s="146"/>
      <c r="D3327" s="147"/>
      <c r="E3327" s="145"/>
      <c r="F3327" s="146"/>
      <c r="G3327" s="146"/>
      <c r="H3327" s="146"/>
      <c r="I3327" s="146"/>
      <c r="J3327" s="146"/>
      <c r="K3327" s="146"/>
      <c r="L3327" s="146"/>
      <c r="M3327" s="146"/>
      <c r="N3327" s="146"/>
      <c r="O3327" s="146"/>
      <c r="P3327" s="146"/>
      <c r="Q3327" s="146"/>
      <c r="R3327" s="146"/>
      <c r="S3327" s="147"/>
      <c r="T3327" s="145" t="s">
        <v>291</v>
      </c>
      <c r="U3327" s="146"/>
      <c r="V3327" s="146"/>
      <c r="W3327" s="146"/>
      <c r="X3327" s="147"/>
      <c r="Y3327" s="145" t="s">
        <v>292</v>
      </c>
      <c r="Z3327" s="146"/>
      <c r="AA3327" s="146"/>
      <c r="AB3327" s="146"/>
      <c r="AC3327" s="147"/>
      <c r="AD3327" s="145" t="s">
        <v>292</v>
      </c>
      <c r="AE3327" s="146"/>
      <c r="AF3327" s="146"/>
      <c r="AG3327" s="146"/>
      <c r="AH3327" s="147"/>
      <c r="AI3327" s="145"/>
      <c r="AJ3327" s="146"/>
      <c r="AK3327" s="147"/>
      <c r="AM3327"/>
    </row>
    <row r="3328" spans="1:39" ht="17" customHeight="1" x14ac:dyDescent="0.2">
      <c r="A3328" s="62"/>
      <c r="B3328" s="148"/>
      <c r="C3328" s="149"/>
      <c r="D3328" s="150"/>
      <c r="E3328" s="148"/>
      <c r="F3328" s="149"/>
      <c r="G3328" s="149"/>
      <c r="H3328" s="149"/>
      <c r="I3328" s="149"/>
      <c r="J3328" s="149"/>
      <c r="K3328" s="149"/>
      <c r="L3328" s="149"/>
      <c r="M3328" s="149"/>
      <c r="N3328" s="149"/>
      <c r="O3328" s="149"/>
      <c r="P3328" s="149"/>
      <c r="Q3328" s="149"/>
      <c r="R3328" s="149"/>
      <c r="S3328" s="150"/>
      <c r="T3328" s="148" t="s">
        <v>291</v>
      </c>
      <c r="U3328" s="149"/>
      <c r="V3328" s="149"/>
      <c r="W3328" s="149"/>
      <c r="X3328" s="150"/>
      <c r="Y3328" s="148" t="s">
        <v>292</v>
      </c>
      <c r="Z3328" s="149"/>
      <c r="AA3328" s="149"/>
      <c r="AB3328" s="149"/>
      <c r="AC3328" s="150"/>
      <c r="AD3328" s="148" t="s">
        <v>292</v>
      </c>
      <c r="AE3328" s="149"/>
      <c r="AF3328" s="149"/>
      <c r="AG3328" s="149"/>
      <c r="AH3328" s="150"/>
      <c r="AI3328" s="148"/>
      <c r="AJ3328" s="149"/>
      <c r="AK3328" s="150"/>
      <c r="AM3328"/>
    </row>
    <row r="3329" spans="1:39" ht="7" customHeight="1" x14ac:dyDescent="0.2">
      <c r="A3329" s="62"/>
      <c r="AM3329"/>
    </row>
    <row r="3330" spans="1:39" ht="7" customHeight="1" x14ac:dyDescent="0.2">
      <c r="A3330" s="62"/>
      <c r="B3330" s="28"/>
      <c r="C3330" s="25"/>
      <c r="D3330" s="25"/>
      <c r="E3330" s="25"/>
      <c r="F3330" s="25"/>
      <c r="G3330" s="25"/>
      <c r="H3330" s="25"/>
      <c r="I3330" s="25"/>
      <c r="J3330" s="25"/>
      <c r="K3330" s="25"/>
      <c r="L3330" s="25"/>
      <c r="M3330" s="25"/>
      <c r="N3330" s="25"/>
      <c r="O3330" s="25"/>
      <c r="P3330" s="25"/>
      <c r="Q3330" s="25"/>
      <c r="R3330" s="25"/>
      <c r="S3330" s="25"/>
      <c r="T3330" s="25"/>
      <c r="U3330" s="25"/>
      <c r="V3330" s="25"/>
      <c r="W3330" s="25"/>
      <c r="X3330" s="25"/>
      <c r="Y3330" s="25"/>
      <c r="Z3330" s="25"/>
      <c r="AA3330" s="25"/>
      <c r="AB3330" s="25"/>
      <c r="AC3330" s="25"/>
      <c r="AD3330" s="25"/>
      <c r="AE3330" s="25"/>
      <c r="AF3330" s="25"/>
      <c r="AG3330" s="25"/>
      <c r="AH3330" s="25"/>
      <c r="AI3330" s="25"/>
      <c r="AJ3330" s="25"/>
      <c r="AK3330" s="26"/>
      <c r="AM3330"/>
    </row>
    <row r="3331" spans="1:39" s="30" customFormat="1" ht="15" customHeight="1" x14ac:dyDescent="0.15">
      <c r="A3331" s="62"/>
      <c r="B3331" s="166" t="s">
        <v>293</v>
      </c>
      <c r="C3331" s="167"/>
      <c r="D3331" s="167"/>
      <c r="E3331" s="167"/>
      <c r="F3331" s="167"/>
      <c r="G3331" s="23"/>
      <c r="H3331" s="69"/>
      <c r="I3331" s="23" t="s">
        <v>294</v>
      </c>
      <c r="J3331" s="23"/>
      <c r="K3331" s="23"/>
      <c r="L3331" s="23"/>
      <c r="M3331" s="69"/>
      <c r="N3331" s="23" t="s">
        <v>295</v>
      </c>
      <c r="O3331" s="23"/>
      <c r="P3331" s="23"/>
      <c r="Q3331" s="23"/>
      <c r="R3331" s="69"/>
      <c r="S3331" s="23" t="s">
        <v>296</v>
      </c>
      <c r="T3331" s="23"/>
      <c r="U3331" s="23"/>
      <c r="V3331" s="23"/>
      <c r="W3331" s="23"/>
      <c r="X3331" s="23"/>
      <c r="Y3331" s="70"/>
      <c r="Z3331" s="23" t="s">
        <v>297</v>
      </c>
      <c r="AA3331" s="23"/>
      <c r="AB3331" s="23"/>
      <c r="AC3331" s="23"/>
      <c r="AD3331" s="69"/>
      <c r="AE3331" s="23" t="s">
        <v>298</v>
      </c>
      <c r="AF3331" s="23"/>
      <c r="AG3331" s="23"/>
      <c r="AH3331" s="80"/>
      <c r="AI3331" s="80"/>
      <c r="AJ3331" s="80"/>
      <c r="AK3331" s="84"/>
    </row>
    <row r="3332" spans="1:39" s="30" customFormat="1" ht="10" customHeight="1" x14ac:dyDescent="0.15">
      <c r="A3332" s="62"/>
      <c r="B3332" s="166"/>
      <c r="C3332" s="167"/>
      <c r="D3332" s="167"/>
      <c r="E3332" s="167"/>
      <c r="F3332" s="167"/>
      <c r="G3332" s="23"/>
      <c r="H3332" s="23"/>
      <c r="I3332" s="23"/>
      <c r="J3332" s="23"/>
      <c r="K3332" s="23"/>
      <c r="L3332" s="23"/>
      <c r="M3332" s="23"/>
      <c r="N3332" s="23"/>
      <c r="O3332" s="23"/>
      <c r="P3332" s="23"/>
      <c r="Q3332" s="23"/>
      <c r="R3332" s="23"/>
      <c r="S3332" s="23"/>
      <c r="T3332" s="23"/>
      <c r="U3332" s="23"/>
      <c r="V3332" s="23"/>
      <c r="W3332" s="23"/>
      <c r="X3332" s="23"/>
      <c r="Y3332" s="23"/>
      <c r="Z3332" s="23"/>
      <c r="AA3332" s="23"/>
      <c r="AB3332" s="23"/>
      <c r="AC3332" s="23"/>
      <c r="AD3332" s="23"/>
      <c r="AE3332" s="23"/>
      <c r="AF3332" s="23"/>
      <c r="AG3332" s="23"/>
      <c r="AH3332" s="80"/>
      <c r="AI3332" s="80"/>
      <c r="AJ3332" s="80"/>
      <c r="AK3332" s="84"/>
    </row>
    <row r="3333" spans="1:39" s="30" customFormat="1" ht="15" customHeight="1" x14ac:dyDescent="0.15">
      <c r="A3333" s="62"/>
      <c r="B3333" s="166"/>
      <c r="C3333" s="167"/>
      <c r="D3333" s="167"/>
      <c r="E3333" s="167"/>
      <c r="F3333" s="167"/>
      <c r="G3333" s="23"/>
      <c r="H3333" s="69"/>
      <c r="I3333" s="23" t="s">
        <v>299</v>
      </c>
      <c r="J3333" s="23"/>
      <c r="K3333" s="23"/>
      <c r="L3333" s="23"/>
      <c r="M3333" s="69"/>
      <c r="N3333" s="23" t="s">
        <v>300</v>
      </c>
      <c r="O3333" s="72"/>
      <c r="P3333" s="23"/>
      <c r="Q3333" s="23"/>
      <c r="R3333" s="69"/>
      <c r="S3333" s="23" t="s">
        <v>301</v>
      </c>
      <c r="T3333" s="23"/>
      <c r="U3333" s="23"/>
      <c r="V3333" s="23"/>
      <c r="W3333" s="23"/>
      <c r="X3333" s="23"/>
      <c r="Y3333" s="69"/>
      <c r="Z3333" s="23" t="s">
        <v>302</v>
      </c>
      <c r="AA3333" s="23"/>
      <c r="AB3333" s="71"/>
      <c r="AC3333" s="71"/>
      <c r="AD3333" s="71"/>
      <c r="AE3333" s="71"/>
      <c r="AF3333" s="71"/>
      <c r="AG3333" s="71"/>
      <c r="AH3333" s="71"/>
      <c r="AI3333" s="71"/>
      <c r="AJ3333" s="71"/>
      <c r="AK3333" s="82"/>
    </row>
    <row r="3334" spans="1:39" s="30" customFormat="1" ht="10" customHeight="1" x14ac:dyDescent="0.15">
      <c r="A3334" s="62"/>
      <c r="B3334" s="83"/>
      <c r="C3334" s="29"/>
      <c r="D3334" s="29"/>
      <c r="E3334" s="29"/>
      <c r="F3334" s="29"/>
      <c r="G3334" s="23"/>
      <c r="H3334" s="23"/>
      <c r="I3334" s="23"/>
      <c r="J3334" s="23"/>
      <c r="K3334" s="23"/>
      <c r="L3334" s="23"/>
      <c r="M3334" s="23"/>
      <c r="N3334" s="23"/>
      <c r="O3334" s="23"/>
      <c r="P3334" s="23"/>
      <c r="Q3334" s="23"/>
      <c r="R3334" s="23"/>
      <c r="S3334" s="23"/>
      <c r="T3334" s="23"/>
      <c r="U3334" s="23"/>
      <c r="V3334" s="23"/>
      <c r="W3334" s="23"/>
      <c r="X3334" s="23"/>
      <c r="Y3334" s="23"/>
      <c r="Z3334" s="23"/>
      <c r="AA3334" s="23"/>
      <c r="AB3334" s="23"/>
      <c r="AC3334" s="23"/>
      <c r="AD3334" s="23"/>
      <c r="AE3334" s="23"/>
      <c r="AF3334" s="23"/>
      <c r="AG3334" s="23"/>
      <c r="AH3334" s="23"/>
      <c r="AI3334" s="23"/>
      <c r="AJ3334" s="23"/>
      <c r="AK3334" s="84"/>
    </row>
    <row r="3335" spans="1:39" s="30" customFormat="1" ht="15" customHeight="1" x14ac:dyDescent="0.15">
      <c r="A3335" s="62"/>
      <c r="B3335" s="171" t="s">
        <v>303</v>
      </c>
      <c r="C3335" s="172"/>
      <c r="D3335" s="172"/>
      <c r="E3335" s="172"/>
      <c r="F3335" s="172"/>
      <c r="G3335" s="23"/>
      <c r="H3335" s="69"/>
      <c r="I3335" s="23" t="s">
        <v>304</v>
      </c>
      <c r="J3335" s="23"/>
      <c r="K3335" s="23"/>
      <c r="L3335" s="23"/>
      <c r="M3335" s="23"/>
      <c r="N3335" s="23"/>
      <c r="O3335" s="72"/>
      <c r="P3335" s="23"/>
      <c r="Q3335" s="23"/>
      <c r="R3335" s="69"/>
      <c r="S3335" s="23" t="s">
        <v>305</v>
      </c>
      <c r="T3335" s="23"/>
      <c r="U3335" s="23"/>
      <c r="V3335" s="23"/>
      <c r="W3335" s="23"/>
      <c r="X3335" s="23"/>
      <c r="Y3335" s="69"/>
      <c r="Z3335" s="23" t="s">
        <v>306</v>
      </c>
      <c r="AA3335" s="23"/>
      <c r="AB3335" s="23"/>
      <c r="AC3335" s="23"/>
      <c r="AD3335" s="23"/>
      <c r="AE3335" s="23"/>
      <c r="AF3335" s="73"/>
      <c r="AG3335" s="23"/>
      <c r="AH3335" s="23"/>
      <c r="AI3335" s="23"/>
      <c r="AJ3335" s="23"/>
      <c r="AK3335" s="84"/>
    </row>
    <row r="3336" spans="1:39" s="30" customFormat="1" ht="5" customHeight="1" x14ac:dyDescent="0.15">
      <c r="A3336" s="62"/>
      <c r="B3336" s="171"/>
      <c r="C3336" s="172"/>
      <c r="D3336" s="172"/>
      <c r="E3336" s="172"/>
      <c r="F3336" s="172"/>
      <c r="G3336" s="23"/>
      <c r="H3336" s="23"/>
      <c r="I3336" s="23"/>
      <c r="J3336" s="23"/>
      <c r="K3336" s="23"/>
      <c r="L3336" s="23"/>
      <c r="M3336" s="23"/>
      <c r="N3336" s="23"/>
      <c r="O3336" s="72"/>
      <c r="P3336" s="23"/>
      <c r="Q3336" s="23"/>
      <c r="R3336" s="23"/>
      <c r="S3336" s="23"/>
      <c r="T3336" s="23"/>
      <c r="U3336" s="23"/>
      <c r="V3336" s="23"/>
      <c r="W3336" s="23"/>
      <c r="X3336" s="23"/>
      <c r="Y3336" s="23"/>
      <c r="Z3336" s="23"/>
      <c r="AA3336" s="23"/>
      <c r="AB3336" s="23"/>
      <c r="AC3336" s="23"/>
      <c r="AD3336" s="23"/>
      <c r="AE3336" s="23"/>
      <c r="AF3336" s="73"/>
      <c r="AG3336" s="23"/>
      <c r="AH3336" s="23"/>
      <c r="AI3336" s="23"/>
      <c r="AJ3336" s="23"/>
      <c r="AK3336" s="84"/>
    </row>
    <row r="3337" spans="1:39" s="30" customFormat="1" ht="15" customHeight="1" x14ac:dyDescent="0.2">
      <c r="A3337" s="63"/>
      <c r="B3337" s="171"/>
      <c r="C3337" s="172"/>
      <c r="D3337" s="172"/>
      <c r="E3337" s="172"/>
      <c r="F3337" s="172"/>
      <c r="G3337" s="23"/>
      <c r="H3337" s="23"/>
      <c r="I3337" s="23"/>
      <c r="J3337" s="23"/>
      <c r="K3337" s="23"/>
      <c r="L3337" s="23"/>
      <c r="M3337" s="23"/>
      <c r="N3337" s="23"/>
      <c r="O3337" s="74"/>
      <c r="P3337" s="23"/>
      <c r="Q3337" s="23"/>
      <c r="R3337" s="23"/>
      <c r="S3337" s="23"/>
      <c r="T3337" s="23"/>
      <c r="U3337" s="23"/>
      <c r="V3337" s="23"/>
      <c r="W3337" s="23"/>
      <c r="X3337" s="23"/>
      <c r="Y3337" s="23"/>
      <c r="Z3337" s="23"/>
      <c r="AA3337" s="23"/>
      <c r="AB3337" s="23"/>
      <c r="AC3337" s="23"/>
      <c r="AD3337" s="23"/>
      <c r="AE3337" s="23"/>
      <c r="AF3337" s="23"/>
      <c r="AG3337" s="23"/>
      <c r="AH3337" s="23"/>
      <c r="AI3337" s="23"/>
      <c r="AJ3337" s="23"/>
      <c r="AK3337" s="84"/>
    </row>
    <row r="3338" spans="1:39" s="30" customFormat="1" ht="10" customHeight="1" x14ac:dyDescent="0.2">
      <c r="A3338" s="62"/>
      <c r="B3338" s="83"/>
      <c r="C3338" s="29"/>
      <c r="D3338" s="29"/>
      <c r="E3338" s="29"/>
      <c r="F3338" s="29"/>
      <c r="G3338" s="23"/>
      <c r="H3338" s="23"/>
      <c r="I3338" s="23"/>
      <c r="J3338" s="23"/>
      <c r="K3338" s="23"/>
      <c r="L3338" s="23"/>
      <c r="M3338" s="23"/>
      <c r="N3338" s="23"/>
      <c r="O3338" s="75"/>
      <c r="P3338" s="23"/>
      <c r="Q3338" s="23"/>
      <c r="R3338" s="23"/>
      <c r="S3338" s="23"/>
      <c r="T3338" s="23"/>
      <c r="U3338" s="23"/>
      <c r="V3338" s="23"/>
      <c r="W3338" s="23"/>
      <c r="X3338" s="23"/>
      <c r="Y3338" s="23"/>
      <c r="Z3338" s="23"/>
      <c r="AA3338" s="23"/>
      <c r="AB3338" s="23"/>
      <c r="AC3338" s="23"/>
      <c r="AD3338" s="23"/>
      <c r="AE3338" s="23"/>
      <c r="AF3338" s="23"/>
      <c r="AG3338" s="23"/>
      <c r="AH3338" s="23"/>
      <c r="AI3338" s="23"/>
      <c r="AJ3338" s="23"/>
      <c r="AK3338" s="84"/>
    </row>
    <row r="3339" spans="1:39" s="30" customFormat="1" ht="17" customHeight="1" x14ac:dyDescent="0.15">
      <c r="A3339" s="62"/>
      <c r="B3339" s="173" t="s">
        <v>307</v>
      </c>
      <c r="C3339" s="174"/>
      <c r="D3339" s="174"/>
      <c r="E3339" s="174"/>
      <c r="F3339" s="174"/>
      <c r="G3339" s="23"/>
      <c r="H3339" s="69"/>
      <c r="I3339" s="76" t="s">
        <v>308</v>
      </c>
      <c r="J3339" s="23"/>
      <c r="K3339" s="23"/>
      <c r="L3339" s="23"/>
      <c r="M3339" s="69"/>
      <c r="N3339" s="23" t="s">
        <v>309</v>
      </c>
      <c r="O3339" s="72"/>
      <c r="P3339" s="23"/>
      <c r="Q3339" s="23"/>
      <c r="R3339" s="69"/>
      <c r="S3339" s="23" t="s">
        <v>310</v>
      </c>
      <c r="T3339" s="23"/>
      <c r="U3339" s="23"/>
      <c r="V3339" s="23"/>
      <c r="W3339" s="23"/>
      <c r="X3339" s="23"/>
      <c r="Y3339" s="69"/>
      <c r="Z3339" s="23" t="s">
        <v>311</v>
      </c>
      <c r="AA3339" s="23"/>
      <c r="AB3339" s="23"/>
      <c r="AC3339" s="69"/>
      <c r="AD3339" s="76" t="s">
        <v>312</v>
      </c>
      <c r="AF3339" s="23"/>
      <c r="AG3339" s="23"/>
      <c r="AH3339" s="23"/>
      <c r="AI3339" s="23"/>
      <c r="AJ3339" s="23"/>
      <c r="AK3339" s="84"/>
    </row>
    <row r="3340" spans="1:39" s="30" customFormat="1" ht="7" customHeight="1" x14ac:dyDescent="0.15">
      <c r="A3340" s="62"/>
      <c r="B3340" s="173"/>
      <c r="C3340" s="174"/>
      <c r="D3340" s="174"/>
      <c r="E3340" s="174"/>
      <c r="F3340" s="174"/>
      <c r="G3340" s="23"/>
      <c r="H3340" s="77"/>
      <c r="I3340" s="23"/>
      <c r="J3340" s="23"/>
      <c r="K3340" s="23"/>
      <c r="L3340" s="23"/>
      <c r="M3340" s="23"/>
      <c r="N3340" s="23"/>
      <c r="O3340" s="72"/>
      <c r="P3340" s="23"/>
      <c r="Q3340" s="23"/>
      <c r="R3340" s="23"/>
      <c r="S3340" s="23"/>
      <c r="T3340" s="23"/>
      <c r="U3340" s="23"/>
      <c r="V3340" s="23"/>
      <c r="W3340" s="23"/>
      <c r="X3340" s="23"/>
      <c r="Y3340" s="23"/>
      <c r="Z3340" s="23"/>
      <c r="AA3340" s="23"/>
      <c r="AB3340" s="23"/>
      <c r="AC3340" s="23"/>
      <c r="AD3340" s="23"/>
      <c r="AE3340" s="23"/>
      <c r="AF3340" s="23"/>
      <c r="AG3340" s="23"/>
      <c r="AH3340" s="23"/>
      <c r="AI3340" s="23"/>
      <c r="AJ3340" s="23"/>
      <c r="AK3340" s="84"/>
    </row>
    <row r="3341" spans="1:39" ht="17" customHeight="1" x14ac:dyDescent="0.2">
      <c r="A3341" s="62"/>
      <c r="B3341" s="173"/>
      <c r="C3341" s="174"/>
      <c r="D3341" s="174"/>
      <c r="E3341" s="174"/>
      <c r="F3341" s="174"/>
      <c r="G3341" s="75"/>
      <c r="H3341" s="78"/>
      <c r="I3341" s="75" t="s">
        <v>313</v>
      </c>
      <c r="J3341" s="75"/>
      <c r="K3341" s="75"/>
      <c r="L3341" s="75"/>
      <c r="M3341" s="75"/>
      <c r="N3341" s="75"/>
      <c r="O3341" s="75"/>
      <c r="P3341" s="75"/>
      <c r="Q3341" s="75"/>
      <c r="R3341" s="78"/>
      <c r="S3341" s="75" t="s">
        <v>314</v>
      </c>
      <c r="T3341" s="75"/>
      <c r="U3341" s="75"/>
      <c r="V3341" s="75"/>
      <c r="W3341" s="75"/>
      <c r="X3341" s="75"/>
      <c r="Y3341" s="78"/>
      <c r="Z3341" s="75" t="s">
        <v>315</v>
      </c>
      <c r="AA3341" s="75"/>
      <c r="AB3341" s="79"/>
      <c r="AC3341" s="79"/>
      <c r="AD3341" s="79"/>
      <c r="AE3341" s="79"/>
      <c r="AF3341" s="79"/>
      <c r="AG3341" s="79"/>
      <c r="AH3341" s="79"/>
      <c r="AI3341" s="79"/>
      <c r="AJ3341" s="79"/>
      <c r="AK3341" s="85"/>
      <c r="AM3341"/>
    </row>
    <row r="3342" spans="1:39" ht="10" customHeight="1" x14ac:dyDescent="0.2">
      <c r="A3342" s="62"/>
      <c r="B3342" s="86"/>
      <c r="C3342" s="87"/>
      <c r="D3342" s="87"/>
      <c r="E3342" s="87"/>
      <c r="F3342" s="87"/>
      <c r="G3342" s="75"/>
      <c r="H3342" s="75"/>
      <c r="I3342" s="75"/>
      <c r="J3342" s="75"/>
      <c r="K3342" s="75"/>
      <c r="L3342" s="75"/>
      <c r="M3342" s="75"/>
      <c r="N3342" s="75"/>
      <c r="O3342" s="75"/>
      <c r="P3342" s="75"/>
      <c r="Q3342" s="75"/>
      <c r="R3342" s="75"/>
      <c r="S3342" s="75"/>
      <c r="T3342" s="75"/>
      <c r="U3342" s="75"/>
      <c r="V3342" s="75"/>
      <c r="W3342" s="75"/>
      <c r="X3342" s="75"/>
      <c r="Y3342" s="75"/>
      <c r="Z3342" s="75"/>
      <c r="AA3342" s="75"/>
      <c r="AB3342" s="75"/>
      <c r="AC3342" s="75"/>
      <c r="AD3342" s="75"/>
      <c r="AE3342" s="75"/>
      <c r="AF3342" s="75"/>
      <c r="AG3342" s="75"/>
      <c r="AH3342" s="75"/>
      <c r="AI3342" s="75"/>
      <c r="AJ3342" s="75"/>
      <c r="AK3342" s="88"/>
      <c r="AM3342"/>
    </row>
    <row r="3343" spans="1:39" s="23" customFormat="1" ht="15" customHeight="1" x14ac:dyDescent="0.15">
      <c r="A3343" s="64"/>
      <c r="B3343" s="173" t="s">
        <v>316</v>
      </c>
      <c r="C3343" s="174"/>
      <c r="D3343" s="174"/>
      <c r="E3343" s="174"/>
      <c r="F3343" s="174"/>
      <c r="G3343" s="29"/>
      <c r="H3343" s="70"/>
      <c r="I3343" s="80" t="s">
        <v>35</v>
      </c>
      <c r="J3343" s="80"/>
      <c r="K3343" s="80"/>
      <c r="L3343" s="80"/>
      <c r="M3343" s="70"/>
      <c r="N3343" s="80" t="s">
        <v>54</v>
      </c>
      <c r="Q3343" s="80"/>
      <c r="R3343" s="70"/>
      <c r="S3343" s="80" t="s">
        <v>317</v>
      </c>
      <c r="V3343" s="80"/>
      <c r="W3343" s="80"/>
      <c r="Y3343" s="70"/>
      <c r="Z3343" s="80" t="s">
        <v>318</v>
      </c>
      <c r="AA3343" s="80"/>
      <c r="AD3343" s="80"/>
      <c r="AE3343" s="80"/>
      <c r="AF3343" s="80"/>
      <c r="AG3343" s="80"/>
      <c r="AH3343" s="80"/>
      <c r="AI3343" s="80"/>
      <c r="AJ3343" s="80"/>
      <c r="AK3343" s="84"/>
    </row>
    <row r="3344" spans="1:39" ht="17" customHeight="1" x14ac:dyDescent="0.2">
      <c r="A3344" s="62"/>
      <c r="B3344" s="173"/>
      <c r="C3344" s="174"/>
      <c r="D3344" s="174"/>
      <c r="E3344" s="174"/>
      <c r="F3344" s="174"/>
      <c r="G3344" s="75"/>
      <c r="H3344" s="75" t="s">
        <v>319</v>
      </c>
      <c r="I3344" s="75"/>
      <c r="J3344" s="79"/>
      <c r="K3344" s="79"/>
      <c r="L3344" s="79"/>
      <c r="M3344" s="79"/>
      <c r="N3344" s="79"/>
      <c r="O3344" s="79"/>
      <c r="P3344" s="79"/>
      <c r="Q3344" s="79"/>
      <c r="R3344" s="79"/>
      <c r="S3344" s="79"/>
      <c r="T3344" s="79"/>
      <c r="U3344" s="79"/>
      <c r="V3344" s="79"/>
      <c r="W3344" s="79"/>
      <c r="X3344" s="79"/>
      <c r="Y3344" s="79"/>
      <c r="Z3344" s="79"/>
      <c r="AA3344" s="79"/>
      <c r="AB3344" s="79"/>
      <c r="AC3344" s="79"/>
      <c r="AD3344" s="79"/>
      <c r="AE3344" s="79"/>
      <c r="AF3344" s="79"/>
      <c r="AG3344" s="79"/>
      <c r="AH3344" s="79"/>
      <c r="AI3344" s="79"/>
      <c r="AJ3344" s="79"/>
      <c r="AK3344" s="82"/>
      <c r="AM3344"/>
    </row>
    <row r="3345" spans="1:39" ht="5" customHeight="1" x14ac:dyDescent="0.2">
      <c r="A3345" s="62"/>
      <c r="B3345" s="89"/>
      <c r="C3345" s="81"/>
      <c r="D3345" s="81"/>
      <c r="E3345" s="81"/>
      <c r="F3345" s="81"/>
      <c r="G3345" s="81"/>
      <c r="H3345" s="81"/>
      <c r="I3345" s="81"/>
      <c r="J3345" s="81"/>
      <c r="K3345" s="81"/>
      <c r="L3345" s="81"/>
      <c r="M3345" s="81"/>
      <c r="N3345" s="81"/>
      <c r="O3345" s="81"/>
      <c r="P3345" s="81"/>
      <c r="Q3345" s="81"/>
      <c r="R3345" s="81"/>
      <c r="S3345" s="81"/>
      <c r="T3345" s="81"/>
      <c r="U3345" s="81"/>
      <c r="V3345" s="81"/>
      <c r="W3345" s="81"/>
      <c r="X3345" s="81"/>
      <c r="Y3345" s="81"/>
      <c r="Z3345" s="81"/>
      <c r="AA3345" s="81"/>
      <c r="AB3345" s="81"/>
      <c r="AC3345" s="81"/>
      <c r="AD3345" s="81"/>
      <c r="AE3345" s="81"/>
      <c r="AF3345" s="81"/>
      <c r="AG3345" s="81"/>
      <c r="AH3345" s="81"/>
      <c r="AI3345" s="81"/>
      <c r="AJ3345" s="81"/>
      <c r="AK3345" s="90"/>
      <c r="AM3345"/>
    </row>
    <row r="3346" spans="1:39" ht="7" customHeight="1" x14ac:dyDescent="0.2">
      <c r="A3346" s="62"/>
      <c r="B3346" s="175"/>
      <c r="C3346" s="175"/>
      <c r="D3346" s="175"/>
      <c r="E3346" s="175"/>
      <c r="F3346" s="176"/>
      <c r="G3346" s="176"/>
      <c r="H3346" s="176"/>
      <c r="I3346" s="176"/>
      <c r="J3346" s="176"/>
      <c r="K3346" s="176"/>
      <c r="L3346" s="176"/>
      <c r="M3346" s="176"/>
      <c r="N3346" s="176"/>
      <c r="O3346" s="176"/>
      <c r="P3346" s="176"/>
      <c r="Q3346" s="176"/>
      <c r="R3346" s="176"/>
      <c r="S3346" s="176"/>
      <c r="T3346" s="176"/>
      <c r="U3346" s="176"/>
      <c r="V3346" s="176"/>
      <c r="W3346" s="176"/>
      <c r="X3346" s="176"/>
      <c r="Y3346" s="176"/>
      <c r="Z3346" s="176"/>
      <c r="AA3346" s="176"/>
      <c r="AB3346" s="176"/>
      <c r="AC3346" s="176"/>
      <c r="AD3346" s="176"/>
      <c r="AE3346" s="176"/>
      <c r="AF3346" s="176"/>
      <c r="AG3346" s="176"/>
      <c r="AH3346" s="176"/>
      <c r="AI3346" s="176"/>
      <c r="AJ3346" s="176"/>
      <c r="AK3346" s="176"/>
      <c r="AM3346"/>
    </row>
    <row r="3347" spans="1:39" ht="16" customHeight="1" x14ac:dyDescent="0.2">
      <c r="A3347" s="62"/>
      <c r="B3347" s="177" t="s">
        <v>320</v>
      </c>
      <c r="C3347" s="178"/>
      <c r="D3347" s="178"/>
      <c r="E3347" s="178"/>
      <c r="F3347" s="143"/>
      <c r="G3347" s="143"/>
      <c r="H3347" s="143"/>
      <c r="I3347" s="143"/>
      <c r="J3347" s="143"/>
      <c r="K3347" s="143"/>
      <c r="L3347" s="143"/>
      <c r="M3347" s="143"/>
      <c r="N3347" s="143"/>
      <c r="O3347" s="143"/>
      <c r="P3347" s="143"/>
      <c r="Q3347" s="143"/>
      <c r="R3347" s="143"/>
      <c r="S3347" s="143"/>
      <c r="T3347" s="143"/>
      <c r="U3347" s="143"/>
      <c r="V3347" s="143"/>
      <c r="W3347" s="143"/>
      <c r="X3347" s="143"/>
      <c r="Y3347" s="143"/>
      <c r="Z3347" s="143"/>
      <c r="AA3347" s="143"/>
      <c r="AB3347" s="143"/>
      <c r="AC3347" s="143"/>
      <c r="AD3347" s="143"/>
      <c r="AE3347" s="143"/>
      <c r="AF3347" s="143"/>
      <c r="AG3347" s="143"/>
      <c r="AH3347" s="143"/>
      <c r="AI3347" s="143"/>
      <c r="AJ3347" s="143"/>
      <c r="AK3347" s="144"/>
      <c r="AM3347"/>
    </row>
    <row r="3348" spans="1:39" ht="16" customHeight="1" x14ac:dyDescent="0.2">
      <c r="A3348" s="62"/>
      <c r="B3348" s="145"/>
      <c r="C3348" s="146"/>
      <c r="D3348" s="146"/>
      <c r="E3348" s="146"/>
      <c r="F3348" s="146"/>
      <c r="G3348" s="146"/>
      <c r="H3348" s="146"/>
      <c r="I3348" s="146"/>
      <c r="J3348" s="146"/>
      <c r="K3348" s="146"/>
      <c r="L3348" s="146"/>
      <c r="M3348" s="146"/>
      <c r="N3348" s="146"/>
      <c r="O3348" s="146"/>
      <c r="P3348" s="146"/>
      <c r="Q3348" s="146"/>
      <c r="R3348" s="146"/>
      <c r="S3348" s="146"/>
      <c r="T3348" s="146"/>
      <c r="U3348" s="146"/>
      <c r="V3348" s="146"/>
      <c r="W3348" s="146"/>
      <c r="X3348" s="146"/>
      <c r="Y3348" s="146"/>
      <c r="Z3348" s="146"/>
      <c r="AA3348" s="146"/>
      <c r="AB3348" s="146"/>
      <c r="AC3348" s="146"/>
      <c r="AD3348" s="146"/>
      <c r="AE3348" s="146"/>
      <c r="AF3348" s="146"/>
      <c r="AG3348" s="146"/>
      <c r="AH3348" s="146"/>
      <c r="AI3348" s="146"/>
      <c r="AJ3348" s="146"/>
      <c r="AK3348" s="147"/>
      <c r="AM3348"/>
    </row>
    <row r="3349" spans="1:39" ht="16" customHeight="1" x14ac:dyDescent="0.2">
      <c r="A3349" s="62"/>
      <c r="B3349" s="145"/>
      <c r="C3349" s="146"/>
      <c r="D3349" s="146"/>
      <c r="E3349" s="146"/>
      <c r="F3349" s="146"/>
      <c r="G3349" s="146"/>
      <c r="H3349" s="146"/>
      <c r="I3349" s="146"/>
      <c r="J3349" s="146"/>
      <c r="K3349" s="146"/>
      <c r="L3349" s="146"/>
      <c r="M3349" s="146"/>
      <c r="N3349" s="146"/>
      <c r="O3349" s="146"/>
      <c r="P3349" s="146"/>
      <c r="Q3349" s="146"/>
      <c r="R3349" s="146"/>
      <c r="S3349" s="146"/>
      <c r="T3349" s="146"/>
      <c r="U3349" s="146"/>
      <c r="V3349" s="146"/>
      <c r="W3349" s="146"/>
      <c r="X3349" s="146"/>
      <c r="Y3349" s="146"/>
      <c r="Z3349" s="146"/>
      <c r="AA3349" s="146"/>
      <c r="AB3349" s="146"/>
      <c r="AC3349" s="146"/>
      <c r="AD3349" s="146"/>
      <c r="AE3349" s="146"/>
      <c r="AF3349" s="146"/>
      <c r="AG3349" s="146"/>
      <c r="AH3349" s="146"/>
      <c r="AI3349" s="146"/>
      <c r="AJ3349" s="146"/>
      <c r="AK3349" s="147"/>
      <c r="AM3349"/>
    </row>
    <row r="3350" spans="1:39" ht="16" customHeight="1" x14ac:dyDescent="0.2">
      <c r="A3350" s="62"/>
      <c r="B3350" s="145"/>
      <c r="C3350" s="146"/>
      <c r="D3350" s="146"/>
      <c r="E3350" s="146"/>
      <c r="F3350" s="146"/>
      <c r="G3350" s="146"/>
      <c r="H3350" s="146"/>
      <c r="I3350" s="146"/>
      <c r="J3350" s="146"/>
      <c r="K3350" s="146"/>
      <c r="L3350" s="146"/>
      <c r="M3350" s="146"/>
      <c r="N3350" s="146"/>
      <c r="O3350" s="146"/>
      <c r="P3350" s="146"/>
      <c r="Q3350" s="146"/>
      <c r="R3350" s="146"/>
      <c r="S3350" s="146"/>
      <c r="T3350" s="146"/>
      <c r="U3350" s="146"/>
      <c r="V3350" s="146"/>
      <c r="W3350" s="146"/>
      <c r="X3350" s="146"/>
      <c r="Y3350" s="146"/>
      <c r="Z3350" s="146"/>
      <c r="AA3350" s="146"/>
      <c r="AB3350" s="146"/>
      <c r="AC3350" s="146"/>
      <c r="AD3350" s="146"/>
      <c r="AE3350" s="146"/>
      <c r="AF3350" s="146"/>
      <c r="AG3350" s="146"/>
      <c r="AH3350" s="146"/>
      <c r="AI3350" s="146"/>
      <c r="AJ3350" s="146"/>
      <c r="AK3350" s="147"/>
      <c r="AM3350"/>
    </row>
    <row r="3351" spans="1:39" ht="17" customHeight="1" x14ac:dyDescent="0.2">
      <c r="A3351" s="62"/>
      <c r="B3351" s="145"/>
      <c r="C3351" s="146"/>
      <c r="D3351" s="146"/>
      <c r="E3351" s="146"/>
      <c r="F3351" s="146"/>
      <c r="G3351" s="146"/>
      <c r="H3351" s="146"/>
      <c r="I3351" s="146"/>
      <c r="J3351" s="146"/>
      <c r="K3351" s="146"/>
      <c r="L3351" s="146"/>
      <c r="M3351" s="146"/>
      <c r="N3351" s="146"/>
      <c r="O3351" s="146"/>
      <c r="P3351" s="146"/>
      <c r="Q3351" s="146"/>
      <c r="R3351" s="146"/>
      <c r="S3351" s="146"/>
      <c r="T3351" s="146"/>
      <c r="U3351" s="146"/>
      <c r="V3351" s="146"/>
      <c r="W3351" s="146"/>
      <c r="X3351" s="146"/>
      <c r="Y3351" s="146"/>
      <c r="Z3351" s="146"/>
      <c r="AA3351" s="146"/>
      <c r="AB3351" s="146"/>
      <c r="AC3351" s="146"/>
      <c r="AD3351" s="146"/>
      <c r="AE3351" s="146"/>
      <c r="AF3351" s="146"/>
      <c r="AG3351" s="146"/>
      <c r="AH3351" s="146"/>
      <c r="AI3351" s="146"/>
      <c r="AJ3351" s="146"/>
      <c r="AK3351" s="147"/>
      <c r="AM3351"/>
    </row>
    <row r="3352" spans="1:39" ht="17" customHeight="1" x14ac:dyDescent="0.2">
      <c r="A3352" s="62"/>
      <c r="B3352" s="145"/>
      <c r="C3352" s="146"/>
      <c r="D3352" s="146"/>
      <c r="E3352" s="146"/>
      <c r="F3352" s="146"/>
      <c r="G3352" s="146"/>
      <c r="H3352" s="146"/>
      <c r="I3352" s="146"/>
      <c r="J3352" s="146"/>
      <c r="K3352" s="146"/>
      <c r="L3352" s="146"/>
      <c r="M3352" s="146"/>
      <c r="N3352" s="146"/>
      <c r="O3352" s="146"/>
      <c r="P3352" s="146"/>
      <c r="Q3352" s="146"/>
      <c r="R3352" s="146"/>
      <c r="S3352" s="146"/>
      <c r="T3352" s="146"/>
      <c r="U3352" s="146"/>
      <c r="V3352" s="146"/>
      <c r="W3352" s="146"/>
      <c r="X3352" s="146"/>
      <c r="Y3352" s="146"/>
      <c r="Z3352" s="146"/>
      <c r="AA3352" s="146"/>
      <c r="AB3352" s="146"/>
      <c r="AC3352" s="146"/>
      <c r="AD3352" s="146"/>
      <c r="AE3352" s="146"/>
      <c r="AF3352" s="146"/>
      <c r="AG3352" s="146"/>
      <c r="AH3352" s="146"/>
      <c r="AI3352" s="146"/>
      <c r="AJ3352" s="146"/>
      <c r="AK3352" s="147"/>
      <c r="AM3352"/>
    </row>
    <row r="3353" spans="1:39" ht="17" customHeight="1" x14ac:dyDescent="0.2">
      <c r="A3353" s="62"/>
      <c r="B3353" s="148"/>
      <c r="C3353" s="149"/>
      <c r="D3353" s="149"/>
      <c r="E3353" s="149"/>
      <c r="F3353" s="149"/>
      <c r="G3353" s="149"/>
      <c r="H3353" s="149"/>
      <c r="I3353" s="149"/>
      <c r="J3353" s="149"/>
      <c r="K3353" s="149"/>
      <c r="L3353" s="149"/>
      <c r="M3353" s="149"/>
      <c r="N3353" s="149"/>
      <c r="O3353" s="149"/>
      <c r="P3353" s="149"/>
      <c r="Q3353" s="149"/>
      <c r="R3353" s="149"/>
      <c r="S3353" s="149"/>
      <c r="T3353" s="149"/>
      <c r="U3353" s="149"/>
      <c r="V3353" s="149"/>
      <c r="W3353" s="149"/>
      <c r="X3353" s="149"/>
      <c r="Y3353" s="149"/>
      <c r="Z3353" s="149"/>
      <c r="AA3353" s="149"/>
      <c r="AB3353" s="149"/>
      <c r="AC3353" s="149"/>
      <c r="AD3353" s="149"/>
      <c r="AE3353" s="149"/>
      <c r="AF3353" s="149"/>
      <c r="AG3353" s="149"/>
      <c r="AH3353" s="149"/>
      <c r="AI3353" s="149"/>
      <c r="AJ3353" s="149"/>
      <c r="AK3353" s="150"/>
      <c r="AM3353"/>
    </row>
    <row r="3354" spans="1:39" ht="7" customHeight="1" x14ac:dyDescent="0.2">
      <c r="A3354" s="62"/>
      <c r="AM3354"/>
    </row>
    <row r="3355" spans="1:39" ht="12" customHeight="1" x14ac:dyDescent="0.2">
      <c r="A3355" s="62"/>
      <c r="B3355" s="169" t="s">
        <v>321</v>
      </c>
      <c r="C3355" s="170"/>
      <c r="D3355" s="170"/>
      <c r="E3355" s="170"/>
      <c r="F3355" s="25"/>
      <c r="G3355" s="25"/>
      <c r="H3355" s="25"/>
      <c r="I3355" s="25"/>
      <c r="J3355" s="25"/>
      <c r="K3355" s="25"/>
      <c r="L3355" s="25"/>
      <c r="M3355" s="25"/>
      <c r="N3355" s="25"/>
      <c r="O3355" s="25"/>
      <c r="P3355" s="25"/>
      <c r="Q3355" s="25"/>
      <c r="R3355" s="25"/>
      <c r="S3355" s="26"/>
      <c r="T3355" s="169" t="s">
        <v>322</v>
      </c>
      <c r="U3355" s="170"/>
      <c r="V3355" s="170"/>
      <c r="W3355" s="170"/>
      <c r="X3355" s="25"/>
      <c r="Y3355" s="25"/>
      <c r="Z3355" s="25"/>
      <c r="AA3355" s="25"/>
      <c r="AB3355" s="25"/>
      <c r="AC3355" s="25"/>
      <c r="AD3355" s="25"/>
      <c r="AE3355" s="25"/>
      <c r="AF3355" s="25"/>
      <c r="AG3355" s="25"/>
      <c r="AH3355" s="25"/>
      <c r="AI3355" s="25"/>
      <c r="AJ3355" s="25"/>
      <c r="AK3355" s="26"/>
      <c r="AM3355"/>
    </row>
    <row r="3356" spans="1:39" x14ac:dyDescent="0.2">
      <c r="A3356" s="62"/>
      <c r="B3356" s="36"/>
      <c r="C3356" s="37"/>
      <c r="D3356" s="38" t="s">
        <v>323</v>
      </c>
      <c r="F3356" s="32"/>
      <c r="G3356" s="32"/>
      <c r="H3356" s="32"/>
      <c r="I3356" s="32"/>
      <c r="J3356" s="32"/>
      <c r="K3356" s="32"/>
      <c r="L3356" s="32"/>
      <c r="M3356" s="32"/>
      <c r="N3356" s="32"/>
      <c r="O3356" s="32"/>
      <c r="P3356" s="32"/>
      <c r="S3356" s="35"/>
      <c r="T3356" s="36"/>
      <c r="U3356" s="37"/>
      <c r="V3356" s="38" t="s">
        <v>323</v>
      </c>
      <c r="X3356" s="32"/>
      <c r="Y3356" s="32"/>
      <c r="Z3356" s="32"/>
      <c r="AA3356" s="32"/>
      <c r="AB3356" s="32"/>
      <c r="AC3356" s="32"/>
      <c r="AD3356" s="32"/>
      <c r="AE3356" s="32"/>
      <c r="AF3356" s="32"/>
      <c r="AG3356" s="32"/>
      <c r="AH3356" s="32"/>
      <c r="AI3356" s="38"/>
      <c r="AJ3356" s="38"/>
      <c r="AK3356" s="35"/>
      <c r="AM3356"/>
    </row>
    <row r="3357" spans="1:39" ht="7" customHeight="1" x14ac:dyDescent="0.2">
      <c r="A3357" s="62"/>
      <c r="B3357" s="34"/>
      <c r="S3357" s="35"/>
      <c r="T3357" s="34"/>
      <c r="AK3357" s="35"/>
      <c r="AM3357"/>
    </row>
    <row r="3358" spans="1:39" ht="14.25" customHeight="1" x14ac:dyDescent="0.2">
      <c r="A3358" s="62"/>
      <c r="B3358" s="39"/>
      <c r="F3358" s="38" t="s">
        <v>324</v>
      </c>
      <c r="H3358" s="40"/>
      <c r="I3358" s="40"/>
      <c r="J3358" s="41" t="s">
        <v>325</v>
      </c>
      <c r="K3358" s="40"/>
      <c r="L3358" s="41" t="s">
        <v>326</v>
      </c>
      <c r="M3358" s="40"/>
      <c r="N3358" s="40"/>
      <c r="S3358" s="35"/>
      <c r="T3358" s="39"/>
      <c r="X3358" s="38" t="s">
        <v>324</v>
      </c>
      <c r="Z3358" s="40"/>
      <c r="AA3358" s="40"/>
      <c r="AB3358" s="41" t="s">
        <v>325</v>
      </c>
      <c r="AC3358" s="40"/>
      <c r="AD3358" s="41" t="s">
        <v>326</v>
      </c>
      <c r="AE3358" s="40"/>
      <c r="AF3358" s="40"/>
      <c r="AK3358" s="35"/>
      <c r="AM3358"/>
    </row>
    <row r="3359" spans="1:39" ht="5" customHeight="1" x14ac:dyDescent="0.2">
      <c r="A3359" s="62"/>
      <c r="B3359" s="31"/>
      <c r="C3359" s="32"/>
      <c r="D3359" s="32"/>
      <c r="E3359" s="32"/>
      <c r="F3359" s="32"/>
      <c r="G3359" s="32"/>
      <c r="H3359" s="32"/>
      <c r="I3359" s="32"/>
      <c r="J3359" s="32"/>
      <c r="K3359" s="32"/>
      <c r="L3359" s="32"/>
      <c r="M3359" s="32"/>
      <c r="N3359" s="32"/>
      <c r="O3359" s="32"/>
      <c r="P3359" s="32"/>
      <c r="Q3359" s="32"/>
      <c r="R3359" s="32"/>
      <c r="S3359" s="33"/>
      <c r="T3359" s="31"/>
      <c r="U3359" s="32"/>
      <c r="V3359" s="32"/>
      <c r="W3359" s="32"/>
      <c r="X3359" s="32"/>
      <c r="Y3359" s="32"/>
      <c r="Z3359" s="32"/>
      <c r="AA3359" s="32"/>
      <c r="AB3359" s="32"/>
      <c r="AC3359" s="32"/>
      <c r="AD3359" s="32"/>
      <c r="AE3359" s="32"/>
      <c r="AF3359" s="32"/>
      <c r="AG3359" s="32"/>
      <c r="AH3359" s="32"/>
      <c r="AI3359" s="32"/>
      <c r="AJ3359" s="32"/>
      <c r="AK3359" s="33"/>
      <c r="AM3359"/>
    </row>
    <row r="3360" spans="1:39" x14ac:dyDescent="0.2">
      <c r="A3360"/>
      <c r="AK3360" s="95" t="s">
        <v>327</v>
      </c>
      <c r="AM3360"/>
    </row>
    <row r="3361" spans="1:44" ht="5" customHeight="1" x14ac:dyDescent="0.2">
      <c r="B3361" s="16"/>
      <c r="C3361" s="17"/>
      <c r="D3361" s="18"/>
      <c r="E3361" s="18"/>
      <c r="F3361" s="18"/>
      <c r="G3361" s="18"/>
      <c r="H3361" s="18"/>
      <c r="I3361" s="16"/>
      <c r="J3361" s="16"/>
      <c r="K3361" s="16"/>
      <c r="L3361" s="16"/>
      <c r="M3361" s="16"/>
      <c r="N3361" s="16"/>
      <c r="O3361" s="16"/>
      <c r="P3361" s="16"/>
      <c r="Q3361" s="16"/>
      <c r="R3361" s="16"/>
      <c r="S3361" s="16"/>
      <c r="T3361" s="16"/>
      <c r="U3361" s="16"/>
      <c r="V3361" s="16"/>
      <c r="W3361" s="16"/>
      <c r="X3361" s="16"/>
      <c r="Y3361" s="16"/>
      <c r="Z3361" s="16"/>
      <c r="AA3361" s="16"/>
      <c r="AB3361" s="16"/>
      <c r="AC3361" s="16"/>
      <c r="AD3361" s="16"/>
      <c r="AE3361" s="16"/>
      <c r="AF3361" s="16"/>
      <c r="AG3361" s="16"/>
      <c r="AH3361" s="16"/>
      <c r="AI3361" s="16"/>
      <c r="AJ3361" s="16"/>
      <c r="AK3361" s="16"/>
    </row>
    <row r="3362" spans="1:44" ht="22" customHeight="1" x14ac:dyDescent="0.2">
      <c r="A3362" t="str">
        <f>IF($AN$2="","",IF(A3292&gt;=$AN$2,"",1+A3292))</f>
        <v/>
      </c>
      <c r="B3362" s="188"/>
      <c r="C3362" s="189"/>
      <c r="D3362" s="189"/>
      <c r="E3362" s="189"/>
      <c r="F3362" s="189"/>
      <c r="G3362" s="189"/>
      <c r="H3362" s="189"/>
      <c r="I3362" s="190"/>
      <c r="J3362" s="192" t="s">
        <v>277</v>
      </c>
      <c r="K3362" s="193"/>
      <c r="L3362" s="193"/>
      <c r="M3362" s="193"/>
      <c r="N3362" s="193"/>
      <c r="O3362" s="193"/>
      <c r="P3362" s="193"/>
      <c r="Q3362" s="193"/>
      <c r="R3362" s="193"/>
      <c r="S3362" s="193"/>
      <c r="T3362" s="193"/>
      <c r="U3362" s="193"/>
      <c r="V3362" s="193"/>
      <c r="W3362" s="193"/>
      <c r="X3362" s="196" t="str">
        <f>IF(A3362="","",_xlfn.XLOOKUP(A3362,Listagem[Item],Listagem[Número OS]))</f>
        <v/>
      </c>
      <c r="Y3362" s="196"/>
      <c r="Z3362" s="196"/>
      <c r="AA3362" s="196"/>
      <c r="AB3362" s="196"/>
      <c r="AC3362" s="197"/>
      <c r="AD3362" s="188"/>
      <c r="AE3362" s="189"/>
      <c r="AF3362" s="189"/>
      <c r="AG3362" s="189"/>
      <c r="AH3362" s="189"/>
      <c r="AI3362" s="189"/>
      <c r="AJ3362" s="189"/>
      <c r="AK3362" s="190"/>
      <c r="AL3362" s="13"/>
      <c r="AM3362"/>
    </row>
    <row r="3363" spans="1:44" ht="22" customHeight="1" x14ac:dyDescent="0.2">
      <c r="A3363" s="14"/>
      <c r="B3363" s="161"/>
      <c r="C3363" s="162"/>
      <c r="D3363" s="162"/>
      <c r="E3363" s="162"/>
      <c r="F3363" s="162"/>
      <c r="G3363" s="162"/>
      <c r="H3363" s="162"/>
      <c r="I3363" s="191"/>
      <c r="J3363" s="194"/>
      <c r="K3363" s="195"/>
      <c r="L3363" s="195"/>
      <c r="M3363" s="195"/>
      <c r="N3363" s="195"/>
      <c r="O3363" s="195"/>
      <c r="P3363" s="195"/>
      <c r="Q3363" s="195"/>
      <c r="R3363" s="195"/>
      <c r="S3363" s="195"/>
      <c r="T3363" s="195"/>
      <c r="U3363" s="195"/>
      <c r="V3363" s="195"/>
      <c r="W3363" s="195"/>
      <c r="X3363" s="198"/>
      <c r="Y3363" s="198"/>
      <c r="Z3363" s="198"/>
      <c r="AA3363" s="198"/>
      <c r="AB3363" s="198"/>
      <c r="AC3363" s="199"/>
      <c r="AD3363" s="161"/>
      <c r="AE3363" s="162"/>
      <c r="AF3363" s="162"/>
      <c r="AG3363" s="162"/>
      <c r="AH3363" s="162"/>
      <c r="AI3363" s="162"/>
      <c r="AJ3363" s="162"/>
      <c r="AK3363" s="191"/>
      <c r="AM3363"/>
    </row>
    <row r="3364" spans="1:44" ht="7" customHeight="1" x14ac:dyDescent="0.2">
      <c r="A3364"/>
      <c r="C3364" s="15"/>
      <c r="D3364" s="12"/>
      <c r="E3364" s="12"/>
      <c r="F3364" s="12"/>
      <c r="G3364" s="12"/>
      <c r="H3364" s="12"/>
      <c r="AM3364"/>
    </row>
    <row r="3365" spans="1:44" ht="18" customHeight="1" x14ac:dyDescent="0.2">
      <c r="A3365" s="62"/>
      <c r="B3365" s="200" t="s">
        <v>11</v>
      </c>
      <c r="C3365" s="201"/>
      <c r="D3365" s="201"/>
      <c r="E3365" s="201"/>
      <c r="F3365" s="201"/>
      <c r="G3365" s="201"/>
      <c r="H3365" s="201"/>
      <c r="I3365" s="97" t="str">
        <f>IF($X3362="","",_xlfn.XLOOKUP($X3362,Sisteplant[Número OS],Sisteplant[Denominação Tipo de Solicitação Serviço]))</f>
        <v/>
      </c>
      <c r="J3365" s="99"/>
      <c r="K3365" s="99"/>
      <c r="L3365" s="99"/>
      <c r="M3365" s="99"/>
      <c r="N3365" s="99"/>
      <c r="O3365" s="200" t="s">
        <v>13</v>
      </c>
      <c r="P3365" s="201"/>
      <c r="Q3365" s="201"/>
      <c r="R3365" s="98" t="str">
        <f>IF($X3362="","",_xlfn.XLOOKUP($X3362,Sisteplant[Número OS],Sisteplant[Denominação Oficina]))</f>
        <v/>
      </c>
      <c r="S3365" s="98"/>
      <c r="T3365" s="98"/>
      <c r="U3365" s="98"/>
      <c r="V3365" s="98"/>
      <c r="W3365" s="98"/>
      <c r="X3365" s="202" t="s">
        <v>15</v>
      </c>
      <c r="Y3365" s="203"/>
      <c r="Z3365" s="203"/>
      <c r="AA3365" s="203"/>
      <c r="AB3365" s="203"/>
      <c r="AC3365" s="204" t="str">
        <f>IF($X3362="","",_xlfn.XLOOKUP($X3362,Sisteplant[Número OS],Sisteplant[Data Prevista]))</f>
        <v/>
      </c>
      <c r="AD3365" s="204"/>
      <c r="AE3365" s="204"/>
      <c r="AF3365" s="204"/>
      <c r="AG3365" s="204"/>
      <c r="AH3365" s="204"/>
      <c r="AI3365" s="204"/>
      <c r="AJ3365" s="204"/>
      <c r="AK3365" s="234"/>
      <c r="AM3365"/>
      <c r="AN3365" s="111"/>
      <c r="AO3365" s="111"/>
      <c r="AP3365" s="111"/>
      <c r="AQ3365" s="111"/>
      <c r="AR3365" s="111"/>
    </row>
    <row r="3366" spans="1:44" ht="7" customHeight="1" x14ac:dyDescent="0.2">
      <c r="A3366" s="62"/>
      <c r="B3366" s="16"/>
      <c r="C3366" s="17"/>
      <c r="D3366" s="18"/>
      <c r="E3366" s="18"/>
      <c r="F3366" s="18"/>
      <c r="G3366" s="18"/>
      <c r="H3366" s="18"/>
      <c r="I3366" s="16"/>
      <c r="J3366" s="16"/>
      <c r="K3366" s="16"/>
      <c r="L3366" s="16"/>
      <c r="M3366" s="16"/>
      <c r="N3366" s="16"/>
      <c r="O3366" s="16"/>
      <c r="P3366" s="16"/>
      <c r="Q3366" s="16"/>
      <c r="R3366" s="16"/>
      <c r="S3366" s="16"/>
      <c r="T3366" s="16"/>
      <c r="U3366" s="16"/>
      <c r="V3366" s="16"/>
      <c r="W3366" s="16"/>
      <c r="X3366" s="16"/>
      <c r="Y3366" s="16"/>
      <c r="Z3366" s="16"/>
      <c r="AA3366" s="16"/>
      <c r="AB3366" s="16"/>
      <c r="AC3366" s="16"/>
      <c r="AD3366" s="16"/>
      <c r="AE3366" s="16"/>
      <c r="AF3366" s="16"/>
      <c r="AG3366" s="16"/>
      <c r="AH3366" s="16"/>
      <c r="AI3366" s="16"/>
      <c r="AJ3366" s="16"/>
      <c r="AK3366" s="16"/>
      <c r="AM3366"/>
      <c r="AN3366" s="111"/>
      <c r="AO3366" s="111"/>
      <c r="AP3366" s="111"/>
      <c r="AQ3366" s="111"/>
      <c r="AR3366" s="111"/>
    </row>
    <row r="3367" spans="1:44" ht="15" customHeight="1" x14ac:dyDescent="0.2">
      <c r="A3367" s="62"/>
      <c r="B3367" s="91" t="s">
        <v>278</v>
      </c>
      <c r="C3367" s="19"/>
      <c r="D3367" s="20"/>
      <c r="E3367" s="20"/>
      <c r="F3367" s="20"/>
      <c r="G3367" s="20"/>
      <c r="H3367" s="20"/>
      <c r="I3367" s="21"/>
      <c r="J3367" s="21"/>
      <c r="K3367" s="21"/>
      <c r="L3367" s="21"/>
      <c r="M3367" s="21"/>
      <c r="N3367" s="21"/>
      <c r="O3367" s="21"/>
      <c r="P3367" s="21"/>
      <c r="Q3367" s="21"/>
      <c r="R3367" s="21"/>
      <c r="S3367" s="21"/>
      <c r="T3367" s="21"/>
      <c r="U3367" s="21"/>
      <c r="V3367" s="21"/>
      <c r="W3367" s="21"/>
      <c r="X3367" s="21"/>
      <c r="Y3367" s="21"/>
      <c r="Z3367" s="21"/>
      <c r="AA3367" s="21"/>
      <c r="AB3367" s="21"/>
      <c r="AC3367" s="21"/>
      <c r="AD3367" s="21"/>
      <c r="AE3367" s="21"/>
      <c r="AF3367" s="21"/>
      <c r="AG3367" s="21"/>
      <c r="AH3367" s="21"/>
      <c r="AI3367" s="21"/>
      <c r="AJ3367" s="21"/>
      <c r="AK3367" s="22"/>
      <c r="AM3367"/>
      <c r="AN3367" s="111"/>
      <c r="AO3367" s="111"/>
      <c r="AP3367" s="111"/>
      <c r="AQ3367" s="111"/>
      <c r="AR3367" s="111"/>
    </row>
    <row r="3368" spans="1:44" ht="16.75" customHeight="1" x14ac:dyDescent="0.2">
      <c r="A3368" s="64"/>
      <c r="B3368" s="208" t="str">
        <f>IF($X3362="","",_xlfn.XLOOKUP($X3362,Sisteplant[Número OS],Sisteplant[Descrição OS]))</f>
        <v/>
      </c>
      <c r="C3368" s="209"/>
      <c r="D3368" s="209"/>
      <c r="E3368" s="209"/>
      <c r="F3368" s="209"/>
      <c r="G3368" s="209"/>
      <c r="H3368" s="209"/>
      <c r="I3368" s="209"/>
      <c r="J3368" s="209"/>
      <c r="K3368" s="209"/>
      <c r="L3368" s="209"/>
      <c r="M3368" s="209"/>
      <c r="N3368" s="209"/>
      <c r="O3368" s="209"/>
      <c r="P3368" s="209"/>
      <c r="Q3368" s="209"/>
      <c r="R3368" s="209"/>
      <c r="S3368" s="209"/>
      <c r="T3368" s="209"/>
      <c r="U3368" s="209"/>
      <c r="V3368" s="209"/>
      <c r="W3368" s="209"/>
      <c r="X3368" s="209"/>
      <c r="Y3368" s="209"/>
      <c r="Z3368" s="209"/>
      <c r="AA3368" s="209"/>
      <c r="AB3368" s="209"/>
      <c r="AC3368" s="209"/>
      <c r="AD3368" s="209"/>
      <c r="AE3368" s="209"/>
      <c r="AF3368" s="209"/>
      <c r="AG3368" s="209"/>
      <c r="AH3368" s="209"/>
      <c r="AI3368" s="209"/>
      <c r="AJ3368" s="209"/>
      <c r="AK3368" s="210"/>
      <c r="AM3368"/>
    </row>
    <row r="3369" spans="1:44" ht="16.75" customHeight="1" x14ac:dyDescent="0.2">
      <c r="A3369" s="64"/>
      <c r="B3369" s="208"/>
      <c r="C3369" s="209"/>
      <c r="D3369" s="209"/>
      <c r="E3369" s="209"/>
      <c r="F3369" s="209"/>
      <c r="G3369" s="209"/>
      <c r="H3369" s="209"/>
      <c r="I3369" s="209"/>
      <c r="J3369" s="209"/>
      <c r="K3369" s="209"/>
      <c r="L3369" s="209"/>
      <c r="M3369" s="209"/>
      <c r="N3369" s="209"/>
      <c r="O3369" s="209"/>
      <c r="P3369" s="209"/>
      <c r="Q3369" s="209"/>
      <c r="R3369" s="209"/>
      <c r="S3369" s="209"/>
      <c r="T3369" s="209"/>
      <c r="U3369" s="209"/>
      <c r="V3369" s="209"/>
      <c r="W3369" s="209"/>
      <c r="X3369" s="209"/>
      <c r="Y3369" s="209"/>
      <c r="Z3369" s="209"/>
      <c r="AA3369" s="209"/>
      <c r="AB3369" s="209"/>
      <c r="AC3369" s="209"/>
      <c r="AD3369" s="209"/>
      <c r="AE3369" s="209"/>
      <c r="AF3369" s="209"/>
      <c r="AG3369" s="209"/>
      <c r="AH3369" s="209"/>
      <c r="AI3369" s="209"/>
      <c r="AJ3369" s="209"/>
      <c r="AK3369" s="210"/>
      <c r="AM3369"/>
    </row>
    <row r="3370" spans="1:44" ht="16.75" customHeight="1" x14ac:dyDescent="0.2">
      <c r="A3370" s="62"/>
      <c r="B3370" s="208"/>
      <c r="C3370" s="209"/>
      <c r="D3370" s="209"/>
      <c r="E3370" s="209"/>
      <c r="F3370" s="209"/>
      <c r="G3370" s="209"/>
      <c r="H3370" s="209"/>
      <c r="I3370" s="209"/>
      <c r="J3370" s="209"/>
      <c r="K3370" s="209"/>
      <c r="L3370" s="209"/>
      <c r="M3370" s="209"/>
      <c r="N3370" s="209"/>
      <c r="O3370" s="209"/>
      <c r="P3370" s="209"/>
      <c r="Q3370" s="209"/>
      <c r="R3370" s="209"/>
      <c r="S3370" s="209"/>
      <c r="T3370" s="209"/>
      <c r="U3370" s="209"/>
      <c r="V3370" s="209"/>
      <c r="W3370" s="209"/>
      <c r="X3370" s="209"/>
      <c r="Y3370" s="209"/>
      <c r="Z3370" s="209"/>
      <c r="AA3370" s="209"/>
      <c r="AB3370" s="209"/>
      <c r="AC3370" s="209"/>
      <c r="AD3370" s="209"/>
      <c r="AE3370" s="209"/>
      <c r="AF3370" s="209"/>
      <c r="AG3370" s="209"/>
      <c r="AH3370" s="209"/>
      <c r="AI3370" s="209"/>
      <c r="AJ3370" s="209"/>
      <c r="AK3370" s="210"/>
      <c r="AM3370"/>
    </row>
    <row r="3371" spans="1:44" ht="16.75" customHeight="1" x14ac:dyDescent="0.2">
      <c r="A3371" s="62"/>
      <c r="B3371" s="211"/>
      <c r="C3371" s="212"/>
      <c r="D3371" s="212"/>
      <c r="E3371" s="212"/>
      <c r="F3371" s="212"/>
      <c r="G3371" s="212"/>
      <c r="H3371" s="212"/>
      <c r="I3371" s="212"/>
      <c r="J3371" s="212"/>
      <c r="K3371" s="212"/>
      <c r="L3371" s="212"/>
      <c r="M3371" s="212"/>
      <c r="N3371" s="212"/>
      <c r="O3371" s="212"/>
      <c r="P3371" s="212"/>
      <c r="Q3371" s="212"/>
      <c r="R3371" s="212"/>
      <c r="S3371" s="212"/>
      <c r="T3371" s="212"/>
      <c r="U3371" s="212"/>
      <c r="V3371" s="212"/>
      <c r="W3371" s="212"/>
      <c r="X3371" s="212"/>
      <c r="Y3371" s="212"/>
      <c r="Z3371" s="212"/>
      <c r="AA3371" s="212"/>
      <c r="AB3371" s="212"/>
      <c r="AC3371" s="212"/>
      <c r="AD3371" s="212"/>
      <c r="AE3371" s="212"/>
      <c r="AF3371" s="212"/>
      <c r="AG3371" s="212"/>
      <c r="AH3371" s="212"/>
      <c r="AI3371" s="212"/>
      <c r="AJ3371" s="212"/>
      <c r="AK3371" s="213"/>
      <c r="AM3371"/>
    </row>
    <row r="3372" spans="1:44" ht="7" customHeight="1" x14ac:dyDescent="0.2">
      <c r="A3372" s="62"/>
      <c r="B3372" s="16"/>
      <c r="C3372" s="17"/>
      <c r="D3372" s="18"/>
      <c r="E3372" s="18"/>
      <c r="F3372" s="18"/>
      <c r="G3372" s="18"/>
      <c r="H3372" s="18"/>
      <c r="I3372" s="16"/>
      <c r="J3372" s="16"/>
      <c r="K3372" s="16"/>
      <c r="L3372" s="16"/>
      <c r="M3372" s="16"/>
      <c r="N3372" s="16"/>
      <c r="O3372" s="16"/>
      <c r="P3372" s="16"/>
      <c r="Q3372" s="16"/>
      <c r="R3372" s="16"/>
      <c r="S3372" s="16"/>
      <c r="T3372" s="16"/>
      <c r="U3372" s="16"/>
      <c r="V3372" s="16"/>
      <c r="W3372" s="16"/>
      <c r="X3372" s="16"/>
      <c r="Y3372" s="16"/>
      <c r="Z3372" s="16"/>
      <c r="AA3372" s="16"/>
      <c r="AB3372" s="16"/>
      <c r="AC3372" s="16"/>
      <c r="AD3372" s="16"/>
      <c r="AE3372" s="16"/>
      <c r="AF3372" s="16"/>
      <c r="AG3372" s="16"/>
      <c r="AH3372" s="16"/>
      <c r="AI3372" s="16"/>
      <c r="AJ3372" s="16"/>
      <c r="AK3372" s="16"/>
      <c r="AM3372"/>
    </row>
    <row r="3373" spans="1:44" ht="18" customHeight="1" x14ac:dyDescent="0.2">
      <c r="A3373" s="62"/>
      <c r="B3373" s="179" t="s">
        <v>279</v>
      </c>
      <c r="C3373" s="180"/>
      <c r="D3373" s="99" t="str">
        <f>IF($X3362="","",_xlfn.XLOOKUP($X3362,Sisteplant[Número OS],Sisteplant[Ativo]))</f>
        <v/>
      </c>
      <c r="E3373" s="99"/>
      <c r="F3373" s="99"/>
      <c r="G3373" s="99"/>
      <c r="H3373" s="99"/>
      <c r="I3373" s="99"/>
      <c r="J3373" s="99"/>
      <c r="K3373" s="99"/>
      <c r="L3373" s="179" t="s">
        <v>280</v>
      </c>
      <c r="M3373" s="180"/>
      <c r="N3373" s="180"/>
      <c r="O3373" s="180"/>
      <c r="P3373" s="99" t="str">
        <f>IF($X3362="","",_xlfn.XLOOKUP($X3362,Sisteplant[Número OS],Sisteplant[Denominação Ativo]))</f>
        <v/>
      </c>
      <c r="Q3373" s="99"/>
      <c r="R3373" s="99"/>
      <c r="S3373" s="99"/>
      <c r="T3373" s="99"/>
      <c r="U3373" s="99"/>
      <c r="V3373" s="99"/>
      <c r="W3373" s="99"/>
      <c r="X3373" s="99"/>
      <c r="Y3373" s="99"/>
      <c r="Z3373" s="99"/>
      <c r="AA3373" s="99"/>
      <c r="AB3373" s="99"/>
      <c r="AC3373" s="99"/>
      <c r="AD3373" s="99"/>
      <c r="AE3373" s="185" t="str">
        <f t="array" ref="AE3373">IFERROR(
IF(I3365="","",
_xlfn.SWITCH(I3365,
"PROJETO","PO",
"OBRAS","CC")),
"--")</f>
        <v/>
      </c>
      <c r="AF3373" s="186"/>
      <c r="AG3373" s="214" t="str">
        <f t="array" ref="AG3373">IFERROR(
_xlfn.SWITCH(I3365,
"","",
"PROJETO",VALUE(RIGHT(_xlfn.XLOOKUP(X3362,Sisteplant[Número OS],Sisteplant[Observações do Serviço]),LEN(_xlfn.XLOOKUP(X3362,Sisteplant[Número OS],Sisteplant[Observações do Serviço]))-3)),
"OBRAS",VALUE(LEFT(VLOOKUP($X3362,Sisteplant[],20,FALSE),FIND("-",VLOOKUP($X3362,Sisteplant[],20,FALSE))-1))),"--")</f>
        <v/>
      </c>
      <c r="AH3373" s="214"/>
      <c r="AI3373" s="214"/>
      <c r="AJ3373" s="214"/>
      <c r="AK3373" s="215"/>
      <c r="AM3373"/>
    </row>
    <row r="3374" spans="1:44" ht="7" customHeight="1" x14ac:dyDescent="0.2">
      <c r="A3374" s="62"/>
      <c r="B3374" s="18"/>
      <c r="C3374" s="24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R3374" s="18"/>
      <c r="S3374" s="18"/>
      <c r="T3374" s="18"/>
      <c r="U3374" s="18"/>
      <c r="V3374" s="18"/>
      <c r="W3374" s="18"/>
      <c r="X3374" s="18"/>
      <c r="Y3374" s="18"/>
      <c r="Z3374" s="18"/>
      <c r="AA3374" s="18"/>
      <c r="AB3374" s="18"/>
      <c r="AC3374" s="18"/>
      <c r="AD3374" s="18"/>
      <c r="AE3374" s="18"/>
      <c r="AF3374" s="18"/>
      <c r="AG3374" s="18"/>
      <c r="AH3374" s="18"/>
      <c r="AI3374" s="18"/>
      <c r="AJ3374" s="18"/>
      <c r="AK3374" s="18"/>
      <c r="AM3374"/>
    </row>
    <row r="3375" spans="1:44" ht="18" customHeight="1" x14ac:dyDescent="0.2">
      <c r="A3375" s="62"/>
      <c r="B3375" s="179" t="s">
        <v>9</v>
      </c>
      <c r="C3375" s="180"/>
      <c r="D3375" s="180"/>
      <c r="E3375" s="180"/>
      <c r="F3375" s="99" t="str">
        <f>IF($X3362="","",_xlfn.XLOOKUP($X3362,Sisteplant[Número OS],Sisteplant[Denominação do Solicitante]))</f>
        <v/>
      </c>
      <c r="G3375" s="99"/>
      <c r="H3375" s="99"/>
      <c r="I3375" s="99"/>
      <c r="J3375" s="99"/>
      <c r="K3375" s="99"/>
      <c r="L3375" s="99"/>
      <c r="M3375" s="99"/>
      <c r="N3375" s="99"/>
      <c r="O3375" s="99"/>
      <c r="P3375" s="99"/>
      <c r="Q3375" s="99"/>
      <c r="R3375" s="99"/>
      <c r="S3375" s="181" t="s">
        <v>281</v>
      </c>
      <c r="T3375" s="182"/>
      <c r="U3375" s="182"/>
      <c r="V3375" s="183" t="str">
        <f>IF($X3362="","",_xlfn.XLOOKUP($X3362,Sisteplant[Número OS],Sisteplant[Denominação Unidade Negócio]))</f>
        <v/>
      </c>
      <c r="W3375" s="183"/>
      <c r="X3375" s="183"/>
      <c r="Y3375" s="183"/>
      <c r="Z3375" s="183"/>
      <c r="AA3375" s="184"/>
      <c r="AB3375" s="185" t="s">
        <v>1</v>
      </c>
      <c r="AC3375" s="186"/>
      <c r="AD3375" s="186"/>
      <c r="AE3375" s="186"/>
      <c r="AF3375" s="99" t="str">
        <f>IF($X3362="","",_xlfn.XLOOKUP($X3362,Sisteplant[Número OS],Sisteplant[OS Cliente]))</f>
        <v/>
      </c>
      <c r="AG3375" s="99"/>
      <c r="AH3375" s="99"/>
      <c r="AI3375" s="99"/>
      <c r="AJ3375" s="99"/>
      <c r="AK3375" s="100"/>
      <c r="AM3375"/>
    </row>
    <row r="3376" spans="1:44" ht="7" customHeight="1" x14ac:dyDescent="0.2">
      <c r="A3376" s="62"/>
      <c r="B3376" s="16"/>
      <c r="C3376" s="17"/>
      <c r="D3376" s="18"/>
      <c r="E3376" s="18"/>
      <c r="F3376" s="18"/>
      <c r="G3376" s="18"/>
      <c r="H3376" s="18"/>
      <c r="I3376" s="16"/>
      <c r="J3376" s="16"/>
      <c r="K3376" s="16"/>
      <c r="L3376" s="16"/>
      <c r="M3376" s="16"/>
      <c r="N3376" s="16"/>
      <c r="O3376" s="16"/>
      <c r="P3376" s="16"/>
      <c r="Q3376" s="16"/>
      <c r="R3376" s="16"/>
      <c r="S3376" s="16"/>
      <c r="T3376" s="16"/>
      <c r="U3376" s="16"/>
      <c r="V3376" s="16"/>
      <c r="W3376" s="16"/>
      <c r="X3376" s="16"/>
      <c r="Y3376" s="16"/>
      <c r="Z3376" s="16"/>
      <c r="AA3376" s="16"/>
      <c r="AB3376" s="16"/>
      <c r="AC3376" s="16"/>
      <c r="AD3376" s="16"/>
      <c r="AE3376" s="16"/>
      <c r="AF3376" s="16"/>
      <c r="AG3376" s="16"/>
      <c r="AH3376" s="16"/>
      <c r="AI3376" s="16"/>
      <c r="AJ3376" s="16"/>
      <c r="AK3376" s="16"/>
      <c r="AM3376"/>
    </row>
    <row r="3377" spans="1:39" ht="15" customHeight="1" x14ac:dyDescent="0.2">
      <c r="A3377" s="62"/>
      <c r="B3377" s="232" t="s">
        <v>282</v>
      </c>
      <c r="C3377" s="152" t="s">
        <v>283</v>
      </c>
      <c r="D3377" s="153"/>
      <c r="E3377" s="153"/>
      <c r="F3377" s="153"/>
      <c r="G3377" s="153"/>
      <c r="H3377" s="153"/>
      <c r="I3377" s="153"/>
      <c r="J3377" s="153"/>
      <c r="K3377" s="153"/>
      <c r="L3377" s="153"/>
      <c r="M3377" s="153"/>
      <c r="N3377" s="153"/>
      <c r="O3377" s="153"/>
      <c r="P3377" s="153"/>
      <c r="Q3377" s="153"/>
      <c r="R3377" s="153"/>
      <c r="S3377" s="153"/>
      <c r="T3377" s="153"/>
      <c r="U3377" s="153"/>
      <c r="V3377" s="153"/>
      <c r="W3377" s="153"/>
      <c r="X3377" s="153"/>
      <c r="Y3377" s="153"/>
      <c r="Z3377" s="153"/>
      <c r="AA3377" s="153"/>
      <c r="AB3377" s="153"/>
      <c r="AC3377" s="153"/>
      <c r="AD3377" s="153"/>
      <c r="AE3377" s="154"/>
      <c r="AF3377" s="136" t="s">
        <v>284</v>
      </c>
      <c r="AG3377" s="137"/>
      <c r="AH3377" s="138"/>
      <c r="AI3377" s="136" t="s">
        <v>281</v>
      </c>
      <c r="AJ3377" s="137"/>
      <c r="AK3377" s="138"/>
      <c r="AM3377"/>
    </row>
    <row r="3378" spans="1:39" ht="16.75" customHeight="1" x14ac:dyDescent="0.2">
      <c r="A3378" s="62"/>
      <c r="B3378" s="233"/>
      <c r="C3378" s="155"/>
      <c r="D3378" s="156"/>
      <c r="E3378" s="156"/>
      <c r="F3378" s="156"/>
      <c r="G3378" s="156"/>
      <c r="H3378" s="156"/>
      <c r="I3378" s="156"/>
      <c r="J3378" s="156"/>
      <c r="K3378" s="156"/>
      <c r="L3378" s="156"/>
      <c r="M3378" s="156"/>
      <c r="N3378" s="156"/>
      <c r="O3378" s="156"/>
      <c r="P3378" s="156"/>
      <c r="Q3378" s="156"/>
      <c r="R3378" s="156"/>
      <c r="S3378" s="156"/>
      <c r="T3378" s="156"/>
      <c r="U3378" s="156"/>
      <c r="V3378" s="156"/>
      <c r="W3378" s="156"/>
      <c r="X3378" s="156"/>
      <c r="Y3378" s="156"/>
      <c r="Z3378" s="156"/>
      <c r="AA3378" s="156"/>
      <c r="AB3378" s="156"/>
      <c r="AC3378" s="156"/>
      <c r="AD3378" s="156"/>
      <c r="AE3378" s="157"/>
      <c r="AF3378" s="139"/>
      <c r="AG3378" s="140"/>
      <c r="AH3378" s="141"/>
      <c r="AI3378" s="139"/>
      <c r="AJ3378" s="140"/>
      <c r="AK3378" s="141"/>
      <c r="AM3378"/>
    </row>
    <row r="3379" spans="1:39" ht="16.75" customHeight="1" x14ac:dyDescent="0.2">
      <c r="A3379" s="62"/>
      <c r="B3379" s="92">
        <v>1</v>
      </c>
      <c r="C3379" s="142"/>
      <c r="D3379" s="143"/>
      <c r="E3379" s="143"/>
      <c r="F3379" s="143"/>
      <c r="G3379" s="143"/>
      <c r="H3379" s="143"/>
      <c r="I3379" s="143"/>
      <c r="J3379" s="143"/>
      <c r="K3379" s="143"/>
      <c r="L3379" s="143"/>
      <c r="M3379" s="143"/>
      <c r="N3379" s="143"/>
      <c r="O3379" s="143"/>
      <c r="P3379" s="143"/>
      <c r="Q3379" s="143"/>
      <c r="R3379" s="143"/>
      <c r="S3379" s="143"/>
      <c r="T3379" s="143"/>
      <c r="U3379" s="143"/>
      <c r="V3379" s="143"/>
      <c r="W3379" s="143"/>
      <c r="X3379" s="143"/>
      <c r="Y3379" s="143"/>
      <c r="Z3379" s="143"/>
      <c r="AA3379" s="143"/>
      <c r="AB3379" s="143"/>
      <c r="AC3379" s="143"/>
      <c r="AD3379" s="143"/>
      <c r="AE3379" s="144"/>
      <c r="AF3379" s="142"/>
      <c r="AG3379" s="143"/>
      <c r="AH3379" s="144"/>
      <c r="AI3379" s="142"/>
      <c r="AJ3379" s="143"/>
      <c r="AK3379" s="144"/>
      <c r="AM3379"/>
    </row>
    <row r="3380" spans="1:39" ht="16.75" customHeight="1" x14ac:dyDescent="0.2">
      <c r="A3380" s="62"/>
      <c r="B3380" s="93">
        <v>2</v>
      </c>
      <c r="C3380" s="145"/>
      <c r="D3380" s="146"/>
      <c r="E3380" s="146"/>
      <c r="F3380" s="146"/>
      <c r="G3380" s="146"/>
      <c r="H3380" s="146"/>
      <c r="I3380" s="146"/>
      <c r="J3380" s="146"/>
      <c r="K3380" s="146"/>
      <c r="L3380" s="146"/>
      <c r="M3380" s="146"/>
      <c r="N3380" s="146"/>
      <c r="O3380" s="146"/>
      <c r="P3380" s="146"/>
      <c r="Q3380" s="146"/>
      <c r="R3380" s="146"/>
      <c r="S3380" s="146"/>
      <c r="T3380" s="146"/>
      <c r="U3380" s="146"/>
      <c r="V3380" s="146"/>
      <c r="W3380" s="146"/>
      <c r="X3380" s="146"/>
      <c r="Y3380" s="146"/>
      <c r="Z3380" s="146"/>
      <c r="AA3380" s="146"/>
      <c r="AB3380" s="146"/>
      <c r="AC3380" s="146"/>
      <c r="AD3380" s="146"/>
      <c r="AE3380" s="147"/>
      <c r="AF3380" s="145"/>
      <c r="AG3380" s="146"/>
      <c r="AH3380" s="147"/>
      <c r="AI3380" s="145"/>
      <c r="AJ3380" s="146"/>
      <c r="AK3380" s="147"/>
      <c r="AM3380"/>
    </row>
    <row r="3381" spans="1:39" ht="16.75" customHeight="1" x14ac:dyDescent="0.2">
      <c r="A3381" s="62"/>
      <c r="B3381" s="93">
        <v>3</v>
      </c>
      <c r="C3381" s="145"/>
      <c r="D3381" s="146"/>
      <c r="E3381" s="146"/>
      <c r="F3381" s="146"/>
      <c r="G3381" s="146"/>
      <c r="H3381" s="146"/>
      <c r="I3381" s="146"/>
      <c r="J3381" s="146"/>
      <c r="K3381" s="146"/>
      <c r="L3381" s="146"/>
      <c r="M3381" s="146"/>
      <c r="N3381" s="146"/>
      <c r="O3381" s="146"/>
      <c r="P3381" s="146"/>
      <c r="Q3381" s="146"/>
      <c r="R3381" s="146"/>
      <c r="S3381" s="146"/>
      <c r="T3381" s="146"/>
      <c r="U3381" s="146"/>
      <c r="V3381" s="146"/>
      <c r="W3381" s="146"/>
      <c r="X3381" s="146"/>
      <c r="Y3381" s="146"/>
      <c r="Z3381" s="146"/>
      <c r="AA3381" s="146"/>
      <c r="AB3381" s="146"/>
      <c r="AC3381" s="146"/>
      <c r="AD3381" s="146"/>
      <c r="AE3381" s="147"/>
      <c r="AF3381" s="145"/>
      <c r="AG3381" s="146"/>
      <c r="AH3381" s="147"/>
      <c r="AI3381" s="145"/>
      <c r="AJ3381" s="146"/>
      <c r="AK3381" s="147"/>
      <c r="AM3381"/>
    </row>
    <row r="3382" spans="1:39" s="27" customFormat="1" ht="17" customHeight="1" x14ac:dyDescent="0.2">
      <c r="A3382" s="64"/>
      <c r="B3382" s="93">
        <v>4</v>
      </c>
      <c r="C3382" s="145"/>
      <c r="D3382" s="146"/>
      <c r="E3382" s="146"/>
      <c r="F3382" s="146"/>
      <c r="G3382" s="146"/>
      <c r="H3382" s="146"/>
      <c r="I3382" s="146"/>
      <c r="J3382" s="146"/>
      <c r="K3382" s="146"/>
      <c r="L3382" s="146"/>
      <c r="M3382" s="146"/>
      <c r="N3382" s="146"/>
      <c r="O3382" s="146"/>
      <c r="P3382" s="146"/>
      <c r="Q3382" s="146"/>
      <c r="R3382" s="146"/>
      <c r="S3382" s="146"/>
      <c r="T3382" s="146"/>
      <c r="U3382" s="146"/>
      <c r="V3382" s="146"/>
      <c r="W3382" s="146"/>
      <c r="X3382" s="146"/>
      <c r="Y3382" s="146"/>
      <c r="Z3382" s="146"/>
      <c r="AA3382" s="146"/>
      <c r="AB3382" s="146"/>
      <c r="AC3382" s="146"/>
      <c r="AD3382" s="146"/>
      <c r="AE3382" s="147"/>
      <c r="AF3382" s="145"/>
      <c r="AG3382" s="146"/>
      <c r="AH3382" s="147"/>
      <c r="AI3382" s="145"/>
      <c r="AJ3382" s="146"/>
      <c r="AK3382" s="147"/>
    </row>
    <row r="3383" spans="1:39" ht="17" customHeight="1" x14ac:dyDescent="0.2">
      <c r="A3383" s="62"/>
      <c r="B3383" s="93">
        <v>5</v>
      </c>
      <c r="C3383" s="145"/>
      <c r="D3383" s="146"/>
      <c r="E3383" s="146"/>
      <c r="F3383" s="146"/>
      <c r="G3383" s="146"/>
      <c r="H3383" s="146"/>
      <c r="I3383" s="146"/>
      <c r="J3383" s="146"/>
      <c r="K3383" s="146"/>
      <c r="L3383" s="146"/>
      <c r="M3383" s="146"/>
      <c r="N3383" s="146"/>
      <c r="O3383" s="146"/>
      <c r="P3383" s="146"/>
      <c r="Q3383" s="146"/>
      <c r="R3383" s="146"/>
      <c r="S3383" s="146"/>
      <c r="T3383" s="146"/>
      <c r="U3383" s="146"/>
      <c r="V3383" s="146"/>
      <c r="W3383" s="146"/>
      <c r="X3383" s="146"/>
      <c r="Y3383" s="146"/>
      <c r="Z3383" s="146"/>
      <c r="AA3383" s="146"/>
      <c r="AB3383" s="146"/>
      <c r="AC3383" s="146"/>
      <c r="AD3383" s="146"/>
      <c r="AE3383" s="147"/>
      <c r="AF3383" s="145"/>
      <c r="AG3383" s="146"/>
      <c r="AH3383" s="147"/>
      <c r="AI3383" s="145"/>
      <c r="AJ3383" s="146"/>
      <c r="AK3383" s="147"/>
      <c r="AM3383"/>
    </row>
    <row r="3384" spans="1:39" ht="17" customHeight="1" x14ac:dyDescent="0.2">
      <c r="A3384" s="62"/>
      <c r="B3384" s="93">
        <v>6</v>
      </c>
      <c r="C3384" s="145"/>
      <c r="D3384" s="146"/>
      <c r="E3384" s="146"/>
      <c r="F3384" s="146"/>
      <c r="G3384" s="146"/>
      <c r="H3384" s="146"/>
      <c r="I3384" s="146"/>
      <c r="J3384" s="146"/>
      <c r="K3384" s="146"/>
      <c r="L3384" s="146"/>
      <c r="M3384" s="146"/>
      <c r="N3384" s="146"/>
      <c r="O3384" s="146"/>
      <c r="P3384" s="146"/>
      <c r="Q3384" s="146"/>
      <c r="R3384" s="146"/>
      <c r="S3384" s="146"/>
      <c r="T3384" s="146"/>
      <c r="U3384" s="146"/>
      <c r="V3384" s="146"/>
      <c r="W3384" s="146"/>
      <c r="X3384" s="146"/>
      <c r="Y3384" s="146"/>
      <c r="Z3384" s="146"/>
      <c r="AA3384" s="146"/>
      <c r="AB3384" s="146"/>
      <c r="AC3384" s="146"/>
      <c r="AD3384" s="146"/>
      <c r="AE3384" s="147"/>
      <c r="AF3384" s="145"/>
      <c r="AG3384" s="146"/>
      <c r="AH3384" s="147"/>
      <c r="AI3384" s="145"/>
      <c r="AJ3384" s="146"/>
      <c r="AK3384" s="147"/>
      <c r="AM3384"/>
    </row>
    <row r="3385" spans="1:39" ht="17" customHeight="1" x14ac:dyDescent="0.2">
      <c r="A3385" s="62"/>
      <c r="B3385" s="94">
        <v>7</v>
      </c>
      <c r="C3385" s="148"/>
      <c r="D3385" s="149"/>
      <c r="E3385" s="149"/>
      <c r="F3385" s="149"/>
      <c r="G3385" s="149"/>
      <c r="H3385" s="149"/>
      <c r="I3385" s="149"/>
      <c r="J3385" s="149"/>
      <c r="K3385" s="149"/>
      <c r="L3385" s="149"/>
      <c r="M3385" s="149"/>
      <c r="N3385" s="149"/>
      <c r="O3385" s="149"/>
      <c r="P3385" s="149"/>
      <c r="Q3385" s="149"/>
      <c r="R3385" s="149"/>
      <c r="S3385" s="149"/>
      <c r="T3385" s="149"/>
      <c r="U3385" s="149"/>
      <c r="V3385" s="149"/>
      <c r="W3385" s="149"/>
      <c r="X3385" s="149"/>
      <c r="Y3385" s="149"/>
      <c r="Z3385" s="149"/>
      <c r="AA3385" s="149"/>
      <c r="AB3385" s="149"/>
      <c r="AC3385" s="149"/>
      <c r="AD3385" s="149"/>
      <c r="AE3385" s="150"/>
      <c r="AF3385" s="148"/>
      <c r="AG3385" s="149"/>
      <c r="AH3385" s="150"/>
      <c r="AI3385" s="148"/>
      <c r="AJ3385" s="149"/>
      <c r="AK3385" s="150"/>
      <c r="AM3385"/>
    </row>
    <row r="3386" spans="1:39" ht="7" customHeight="1" x14ac:dyDescent="0.2">
      <c r="A3386" s="62"/>
      <c r="B3386" s="16"/>
      <c r="C3386" s="17"/>
      <c r="D3386" s="18"/>
      <c r="E3386" s="18"/>
      <c r="F3386" s="18"/>
      <c r="G3386" s="18"/>
      <c r="H3386" s="18"/>
      <c r="I3386" s="16"/>
      <c r="J3386" s="16"/>
      <c r="K3386" s="16"/>
      <c r="L3386" s="16"/>
      <c r="M3386" s="16"/>
      <c r="N3386" s="16"/>
      <c r="O3386" s="16"/>
      <c r="P3386" s="16"/>
      <c r="Q3386" s="16"/>
      <c r="R3386" s="16"/>
      <c r="S3386" s="16"/>
      <c r="T3386" s="16"/>
      <c r="U3386" s="16"/>
      <c r="V3386" s="16"/>
      <c r="W3386" s="16"/>
      <c r="X3386" s="16"/>
      <c r="Y3386" s="16"/>
      <c r="Z3386" s="16"/>
      <c r="AA3386" s="16"/>
      <c r="AB3386" s="16"/>
      <c r="AC3386" s="16"/>
      <c r="AD3386" s="16"/>
      <c r="AE3386" s="16"/>
      <c r="AF3386" s="16"/>
      <c r="AG3386" s="16"/>
      <c r="AH3386" s="16"/>
      <c r="AI3386" s="16"/>
      <c r="AJ3386" s="16"/>
      <c r="AK3386" s="16"/>
      <c r="AM3386"/>
    </row>
    <row r="3387" spans="1:39" ht="17" customHeight="1" x14ac:dyDescent="0.2">
      <c r="A3387" s="62"/>
      <c r="B3387" s="163" t="s">
        <v>285</v>
      </c>
      <c r="C3387" s="164"/>
      <c r="D3387" s="165"/>
      <c r="E3387" s="163" t="s">
        <v>286</v>
      </c>
      <c r="F3387" s="164"/>
      <c r="G3387" s="164"/>
      <c r="H3387" s="164"/>
      <c r="I3387" s="164"/>
      <c r="J3387" s="164"/>
      <c r="K3387" s="164"/>
      <c r="L3387" s="164"/>
      <c r="M3387" s="164"/>
      <c r="N3387" s="164"/>
      <c r="O3387" s="164"/>
      <c r="P3387" s="164"/>
      <c r="Q3387" s="164"/>
      <c r="R3387" s="164"/>
      <c r="S3387" s="165"/>
      <c r="T3387" s="163" t="s">
        <v>287</v>
      </c>
      <c r="U3387" s="164"/>
      <c r="V3387" s="164"/>
      <c r="W3387" s="164"/>
      <c r="X3387" s="165"/>
      <c r="Y3387" s="163" t="s">
        <v>288</v>
      </c>
      <c r="Z3387" s="164"/>
      <c r="AA3387" s="164"/>
      <c r="AB3387" s="164"/>
      <c r="AC3387" s="165"/>
      <c r="AD3387" s="163" t="s">
        <v>289</v>
      </c>
      <c r="AE3387" s="164"/>
      <c r="AF3387" s="164"/>
      <c r="AG3387" s="164"/>
      <c r="AH3387" s="165"/>
      <c r="AI3387" s="163" t="s">
        <v>290</v>
      </c>
      <c r="AJ3387" s="164"/>
      <c r="AK3387" s="165"/>
      <c r="AM3387"/>
    </row>
    <row r="3388" spans="1:39" ht="17" customHeight="1" x14ac:dyDescent="0.2">
      <c r="A3388" s="62"/>
      <c r="B3388" s="142"/>
      <c r="C3388" s="143"/>
      <c r="D3388" s="144"/>
      <c r="E3388" s="142"/>
      <c r="F3388" s="143"/>
      <c r="G3388" s="143"/>
      <c r="H3388" s="143"/>
      <c r="I3388" s="143"/>
      <c r="J3388" s="143"/>
      <c r="K3388" s="143"/>
      <c r="L3388" s="143"/>
      <c r="M3388" s="143"/>
      <c r="N3388" s="143"/>
      <c r="O3388" s="143"/>
      <c r="P3388" s="143"/>
      <c r="Q3388" s="143"/>
      <c r="R3388" s="143"/>
      <c r="S3388" s="144"/>
      <c r="T3388" s="142" t="s">
        <v>291</v>
      </c>
      <c r="U3388" s="143"/>
      <c r="V3388" s="143"/>
      <c r="W3388" s="143"/>
      <c r="X3388" s="144"/>
      <c r="Y3388" s="142" t="s">
        <v>292</v>
      </c>
      <c r="Z3388" s="143"/>
      <c r="AA3388" s="143"/>
      <c r="AB3388" s="143"/>
      <c r="AC3388" s="144"/>
      <c r="AD3388" s="142" t="s">
        <v>292</v>
      </c>
      <c r="AE3388" s="143"/>
      <c r="AF3388" s="143"/>
      <c r="AG3388" s="143"/>
      <c r="AH3388" s="144"/>
      <c r="AI3388" s="142"/>
      <c r="AJ3388" s="143"/>
      <c r="AK3388" s="144"/>
      <c r="AM3388"/>
    </row>
    <row r="3389" spans="1:39" ht="17" customHeight="1" x14ac:dyDescent="0.2">
      <c r="A3389" s="62"/>
      <c r="B3389" s="145"/>
      <c r="C3389" s="146"/>
      <c r="D3389" s="147"/>
      <c r="E3389" s="145"/>
      <c r="F3389" s="146"/>
      <c r="G3389" s="146"/>
      <c r="H3389" s="146"/>
      <c r="I3389" s="146"/>
      <c r="J3389" s="146"/>
      <c r="K3389" s="146"/>
      <c r="L3389" s="146"/>
      <c r="M3389" s="146"/>
      <c r="N3389" s="146"/>
      <c r="O3389" s="146"/>
      <c r="P3389" s="146"/>
      <c r="Q3389" s="146"/>
      <c r="R3389" s="146"/>
      <c r="S3389" s="147"/>
      <c r="T3389" s="145" t="s">
        <v>291</v>
      </c>
      <c r="U3389" s="146"/>
      <c r="V3389" s="146"/>
      <c r="W3389" s="146"/>
      <c r="X3389" s="147"/>
      <c r="Y3389" s="145" t="s">
        <v>292</v>
      </c>
      <c r="Z3389" s="146"/>
      <c r="AA3389" s="146"/>
      <c r="AB3389" s="146"/>
      <c r="AC3389" s="147"/>
      <c r="AD3389" s="145" t="s">
        <v>292</v>
      </c>
      <c r="AE3389" s="146"/>
      <c r="AF3389" s="146"/>
      <c r="AG3389" s="146"/>
      <c r="AH3389" s="147"/>
      <c r="AI3389" s="145"/>
      <c r="AJ3389" s="146"/>
      <c r="AK3389" s="147"/>
      <c r="AM3389"/>
    </row>
    <row r="3390" spans="1:39" ht="17" customHeight="1" x14ac:dyDescent="0.2">
      <c r="A3390" s="62"/>
      <c r="B3390" s="145"/>
      <c r="C3390" s="146"/>
      <c r="D3390" s="147"/>
      <c r="E3390" s="145"/>
      <c r="F3390" s="146"/>
      <c r="G3390" s="146"/>
      <c r="H3390" s="146"/>
      <c r="I3390" s="146"/>
      <c r="J3390" s="146"/>
      <c r="K3390" s="146"/>
      <c r="L3390" s="146"/>
      <c r="M3390" s="146"/>
      <c r="N3390" s="146"/>
      <c r="O3390" s="146"/>
      <c r="P3390" s="146"/>
      <c r="Q3390" s="146"/>
      <c r="R3390" s="146"/>
      <c r="S3390" s="147"/>
      <c r="T3390" s="145" t="s">
        <v>291</v>
      </c>
      <c r="U3390" s="146"/>
      <c r="V3390" s="146"/>
      <c r="W3390" s="146"/>
      <c r="X3390" s="147"/>
      <c r="Y3390" s="145" t="s">
        <v>292</v>
      </c>
      <c r="Z3390" s="146"/>
      <c r="AA3390" s="146"/>
      <c r="AB3390" s="146"/>
      <c r="AC3390" s="147"/>
      <c r="AD3390" s="145" t="s">
        <v>292</v>
      </c>
      <c r="AE3390" s="146"/>
      <c r="AF3390" s="146"/>
      <c r="AG3390" s="146"/>
      <c r="AH3390" s="147"/>
      <c r="AI3390" s="145"/>
      <c r="AJ3390" s="146"/>
      <c r="AK3390" s="147"/>
      <c r="AM3390"/>
    </row>
    <row r="3391" spans="1:39" ht="17" customHeight="1" x14ac:dyDescent="0.2">
      <c r="A3391" s="62"/>
      <c r="B3391" s="145"/>
      <c r="C3391" s="146"/>
      <c r="D3391" s="147"/>
      <c r="E3391" s="145"/>
      <c r="F3391" s="146"/>
      <c r="G3391" s="146"/>
      <c r="H3391" s="146"/>
      <c r="I3391" s="146"/>
      <c r="J3391" s="146"/>
      <c r="K3391" s="146"/>
      <c r="L3391" s="146"/>
      <c r="M3391" s="146"/>
      <c r="N3391" s="146"/>
      <c r="O3391" s="146"/>
      <c r="P3391" s="146"/>
      <c r="Q3391" s="146"/>
      <c r="R3391" s="146"/>
      <c r="S3391" s="147"/>
      <c r="T3391" s="145" t="s">
        <v>291</v>
      </c>
      <c r="U3391" s="146"/>
      <c r="V3391" s="146"/>
      <c r="W3391" s="146"/>
      <c r="X3391" s="147"/>
      <c r="Y3391" s="145" t="s">
        <v>292</v>
      </c>
      <c r="Z3391" s="146"/>
      <c r="AA3391" s="146"/>
      <c r="AB3391" s="146"/>
      <c r="AC3391" s="147"/>
      <c r="AD3391" s="145" t="s">
        <v>292</v>
      </c>
      <c r="AE3391" s="146"/>
      <c r="AF3391" s="146"/>
      <c r="AG3391" s="146"/>
      <c r="AH3391" s="147"/>
      <c r="AI3391" s="145"/>
      <c r="AJ3391" s="146"/>
      <c r="AK3391" s="147"/>
      <c r="AM3391"/>
    </row>
    <row r="3392" spans="1:39" ht="17" customHeight="1" x14ac:dyDescent="0.2">
      <c r="A3392" s="62"/>
      <c r="B3392" s="145"/>
      <c r="C3392" s="146"/>
      <c r="D3392" s="147"/>
      <c r="E3392" s="145"/>
      <c r="F3392" s="146"/>
      <c r="G3392" s="146"/>
      <c r="H3392" s="146"/>
      <c r="I3392" s="146"/>
      <c r="J3392" s="146"/>
      <c r="K3392" s="146"/>
      <c r="L3392" s="146"/>
      <c r="M3392" s="146"/>
      <c r="N3392" s="146"/>
      <c r="O3392" s="146"/>
      <c r="P3392" s="146"/>
      <c r="Q3392" s="146"/>
      <c r="R3392" s="146"/>
      <c r="S3392" s="147"/>
      <c r="T3392" s="145" t="s">
        <v>291</v>
      </c>
      <c r="U3392" s="146"/>
      <c r="V3392" s="146"/>
      <c r="W3392" s="146"/>
      <c r="X3392" s="147"/>
      <c r="Y3392" s="145" t="s">
        <v>292</v>
      </c>
      <c r="Z3392" s="146"/>
      <c r="AA3392" s="146"/>
      <c r="AB3392" s="146"/>
      <c r="AC3392" s="147"/>
      <c r="AD3392" s="145" t="s">
        <v>292</v>
      </c>
      <c r="AE3392" s="146"/>
      <c r="AF3392" s="146"/>
      <c r="AG3392" s="146"/>
      <c r="AH3392" s="147"/>
      <c r="AI3392" s="145"/>
      <c r="AJ3392" s="146"/>
      <c r="AK3392" s="147"/>
      <c r="AM3392"/>
    </row>
    <row r="3393" spans="1:39" ht="17" customHeight="1" x14ac:dyDescent="0.2">
      <c r="A3393" s="62"/>
      <c r="B3393" s="145"/>
      <c r="C3393" s="146"/>
      <c r="D3393" s="147"/>
      <c r="E3393" s="145"/>
      <c r="F3393" s="146"/>
      <c r="G3393" s="146"/>
      <c r="H3393" s="146"/>
      <c r="I3393" s="146"/>
      <c r="J3393" s="146"/>
      <c r="K3393" s="146"/>
      <c r="L3393" s="146"/>
      <c r="M3393" s="146"/>
      <c r="N3393" s="146"/>
      <c r="O3393" s="146"/>
      <c r="P3393" s="146"/>
      <c r="Q3393" s="146"/>
      <c r="R3393" s="146"/>
      <c r="S3393" s="147"/>
      <c r="T3393" s="145" t="s">
        <v>291</v>
      </c>
      <c r="U3393" s="146"/>
      <c r="V3393" s="146"/>
      <c r="W3393" s="146"/>
      <c r="X3393" s="147"/>
      <c r="Y3393" s="145" t="s">
        <v>292</v>
      </c>
      <c r="Z3393" s="146"/>
      <c r="AA3393" s="146"/>
      <c r="AB3393" s="146"/>
      <c r="AC3393" s="147"/>
      <c r="AD3393" s="145" t="s">
        <v>292</v>
      </c>
      <c r="AE3393" s="146"/>
      <c r="AF3393" s="146"/>
      <c r="AG3393" s="146"/>
      <c r="AH3393" s="147"/>
      <c r="AI3393" s="145"/>
      <c r="AJ3393" s="146"/>
      <c r="AK3393" s="147"/>
      <c r="AM3393"/>
    </row>
    <row r="3394" spans="1:39" ht="17" customHeight="1" x14ac:dyDescent="0.2">
      <c r="A3394" s="62"/>
      <c r="B3394" s="145"/>
      <c r="C3394" s="146"/>
      <c r="D3394" s="147"/>
      <c r="E3394" s="145"/>
      <c r="F3394" s="146"/>
      <c r="G3394" s="146"/>
      <c r="H3394" s="146"/>
      <c r="I3394" s="146"/>
      <c r="J3394" s="146"/>
      <c r="K3394" s="146"/>
      <c r="L3394" s="146"/>
      <c r="M3394" s="146"/>
      <c r="N3394" s="146"/>
      <c r="O3394" s="146"/>
      <c r="P3394" s="146"/>
      <c r="Q3394" s="146"/>
      <c r="R3394" s="146"/>
      <c r="S3394" s="147"/>
      <c r="T3394" s="145" t="s">
        <v>291</v>
      </c>
      <c r="U3394" s="146"/>
      <c r="V3394" s="146"/>
      <c r="W3394" s="146"/>
      <c r="X3394" s="147"/>
      <c r="Y3394" s="145" t="s">
        <v>292</v>
      </c>
      <c r="Z3394" s="146"/>
      <c r="AA3394" s="146"/>
      <c r="AB3394" s="146"/>
      <c r="AC3394" s="147"/>
      <c r="AD3394" s="145" t="s">
        <v>292</v>
      </c>
      <c r="AE3394" s="146"/>
      <c r="AF3394" s="146"/>
      <c r="AG3394" s="146"/>
      <c r="AH3394" s="147"/>
      <c r="AI3394" s="145"/>
      <c r="AJ3394" s="146"/>
      <c r="AK3394" s="147"/>
      <c r="AM3394"/>
    </row>
    <row r="3395" spans="1:39" ht="17" customHeight="1" x14ac:dyDescent="0.2">
      <c r="A3395" s="62"/>
      <c r="B3395" s="145"/>
      <c r="C3395" s="146"/>
      <c r="D3395" s="147"/>
      <c r="E3395" s="145"/>
      <c r="F3395" s="146"/>
      <c r="G3395" s="146"/>
      <c r="H3395" s="146"/>
      <c r="I3395" s="146"/>
      <c r="J3395" s="146"/>
      <c r="K3395" s="146"/>
      <c r="L3395" s="146"/>
      <c r="M3395" s="146"/>
      <c r="N3395" s="146"/>
      <c r="O3395" s="146"/>
      <c r="P3395" s="146"/>
      <c r="Q3395" s="146"/>
      <c r="R3395" s="146"/>
      <c r="S3395" s="147"/>
      <c r="T3395" s="145" t="s">
        <v>291</v>
      </c>
      <c r="U3395" s="146"/>
      <c r="V3395" s="146"/>
      <c r="W3395" s="146"/>
      <c r="X3395" s="147"/>
      <c r="Y3395" s="145" t="s">
        <v>292</v>
      </c>
      <c r="Z3395" s="146"/>
      <c r="AA3395" s="146"/>
      <c r="AB3395" s="146"/>
      <c r="AC3395" s="147"/>
      <c r="AD3395" s="145" t="s">
        <v>292</v>
      </c>
      <c r="AE3395" s="146"/>
      <c r="AF3395" s="146"/>
      <c r="AG3395" s="146"/>
      <c r="AH3395" s="147"/>
      <c r="AI3395" s="145"/>
      <c r="AJ3395" s="146"/>
      <c r="AK3395" s="147"/>
      <c r="AM3395"/>
    </row>
    <row r="3396" spans="1:39" ht="17" customHeight="1" x14ac:dyDescent="0.2">
      <c r="A3396" s="62"/>
      <c r="B3396" s="145"/>
      <c r="C3396" s="146"/>
      <c r="D3396" s="147"/>
      <c r="E3396" s="145"/>
      <c r="F3396" s="146"/>
      <c r="G3396" s="146"/>
      <c r="H3396" s="146"/>
      <c r="I3396" s="146"/>
      <c r="J3396" s="146"/>
      <c r="K3396" s="146"/>
      <c r="L3396" s="146"/>
      <c r="M3396" s="146"/>
      <c r="N3396" s="146"/>
      <c r="O3396" s="146"/>
      <c r="P3396" s="146"/>
      <c r="Q3396" s="146"/>
      <c r="R3396" s="146"/>
      <c r="S3396" s="147"/>
      <c r="T3396" s="145" t="s">
        <v>291</v>
      </c>
      <c r="U3396" s="146"/>
      <c r="V3396" s="146"/>
      <c r="W3396" s="146"/>
      <c r="X3396" s="147"/>
      <c r="Y3396" s="145" t="s">
        <v>292</v>
      </c>
      <c r="Z3396" s="146"/>
      <c r="AA3396" s="146"/>
      <c r="AB3396" s="146"/>
      <c r="AC3396" s="147"/>
      <c r="AD3396" s="145" t="s">
        <v>292</v>
      </c>
      <c r="AE3396" s="146"/>
      <c r="AF3396" s="146"/>
      <c r="AG3396" s="146"/>
      <c r="AH3396" s="147"/>
      <c r="AI3396" s="145"/>
      <c r="AJ3396" s="146"/>
      <c r="AK3396" s="147"/>
      <c r="AM3396"/>
    </row>
    <row r="3397" spans="1:39" ht="17" customHeight="1" x14ac:dyDescent="0.2">
      <c r="A3397" s="62"/>
      <c r="B3397" s="145"/>
      <c r="C3397" s="146"/>
      <c r="D3397" s="147"/>
      <c r="E3397" s="145"/>
      <c r="F3397" s="146"/>
      <c r="G3397" s="146"/>
      <c r="H3397" s="146"/>
      <c r="I3397" s="146"/>
      <c r="J3397" s="146"/>
      <c r="K3397" s="146"/>
      <c r="L3397" s="146"/>
      <c r="M3397" s="146"/>
      <c r="N3397" s="146"/>
      <c r="O3397" s="146"/>
      <c r="P3397" s="146"/>
      <c r="Q3397" s="146"/>
      <c r="R3397" s="146"/>
      <c r="S3397" s="147"/>
      <c r="T3397" s="145" t="s">
        <v>291</v>
      </c>
      <c r="U3397" s="146"/>
      <c r="V3397" s="146"/>
      <c r="W3397" s="146"/>
      <c r="X3397" s="147"/>
      <c r="Y3397" s="145" t="s">
        <v>292</v>
      </c>
      <c r="Z3397" s="146"/>
      <c r="AA3397" s="146"/>
      <c r="AB3397" s="146"/>
      <c r="AC3397" s="147"/>
      <c r="AD3397" s="145" t="s">
        <v>292</v>
      </c>
      <c r="AE3397" s="146"/>
      <c r="AF3397" s="146"/>
      <c r="AG3397" s="146"/>
      <c r="AH3397" s="147"/>
      <c r="AI3397" s="145"/>
      <c r="AJ3397" s="146"/>
      <c r="AK3397" s="147"/>
      <c r="AM3397"/>
    </row>
    <row r="3398" spans="1:39" ht="17" customHeight="1" x14ac:dyDescent="0.2">
      <c r="A3398" s="62"/>
      <c r="B3398" s="148"/>
      <c r="C3398" s="149"/>
      <c r="D3398" s="150"/>
      <c r="E3398" s="148"/>
      <c r="F3398" s="149"/>
      <c r="G3398" s="149"/>
      <c r="H3398" s="149"/>
      <c r="I3398" s="149"/>
      <c r="J3398" s="149"/>
      <c r="K3398" s="149"/>
      <c r="L3398" s="149"/>
      <c r="M3398" s="149"/>
      <c r="N3398" s="149"/>
      <c r="O3398" s="149"/>
      <c r="P3398" s="149"/>
      <c r="Q3398" s="149"/>
      <c r="R3398" s="149"/>
      <c r="S3398" s="150"/>
      <c r="T3398" s="148" t="s">
        <v>291</v>
      </c>
      <c r="U3398" s="149"/>
      <c r="V3398" s="149"/>
      <c r="W3398" s="149"/>
      <c r="X3398" s="150"/>
      <c r="Y3398" s="148" t="s">
        <v>292</v>
      </c>
      <c r="Z3398" s="149"/>
      <c r="AA3398" s="149"/>
      <c r="AB3398" s="149"/>
      <c r="AC3398" s="150"/>
      <c r="AD3398" s="148" t="s">
        <v>292</v>
      </c>
      <c r="AE3398" s="149"/>
      <c r="AF3398" s="149"/>
      <c r="AG3398" s="149"/>
      <c r="AH3398" s="150"/>
      <c r="AI3398" s="148"/>
      <c r="AJ3398" s="149"/>
      <c r="AK3398" s="150"/>
      <c r="AM3398"/>
    </row>
    <row r="3399" spans="1:39" ht="7" customHeight="1" x14ac:dyDescent="0.2">
      <c r="A3399" s="62"/>
      <c r="AM3399"/>
    </row>
    <row r="3400" spans="1:39" ht="7" customHeight="1" x14ac:dyDescent="0.2">
      <c r="A3400" s="62"/>
      <c r="B3400" s="28"/>
      <c r="C3400" s="25"/>
      <c r="D3400" s="25"/>
      <c r="E3400" s="25"/>
      <c r="F3400" s="25"/>
      <c r="G3400" s="25"/>
      <c r="H3400" s="25"/>
      <c r="I3400" s="25"/>
      <c r="J3400" s="25"/>
      <c r="K3400" s="25"/>
      <c r="L3400" s="25"/>
      <c r="M3400" s="25"/>
      <c r="N3400" s="25"/>
      <c r="O3400" s="25"/>
      <c r="P3400" s="25"/>
      <c r="Q3400" s="25"/>
      <c r="R3400" s="25"/>
      <c r="S3400" s="25"/>
      <c r="T3400" s="25"/>
      <c r="U3400" s="25"/>
      <c r="V3400" s="25"/>
      <c r="W3400" s="25"/>
      <c r="X3400" s="25"/>
      <c r="Y3400" s="25"/>
      <c r="Z3400" s="25"/>
      <c r="AA3400" s="25"/>
      <c r="AB3400" s="25"/>
      <c r="AC3400" s="25"/>
      <c r="AD3400" s="25"/>
      <c r="AE3400" s="25"/>
      <c r="AF3400" s="25"/>
      <c r="AG3400" s="25"/>
      <c r="AH3400" s="25"/>
      <c r="AI3400" s="25"/>
      <c r="AJ3400" s="25"/>
      <c r="AK3400" s="26"/>
      <c r="AM3400"/>
    </row>
    <row r="3401" spans="1:39" s="30" customFormat="1" ht="15" customHeight="1" x14ac:dyDescent="0.15">
      <c r="A3401" s="62"/>
      <c r="B3401" s="166" t="s">
        <v>293</v>
      </c>
      <c r="C3401" s="167"/>
      <c r="D3401" s="167"/>
      <c r="E3401" s="167"/>
      <c r="F3401" s="167"/>
      <c r="G3401" s="23"/>
      <c r="H3401" s="69"/>
      <c r="I3401" s="23" t="s">
        <v>294</v>
      </c>
      <c r="J3401" s="23"/>
      <c r="K3401" s="23"/>
      <c r="L3401" s="23"/>
      <c r="M3401" s="69"/>
      <c r="N3401" s="23" t="s">
        <v>295</v>
      </c>
      <c r="O3401" s="23"/>
      <c r="P3401" s="23"/>
      <c r="Q3401" s="23"/>
      <c r="R3401" s="69"/>
      <c r="S3401" s="23" t="s">
        <v>296</v>
      </c>
      <c r="T3401" s="23"/>
      <c r="U3401" s="23"/>
      <c r="V3401" s="23"/>
      <c r="W3401" s="23"/>
      <c r="X3401" s="23"/>
      <c r="Y3401" s="70"/>
      <c r="Z3401" s="23" t="s">
        <v>297</v>
      </c>
      <c r="AA3401" s="23"/>
      <c r="AB3401" s="23"/>
      <c r="AC3401" s="23"/>
      <c r="AD3401" s="69"/>
      <c r="AE3401" s="23" t="s">
        <v>298</v>
      </c>
      <c r="AF3401" s="23"/>
      <c r="AG3401" s="23"/>
      <c r="AH3401" s="80"/>
      <c r="AI3401" s="80"/>
      <c r="AJ3401" s="80"/>
      <c r="AK3401" s="84"/>
    </row>
    <row r="3402" spans="1:39" s="30" customFormat="1" ht="10" customHeight="1" x14ac:dyDescent="0.15">
      <c r="A3402" s="62"/>
      <c r="B3402" s="166"/>
      <c r="C3402" s="167"/>
      <c r="D3402" s="167"/>
      <c r="E3402" s="167"/>
      <c r="F3402" s="167"/>
      <c r="G3402" s="23"/>
      <c r="H3402" s="23"/>
      <c r="I3402" s="23"/>
      <c r="J3402" s="23"/>
      <c r="K3402" s="23"/>
      <c r="L3402" s="23"/>
      <c r="M3402" s="23"/>
      <c r="N3402" s="23"/>
      <c r="O3402" s="23"/>
      <c r="P3402" s="23"/>
      <c r="Q3402" s="23"/>
      <c r="R3402" s="23"/>
      <c r="S3402" s="23"/>
      <c r="T3402" s="23"/>
      <c r="U3402" s="23"/>
      <c r="V3402" s="23"/>
      <c r="W3402" s="23"/>
      <c r="X3402" s="23"/>
      <c r="Y3402" s="23"/>
      <c r="Z3402" s="23"/>
      <c r="AA3402" s="23"/>
      <c r="AB3402" s="23"/>
      <c r="AC3402" s="23"/>
      <c r="AD3402" s="23"/>
      <c r="AE3402" s="23"/>
      <c r="AF3402" s="23"/>
      <c r="AG3402" s="23"/>
      <c r="AH3402" s="80"/>
      <c r="AI3402" s="80"/>
      <c r="AJ3402" s="80"/>
      <c r="AK3402" s="84"/>
    </row>
    <row r="3403" spans="1:39" s="30" customFormat="1" ht="15" customHeight="1" x14ac:dyDescent="0.15">
      <c r="A3403" s="62"/>
      <c r="B3403" s="166"/>
      <c r="C3403" s="167"/>
      <c r="D3403" s="167"/>
      <c r="E3403" s="167"/>
      <c r="F3403" s="167"/>
      <c r="G3403" s="23"/>
      <c r="H3403" s="69"/>
      <c r="I3403" s="23" t="s">
        <v>299</v>
      </c>
      <c r="J3403" s="23"/>
      <c r="K3403" s="23"/>
      <c r="L3403" s="23"/>
      <c r="M3403" s="69"/>
      <c r="N3403" s="23" t="s">
        <v>300</v>
      </c>
      <c r="O3403" s="72"/>
      <c r="P3403" s="23"/>
      <c r="Q3403" s="23"/>
      <c r="R3403" s="69"/>
      <c r="S3403" s="23" t="s">
        <v>301</v>
      </c>
      <c r="T3403" s="23"/>
      <c r="U3403" s="23"/>
      <c r="V3403" s="23"/>
      <c r="W3403" s="23"/>
      <c r="X3403" s="23"/>
      <c r="Y3403" s="69"/>
      <c r="Z3403" s="23" t="s">
        <v>302</v>
      </c>
      <c r="AA3403" s="23"/>
      <c r="AB3403" s="71"/>
      <c r="AC3403" s="71"/>
      <c r="AD3403" s="71"/>
      <c r="AE3403" s="71"/>
      <c r="AF3403" s="71"/>
      <c r="AG3403" s="71"/>
      <c r="AH3403" s="71"/>
      <c r="AI3403" s="71"/>
      <c r="AJ3403" s="71"/>
      <c r="AK3403" s="82"/>
    </row>
    <row r="3404" spans="1:39" s="30" customFormat="1" ht="10" customHeight="1" x14ac:dyDescent="0.15">
      <c r="A3404" s="62"/>
      <c r="B3404" s="83"/>
      <c r="C3404" s="29"/>
      <c r="D3404" s="29"/>
      <c r="E3404" s="29"/>
      <c r="F3404" s="29"/>
      <c r="G3404" s="23"/>
      <c r="H3404" s="23"/>
      <c r="I3404" s="23"/>
      <c r="J3404" s="23"/>
      <c r="K3404" s="23"/>
      <c r="L3404" s="23"/>
      <c r="M3404" s="23"/>
      <c r="N3404" s="23"/>
      <c r="O3404" s="23"/>
      <c r="P3404" s="23"/>
      <c r="Q3404" s="23"/>
      <c r="R3404" s="23"/>
      <c r="S3404" s="23"/>
      <c r="T3404" s="23"/>
      <c r="U3404" s="23"/>
      <c r="V3404" s="23"/>
      <c r="W3404" s="23"/>
      <c r="X3404" s="23"/>
      <c r="Y3404" s="23"/>
      <c r="Z3404" s="23"/>
      <c r="AA3404" s="23"/>
      <c r="AB3404" s="23"/>
      <c r="AC3404" s="23"/>
      <c r="AD3404" s="23"/>
      <c r="AE3404" s="23"/>
      <c r="AF3404" s="23"/>
      <c r="AG3404" s="23"/>
      <c r="AH3404" s="23"/>
      <c r="AI3404" s="23"/>
      <c r="AJ3404" s="23"/>
      <c r="AK3404" s="84"/>
    </row>
    <row r="3405" spans="1:39" s="30" customFormat="1" ht="15" customHeight="1" x14ac:dyDescent="0.15">
      <c r="A3405" s="62"/>
      <c r="B3405" s="171" t="s">
        <v>303</v>
      </c>
      <c r="C3405" s="172"/>
      <c r="D3405" s="172"/>
      <c r="E3405" s="172"/>
      <c r="F3405" s="172"/>
      <c r="G3405" s="23"/>
      <c r="H3405" s="69"/>
      <c r="I3405" s="23" t="s">
        <v>304</v>
      </c>
      <c r="J3405" s="23"/>
      <c r="K3405" s="23"/>
      <c r="L3405" s="23"/>
      <c r="M3405" s="23"/>
      <c r="N3405" s="23"/>
      <c r="O3405" s="72"/>
      <c r="P3405" s="23"/>
      <c r="Q3405" s="23"/>
      <c r="R3405" s="69"/>
      <c r="S3405" s="23" t="s">
        <v>305</v>
      </c>
      <c r="T3405" s="23"/>
      <c r="U3405" s="23"/>
      <c r="V3405" s="23"/>
      <c r="W3405" s="23"/>
      <c r="X3405" s="23"/>
      <c r="Y3405" s="69"/>
      <c r="Z3405" s="23" t="s">
        <v>306</v>
      </c>
      <c r="AA3405" s="23"/>
      <c r="AB3405" s="23"/>
      <c r="AC3405" s="23"/>
      <c r="AD3405" s="23"/>
      <c r="AE3405" s="23"/>
      <c r="AF3405" s="73"/>
      <c r="AG3405" s="23"/>
      <c r="AH3405" s="23"/>
      <c r="AI3405" s="23"/>
      <c r="AJ3405" s="23"/>
      <c r="AK3405" s="84"/>
    </row>
    <row r="3406" spans="1:39" s="30" customFormat="1" ht="5" customHeight="1" x14ac:dyDescent="0.15">
      <c r="A3406" s="62"/>
      <c r="B3406" s="171"/>
      <c r="C3406" s="172"/>
      <c r="D3406" s="172"/>
      <c r="E3406" s="172"/>
      <c r="F3406" s="172"/>
      <c r="G3406" s="23"/>
      <c r="H3406" s="23"/>
      <c r="I3406" s="23"/>
      <c r="J3406" s="23"/>
      <c r="K3406" s="23"/>
      <c r="L3406" s="23"/>
      <c r="M3406" s="23"/>
      <c r="N3406" s="23"/>
      <c r="O3406" s="72"/>
      <c r="P3406" s="23"/>
      <c r="Q3406" s="23"/>
      <c r="R3406" s="23"/>
      <c r="S3406" s="23"/>
      <c r="T3406" s="23"/>
      <c r="U3406" s="23"/>
      <c r="V3406" s="23"/>
      <c r="W3406" s="23"/>
      <c r="X3406" s="23"/>
      <c r="Y3406" s="23"/>
      <c r="Z3406" s="23"/>
      <c r="AA3406" s="23"/>
      <c r="AB3406" s="23"/>
      <c r="AC3406" s="23"/>
      <c r="AD3406" s="23"/>
      <c r="AE3406" s="23"/>
      <c r="AF3406" s="73"/>
      <c r="AG3406" s="23"/>
      <c r="AH3406" s="23"/>
      <c r="AI3406" s="23"/>
      <c r="AJ3406" s="23"/>
      <c r="AK3406" s="84"/>
    </row>
    <row r="3407" spans="1:39" s="30" customFormat="1" ht="15" customHeight="1" x14ac:dyDescent="0.2">
      <c r="A3407" s="63"/>
      <c r="B3407" s="171"/>
      <c r="C3407" s="172"/>
      <c r="D3407" s="172"/>
      <c r="E3407" s="172"/>
      <c r="F3407" s="172"/>
      <c r="G3407" s="23"/>
      <c r="H3407" s="23"/>
      <c r="I3407" s="23"/>
      <c r="J3407" s="23"/>
      <c r="K3407" s="23"/>
      <c r="L3407" s="23"/>
      <c r="M3407" s="23"/>
      <c r="N3407" s="23"/>
      <c r="O3407" s="74"/>
      <c r="P3407" s="23"/>
      <c r="Q3407" s="23"/>
      <c r="R3407" s="23"/>
      <c r="S3407" s="23"/>
      <c r="T3407" s="23"/>
      <c r="U3407" s="23"/>
      <c r="V3407" s="23"/>
      <c r="W3407" s="23"/>
      <c r="X3407" s="23"/>
      <c r="Y3407" s="23"/>
      <c r="Z3407" s="23"/>
      <c r="AA3407" s="23"/>
      <c r="AB3407" s="23"/>
      <c r="AC3407" s="23"/>
      <c r="AD3407" s="23"/>
      <c r="AE3407" s="23"/>
      <c r="AF3407" s="23"/>
      <c r="AG3407" s="23"/>
      <c r="AH3407" s="23"/>
      <c r="AI3407" s="23"/>
      <c r="AJ3407" s="23"/>
      <c r="AK3407" s="84"/>
    </row>
    <row r="3408" spans="1:39" s="30" customFormat="1" ht="10" customHeight="1" x14ac:dyDescent="0.2">
      <c r="A3408" s="62"/>
      <c r="B3408" s="83"/>
      <c r="C3408" s="29"/>
      <c r="D3408" s="29"/>
      <c r="E3408" s="29"/>
      <c r="F3408" s="29"/>
      <c r="G3408" s="23"/>
      <c r="H3408" s="23"/>
      <c r="I3408" s="23"/>
      <c r="J3408" s="23"/>
      <c r="K3408" s="23"/>
      <c r="L3408" s="23"/>
      <c r="M3408" s="23"/>
      <c r="N3408" s="23"/>
      <c r="O3408" s="75"/>
      <c r="P3408" s="23"/>
      <c r="Q3408" s="23"/>
      <c r="R3408" s="23"/>
      <c r="S3408" s="23"/>
      <c r="T3408" s="23"/>
      <c r="U3408" s="23"/>
      <c r="V3408" s="23"/>
      <c r="W3408" s="23"/>
      <c r="X3408" s="23"/>
      <c r="Y3408" s="23"/>
      <c r="Z3408" s="23"/>
      <c r="AA3408" s="23"/>
      <c r="AB3408" s="23"/>
      <c r="AC3408" s="23"/>
      <c r="AD3408" s="23"/>
      <c r="AE3408" s="23"/>
      <c r="AF3408" s="23"/>
      <c r="AG3408" s="23"/>
      <c r="AH3408" s="23"/>
      <c r="AI3408" s="23"/>
      <c r="AJ3408" s="23"/>
      <c r="AK3408" s="84"/>
    </row>
    <row r="3409" spans="1:39" s="30" customFormat="1" ht="17" customHeight="1" x14ac:dyDescent="0.15">
      <c r="A3409" s="62"/>
      <c r="B3409" s="173" t="s">
        <v>307</v>
      </c>
      <c r="C3409" s="174"/>
      <c r="D3409" s="174"/>
      <c r="E3409" s="174"/>
      <c r="F3409" s="174"/>
      <c r="G3409" s="23"/>
      <c r="H3409" s="69"/>
      <c r="I3409" s="76" t="s">
        <v>308</v>
      </c>
      <c r="J3409" s="23"/>
      <c r="K3409" s="23"/>
      <c r="L3409" s="23"/>
      <c r="M3409" s="69"/>
      <c r="N3409" s="23" t="s">
        <v>309</v>
      </c>
      <c r="O3409" s="72"/>
      <c r="P3409" s="23"/>
      <c r="Q3409" s="23"/>
      <c r="R3409" s="69"/>
      <c r="S3409" s="23" t="s">
        <v>310</v>
      </c>
      <c r="T3409" s="23"/>
      <c r="U3409" s="23"/>
      <c r="V3409" s="23"/>
      <c r="W3409" s="23"/>
      <c r="X3409" s="23"/>
      <c r="Y3409" s="69"/>
      <c r="Z3409" s="23" t="s">
        <v>311</v>
      </c>
      <c r="AA3409" s="23"/>
      <c r="AB3409" s="23"/>
      <c r="AC3409" s="69"/>
      <c r="AD3409" s="76" t="s">
        <v>312</v>
      </c>
      <c r="AF3409" s="23"/>
      <c r="AG3409" s="23"/>
      <c r="AH3409" s="23"/>
      <c r="AI3409" s="23"/>
      <c r="AJ3409" s="23"/>
      <c r="AK3409" s="84"/>
    </row>
    <row r="3410" spans="1:39" s="30" customFormat="1" ht="7" customHeight="1" x14ac:dyDescent="0.15">
      <c r="A3410" s="62"/>
      <c r="B3410" s="173"/>
      <c r="C3410" s="174"/>
      <c r="D3410" s="174"/>
      <c r="E3410" s="174"/>
      <c r="F3410" s="174"/>
      <c r="G3410" s="23"/>
      <c r="H3410" s="77"/>
      <c r="I3410" s="23"/>
      <c r="J3410" s="23"/>
      <c r="K3410" s="23"/>
      <c r="L3410" s="23"/>
      <c r="M3410" s="23"/>
      <c r="N3410" s="23"/>
      <c r="O3410" s="72"/>
      <c r="P3410" s="23"/>
      <c r="Q3410" s="23"/>
      <c r="R3410" s="23"/>
      <c r="S3410" s="23"/>
      <c r="T3410" s="23"/>
      <c r="U3410" s="23"/>
      <c r="V3410" s="23"/>
      <c r="W3410" s="23"/>
      <c r="X3410" s="23"/>
      <c r="Y3410" s="23"/>
      <c r="Z3410" s="23"/>
      <c r="AA3410" s="23"/>
      <c r="AB3410" s="23"/>
      <c r="AC3410" s="23"/>
      <c r="AD3410" s="23"/>
      <c r="AE3410" s="23"/>
      <c r="AF3410" s="23"/>
      <c r="AG3410" s="23"/>
      <c r="AH3410" s="23"/>
      <c r="AI3410" s="23"/>
      <c r="AJ3410" s="23"/>
      <c r="AK3410" s="84"/>
    </row>
    <row r="3411" spans="1:39" ht="17" customHeight="1" x14ac:dyDescent="0.2">
      <c r="A3411" s="62"/>
      <c r="B3411" s="173"/>
      <c r="C3411" s="174"/>
      <c r="D3411" s="174"/>
      <c r="E3411" s="174"/>
      <c r="F3411" s="174"/>
      <c r="G3411" s="75"/>
      <c r="H3411" s="78"/>
      <c r="I3411" s="75" t="s">
        <v>313</v>
      </c>
      <c r="J3411" s="75"/>
      <c r="K3411" s="75"/>
      <c r="L3411" s="75"/>
      <c r="M3411" s="75"/>
      <c r="N3411" s="75"/>
      <c r="O3411" s="75"/>
      <c r="P3411" s="75"/>
      <c r="Q3411" s="75"/>
      <c r="R3411" s="78"/>
      <c r="S3411" s="75" t="s">
        <v>314</v>
      </c>
      <c r="T3411" s="75"/>
      <c r="U3411" s="75"/>
      <c r="V3411" s="75"/>
      <c r="W3411" s="75"/>
      <c r="X3411" s="75"/>
      <c r="Y3411" s="78"/>
      <c r="Z3411" s="75" t="s">
        <v>315</v>
      </c>
      <c r="AA3411" s="75"/>
      <c r="AB3411" s="79"/>
      <c r="AC3411" s="79"/>
      <c r="AD3411" s="79"/>
      <c r="AE3411" s="79"/>
      <c r="AF3411" s="79"/>
      <c r="AG3411" s="79"/>
      <c r="AH3411" s="79"/>
      <c r="AI3411" s="79"/>
      <c r="AJ3411" s="79"/>
      <c r="AK3411" s="85"/>
      <c r="AM3411"/>
    </row>
    <row r="3412" spans="1:39" ht="10" customHeight="1" x14ac:dyDescent="0.2">
      <c r="A3412" s="62"/>
      <c r="B3412" s="86"/>
      <c r="C3412" s="87"/>
      <c r="D3412" s="87"/>
      <c r="E3412" s="87"/>
      <c r="F3412" s="87"/>
      <c r="G3412" s="75"/>
      <c r="H3412" s="75"/>
      <c r="I3412" s="75"/>
      <c r="J3412" s="75"/>
      <c r="K3412" s="75"/>
      <c r="L3412" s="75"/>
      <c r="M3412" s="75"/>
      <c r="N3412" s="75"/>
      <c r="O3412" s="75"/>
      <c r="P3412" s="75"/>
      <c r="Q3412" s="75"/>
      <c r="R3412" s="75"/>
      <c r="S3412" s="75"/>
      <c r="T3412" s="75"/>
      <c r="U3412" s="75"/>
      <c r="V3412" s="75"/>
      <c r="W3412" s="75"/>
      <c r="X3412" s="75"/>
      <c r="Y3412" s="75"/>
      <c r="Z3412" s="75"/>
      <c r="AA3412" s="75"/>
      <c r="AB3412" s="75"/>
      <c r="AC3412" s="75"/>
      <c r="AD3412" s="75"/>
      <c r="AE3412" s="75"/>
      <c r="AF3412" s="75"/>
      <c r="AG3412" s="75"/>
      <c r="AH3412" s="75"/>
      <c r="AI3412" s="75"/>
      <c r="AJ3412" s="75"/>
      <c r="AK3412" s="88"/>
      <c r="AM3412"/>
    </row>
    <row r="3413" spans="1:39" s="23" customFormat="1" ht="15" customHeight="1" x14ac:dyDescent="0.15">
      <c r="A3413" s="64"/>
      <c r="B3413" s="173" t="s">
        <v>316</v>
      </c>
      <c r="C3413" s="174"/>
      <c r="D3413" s="174"/>
      <c r="E3413" s="174"/>
      <c r="F3413" s="174"/>
      <c r="G3413" s="29"/>
      <c r="H3413" s="70"/>
      <c r="I3413" s="80" t="s">
        <v>35</v>
      </c>
      <c r="J3413" s="80"/>
      <c r="K3413" s="80"/>
      <c r="L3413" s="80"/>
      <c r="M3413" s="70"/>
      <c r="N3413" s="80" t="s">
        <v>54</v>
      </c>
      <c r="Q3413" s="80"/>
      <c r="R3413" s="70"/>
      <c r="S3413" s="80" t="s">
        <v>317</v>
      </c>
      <c r="V3413" s="80"/>
      <c r="W3413" s="80"/>
      <c r="Y3413" s="70"/>
      <c r="Z3413" s="80" t="s">
        <v>318</v>
      </c>
      <c r="AA3413" s="80"/>
      <c r="AD3413" s="80"/>
      <c r="AE3413" s="80"/>
      <c r="AF3413" s="80"/>
      <c r="AG3413" s="80"/>
      <c r="AH3413" s="80"/>
      <c r="AI3413" s="80"/>
      <c r="AJ3413" s="80"/>
      <c r="AK3413" s="84"/>
    </row>
    <row r="3414" spans="1:39" ht="17" customHeight="1" x14ac:dyDescent="0.2">
      <c r="A3414" s="62"/>
      <c r="B3414" s="173"/>
      <c r="C3414" s="174"/>
      <c r="D3414" s="174"/>
      <c r="E3414" s="174"/>
      <c r="F3414" s="174"/>
      <c r="G3414" s="75"/>
      <c r="H3414" s="75" t="s">
        <v>319</v>
      </c>
      <c r="I3414" s="75"/>
      <c r="J3414" s="79"/>
      <c r="K3414" s="79"/>
      <c r="L3414" s="79"/>
      <c r="M3414" s="79"/>
      <c r="N3414" s="79"/>
      <c r="O3414" s="79"/>
      <c r="P3414" s="79"/>
      <c r="Q3414" s="79"/>
      <c r="R3414" s="79"/>
      <c r="S3414" s="79"/>
      <c r="T3414" s="79"/>
      <c r="U3414" s="79"/>
      <c r="V3414" s="79"/>
      <c r="W3414" s="79"/>
      <c r="X3414" s="79"/>
      <c r="Y3414" s="79"/>
      <c r="Z3414" s="79"/>
      <c r="AA3414" s="79"/>
      <c r="AB3414" s="79"/>
      <c r="AC3414" s="79"/>
      <c r="AD3414" s="79"/>
      <c r="AE3414" s="79"/>
      <c r="AF3414" s="79"/>
      <c r="AG3414" s="79"/>
      <c r="AH3414" s="79"/>
      <c r="AI3414" s="79"/>
      <c r="AJ3414" s="79"/>
      <c r="AK3414" s="82"/>
      <c r="AM3414"/>
    </row>
    <row r="3415" spans="1:39" ht="5" customHeight="1" x14ac:dyDescent="0.2">
      <c r="A3415" s="62"/>
      <c r="B3415" s="89"/>
      <c r="C3415" s="81"/>
      <c r="D3415" s="81"/>
      <c r="E3415" s="81"/>
      <c r="F3415" s="81"/>
      <c r="G3415" s="81"/>
      <c r="H3415" s="81"/>
      <c r="I3415" s="81"/>
      <c r="J3415" s="81"/>
      <c r="K3415" s="81"/>
      <c r="L3415" s="81"/>
      <c r="M3415" s="81"/>
      <c r="N3415" s="81"/>
      <c r="O3415" s="81"/>
      <c r="P3415" s="81"/>
      <c r="Q3415" s="81"/>
      <c r="R3415" s="81"/>
      <c r="S3415" s="81"/>
      <c r="T3415" s="81"/>
      <c r="U3415" s="81"/>
      <c r="V3415" s="81"/>
      <c r="W3415" s="81"/>
      <c r="X3415" s="81"/>
      <c r="Y3415" s="81"/>
      <c r="Z3415" s="81"/>
      <c r="AA3415" s="81"/>
      <c r="AB3415" s="81"/>
      <c r="AC3415" s="81"/>
      <c r="AD3415" s="81"/>
      <c r="AE3415" s="81"/>
      <c r="AF3415" s="81"/>
      <c r="AG3415" s="81"/>
      <c r="AH3415" s="81"/>
      <c r="AI3415" s="81"/>
      <c r="AJ3415" s="81"/>
      <c r="AK3415" s="90"/>
      <c r="AM3415"/>
    </row>
    <row r="3416" spans="1:39" ht="7" customHeight="1" x14ac:dyDescent="0.2">
      <c r="A3416" s="62"/>
      <c r="B3416" s="175"/>
      <c r="C3416" s="175"/>
      <c r="D3416" s="175"/>
      <c r="E3416" s="175"/>
      <c r="F3416" s="176"/>
      <c r="G3416" s="176"/>
      <c r="H3416" s="176"/>
      <c r="I3416" s="176"/>
      <c r="J3416" s="176"/>
      <c r="K3416" s="176"/>
      <c r="L3416" s="176"/>
      <c r="M3416" s="176"/>
      <c r="N3416" s="176"/>
      <c r="O3416" s="176"/>
      <c r="P3416" s="176"/>
      <c r="Q3416" s="176"/>
      <c r="R3416" s="176"/>
      <c r="S3416" s="176"/>
      <c r="T3416" s="176"/>
      <c r="U3416" s="176"/>
      <c r="V3416" s="176"/>
      <c r="W3416" s="176"/>
      <c r="X3416" s="176"/>
      <c r="Y3416" s="176"/>
      <c r="Z3416" s="176"/>
      <c r="AA3416" s="176"/>
      <c r="AB3416" s="176"/>
      <c r="AC3416" s="176"/>
      <c r="AD3416" s="176"/>
      <c r="AE3416" s="176"/>
      <c r="AF3416" s="176"/>
      <c r="AG3416" s="176"/>
      <c r="AH3416" s="176"/>
      <c r="AI3416" s="176"/>
      <c r="AJ3416" s="176"/>
      <c r="AK3416" s="176"/>
      <c r="AM3416"/>
    </row>
    <row r="3417" spans="1:39" ht="16" customHeight="1" x14ac:dyDescent="0.2">
      <c r="A3417" s="62"/>
      <c r="B3417" s="177" t="s">
        <v>320</v>
      </c>
      <c r="C3417" s="178"/>
      <c r="D3417" s="178"/>
      <c r="E3417" s="178"/>
      <c r="F3417" s="143"/>
      <c r="G3417" s="143"/>
      <c r="H3417" s="143"/>
      <c r="I3417" s="143"/>
      <c r="J3417" s="143"/>
      <c r="K3417" s="143"/>
      <c r="L3417" s="143"/>
      <c r="M3417" s="143"/>
      <c r="N3417" s="143"/>
      <c r="O3417" s="143"/>
      <c r="P3417" s="143"/>
      <c r="Q3417" s="143"/>
      <c r="R3417" s="143"/>
      <c r="S3417" s="143"/>
      <c r="T3417" s="143"/>
      <c r="U3417" s="143"/>
      <c r="V3417" s="143"/>
      <c r="W3417" s="143"/>
      <c r="X3417" s="143"/>
      <c r="Y3417" s="143"/>
      <c r="Z3417" s="143"/>
      <c r="AA3417" s="143"/>
      <c r="AB3417" s="143"/>
      <c r="AC3417" s="143"/>
      <c r="AD3417" s="143"/>
      <c r="AE3417" s="143"/>
      <c r="AF3417" s="143"/>
      <c r="AG3417" s="143"/>
      <c r="AH3417" s="143"/>
      <c r="AI3417" s="143"/>
      <c r="AJ3417" s="143"/>
      <c r="AK3417" s="144"/>
      <c r="AM3417"/>
    </row>
    <row r="3418" spans="1:39" ht="16" customHeight="1" x14ac:dyDescent="0.2">
      <c r="A3418" s="62"/>
      <c r="B3418" s="145"/>
      <c r="C3418" s="146"/>
      <c r="D3418" s="146"/>
      <c r="E3418" s="146"/>
      <c r="F3418" s="146"/>
      <c r="G3418" s="146"/>
      <c r="H3418" s="146"/>
      <c r="I3418" s="146"/>
      <c r="J3418" s="146"/>
      <c r="K3418" s="146"/>
      <c r="L3418" s="146"/>
      <c r="M3418" s="146"/>
      <c r="N3418" s="146"/>
      <c r="O3418" s="146"/>
      <c r="P3418" s="146"/>
      <c r="Q3418" s="146"/>
      <c r="R3418" s="146"/>
      <c r="S3418" s="146"/>
      <c r="T3418" s="146"/>
      <c r="U3418" s="146"/>
      <c r="V3418" s="146"/>
      <c r="W3418" s="146"/>
      <c r="X3418" s="146"/>
      <c r="Y3418" s="146"/>
      <c r="Z3418" s="146"/>
      <c r="AA3418" s="146"/>
      <c r="AB3418" s="146"/>
      <c r="AC3418" s="146"/>
      <c r="AD3418" s="146"/>
      <c r="AE3418" s="146"/>
      <c r="AF3418" s="146"/>
      <c r="AG3418" s="146"/>
      <c r="AH3418" s="146"/>
      <c r="AI3418" s="146"/>
      <c r="AJ3418" s="146"/>
      <c r="AK3418" s="147"/>
      <c r="AM3418"/>
    </row>
    <row r="3419" spans="1:39" ht="16" customHeight="1" x14ac:dyDescent="0.2">
      <c r="A3419" s="62"/>
      <c r="B3419" s="145"/>
      <c r="C3419" s="146"/>
      <c r="D3419" s="146"/>
      <c r="E3419" s="146"/>
      <c r="F3419" s="146"/>
      <c r="G3419" s="146"/>
      <c r="H3419" s="146"/>
      <c r="I3419" s="146"/>
      <c r="J3419" s="146"/>
      <c r="K3419" s="146"/>
      <c r="L3419" s="146"/>
      <c r="M3419" s="146"/>
      <c r="N3419" s="146"/>
      <c r="O3419" s="146"/>
      <c r="P3419" s="146"/>
      <c r="Q3419" s="146"/>
      <c r="R3419" s="146"/>
      <c r="S3419" s="146"/>
      <c r="T3419" s="146"/>
      <c r="U3419" s="146"/>
      <c r="V3419" s="146"/>
      <c r="W3419" s="146"/>
      <c r="X3419" s="146"/>
      <c r="Y3419" s="146"/>
      <c r="Z3419" s="146"/>
      <c r="AA3419" s="146"/>
      <c r="AB3419" s="146"/>
      <c r="AC3419" s="146"/>
      <c r="AD3419" s="146"/>
      <c r="AE3419" s="146"/>
      <c r="AF3419" s="146"/>
      <c r="AG3419" s="146"/>
      <c r="AH3419" s="146"/>
      <c r="AI3419" s="146"/>
      <c r="AJ3419" s="146"/>
      <c r="AK3419" s="147"/>
      <c r="AM3419"/>
    </row>
    <row r="3420" spans="1:39" ht="16" customHeight="1" x14ac:dyDescent="0.2">
      <c r="A3420" s="62"/>
      <c r="B3420" s="145"/>
      <c r="C3420" s="146"/>
      <c r="D3420" s="146"/>
      <c r="E3420" s="146"/>
      <c r="F3420" s="146"/>
      <c r="G3420" s="146"/>
      <c r="H3420" s="146"/>
      <c r="I3420" s="146"/>
      <c r="J3420" s="146"/>
      <c r="K3420" s="146"/>
      <c r="L3420" s="146"/>
      <c r="M3420" s="146"/>
      <c r="N3420" s="146"/>
      <c r="O3420" s="146"/>
      <c r="P3420" s="146"/>
      <c r="Q3420" s="146"/>
      <c r="R3420" s="146"/>
      <c r="S3420" s="146"/>
      <c r="T3420" s="146"/>
      <c r="U3420" s="146"/>
      <c r="V3420" s="146"/>
      <c r="W3420" s="146"/>
      <c r="X3420" s="146"/>
      <c r="Y3420" s="146"/>
      <c r="Z3420" s="146"/>
      <c r="AA3420" s="146"/>
      <c r="AB3420" s="146"/>
      <c r="AC3420" s="146"/>
      <c r="AD3420" s="146"/>
      <c r="AE3420" s="146"/>
      <c r="AF3420" s="146"/>
      <c r="AG3420" s="146"/>
      <c r="AH3420" s="146"/>
      <c r="AI3420" s="146"/>
      <c r="AJ3420" s="146"/>
      <c r="AK3420" s="147"/>
      <c r="AM3420"/>
    </row>
    <row r="3421" spans="1:39" ht="17" customHeight="1" x14ac:dyDescent="0.2">
      <c r="A3421" s="62"/>
      <c r="B3421" s="145"/>
      <c r="C3421" s="146"/>
      <c r="D3421" s="146"/>
      <c r="E3421" s="146"/>
      <c r="F3421" s="146"/>
      <c r="G3421" s="146"/>
      <c r="H3421" s="146"/>
      <c r="I3421" s="146"/>
      <c r="J3421" s="146"/>
      <c r="K3421" s="146"/>
      <c r="L3421" s="146"/>
      <c r="M3421" s="146"/>
      <c r="N3421" s="146"/>
      <c r="O3421" s="146"/>
      <c r="P3421" s="146"/>
      <c r="Q3421" s="146"/>
      <c r="R3421" s="146"/>
      <c r="S3421" s="146"/>
      <c r="T3421" s="146"/>
      <c r="U3421" s="146"/>
      <c r="V3421" s="146"/>
      <c r="W3421" s="146"/>
      <c r="X3421" s="146"/>
      <c r="Y3421" s="146"/>
      <c r="Z3421" s="146"/>
      <c r="AA3421" s="146"/>
      <c r="AB3421" s="146"/>
      <c r="AC3421" s="146"/>
      <c r="AD3421" s="146"/>
      <c r="AE3421" s="146"/>
      <c r="AF3421" s="146"/>
      <c r="AG3421" s="146"/>
      <c r="AH3421" s="146"/>
      <c r="AI3421" s="146"/>
      <c r="AJ3421" s="146"/>
      <c r="AK3421" s="147"/>
      <c r="AM3421"/>
    </row>
    <row r="3422" spans="1:39" ht="17" customHeight="1" x14ac:dyDescent="0.2">
      <c r="A3422" s="62"/>
      <c r="B3422" s="145"/>
      <c r="C3422" s="146"/>
      <c r="D3422" s="146"/>
      <c r="E3422" s="146"/>
      <c r="F3422" s="146"/>
      <c r="G3422" s="146"/>
      <c r="H3422" s="146"/>
      <c r="I3422" s="146"/>
      <c r="J3422" s="146"/>
      <c r="K3422" s="146"/>
      <c r="L3422" s="146"/>
      <c r="M3422" s="146"/>
      <c r="N3422" s="146"/>
      <c r="O3422" s="146"/>
      <c r="P3422" s="146"/>
      <c r="Q3422" s="146"/>
      <c r="R3422" s="146"/>
      <c r="S3422" s="146"/>
      <c r="T3422" s="146"/>
      <c r="U3422" s="146"/>
      <c r="V3422" s="146"/>
      <c r="W3422" s="146"/>
      <c r="X3422" s="146"/>
      <c r="Y3422" s="146"/>
      <c r="Z3422" s="146"/>
      <c r="AA3422" s="146"/>
      <c r="AB3422" s="146"/>
      <c r="AC3422" s="146"/>
      <c r="AD3422" s="146"/>
      <c r="AE3422" s="146"/>
      <c r="AF3422" s="146"/>
      <c r="AG3422" s="146"/>
      <c r="AH3422" s="146"/>
      <c r="AI3422" s="146"/>
      <c r="AJ3422" s="146"/>
      <c r="AK3422" s="147"/>
      <c r="AM3422"/>
    </row>
    <row r="3423" spans="1:39" ht="17" customHeight="1" x14ac:dyDescent="0.2">
      <c r="A3423" s="62"/>
      <c r="B3423" s="148"/>
      <c r="C3423" s="149"/>
      <c r="D3423" s="149"/>
      <c r="E3423" s="149"/>
      <c r="F3423" s="149"/>
      <c r="G3423" s="149"/>
      <c r="H3423" s="149"/>
      <c r="I3423" s="149"/>
      <c r="J3423" s="149"/>
      <c r="K3423" s="149"/>
      <c r="L3423" s="149"/>
      <c r="M3423" s="149"/>
      <c r="N3423" s="149"/>
      <c r="O3423" s="149"/>
      <c r="P3423" s="149"/>
      <c r="Q3423" s="149"/>
      <c r="R3423" s="149"/>
      <c r="S3423" s="149"/>
      <c r="T3423" s="149"/>
      <c r="U3423" s="149"/>
      <c r="V3423" s="149"/>
      <c r="W3423" s="149"/>
      <c r="X3423" s="149"/>
      <c r="Y3423" s="149"/>
      <c r="Z3423" s="149"/>
      <c r="AA3423" s="149"/>
      <c r="AB3423" s="149"/>
      <c r="AC3423" s="149"/>
      <c r="AD3423" s="149"/>
      <c r="AE3423" s="149"/>
      <c r="AF3423" s="149"/>
      <c r="AG3423" s="149"/>
      <c r="AH3423" s="149"/>
      <c r="AI3423" s="149"/>
      <c r="AJ3423" s="149"/>
      <c r="AK3423" s="150"/>
      <c r="AM3423"/>
    </row>
    <row r="3424" spans="1:39" ht="7" customHeight="1" x14ac:dyDescent="0.2">
      <c r="A3424" s="62"/>
      <c r="AM3424"/>
    </row>
    <row r="3425" spans="1:44" ht="12" customHeight="1" x14ac:dyDescent="0.2">
      <c r="A3425" s="62"/>
      <c r="B3425" s="169" t="s">
        <v>321</v>
      </c>
      <c r="C3425" s="170"/>
      <c r="D3425" s="170"/>
      <c r="E3425" s="170"/>
      <c r="F3425" s="25"/>
      <c r="G3425" s="25"/>
      <c r="H3425" s="25"/>
      <c r="I3425" s="25"/>
      <c r="J3425" s="25"/>
      <c r="K3425" s="25"/>
      <c r="L3425" s="25"/>
      <c r="M3425" s="25"/>
      <c r="N3425" s="25"/>
      <c r="O3425" s="25"/>
      <c r="P3425" s="25"/>
      <c r="Q3425" s="25"/>
      <c r="R3425" s="25"/>
      <c r="S3425" s="26"/>
      <c r="T3425" s="169" t="s">
        <v>322</v>
      </c>
      <c r="U3425" s="170"/>
      <c r="V3425" s="170"/>
      <c r="W3425" s="170"/>
      <c r="X3425" s="25"/>
      <c r="Y3425" s="25"/>
      <c r="Z3425" s="25"/>
      <c r="AA3425" s="25"/>
      <c r="AB3425" s="25"/>
      <c r="AC3425" s="25"/>
      <c r="AD3425" s="25"/>
      <c r="AE3425" s="25"/>
      <c r="AF3425" s="25"/>
      <c r="AG3425" s="25"/>
      <c r="AH3425" s="25"/>
      <c r="AI3425" s="25"/>
      <c r="AJ3425" s="25"/>
      <c r="AK3425" s="26"/>
      <c r="AM3425"/>
    </row>
    <row r="3426" spans="1:44" x14ac:dyDescent="0.2">
      <c r="A3426" s="62"/>
      <c r="B3426" s="36"/>
      <c r="C3426" s="37"/>
      <c r="D3426" s="38" t="s">
        <v>323</v>
      </c>
      <c r="F3426" s="32"/>
      <c r="G3426" s="32"/>
      <c r="H3426" s="32"/>
      <c r="I3426" s="32"/>
      <c r="J3426" s="32"/>
      <c r="K3426" s="32"/>
      <c r="L3426" s="32"/>
      <c r="M3426" s="32"/>
      <c r="N3426" s="32"/>
      <c r="O3426" s="32"/>
      <c r="P3426" s="32"/>
      <c r="S3426" s="35"/>
      <c r="T3426" s="36"/>
      <c r="U3426" s="37"/>
      <c r="V3426" s="38" t="s">
        <v>323</v>
      </c>
      <c r="X3426" s="32"/>
      <c r="Y3426" s="32"/>
      <c r="Z3426" s="32"/>
      <c r="AA3426" s="32"/>
      <c r="AB3426" s="32"/>
      <c r="AC3426" s="32"/>
      <c r="AD3426" s="32"/>
      <c r="AE3426" s="32"/>
      <c r="AF3426" s="32"/>
      <c r="AG3426" s="32"/>
      <c r="AH3426" s="32"/>
      <c r="AI3426" s="38"/>
      <c r="AJ3426" s="38"/>
      <c r="AK3426" s="35"/>
      <c r="AM3426"/>
    </row>
    <row r="3427" spans="1:44" ht="7" customHeight="1" x14ac:dyDescent="0.2">
      <c r="A3427" s="62"/>
      <c r="B3427" s="34"/>
      <c r="S3427" s="35"/>
      <c r="T3427" s="34"/>
      <c r="AK3427" s="35"/>
      <c r="AM3427"/>
    </row>
    <row r="3428" spans="1:44" ht="14.25" customHeight="1" x14ac:dyDescent="0.2">
      <c r="A3428" s="62"/>
      <c r="B3428" s="39"/>
      <c r="F3428" s="38" t="s">
        <v>324</v>
      </c>
      <c r="H3428" s="40"/>
      <c r="I3428" s="40"/>
      <c r="J3428" s="41" t="s">
        <v>325</v>
      </c>
      <c r="K3428" s="40"/>
      <c r="L3428" s="41" t="s">
        <v>326</v>
      </c>
      <c r="M3428" s="40"/>
      <c r="N3428" s="40"/>
      <c r="S3428" s="35"/>
      <c r="T3428" s="39"/>
      <c r="X3428" s="38" t="s">
        <v>324</v>
      </c>
      <c r="Z3428" s="40"/>
      <c r="AA3428" s="40"/>
      <c r="AB3428" s="41" t="s">
        <v>325</v>
      </c>
      <c r="AC3428" s="40"/>
      <c r="AD3428" s="41" t="s">
        <v>326</v>
      </c>
      <c r="AE3428" s="40"/>
      <c r="AF3428" s="40"/>
      <c r="AK3428" s="35"/>
      <c r="AM3428"/>
    </row>
    <row r="3429" spans="1:44" ht="5" customHeight="1" x14ac:dyDescent="0.2">
      <c r="A3429" s="62"/>
      <c r="B3429" s="31"/>
      <c r="C3429" s="32"/>
      <c r="D3429" s="32"/>
      <c r="E3429" s="32"/>
      <c r="F3429" s="32"/>
      <c r="G3429" s="32"/>
      <c r="H3429" s="32"/>
      <c r="I3429" s="32"/>
      <c r="J3429" s="32"/>
      <c r="K3429" s="32"/>
      <c r="L3429" s="32"/>
      <c r="M3429" s="32"/>
      <c r="N3429" s="32"/>
      <c r="O3429" s="32"/>
      <c r="P3429" s="32"/>
      <c r="Q3429" s="32"/>
      <c r="R3429" s="32"/>
      <c r="S3429" s="33"/>
      <c r="T3429" s="31"/>
      <c r="U3429" s="32"/>
      <c r="V3429" s="32"/>
      <c r="W3429" s="32"/>
      <c r="X3429" s="32"/>
      <c r="Y3429" s="32"/>
      <c r="Z3429" s="32"/>
      <c r="AA3429" s="32"/>
      <c r="AB3429" s="32"/>
      <c r="AC3429" s="32"/>
      <c r="AD3429" s="32"/>
      <c r="AE3429" s="32"/>
      <c r="AF3429" s="32"/>
      <c r="AG3429" s="32"/>
      <c r="AH3429" s="32"/>
      <c r="AI3429" s="32"/>
      <c r="AJ3429" s="32"/>
      <c r="AK3429" s="33"/>
      <c r="AM3429"/>
    </row>
    <row r="3430" spans="1:44" x14ac:dyDescent="0.2">
      <c r="A3430"/>
      <c r="AK3430" s="95" t="s">
        <v>327</v>
      </c>
      <c r="AM3430"/>
    </row>
    <row r="3431" spans="1:44" ht="5" customHeight="1" x14ac:dyDescent="0.2">
      <c r="B3431" s="16"/>
      <c r="C3431" s="17"/>
      <c r="D3431" s="18"/>
      <c r="E3431" s="18"/>
      <c r="F3431" s="18"/>
      <c r="G3431" s="18"/>
      <c r="H3431" s="18"/>
      <c r="I3431" s="16"/>
      <c r="J3431" s="16"/>
      <c r="K3431" s="16"/>
      <c r="L3431" s="16"/>
      <c r="M3431" s="16"/>
      <c r="N3431" s="16"/>
      <c r="O3431" s="16"/>
      <c r="P3431" s="16"/>
      <c r="Q3431" s="16"/>
      <c r="R3431" s="16"/>
      <c r="S3431" s="16"/>
      <c r="T3431" s="16"/>
      <c r="U3431" s="16"/>
      <c r="V3431" s="16"/>
      <c r="W3431" s="16"/>
      <c r="X3431" s="16"/>
      <c r="Y3431" s="16"/>
      <c r="Z3431" s="16"/>
      <c r="AA3431" s="16"/>
      <c r="AB3431" s="16"/>
      <c r="AC3431" s="16"/>
      <c r="AD3431" s="16"/>
      <c r="AE3431" s="16"/>
      <c r="AF3431" s="16"/>
      <c r="AG3431" s="16"/>
      <c r="AH3431" s="16"/>
      <c r="AI3431" s="16"/>
      <c r="AJ3431" s="16"/>
      <c r="AK3431" s="16"/>
    </row>
    <row r="3432" spans="1:44" ht="22" customHeight="1" x14ac:dyDescent="0.2">
      <c r="A3432" t="str">
        <f>IF($AN$2="","",IF(A3362&gt;=$AN$2,"",1+A3362))</f>
        <v/>
      </c>
      <c r="B3432" s="188"/>
      <c r="C3432" s="189"/>
      <c r="D3432" s="189"/>
      <c r="E3432" s="189"/>
      <c r="F3432" s="189"/>
      <c r="G3432" s="189"/>
      <c r="H3432" s="189"/>
      <c r="I3432" s="190"/>
      <c r="J3432" s="192" t="s">
        <v>277</v>
      </c>
      <c r="K3432" s="193"/>
      <c r="L3432" s="193"/>
      <c r="M3432" s="193"/>
      <c r="N3432" s="193"/>
      <c r="O3432" s="193"/>
      <c r="P3432" s="193"/>
      <c r="Q3432" s="193"/>
      <c r="R3432" s="193"/>
      <c r="S3432" s="193"/>
      <c r="T3432" s="193"/>
      <c r="U3432" s="193"/>
      <c r="V3432" s="193"/>
      <c r="W3432" s="193"/>
      <c r="X3432" s="196" t="str">
        <f>IF(A3432="","",_xlfn.XLOOKUP(A3432,Listagem[Item],Listagem[Número OS]))</f>
        <v/>
      </c>
      <c r="Y3432" s="196"/>
      <c r="Z3432" s="196"/>
      <c r="AA3432" s="196"/>
      <c r="AB3432" s="196"/>
      <c r="AC3432" s="197"/>
      <c r="AD3432" s="188"/>
      <c r="AE3432" s="189"/>
      <c r="AF3432" s="189"/>
      <c r="AG3432" s="189"/>
      <c r="AH3432" s="189"/>
      <c r="AI3432" s="189"/>
      <c r="AJ3432" s="189"/>
      <c r="AK3432" s="190"/>
      <c r="AL3432" s="13"/>
      <c r="AM3432"/>
    </row>
    <row r="3433" spans="1:44" ht="22" customHeight="1" x14ac:dyDescent="0.2">
      <c r="A3433" s="14"/>
      <c r="B3433" s="161"/>
      <c r="C3433" s="162"/>
      <c r="D3433" s="162"/>
      <c r="E3433" s="162"/>
      <c r="F3433" s="162"/>
      <c r="G3433" s="162"/>
      <c r="H3433" s="162"/>
      <c r="I3433" s="191"/>
      <c r="J3433" s="194"/>
      <c r="K3433" s="195"/>
      <c r="L3433" s="195"/>
      <c r="M3433" s="195"/>
      <c r="N3433" s="195"/>
      <c r="O3433" s="195"/>
      <c r="P3433" s="195"/>
      <c r="Q3433" s="195"/>
      <c r="R3433" s="195"/>
      <c r="S3433" s="195"/>
      <c r="T3433" s="195"/>
      <c r="U3433" s="195"/>
      <c r="V3433" s="195"/>
      <c r="W3433" s="195"/>
      <c r="X3433" s="198"/>
      <c r="Y3433" s="198"/>
      <c r="Z3433" s="198"/>
      <c r="AA3433" s="198"/>
      <c r="AB3433" s="198"/>
      <c r="AC3433" s="199"/>
      <c r="AD3433" s="161"/>
      <c r="AE3433" s="162"/>
      <c r="AF3433" s="162"/>
      <c r="AG3433" s="162"/>
      <c r="AH3433" s="162"/>
      <c r="AI3433" s="162"/>
      <c r="AJ3433" s="162"/>
      <c r="AK3433" s="191"/>
      <c r="AM3433"/>
    </row>
    <row r="3434" spans="1:44" ht="7" customHeight="1" x14ac:dyDescent="0.2">
      <c r="A3434"/>
      <c r="C3434" s="15"/>
      <c r="D3434" s="12"/>
      <c r="E3434" s="12"/>
      <c r="F3434" s="12"/>
      <c r="G3434" s="12"/>
      <c r="H3434" s="12"/>
      <c r="AM3434"/>
    </row>
    <row r="3435" spans="1:44" ht="18" customHeight="1" x14ac:dyDescent="0.2">
      <c r="A3435" s="62"/>
      <c r="B3435" s="200" t="s">
        <v>11</v>
      </c>
      <c r="C3435" s="201"/>
      <c r="D3435" s="201"/>
      <c r="E3435" s="201"/>
      <c r="F3435" s="201"/>
      <c r="G3435" s="201"/>
      <c r="H3435" s="201"/>
      <c r="I3435" s="97" t="str">
        <f>IF($X3432="","",_xlfn.XLOOKUP($X3432,Sisteplant[Número OS],Sisteplant[Denominação Tipo de Solicitação Serviço]))</f>
        <v/>
      </c>
      <c r="J3435" s="99"/>
      <c r="K3435" s="99"/>
      <c r="L3435" s="99"/>
      <c r="M3435" s="99"/>
      <c r="N3435" s="99"/>
      <c r="O3435" s="200" t="s">
        <v>13</v>
      </c>
      <c r="P3435" s="201"/>
      <c r="Q3435" s="201"/>
      <c r="R3435" s="98" t="str">
        <f>IF($X3432="","",_xlfn.XLOOKUP($X3432,Sisteplant[Número OS],Sisteplant[Denominação Oficina]))</f>
        <v/>
      </c>
      <c r="S3435" s="98"/>
      <c r="T3435" s="98"/>
      <c r="U3435" s="98"/>
      <c r="V3435" s="98"/>
      <c r="W3435" s="98"/>
      <c r="X3435" s="202" t="s">
        <v>15</v>
      </c>
      <c r="Y3435" s="203"/>
      <c r="Z3435" s="203"/>
      <c r="AA3435" s="203"/>
      <c r="AB3435" s="203"/>
      <c r="AC3435" s="204" t="str">
        <f>IF($X3432="","",_xlfn.XLOOKUP($X3432,Sisteplant[Número OS],Sisteplant[Data Prevista]))</f>
        <v/>
      </c>
      <c r="AD3435" s="204"/>
      <c r="AE3435" s="204"/>
      <c r="AF3435" s="204"/>
      <c r="AG3435" s="204"/>
      <c r="AH3435" s="204"/>
      <c r="AI3435" s="204"/>
      <c r="AJ3435" s="204"/>
      <c r="AK3435" s="234"/>
      <c r="AM3435"/>
      <c r="AN3435" s="111"/>
      <c r="AO3435" s="111"/>
      <c r="AP3435" s="111"/>
      <c r="AQ3435" s="111"/>
      <c r="AR3435" s="111"/>
    </row>
    <row r="3436" spans="1:44" ht="7" customHeight="1" x14ac:dyDescent="0.2">
      <c r="A3436" s="62"/>
      <c r="B3436" s="16"/>
      <c r="C3436" s="17"/>
      <c r="D3436" s="18"/>
      <c r="E3436" s="18"/>
      <c r="F3436" s="18"/>
      <c r="G3436" s="18"/>
      <c r="H3436" s="18"/>
      <c r="I3436" s="16"/>
      <c r="J3436" s="16"/>
      <c r="K3436" s="16"/>
      <c r="L3436" s="16"/>
      <c r="M3436" s="16"/>
      <c r="N3436" s="16"/>
      <c r="O3436" s="16"/>
      <c r="P3436" s="16"/>
      <c r="Q3436" s="16"/>
      <c r="R3436" s="16"/>
      <c r="S3436" s="16"/>
      <c r="T3436" s="16"/>
      <c r="U3436" s="16"/>
      <c r="V3436" s="16"/>
      <c r="W3436" s="16"/>
      <c r="X3436" s="16"/>
      <c r="Y3436" s="16"/>
      <c r="Z3436" s="16"/>
      <c r="AA3436" s="16"/>
      <c r="AB3436" s="16"/>
      <c r="AC3436" s="16"/>
      <c r="AD3436" s="16"/>
      <c r="AE3436" s="16"/>
      <c r="AF3436" s="16"/>
      <c r="AG3436" s="16"/>
      <c r="AH3436" s="16"/>
      <c r="AI3436" s="16"/>
      <c r="AJ3436" s="16"/>
      <c r="AK3436" s="16"/>
      <c r="AM3436"/>
      <c r="AN3436" s="111"/>
      <c r="AO3436" s="111"/>
      <c r="AP3436" s="111"/>
      <c r="AQ3436" s="111"/>
      <c r="AR3436" s="111"/>
    </row>
    <row r="3437" spans="1:44" ht="15" customHeight="1" x14ac:dyDescent="0.2">
      <c r="A3437" s="62"/>
      <c r="B3437" s="91" t="s">
        <v>278</v>
      </c>
      <c r="C3437" s="19"/>
      <c r="D3437" s="20"/>
      <c r="E3437" s="20"/>
      <c r="F3437" s="20"/>
      <c r="G3437" s="20"/>
      <c r="H3437" s="20"/>
      <c r="I3437" s="21"/>
      <c r="J3437" s="21"/>
      <c r="K3437" s="21"/>
      <c r="L3437" s="21"/>
      <c r="M3437" s="21"/>
      <c r="N3437" s="21"/>
      <c r="O3437" s="21"/>
      <c r="P3437" s="21"/>
      <c r="Q3437" s="21"/>
      <c r="R3437" s="21"/>
      <c r="S3437" s="21"/>
      <c r="T3437" s="21"/>
      <c r="U3437" s="21"/>
      <c r="V3437" s="21"/>
      <c r="W3437" s="21"/>
      <c r="X3437" s="21"/>
      <c r="Y3437" s="21"/>
      <c r="Z3437" s="21"/>
      <c r="AA3437" s="21"/>
      <c r="AB3437" s="21"/>
      <c r="AC3437" s="21"/>
      <c r="AD3437" s="21"/>
      <c r="AE3437" s="21"/>
      <c r="AF3437" s="21"/>
      <c r="AG3437" s="21"/>
      <c r="AH3437" s="21"/>
      <c r="AI3437" s="21"/>
      <c r="AJ3437" s="21"/>
      <c r="AK3437" s="22"/>
      <c r="AM3437"/>
      <c r="AN3437" s="111"/>
      <c r="AO3437" s="111"/>
      <c r="AP3437" s="111"/>
      <c r="AQ3437" s="111"/>
      <c r="AR3437" s="111"/>
    </row>
    <row r="3438" spans="1:44" ht="16.75" customHeight="1" x14ac:dyDescent="0.2">
      <c r="A3438" s="64"/>
      <c r="B3438" s="208" t="str">
        <f>IF($X3432="","",_xlfn.XLOOKUP($X3432,Sisteplant[Número OS],Sisteplant[Descrição OS]))</f>
        <v/>
      </c>
      <c r="C3438" s="209"/>
      <c r="D3438" s="209"/>
      <c r="E3438" s="209"/>
      <c r="F3438" s="209"/>
      <c r="G3438" s="209"/>
      <c r="H3438" s="209"/>
      <c r="I3438" s="209"/>
      <c r="J3438" s="209"/>
      <c r="K3438" s="209"/>
      <c r="L3438" s="209"/>
      <c r="M3438" s="209"/>
      <c r="N3438" s="209"/>
      <c r="O3438" s="209"/>
      <c r="P3438" s="209"/>
      <c r="Q3438" s="209"/>
      <c r="R3438" s="209"/>
      <c r="S3438" s="209"/>
      <c r="T3438" s="209"/>
      <c r="U3438" s="209"/>
      <c r="V3438" s="209"/>
      <c r="W3438" s="209"/>
      <c r="X3438" s="209"/>
      <c r="Y3438" s="209"/>
      <c r="Z3438" s="209"/>
      <c r="AA3438" s="209"/>
      <c r="AB3438" s="209"/>
      <c r="AC3438" s="209"/>
      <c r="AD3438" s="209"/>
      <c r="AE3438" s="209"/>
      <c r="AF3438" s="209"/>
      <c r="AG3438" s="209"/>
      <c r="AH3438" s="209"/>
      <c r="AI3438" s="209"/>
      <c r="AJ3438" s="209"/>
      <c r="AK3438" s="210"/>
      <c r="AM3438"/>
    </row>
    <row r="3439" spans="1:44" ht="16.75" customHeight="1" x14ac:dyDescent="0.2">
      <c r="A3439" s="64"/>
      <c r="B3439" s="208"/>
      <c r="C3439" s="209"/>
      <c r="D3439" s="209"/>
      <c r="E3439" s="209"/>
      <c r="F3439" s="209"/>
      <c r="G3439" s="209"/>
      <c r="H3439" s="209"/>
      <c r="I3439" s="209"/>
      <c r="J3439" s="209"/>
      <c r="K3439" s="209"/>
      <c r="L3439" s="209"/>
      <c r="M3439" s="209"/>
      <c r="N3439" s="209"/>
      <c r="O3439" s="209"/>
      <c r="P3439" s="209"/>
      <c r="Q3439" s="209"/>
      <c r="R3439" s="209"/>
      <c r="S3439" s="209"/>
      <c r="T3439" s="209"/>
      <c r="U3439" s="209"/>
      <c r="V3439" s="209"/>
      <c r="W3439" s="209"/>
      <c r="X3439" s="209"/>
      <c r="Y3439" s="209"/>
      <c r="Z3439" s="209"/>
      <c r="AA3439" s="209"/>
      <c r="AB3439" s="209"/>
      <c r="AC3439" s="209"/>
      <c r="AD3439" s="209"/>
      <c r="AE3439" s="209"/>
      <c r="AF3439" s="209"/>
      <c r="AG3439" s="209"/>
      <c r="AH3439" s="209"/>
      <c r="AI3439" s="209"/>
      <c r="AJ3439" s="209"/>
      <c r="AK3439" s="210"/>
      <c r="AM3439"/>
    </row>
    <row r="3440" spans="1:44" ht="16.75" customHeight="1" x14ac:dyDescent="0.2">
      <c r="A3440" s="62"/>
      <c r="B3440" s="208"/>
      <c r="C3440" s="209"/>
      <c r="D3440" s="209"/>
      <c r="E3440" s="209"/>
      <c r="F3440" s="209"/>
      <c r="G3440" s="209"/>
      <c r="H3440" s="209"/>
      <c r="I3440" s="209"/>
      <c r="J3440" s="209"/>
      <c r="K3440" s="209"/>
      <c r="L3440" s="209"/>
      <c r="M3440" s="209"/>
      <c r="N3440" s="209"/>
      <c r="O3440" s="209"/>
      <c r="P3440" s="209"/>
      <c r="Q3440" s="209"/>
      <c r="R3440" s="209"/>
      <c r="S3440" s="209"/>
      <c r="T3440" s="209"/>
      <c r="U3440" s="209"/>
      <c r="V3440" s="209"/>
      <c r="W3440" s="209"/>
      <c r="X3440" s="209"/>
      <c r="Y3440" s="209"/>
      <c r="Z3440" s="209"/>
      <c r="AA3440" s="209"/>
      <c r="AB3440" s="209"/>
      <c r="AC3440" s="209"/>
      <c r="AD3440" s="209"/>
      <c r="AE3440" s="209"/>
      <c r="AF3440" s="209"/>
      <c r="AG3440" s="209"/>
      <c r="AH3440" s="209"/>
      <c r="AI3440" s="209"/>
      <c r="AJ3440" s="209"/>
      <c r="AK3440" s="210"/>
      <c r="AM3440"/>
    </row>
    <row r="3441" spans="1:39" ht="16.75" customHeight="1" x14ac:dyDescent="0.2">
      <c r="A3441" s="62"/>
      <c r="B3441" s="211"/>
      <c r="C3441" s="212"/>
      <c r="D3441" s="212"/>
      <c r="E3441" s="212"/>
      <c r="F3441" s="212"/>
      <c r="G3441" s="212"/>
      <c r="H3441" s="212"/>
      <c r="I3441" s="212"/>
      <c r="J3441" s="212"/>
      <c r="K3441" s="212"/>
      <c r="L3441" s="212"/>
      <c r="M3441" s="212"/>
      <c r="N3441" s="212"/>
      <c r="O3441" s="212"/>
      <c r="P3441" s="212"/>
      <c r="Q3441" s="212"/>
      <c r="R3441" s="212"/>
      <c r="S3441" s="212"/>
      <c r="T3441" s="212"/>
      <c r="U3441" s="212"/>
      <c r="V3441" s="212"/>
      <c r="W3441" s="212"/>
      <c r="X3441" s="212"/>
      <c r="Y3441" s="212"/>
      <c r="Z3441" s="212"/>
      <c r="AA3441" s="212"/>
      <c r="AB3441" s="212"/>
      <c r="AC3441" s="212"/>
      <c r="AD3441" s="212"/>
      <c r="AE3441" s="212"/>
      <c r="AF3441" s="212"/>
      <c r="AG3441" s="212"/>
      <c r="AH3441" s="212"/>
      <c r="AI3441" s="212"/>
      <c r="AJ3441" s="212"/>
      <c r="AK3441" s="213"/>
      <c r="AM3441"/>
    </row>
    <row r="3442" spans="1:39" ht="7" customHeight="1" x14ac:dyDescent="0.2">
      <c r="A3442" s="62"/>
      <c r="B3442" s="16"/>
      <c r="C3442" s="17"/>
      <c r="D3442" s="18"/>
      <c r="E3442" s="18"/>
      <c r="F3442" s="18"/>
      <c r="G3442" s="18"/>
      <c r="H3442" s="18"/>
      <c r="I3442" s="16"/>
      <c r="J3442" s="16"/>
      <c r="K3442" s="16"/>
      <c r="L3442" s="16"/>
      <c r="M3442" s="16"/>
      <c r="N3442" s="16"/>
      <c r="O3442" s="16"/>
      <c r="P3442" s="16"/>
      <c r="Q3442" s="16"/>
      <c r="R3442" s="16"/>
      <c r="S3442" s="16"/>
      <c r="T3442" s="16"/>
      <c r="U3442" s="16"/>
      <c r="V3442" s="16"/>
      <c r="W3442" s="16"/>
      <c r="X3442" s="16"/>
      <c r="Y3442" s="16"/>
      <c r="Z3442" s="16"/>
      <c r="AA3442" s="16"/>
      <c r="AB3442" s="16"/>
      <c r="AC3442" s="16"/>
      <c r="AD3442" s="16"/>
      <c r="AE3442" s="16"/>
      <c r="AF3442" s="16"/>
      <c r="AG3442" s="16"/>
      <c r="AH3442" s="16"/>
      <c r="AI3442" s="16"/>
      <c r="AJ3442" s="16"/>
      <c r="AK3442" s="16"/>
      <c r="AM3442"/>
    </row>
    <row r="3443" spans="1:39" ht="18" customHeight="1" x14ac:dyDescent="0.2">
      <c r="A3443" s="62"/>
      <c r="B3443" s="179" t="s">
        <v>279</v>
      </c>
      <c r="C3443" s="180"/>
      <c r="D3443" s="99" t="str">
        <f>IF($X3432="","",_xlfn.XLOOKUP($X3432,Sisteplant[Número OS],Sisteplant[Ativo]))</f>
        <v/>
      </c>
      <c r="E3443" s="99"/>
      <c r="F3443" s="99"/>
      <c r="G3443" s="99"/>
      <c r="H3443" s="99"/>
      <c r="I3443" s="99"/>
      <c r="J3443" s="99"/>
      <c r="K3443" s="99"/>
      <c r="L3443" s="179" t="s">
        <v>280</v>
      </c>
      <c r="M3443" s="180"/>
      <c r="N3443" s="180"/>
      <c r="O3443" s="180"/>
      <c r="P3443" s="99" t="str">
        <f>IF($X3432="","",_xlfn.XLOOKUP($X3432,Sisteplant[Número OS],Sisteplant[Denominação Ativo]))</f>
        <v/>
      </c>
      <c r="Q3443" s="99"/>
      <c r="R3443" s="99"/>
      <c r="S3443" s="99"/>
      <c r="T3443" s="99"/>
      <c r="U3443" s="99"/>
      <c r="V3443" s="99"/>
      <c r="W3443" s="99"/>
      <c r="X3443" s="99"/>
      <c r="Y3443" s="99"/>
      <c r="Z3443" s="99"/>
      <c r="AA3443" s="99"/>
      <c r="AB3443" s="99"/>
      <c r="AC3443" s="99"/>
      <c r="AD3443" s="99"/>
      <c r="AE3443" s="185" t="str">
        <f t="array" ref="AE3443">IFERROR(
IF(I3435="","",
_xlfn.SWITCH(I3435,
"PROJETO","PO",
"OBRAS","CC")),
"--")</f>
        <v/>
      </c>
      <c r="AF3443" s="186"/>
      <c r="AG3443" s="214" t="str">
        <f t="array" ref="AG3443">IFERROR(
_xlfn.SWITCH(I3435,
"","",
"PROJETO",VALUE(RIGHT(_xlfn.XLOOKUP(X3432,Sisteplant[Número OS],Sisteplant[Observações do Serviço]),LEN(_xlfn.XLOOKUP(X3432,Sisteplant[Número OS],Sisteplant[Observações do Serviço]))-3)),
"OBRAS",VALUE(LEFT(VLOOKUP($X3432,Sisteplant[],20,FALSE),FIND("-",VLOOKUP($X3432,Sisteplant[],20,FALSE))-1))),"--")</f>
        <v/>
      </c>
      <c r="AH3443" s="214"/>
      <c r="AI3443" s="214"/>
      <c r="AJ3443" s="214"/>
      <c r="AK3443" s="215"/>
      <c r="AM3443"/>
    </row>
    <row r="3444" spans="1:39" ht="7" customHeight="1" x14ac:dyDescent="0.2">
      <c r="A3444" s="62"/>
      <c r="B3444" s="18"/>
      <c r="C3444" s="24"/>
      <c r="D3444" s="18"/>
      <c r="E3444" s="18"/>
      <c r="F3444" s="18"/>
      <c r="G3444" s="18"/>
      <c r="H3444" s="18"/>
      <c r="I3444" s="18"/>
      <c r="J3444" s="18"/>
      <c r="K3444" s="18"/>
      <c r="L3444" s="18"/>
      <c r="M3444" s="18"/>
      <c r="N3444" s="18"/>
      <c r="O3444" s="18"/>
      <c r="P3444" s="18"/>
      <c r="Q3444" s="18"/>
      <c r="R3444" s="18"/>
      <c r="S3444" s="18"/>
      <c r="T3444" s="18"/>
      <c r="U3444" s="18"/>
      <c r="V3444" s="18"/>
      <c r="W3444" s="18"/>
      <c r="X3444" s="18"/>
      <c r="Y3444" s="18"/>
      <c r="Z3444" s="18"/>
      <c r="AA3444" s="18"/>
      <c r="AB3444" s="18"/>
      <c r="AC3444" s="18"/>
      <c r="AD3444" s="18"/>
      <c r="AE3444" s="18"/>
      <c r="AF3444" s="18"/>
      <c r="AG3444" s="18"/>
      <c r="AH3444" s="18"/>
      <c r="AI3444" s="18"/>
      <c r="AJ3444" s="18"/>
      <c r="AK3444" s="18"/>
      <c r="AM3444"/>
    </row>
    <row r="3445" spans="1:39" ht="18" customHeight="1" x14ac:dyDescent="0.2">
      <c r="A3445" s="62"/>
      <c r="B3445" s="179" t="s">
        <v>9</v>
      </c>
      <c r="C3445" s="180"/>
      <c r="D3445" s="180"/>
      <c r="E3445" s="180"/>
      <c r="F3445" s="99" t="str">
        <f>IF($X3432="","",_xlfn.XLOOKUP($X3432,Sisteplant[Número OS],Sisteplant[Denominação do Solicitante]))</f>
        <v/>
      </c>
      <c r="G3445" s="99"/>
      <c r="H3445" s="99"/>
      <c r="I3445" s="99"/>
      <c r="J3445" s="99"/>
      <c r="K3445" s="99"/>
      <c r="L3445" s="99"/>
      <c r="M3445" s="99"/>
      <c r="N3445" s="99"/>
      <c r="O3445" s="99"/>
      <c r="P3445" s="99"/>
      <c r="Q3445" s="99"/>
      <c r="R3445" s="99"/>
      <c r="S3445" s="181" t="s">
        <v>281</v>
      </c>
      <c r="T3445" s="182"/>
      <c r="U3445" s="182"/>
      <c r="V3445" s="183" t="str">
        <f>IF($X3432="","",_xlfn.XLOOKUP($X3432,Sisteplant[Número OS],Sisteplant[Denominação Unidade Negócio]))</f>
        <v/>
      </c>
      <c r="W3445" s="183"/>
      <c r="X3445" s="183"/>
      <c r="Y3445" s="183"/>
      <c r="Z3445" s="183"/>
      <c r="AA3445" s="184"/>
      <c r="AB3445" s="185" t="s">
        <v>1</v>
      </c>
      <c r="AC3445" s="186"/>
      <c r="AD3445" s="186"/>
      <c r="AE3445" s="186"/>
      <c r="AF3445" s="99" t="str">
        <f>IF($X3432="","",_xlfn.XLOOKUP($X3432,Sisteplant[Número OS],Sisteplant[OS Cliente]))</f>
        <v/>
      </c>
      <c r="AG3445" s="99"/>
      <c r="AH3445" s="99"/>
      <c r="AI3445" s="99"/>
      <c r="AJ3445" s="99"/>
      <c r="AK3445" s="100"/>
      <c r="AM3445"/>
    </row>
    <row r="3446" spans="1:39" ht="7" customHeight="1" x14ac:dyDescent="0.2">
      <c r="A3446" s="62"/>
      <c r="B3446" s="16"/>
      <c r="C3446" s="17"/>
      <c r="D3446" s="18"/>
      <c r="E3446" s="18"/>
      <c r="F3446" s="18"/>
      <c r="G3446" s="18"/>
      <c r="H3446" s="18"/>
      <c r="I3446" s="16"/>
      <c r="J3446" s="16"/>
      <c r="K3446" s="16"/>
      <c r="L3446" s="16"/>
      <c r="M3446" s="16"/>
      <c r="N3446" s="16"/>
      <c r="O3446" s="16"/>
      <c r="P3446" s="16"/>
      <c r="Q3446" s="16"/>
      <c r="R3446" s="16"/>
      <c r="S3446" s="16"/>
      <c r="T3446" s="16"/>
      <c r="U3446" s="16"/>
      <c r="V3446" s="16"/>
      <c r="W3446" s="16"/>
      <c r="X3446" s="16"/>
      <c r="Y3446" s="16"/>
      <c r="Z3446" s="16"/>
      <c r="AA3446" s="16"/>
      <c r="AB3446" s="16"/>
      <c r="AC3446" s="16"/>
      <c r="AD3446" s="16"/>
      <c r="AE3446" s="16"/>
      <c r="AF3446" s="16"/>
      <c r="AG3446" s="16"/>
      <c r="AH3446" s="16"/>
      <c r="AI3446" s="16"/>
      <c r="AJ3446" s="16"/>
      <c r="AK3446" s="16"/>
      <c r="AM3446"/>
    </row>
    <row r="3447" spans="1:39" ht="15" customHeight="1" x14ac:dyDescent="0.2">
      <c r="A3447" s="62"/>
      <c r="B3447" s="232" t="s">
        <v>282</v>
      </c>
      <c r="C3447" s="152" t="s">
        <v>283</v>
      </c>
      <c r="D3447" s="153"/>
      <c r="E3447" s="153"/>
      <c r="F3447" s="153"/>
      <c r="G3447" s="153"/>
      <c r="H3447" s="153"/>
      <c r="I3447" s="153"/>
      <c r="J3447" s="153"/>
      <c r="K3447" s="153"/>
      <c r="L3447" s="153"/>
      <c r="M3447" s="153"/>
      <c r="N3447" s="153"/>
      <c r="O3447" s="153"/>
      <c r="P3447" s="153"/>
      <c r="Q3447" s="153"/>
      <c r="R3447" s="153"/>
      <c r="S3447" s="153"/>
      <c r="T3447" s="153"/>
      <c r="U3447" s="153"/>
      <c r="V3447" s="153"/>
      <c r="W3447" s="153"/>
      <c r="X3447" s="153"/>
      <c r="Y3447" s="153"/>
      <c r="Z3447" s="153"/>
      <c r="AA3447" s="153"/>
      <c r="AB3447" s="153"/>
      <c r="AC3447" s="153"/>
      <c r="AD3447" s="153"/>
      <c r="AE3447" s="154"/>
      <c r="AF3447" s="136" t="s">
        <v>284</v>
      </c>
      <c r="AG3447" s="137"/>
      <c r="AH3447" s="138"/>
      <c r="AI3447" s="136" t="s">
        <v>281</v>
      </c>
      <c r="AJ3447" s="137"/>
      <c r="AK3447" s="138"/>
      <c r="AM3447"/>
    </row>
    <row r="3448" spans="1:39" ht="16.75" customHeight="1" x14ac:dyDescent="0.2">
      <c r="A3448" s="62"/>
      <c r="B3448" s="233"/>
      <c r="C3448" s="155"/>
      <c r="D3448" s="156"/>
      <c r="E3448" s="156"/>
      <c r="F3448" s="156"/>
      <c r="G3448" s="156"/>
      <c r="H3448" s="156"/>
      <c r="I3448" s="156"/>
      <c r="J3448" s="156"/>
      <c r="K3448" s="156"/>
      <c r="L3448" s="156"/>
      <c r="M3448" s="156"/>
      <c r="N3448" s="156"/>
      <c r="O3448" s="156"/>
      <c r="P3448" s="156"/>
      <c r="Q3448" s="156"/>
      <c r="R3448" s="156"/>
      <c r="S3448" s="156"/>
      <c r="T3448" s="156"/>
      <c r="U3448" s="156"/>
      <c r="V3448" s="156"/>
      <c r="W3448" s="156"/>
      <c r="X3448" s="156"/>
      <c r="Y3448" s="156"/>
      <c r="Z3448" s="156"/>
      <c r="AA3448" s="156"/>
      <c r="AB3448" s="156"/>
      <c r="AC3448" s="156"/>
      <c r="AD3448" s="156"/>
      <c r="AE3448" s="157"/>
      <c r="AF3448" s="139"/>
      <c r="AG3448" s="140"/>
      <c r="AH3448" s="141"/>
      <c r="AI3448" s="139"/>
      <c r="AJ3448" s="140"/>
      <c r="AK3448" s="141"/>
      <c r="AM3448"/>
    </row>
    <row r="3449" spans="1:39" ht="16.75" customHeight="1" x14ac:dyDescent="0.2">
      <c r="A3449" s="62"/>
      <c r="B3449" s="92">
        <v>1</v>
      </c>
      <c r="C3449" s="142"/>
      <c r="D3449" s="143"/>
      <c r="E3449" s="143"/>
      <c r="F3449" s="143"/>
      <c r="G3449" s="143"/>
      <c r="H3449" s="143"/>
      <c r="I3449" s="143"/>
      <c r="J3449" s="143"/>
      <c r="K3449" s="143"/>
      <c r="L3449" s="143"/>
      <c r="M3449" s="143"/>
      <c r="N3449" s="143"/>
      <c r="O3449" s="143"/>
      <c r="P3449" s="143"/>
      <c r="Q3449" s="143"/>
      <c r="R3449" s="143"/>
      <c r="S3449" s="143"/>
      <c r="T3449" s="143"/>
      <c r="U3449" s="143"/>
      <c r="V3449" s="143"/>
      <c r="W3449" s="143"/>
      <c r="X3449" s="143"/>
      <c r="Y3449" s="143"/>
      <c r="Z3449" s="143"/>
      <c r="AA3449" s="143"/>
      <c r="AB3449" s="143"/>
      <c r="AC3449" s="143"/>
      <c r="AD3449" s="143"/>
      <c r="AE3449" s="144"/>
      <c r="AF3449" s="142"/>
      <c r="AG3449" s="143"/>
      <c r="AH3449" s="144"/>
      <c r="AI3449" s="142"/>
      <c r="AJ3449" s="143"/>
      <c r="AK3449" s="144"/>
      <c r="AM3449"/>
    </row>
    <row r="3450" spans="1:39" ht="16.75" customHeight="1" x14ac:dyDescent="0.2">
      <c r="A3450" s="62"/>
      <c r="B3450" s="93">
        <v>2</v>
      </c>
      <c r="C3450" s="145"/>
      <c r="D3450" s="146"/>
      <c r="E3450" s="146"/>
      <c r="F3450" s="146"/>
      <c r="G3450" s="146"/>
      <c r="H3450" s="146"/>
      <c r="I3450" s="146"/>
      <c r="J3450" s="146"/>
      <c r="K3450" s="146"/>
      <c r="L3450" s="146"/>
      <c r="M3450" s="146"/>
      <c r="N3450" s="146"/>
      <c r="O3450" s="146"/>
      <c r="P3450" s="146"/>
      <c r="Q3450" s="146"/>
      <c r="R3450" s="146"/>
      <c r="S3450" s="146"/>
      <c r="T3450" s="146"/>
      <c r="U3450" s="146"/>
      <c r="V3450" s="146"/>
      <c r="W3450" s="146"/>
      <c r="X3450" s="146"/>
      <c r="Y3450" s="146"/>
      <c r="Z3450" s="146"/>
      <c r="AA3450" s="146"/>
      <c r="AB3450" s="146"/>
      <c r="AC3450" s="146"/>
      <c r="AD3450" s="146"/>
      <c r="AE3450" s="147"/>
      <c r="AF3450" s="145"/>
      <c r="AG3450" s="146"/>
      <c r="AH3450" s="147"/>
      <c r="AI3450" s="145"/>
      <c r="AJ3450" s="146"/>
      <c r="AK3450" s="147"/>
      <c r="AM3450"/>
    </row>
    <row r="3451" spans="1:39" ht="16.75" customHeight="1" x14ac:dyDescent="0.2">
      <c r="A3451" s="62"/>
      <c r="B3451" s="93">
        <v>3</v>
      </c>
      <c r="C3451" s="145"/>
      <c r="D3451" s="146"/>
      <c r="E3451" s="146"/>
      <c r="F3451" s="146"/>
      <c r="G3451" s="146"/>
      <c r="H3451" s="146"/>
      <c r="I3451" s="146"/>
      <c r="J3451" s="146"/>
      <c r="K3451" s="146"/>
      <c r="L3451" s="146"/>
      <c r="M3451" s="146"/>
      <c r="N3451" s="146"/>
      <c r="O3451" s="146"/>
      <c r="P3451" s="146"/>
      <c r="Q3451" s="146"/>
      <c r="R3451" s="146"/>
      <c r="S3451" s="146"/>
      <c r="T3451" s="146"/>
      <c r="U3451" s="146"/>
      <c r="V3451" s="146"/>
      <c r="W3451" s="146"/>
      <c r="X3451" s="146"/>
      <c r="Y3451" s="146"/>
      <c r="Z3451" s="146"/>
      <c r="AA3451" s="146"/>
      <c r="AB3451" s="146"/>
      <c r="AC3451" s="146"/>
      <c r="AD3451" s="146"/>
      <c r="AE3451" s="147"/>
      <c r="AF3451" s="145"/>
      <c r="AG3451" s="146"/>
      <c r="AH3451" s="147"/>
      <c r="AI3451" s="145"/>
      <c r="AJ3451" s="146"/>
      <c r="AK3451" s="147"/>
      <c r="AM3451"/>
    </row>
    <row r="3452" spans="1:39" s="27" customFormat="1" ht="17" customHeight="1" x14ac:dyDescent="0.2">
      <c r="A3452" s="64"/>
      <c r="B3452" s="93">
        <v>4</v>
      </c>
      <c r="C3452" s="145"/>
      <c r="D3452" s="146"/>
      <c r="E3452" s="146"/>
      <c r="F3452" s="146"/>
      <c r="G3452" s="146"/>
      <c r="H3452" s="146"/>
      <c r="I3452" s="146"/>
      <c r="J3452" s="146"/>
      <c r="K3452" s="146"/>
      <c r="L3452" s="146"/>
      <c r="M3452" s="146"/>
      <c r="N3452" s="146"/>
      <c r="O3452" s="146"/>
      <c r="P3452" s="146"/>
      <c r="Q3452" s="146"/>
      <c r="R3452" s="146"/>
      <c r="S3452" s="146"/>
      <c r="T3452" s="146"/>
      <c r="U3452" s="146"/>
      <c r="V3452" s="146"/>
      <c r="W3452" s="146"/>
      <c r="X3452" s="146"/>
      <c r="Y3452" s="146"/>
      <c r="Z3452" s="146"/>
      <c r="AA3452" s="146"/>
      <c r="AB3452" s="146"/>
      <c r="AC3452" s="146"/>
      <c r="AD3452" s="146"/>
      <c r="AE3452" s="147"/>
      <c r="AF3452" s="145"/>
      <c r="AG3452" s="146"/>
      <c r="AH3452" s="147"/>
      <c r="AI3452" s="145"/>
      <c r="AJ3452" s="146"/>
      <c r="AK3452" s="147"/>
    </row>
    <row r="3453" spans="1:39" ht="17" customHeight="1" x14ac:dyDescent="0.2">
      <c r="A3453" s="62"/>
      <c r="B3453" s="93">
        <v>5</v>
      </c>
      <c r="C3453" s="145"/>
      <c r="D3453" s="146"/>
      <c r="E3453" s="146"/>
      <c r="F3453" s="146"/>
      <c r="G3453" s="146"/>
      <c r="H3453" s="146"/>
      <c r="I3453" s="146"/>
      <c r="J3453" s="146"/>
      <c r="K3453" s="146"/>
      <c r="L3453" s="146"/>
      <c r="M3453" s="146"/>
      <c r="N3453" s="146"/>
      <c r="O3453" s="146"/>
      <c r="P3453" s="146"/>
      <c r="Q3453" s="146"/>
      <c r="R3453" s="146"/>
      <c r="S3453" s="146"/>
      <c r="T3453" s="146"/>
      <c r="U3453" s="146"/>
      <c r="V3453" s="146"/>
      <c r="W3453" s="146"/>
      <c r="X3453" s="146"/>
      <c r="Y3453" s="146"/>
      <c r="Z3453" s="146"/>
      <c r="AA3453" s="146"/>
      <c r="AB3453" s="146"/>
      <c r="AC3453" s="146"/>
      <c r="AD3453" s="146"/>
      <c r="AE3453" s="147"/>
      <c r="AF3453" s="145"/>
      <c r="AG3453" s="146"/>
      <c r="AH3453" s="147"/>
      <c r="AI3453" s="145"/>
      <c r="AJ3453" s="146"/>
      <c r="AK3453" s="147"/>
      <c r="AM3453"/>
    </row>
    <row r="3454" spans="1:39" ht="17" customHeight="1" x14ac:dyDescent="0.2">
      <c r="A3454" s="62"/>
      <c r="B3454" s="93">
        <v>6</v>
      </c>
      <c r="C3454" s="145"/>
      <c r="D3454" s="146"/>
      <c r="E3454" s="146"/>
      <c r="F3454" s="146"/>
      <c r="G3454" s="146"/>
      <c r="H3454" s="146"/>
      <c r="I3454" s="146"/>
      <c r="J3454" s="146"/>
      <c r="K3454" s="146"/>
      <c r="L3454" s="146"/>
      <c r="M3454" s="146"/>
      <c r="N3454" s="146"/>
      <c r="O3454" s="146"/>
      <c r="P3454" s="146"/>
      <c r="Q3454" s="146"/>
      <c r="R3454" s="146"/>
      <c r="S3454" s="146"/>
      <c r="T3454" s="146"/>
      <c r="U3454" s="146"/>
      <c r="V3454" s="146"/>
      <c r="W3454" s="146"/>
      <c r="X3454" s="146"/>
      <c r="Y3454" s="146"/>
      <c r="Z3454" s="146"/>
      <c r="AA3454" s="146"/>
      <c r="AB3454" s="146"/>
      <c r="AC3454" s="146"/>
      <c r="AD3454" s="146"/>
      <c r="AE3454" s="147"/>
      <c r="AF3454" s="145"/>
      <c r="AG3454" s="146"/>
      <c r="AH3454" s="147"/>
      <c r="AI3454" s="145"/>
      <c r="AJ3454" s="146"/>
      <c r="AK3454" s="147"/>
      <c r="AM3454"/>
    </row>
    <row r="3455" spans="1:39" ht="17" customHeight="1" x14ac:dyDescent="0.2">
      <c r="A3455" s="62"/>
      <c r="B3455" s="94">
        <v>7</v>
      </c>
      <c r="C3455" s="148"/>
      <c r="D3455" s="149"/>
      <c r="E3455" s="149"/>
      <c r="F3455" s="149"/>
      <c r="G3455" s="149"/>
      <c r="H3455" s="149"/>
      <c r="I3455" s="149"/>
      <c r="J3455" s="149"/>
      <c r="K3455" s="149"/>
      <c r="L3455" s="149"/>
      <c r="M3455" s="149"/>
      <c r="N3455" s="149"/>
      <c r="O3455" s="149"/>
      <c r="P3455" s="149"/>
      <c r="Q3455" s="149"/>
      <c r="R3455" s="149"/>
      <c r="S3455" s="149"/>
      <c r="T3455" s="149"/>
      <c r="U3455" s="149"/>
      <c r="V3455" s="149"/>
      <c r="W3455" s="149"/>
      <c r="X3455" s="149"/>
      <c r="Y3455" s="149"/>
      <c r="Z3455" s="149"/>
      <c r="AA3455" s="149"/>
      <c r="AB3455" s="149"/>
      <c r="AC3455" s="149"/>
      <c r="AD3455" s="149"/>
      <c r="AE3455" s="150"/>
      <c r="AF3455" s="148"/>
      <c r="AG3455" s="149"/>
      <c r="AH3455" s="150"/>
      <c r="AI3455" s="148"/>
      <c r="AJ3455" s="149"/>
      <c r="AK3455" s="150"/>
      <c r="AM3455"/>
    </row>
    <row r="3456" spans="1:39" ht="7" customHeight="1" x14ac:dyDescent="0.2">
      <c r="A3456" s="62"/>
      <c r="B3456" s="16"/>
      <c r="C3456" s="17"/>
      <c r="D3456" s="18"/>
      <c r="E3456" s="18"/>
      <c r="F3456" s="18"/>
      <c r="G3456" s="18"/>
      <c r="H3456" s="18"/>
      <c r="I3456" s="16"/>
      <c r="J3456" s="16"/>
      <c r="K3456" s="16"/>
      <c r="L3456" s="16"/>
      <c r="M3456" s="16"/>
      <c r="N3456" s="16"/>
      <c r="O3456" s="16"/>
      <c r="P3456" s="16"/>
      <c r="Q3456" s="16"/>
      <c r="R3456" s="16"/>
      <c r="S3456" s="16"/>
      <c r="T3456" s="16"/>
      <c r="U3456" s="16"/>
      <c r="V3456" s="16"/>
      <c r="W3456" s="16"/>
      <c r="X3456" s="16"/>
      <c r="Y3456" s="16"/>
      <c r="Z3456" s="16"/>
      <c r="AA3456" s="16"/>
      <c r="AB3456" s="16"/>
      <c r="AC3456" s="16"/>
      <c r="AD3456" s="16"/>
      <c r="AE3456" s="16"/>
      <c r="AF3456" s="16"/>
      <c r="AG3456" s="16"/>
      <c r="AH3456" s="16"/>
      <c r="AI3456" s="16"/>
      <c r="AJ3456" s="16"/>
      <c r="AK3456" s="16"/>
      <c r="AM3456"/>
    </row>
    <row r="3457" spans="1:39" ht="17" customHeight="1" x14ac:dyDescent="0.2">
      <c r="A3457" s="62"/>
      <c r="B3457" s="163" t="s">
        <v>285</v>
      </c>
      <c r="C3457" s="164"/>
      <c r="D3457" s="165"/>
      <c r="E3457" s="163" t="s">
        <v>286</v>
      </c>
      <c r="F3457" s="164"/>
      <c r="G3457" s="164"/>
      <c r="H3457" s="164"/>
      <c r="I3457" s="164"/>
      <c r="J3457" s="164"/>
      <c r="K3457" s="164"/>
      <c r="L3457" s="164"/>
      <c r="M3457" s="164"/>
      <c r="N3457" s="164"/>
      <c r="O3457" s="164"/>
      <c r="P3457" s="164"/>
      <c r="Q3457" s="164"/>
      <c r="R3457" s="164"/>
      <c r="S3457" s="165"/>
      <c r="T3457" s="163" t="s">
        <v>287</v>
      </c>
      <c r="U3457" s="164"/>
      <c r="V3457" s="164"/>
      <c r="W3457" s="164"/>
      <c r="X3457" s="165"/>
      <c r="Y3457" s="163" t="s">
        <v>288</v>
      </c>
      <c r="Z3457" s="164"/>
      <c r="AA3457" s="164"/>
      <c r="AB3457" s="164"/>
      <c r="AC3457" s="165"/>
      <c r="AD3457" s="163" t="s">
        <v>289</v>
      </c>
      <c r="AE3457" s="164"/>
      <c r="AF3457" s="164"/>
      <c r="AG3457" s="164"/>
      <c r="AH3457" s="165"/>
      <c r="AI3457" s="163" t="s">
        <v>290</v>
      </c>
      <c r="AJ3457" s="164"/>
      <c r="AK3457" s="165"/>
      <c r="AM3457"/>
    </row>
    <row r="3458" spans="1:39" ht="17" customHeight="1" x14ac:dyDescent="0.2">
      <c r="A3458" s="62"/>
      <c r="B3458" s="142"/>
      <c r="C3458" s="143"/>
      <c r="D3458" s="144"/>
      <c r="E3458" s="142"/>
      <c r="F3458" s="143"/>
      <c r="G3458" s="143"/>
      <c r="H3458" s="143"/>
      <c r="I3458" s="143"/>
      <c r="J3458" s="143"/>
      <c r="K3458" s="143"/>
      <c r="L3458" s="143"/>
      <c r="M3458" s="143"/>
      <c r="N3458" s="143"/>
      <c r="O3458" s="143"/>
      <c r="P3458" s="143"/>
      <c r="Q3458" s="143"/>
      <c r="R3458" s="143"/>
      <c r="S3458" s="144"/>
      <c r="T3458" s="142" t="s">
        <v>291</v>
      </c>
      <c r="U3458" s="143"/>
      <c r="V3458" s="143"/>
      <c r="W3458" s="143"/>
      <c r="X3458" s="144"/>
      <c r="Y3458" s="142" t="s">
        <v>292</v>
      </c>
      <c r="Z3458" s="143"/>
      <c r="AA3458" s="143"/>
      <c r="AB3458" s="143"/>
      <c r="AC3458" s="144"/>
      <c r="AD3458" s="142" t="s">
        <v>292</v>
      </c>
      <c r="AE3458" s="143"/>
      <c r="AF3458" s="143"/>
      <c r="AG3458" s="143"/>
      <c r="AH3458" s="144"/>
      <c r="AI3458" s="142"/>
      <c r="AJ3458" s="143"/>
      <c r="AK3458" s="144"/>
      <c r="AM3458"/>
    </row>
    <row r="3459" spans="1:39" ht="17" customHeight="1" x14ac:dyDescent="0.2">
      <c r="A3459" s="62"/>
      <c r="B3459" s="145"/>
      <c r="C3459" s="146"/>
      <c r="D3459" s="147"/>
      <c r="E3459" s="145"/>
      <c r="F3459" s="146"/>
      <c r="G3459" s="146"/>
      <c r="H3459" s="146"/>
      <c r="I3459" s="146"/>
      <c r="J3459" s="146"/>
      <c r="K3459" s="146"/>
      <c r="L3459" s="146"/>
      <c r="M3459" s="146"/>
      <c r="N3459" s="146"/>
      <c r="O3459" s="146"/>
      <c r="P3459" s="146"/>
      <c r="Q3459" s="146"/>
      <c r="R3459" s="146"/>
      <c r="S3459" s="147"/>
      <c r="T3459" s="145" t="s">
        <v>291</v>
      </c>
      <c r="U3459" s="146"/>
      <c r="V3459" s="146"/>
      <c r="W3459" s="146"/>
      <c r="X3459" s="147"/>
      <c r="Y3459" s="145" t="s">
        <v>292</v>
      </c>
      <c r="Z3459" s="146"/>
      <c r="AA3459" s="146"/>
      <c r="AB3459" s="146"/>
      <c r="AC3459" s="147"/>
      <c r="AD3459" s="145" t="s">
        <v>292</v>
      </c>
      <c r="AE3459" s="146"/>
      <c r="AF3459" s="146"/>
      <c r="AG3459" s="146"/>
      <c r="AH3459" s="147"/>
      <c r="AI3459" s="145"/>
      <c r="AJ3459" s="146"/>
      <c r="AK3459" s="147"/>
      <c r="AM3459"/>
    </row>
    <row r="3460" spans="1:39" ht="17" customHeight="1" x14ac:dyDescent="0.2">
      <c r="A3460" s="62"/>
      <c r="B3460" s="145"/>
      <c r="C3460" s="146"/>
      <c r="D3460" s="147"/>
      <c r="E3460" s="145"/>
      <c r="F3460" s="146"/>
      <c r="G3460" s="146"/>
      <c r="H3460" s="146"/>
      <c r="I3460" s="146"/>
      <c r="J3460" s="146"/>
      <c r="K3460" s="146"/>
      <c r="L3460" s="146"/>
      <c r="M3460" s="146"/>
      <c r="N3460" s="146"/>
      <c r="O3460" s="146"/>
      <c r="P3460" s="146"/>
      <c r="Q3460" s="146"/>
      <c r="R3460" s="146"/>
      <c r="S3460" s="147"/>
      <c r="T3460" s="145" t="s">
        <v>291</v>
      </c>
      <c r="U3460" s="146"/>
      <c r="V3460" s="146"/>
      <c r="W3460" s="146"/>
      <c r="X3460" s="147"/>
      <c r="Y3460" s="145" t="s">
        <v>292</v>
      </c>
      <c r="Z3460" s="146"/>
      <c r="AA3460" s="146"/>
      <c r="AB3460" s="146"/>
      <c r="AC3460" s="147"/>
      <c r="AD3460" s="145" t="s">
        <v>292</v>
      </c>
      <c r="AE3460" s="146"/>
      <c r="AF3460" s="146"/>
      <c r="AG3460" s="146"/>
      <c r="AH3460" s="147"/>
      <c r="AI3460" s="145"/>
      <c r="AJ3460" s="146"/>
      <c r="AK3460" s="147"/>
      <c r="AM3460"/>
    </row>
    <row r="3461" spans="1:39" ht="17" customHeight="1" x14ac:dyDescent="0.2">
      <c r="A3461" s="62"/>
      <c r="B3461" s="145"/>
      <c r="C3461" s="146"/>
      <c r="D3461" s="147"/>
      <c r="E3461" s="145"/>
      <c r="F3461" s="146"/>
      <c r="G3461" s="146"/>
      <c r="H3461" s="146"/>
      <c r="I3461" s="146"/>
      <c r="J3461" s="146"/>
      <c r="K3461" s="146"/>
      <c r="L3461" s="146"/>
      <c r="M3461" s="146"/>
      <c r="N3461" s="146"/>
      <c r="O3461" s="146"/>
      <c r="P3461" s="146"/>
      <c r="Q3461" s="146"/>
      <c r="R3461" s="146"/>
      <c r="S3461" s="147"/>
      <c r="T3461" s="145" t="s">
        <v>291</v>
      </c>
      <c r="U3461" s="146"/>
      <c r="V3461" s="146"/>
      <c r="W3461" s="146"/>
      <c r="X3461" s="147"/>
      <c r="Y3461" s="145" t="s">
        <v>292</v>
      </c>
      <c r="Z3461" s="146"/>
      <c r="AA3461" s="146"/>
      <c r="AB3461" s="146"/>
      <c r="AC3461" s="147"/>
      <c r="AD3461" s="145" t="s">
        <v>292</v>
      </c>
      <c r="AE3461" s="146"/>
      <c r="AF3461" s="146"/>
      <c r="AG3461" s="146"/>
      <c r="AH3461" s="147"/>
      <c r="AI3461" s="145"/>
      <c r="AJ3461" s="146"/>
      <c r="AK3461" s="147"/>
      <c r="AM3461"/>
    </row>
    <row r="3462" spans="1:39" ht="17" customHeight="1" x14ac:dyDescent="0.2">
      <c r="A3462" s="62"/>
      <c r="B3462" s="145"/>
      <c r="C3462" s="146"/>
      <c r="D3462" s="147"/>
      <c r="E3462" s="145"/>
      <c r="F3462" s="146"/>
      <c r="G3462" s="146"/>
      <c r="H3462" s="146"/>
      <c r="I3462" s="146"/>
      <c r="J3462" s="146"/>
      <c r="K3462" s="146"/>
      <c r="L3462" s="146"/>
      <c r="M3462" s="146"/>
      <c r="N3462" s="146"/>
      <c r="O3462" s="146"/>
      <c r="P3462" s="146"/>
      <c r="Q3462" s="146"/>
      <c r="R3462" s="146"/>
      <c r="S3462" s="147"/>
      <c r="T3462" s="145" t="s">
        <v>291</v>
      </c>
      <c r="U3462" s="146"/>
      <c r="V3462" s="146"/>
      <c r="W3462" s="146"/>
      <c r="X3462" s="147"/>
      <c r="Y3462" s="145" t="s">
        <v>292</v>
      </c>
      <c r="Z3462" s="146"/>
      <c r="AA3462" s="146"/>
      <c r="AB3462" s="146"/>
      <c r="AC3462" s="147"/>
      <c r="AD3462" s="145" t="s">
        <v>292</v>
      </c>
      <c r="AE3462" s="146"/>
      <c r="AF3462" s="146"/>
      <c r="AG3462" s="146"/>
      <c r="AH3462" s="147"/>
      <c r="AI3462" s="145"/>
      <c r="AJ3462" s="146"/>
      <c r="AK3462" s="147"/>
      <c r="AM3462"/>
    </row>
    <row r="3463" spans="1:39" ht="17" customHeight="1" x14ac:dyDescent="0.2">
      <c r="A3463" s="62"/>
      <c r="B3463" s="145"/>
      <c r="C3463" s="146"/>
      <c r="D3463" s="147"/>
      <c r="E3463" s="145"/>
      <c r="F3463" s="146"/>
      <c r="G3463" s="146"/>
      <c r="H3463" s="146"/>
      <c r="I3463" s="146"/>
      <c r="J3463" s="146"/>
      <c r="K3463" s="146"/>
      <c r="L3463" s="146"/>
      <c r="M3463" s="146"/>
      <c r="N3463" s="146"/>
      <c r="O3463" s="146"/>
      <c r="P3463" s="146"/>
      <c r="Q3463" s="146"/>
      <c r="R3463" s="146"/>
      <c r="S3463" s="147"/>
      <c r="T3463" s="145" t="s">
        <v>291</v>
      </c>
      <c r="U3463" s="146"/>
      <c r="V3463" s="146"/>
      <c r="W3463" s="146"/>
      <c r="X3463" s="147"/>
      <c r="Y3463" s="145" t="s">
        <v>292</v>
      </c>
      <c r="Z3463" s="146"/>
      <c r="AA3463" s="146"/>
      <c r="AB3463" s="146"/>
      <c r="AC3463" s="147"/>
      <c r="AD3463" s="145" t="s">
        <v>292</v>
      </c>
      <c r="AE3463" s="146"/>
      <c r="AF3463" s="146"/>
      <c r="AG3463" s="146"/>
      <c r="AH3463" s="147"/>
      <c r="AI3463" s="145"/>
      <c r="AJ3463" s="146"/>
      <c r="AK3463" s="147"/>
      <c r="AM3463"/>
    </row>
    <row r="3464" spans="1:39" ht="17" customHeight="1" x14ac:dyDescent="0.2">
      <c r="A3464" s="62"/>
      <c r="B3464" s="145"/>
      <c r="C3464" s="146"/>
      <c r="D3464" s="147"/>
      <c r="E3464" s="145"/>
      <c r="F3464" s="146"/>
      <c r="G3464" s="146"/>
      <c r="H3464" s="146"/>
      <c r="I3464" s="146"/>
      <c r="J3464" s="146"/>
      <c r="K3464" s="146"/>
      <c r="L3464" s="146"/>
      <c r="M3464" s="146"/>
      <c r="N3464" s="146"/>
      <c r="O3464" s="146"/>
      <c r="P3464" s="146"/>
      <c r="Q3464" s="146"/>
      <c r="R3464" s="146"/>
      <c r="S3464" s="147"/>
      <c r="T3464" s="145" t="s">
        <v>291</v>
      </c>
      <c r="U3464" s="146"/>
      <c r="V3464" s="146"/>
      <c r="W3464" s="146"/>
      <c r="X3464" s="147"/>
      <c r="Y3464" s="145" t="s">
        <v>292</v>
      </c>
      <c r="Z3464" s="146"/>
      <c r="AA3464" s="146"/>
      <c r="AB3464" s="146"/>
      <c r="AC3464" s="147"/>
      <c r="AD3464" s="145" t="s">
        <v>292</v>
      </c>
      <c r="AE3464" s="146"/>
      <c r="AF3464" s="146"/>
      <c r="AG3464" s="146"/>
      <c r="AH3464" s="147"/>
      <c r="AI3464" s="145"/>
      <c r="AJ3464" s="146"/>
      <c r="AK3464" s="147"/>
      <c r="AM3464"/>
    </row>
    <row r="3465" spans="1:39" ht="17" customHeight="1" x14ac:dyDescent="0.2">
      <c r="A3465" s="62"/>
      <c r="B3465" s="145"/>
      <c r="C3465" s="146"/>
      <c r="D3465" s="147"/>
      <c r="E3465" s="145"/>
      <c r="F3465" s="146"/>
      <c r="G3465" s="146"/>
      <c r="H3465" s="146"/>
      <c r="I3465" s="146"/>
      <c r="J3465" s="146"/>
      <c r="K3465" s="146"/>
      <c r="L3465" s="146"/>
      <c r="M3465" s="146"/>
      <c r="N3465" s="146"/>
      <c r="O3465" s="146"/>
      <c r="P3465" s="146"/>
      <c r="Q3465" s="146"/>
      <c r="R3465" s="146"/>
      <c r="S3465" s="147"/>
      <c r="T3465" s="145" t="s">
        <v>291</v>
      </c>
      <c r="U3465" s="146"/>
      <c r="V3465" s="146"/>
      <c r="W3465" s="146"/>
      <c r="X3465" s="147"/>
      <c r="Y3465" s="145" t="s">
        <v>292</v>
      </c>
      <c r="Z3465" s="146"/>
      <c r="AA3465" s="146"/>
      <c r="AB3465" s="146"/>
      <c r="AC3465" s="147"/>
      <c r="AD3465" s="145" t="s">
        <v>292</v>
      </c>
      <c r="AE3465" s="146"/>
      <c r="AF3465" s="146"/>
      <c r="AG3465" s="146"/>
      <c r="AH3465" s="147"/>
      <c r="AI3465" s="145"/>
      <c r="AJ3465" s="146"/>
      <c r="AK3465" s="147"/>
      <c r="AM3465"/>
    </row>
    <row r="3466" spans="1:39" ht="17" customHeight="1" x14ac:dyDescent="0.2">
      <c r="A3466" s="62"/>
      <c r="B3466" s="145"/>
      <c r="C3466" s="146"/>
      <c r="D3466" s="147"/>
      <c r="E3466" s="145"/>
      <c r="F3466" s="146"/>
      <c r="G3466" s="146"/>
      <c r="H3466" s="146"/>
      <c r="I3466" s="146"/>
      <c r="J3466" s="146"/>
      <c r="K3466" s="146"/>
      <c r="L3466" s="146"/>
      <c r="M3466" s="146"/>
      <c r="N3466" s="146"/>
      <c r="O3466" s="146"/>
      <c r="P3466" s="146"/>
      <c r="Q3466" s="146"/>
      <c r="R3466" s="146"/>
      <c r="S3466" s="147"/>
      <c r="T3466" s="145" t="s">
        <v>291</v>
      </c>
      <c r="U3466" s="146"/>
      <c r="V3466" s="146"/>
      <c r="W3466" s="146"/>
      <c r="X3466" s="147"/>
      <c r="Y3466" s="145" t="s">
        <v>292</v>
      </c>
      <c r="Z3466" s="146"/>
      <c r="AA3466" s="146"/>
      <c r="AB3466" s="146"/>
      <c r="AC3466" s="147"/>
      <c r="AD3466" s="145" t="s">
        <v>292</v>
      </c>
      <c r="AE3466" s="146"/>
      <c r="AF3466" s="146"/>
      <c r="AG3466" s="146"/>
      <c r="AH3466" s="147"/>
      <c r="AI3466" s="145"/>
      <c r="AJ3466" s="146"/>
      <c r="AK3466" s="147"/>
      <c r="AM3466"/>
    </row>
    <row r="3467" spans="1:39" ht="17" customHeight="1" x14ac:dyDescent="0.2">
      <c r="A3467" s="62"/>
      <c r="B3467" s="145"/>
      <c r="C3467" s="146"/>
      <c r="D3467" s="147"/>
      <c r="E3467" s="145"/>
      <c r="F3467" s="146"/>
      <c r="G3467" s="146"/>
      <c r="H3467" s="146"/>
      <c r="I3467" s="146"/>
      <c r="J3467" s="146"/>
      <c r="K3467" s="146"/>
      <c r="L3467" s="146"/>
      <c r="M3467" s="146"/>
      <c r="N3467" s="146"/>
      <c r="O3467" s="146"/>
      <c r="P3467" s="146"/>
      <c r="Q3467" s="146"/>
      <c r="R3467" s="146"/>
      <c r="S3467" s="147"/>
      <c r="T3467" s="145" t="s">
        <v>291</v>
      </c>
      <c r="U3467" s="146"/>
      <c r="V3467" s="146"/>
      <c r="W3467" s="146"/>
      <c r="X3467" s="147"/>
      <c r="Y3467" s="145" t="s">
        <v>292</v>
      </c>
      <c r="Z3467" s="146"/>
      <c r="AA3467" s="146"/>
      <c r="AB3467" s="146"/>
      <c r="AC3467" s="147"/>
      <c r="AD3467" s="145" t="s">
        <v>292</v>
      </c>
      <c r="AE3467" s="146"/>
      <c r="AF3467" s="146"/>
      <c r="AG3467" s="146"/>
      <c r="AH3467" s="147"/>
      <c r="AI3467" s="145"/>
      <c r="AJ3467" s="146"/>
      <c r="AK3467" s="147"/>
      <c r="AM3467"/>
    </row>
    <row r="3468" spans="1:39" ht="17" customHeight="1" x14ac:dyDescent="0.2">
      <c r="A3468" s="62"/>
      <c r="B3468" s="148"/>
      <c r="C3468" s="149"/>
      <c r="D3468" s="150"/>
      <c r="E3468" s="148"/>
      <c r="F3468" s="149"/>
      <c r="G3468" s="149"/>
      <c r="H3468" s="149"/>
      <c r="I3468" s="149"/>
      <c r="J3468" s="149"/>
      <c r="K3468" s="149"/>
      <c r="L3468" s="149"/>
      <c r="M3468" s="149"/>
      <c r="N3468" s="149"/>
      <c r="O3468" s="149"/>
      <c r="P3468" s="149"/>
      <c r="Q3468" s="149"/>
      <c r="R3468" s="149"/>
      <c r="S3468" s="150"/>
      <c r="T3468" s="148" t="s">
        <v>291</v>
      </c>
      <c r="U3468" s="149"/>
      <c r="V3468" s="149"/>
      <c r="W3468" s="149"/>
      <c r="X3468" s="150"/>
      <c r="Y3468" s="148" t="s">
        <v>292</v>
      </c>
      <c r="Z3468" s="149"/>
      <c r="AA3468" s="149"/>
      <c r="AB3468" s="149"/>
      <c r="AC3468" s="150"/>
      <c r="AD3468" s="148" t="s">
        <v>292</v>
      </c>
      <c r="AE3468" s="149"/>
      <c r="AF3468" s="149"/>
      <c r="AG3468" s="149"/>
      <c r="AH3468" s="150"/>
      <c r="AI3468" s="148"/>
      <c r="AJ3468" s="149"/>
      <c r="AK3468" s="150"/>
      <c r="AM3468"/>
    </row>
    <row r="3469" spans="1:39" ht="7" customHeight="1" x14ac:dyDescent="0.2">
      <c r="A3469" s="62"/>
      <c r="AM3469"/>
    </row>
    <row r="3470" spans="1:39" ht="7" customHeight="1" x14ac:dyDescent="0.2">
      <c r="A3470" s="62"/>
      <c r="B3470" s="28"/>
      <c r="C3470" s="25"/>
      <c r="D3470" s="25"/>
      <c r="E3470" s="25"/>
      <c r="F3470" s="25"/>
      <c r="G3470" s="25"/>
      <c r="H3470" s="25"/>
      <c r="I3470" s="25"/>
      <c r="J3470" s="25"/>
      <c r="K3470" s="25"/>
      <c r="L3470" s="25"/>
      <c r="M3470" s="25"/>
      <c r="N3470" s="25"/>
      <c r="O3470" s="25"/>
      <c r="P3470" s="25"/>
      <c r="Q3470" s="25"/>
      <c r="R3470" s="25"/>
      <c r="S3470" s="25"/>
      <c r="T3470" s="25"/>
      <c r="U3470" s="25"/>
      <c r="V3470" s="25"/>
      <c r="W3470" s="25"/>
      <c r="X3470" s="25"/>
      <c r="Y3470" s="25"/>
      <c r="Z3470" s="25"/>
      <c r="AA3470" s="25"/>
      <c r="AB3470" s="25"/>
      <c r="AC3470" s="25"/>
      <c r="AD3470" s="25"/>
      <c r="AE3470" s="25"/>
      <c r="AF3470" s="25"/>
      <c r="AG3470" s="25"/>
      <c r="AH3470" s="25"/>
      <c r="AI3470" s="25"/>
      <c r="AJ3470" s="25"/>
      <c r="AK3470" s="26"/>
      <c r="AM3470"/>
    </row>
    <row r="3471" spans="1:39" s="30" customFormat="1" ht="15" customHeight="1" x14ac:dyDescent="0.15">
      <c r="A3471" s="62"/>
      <c r="B3471" s="166" t="s">
        <v>293</v>
      </c>
      <c r="C3471" s="167"/>
      <c r="D3471" s="167"/>
      <c r="E3471" s="167"/>
      <c r="F3471" s="167"/>
      <c r="G3471" s="23"/>
      <c r="H3471" s="69"/>
      <c r="I3471" s="23" t="s">
        <v>294</v>
      </c>
      <c r="J3471" s="23"/>
      <c r="K3471" s="23"/>
      <c r="L3471" s="23"/>
      <c r="M3471" s="69"/>
      <c r="N3471" s="23" t="s">
        <v>295</v>
      </c>
      <c r="O3471" s="23"/>
      <c r="P3471" s="23"/>
      <c r="Q3471" s="23"/>
      <c r="R3471" s="69"/>
      <c r="S3471" s="23" t="s">
        <v>296</v>
      </c>
      <c r="T3471" s="23"/>
      <c r="U3471" s="23"/>
      <c r="V3471" s="23"/>
      <c r="W3471" s="23"/>
      <c r="X3471" s="23"/>
      <c r="Y3471" s="70"/>
      <c r="Z3471" s="23" t="s">
        <v>297</v>
      </c>
      <c r="AA3471" s="23"/>
      <c r="AB3471" s="23"/>
      <c r="AC3471" s="23"/>
      <c r="AD3471" s="69"/>
      <c r="AE3471" s="23" t="s">
        <v>298</v>
      </c>
      <c r="AF3471" s="23"/>
      <c r="AG3471" s="23"/>
      <c r="AH3471" s="80"/>
      <c r="AI3471" s="80"/>
      <c r="AJ3471" s="80"/>
      <c r="AK3471" s="84"/>
    </row>
    <row r="3472" spans="1:39" s="30" customFormat="1" ht="10" customHeight="1" x14ac:dyDescent="0.15">
      <c r="A3472" s="62"/>
      <c r="B3472" s="166"/>
      <c r="C3472" s="167"/>
      <c r="D3472" s="167"/>
      <c r="E3472" s="167"/>
      <c r="F3472" s="167"/>
      <c r="G3472" s="23"/>
      <c r="H3472" s="23"/>
      <c r="I3472" s="23"/>
      <c r="J3472" s="23"/>
      <c r="K3472" s="23"/>
      <c r="L3472" s="23"/>
      <c r="M3472" s="23"/>
      <c r="N3472" s="23"/>
      <c r="O3472" s="23"/>
      <c r="P3472" s="23"/>
      <c r="Q3472" s="23"/>
      <c r="R3472" s="23"/>
      <c r="S3472" s="23"/>
      <c r="T3472" s="23"/>
      <c r="U3472" s="23"/>
      <c r="V3472" s="23"/>
      <c r="W3472" s="23"/>
      <c r="X3472" s="23"/>
      <c r="Y3472" s="23"/>
      <c r="Z3472" s="23"/>
      <c r="AA3472" s="23"/>
      <c r="AB3472" s="23"/>
      <c r="AC3472" s="23"/>
      <c r="AD3472" s="23"/>
      <c r="AE3472" s="23"/>
      <c r="AF3472" s="23"/>
      <c r="AG3472" s="23"/>
      <c r="AH3472" s="80"/>
      <c r="AI3472" s="80"/>
      <c r="AJ3472" s="80"/>
      <c r="AK3472" s="84"/>
    </row>
    <row r="3473" spans="1:39" s="30" customFormat="1" ht="15" customHeight="1" x14ac:dyDescent="0.15">
      <c r="A3473" s="62"/>
      <c r="B3473" s="166"/>
      <c r="C3473" s="167"/>
      <c r="D3473" s="167"/>
      <c r="E3473" s="167"/>
      <c r="F3473" s="167"/>
      <c r="G3473" s="23"/>
      <c r="H3473" s="69"/>
      <c r="I3473" s="23" t="s">
        <v>299</v>
      </c>
      <c r="J3473" s="23"/>
      <c r="K3473" s="23"/>
      <c r="L3473" s="23"/>
      <c r="M3473" s="69"/>
      <c r="N3473" s="23" t="s">
        <v>300</v>
      </c>
      <c r="O3473" s="72"/>
      <c r="P3473" s="23"/>
      <c r="Q3473" s="23"/>
      <c r="R3473" s="69"/>
      <c r="S3473" s="23" t="s">
        <v>301</v>
      </c>
      <c r="T3473" s="23"/>
      <c r="U3473" s="23"/>
      <c r="V3473" s="23"/>
      <c r="W3473" s="23"/>
      <c r="X3473" s="23"/>
      <c r="Y3473" s="69"/>
      <c r="Z3473" s="23" t="s">
        <v>302</v>
      </c>
      <c r="AA3473" s="23"/>
      <c r="AB3473" s="71"/>
      <c r="AC3473" s="71"/>
      <c r="AD3473" s="71"/>
      <c r="AE3473" s="71"/>
      <c r="AF3473" s="71"/>
      <c r="AG3473" s="71"/>
      <c r="AH3473" s="71"/>
      <c r="AI3473" s="71"/>
      <c r="AJ3473" s="71"/>
      <c r="AK3473" s="82"/>
    </row>
    <row r="3474" spans="1:39" s="30" customFormat="1" ht="10" customHeight="1" x14ac:dyDescent="0.15">
      <c r="A3474" s="62"/>
      <c r="B3474" s="83"/>
      <c r="C3474" s="29"/>
      <c r="D3474" s="29"/>
      <c r="E3474" s="29"/>
      <c r="F3474" s="29"/>
      <c r="G3474" s="23"/>
      <c r="H3474" s="23"/>
      <c r="I3474" s="23"/>
      <c r="J3474" s="23"/>
      <c r="K3474" s="23"/>
      <c r="L3474" s="23"/>
      <c r="M3474" s="23"/>
      <c r="N3474" s="23"/>
      <c r="O3474" s="23"/>
      <c r="P3474" s="23"/>
      <c r="Q3474" s="23"/>
      <c r="R3474" s="23"/>
      <c r="S3474" s="23"/>
      <c r="T3474" s="23"/>
      <c r="U3474" s="23"/>
      <c r="V3474" s="23"/>
      <c r="W3474" s="23"/>
      <c r="X3474" s="23"/>
      <c r="Y3474" s="23"/>
      <c r="Z3474" s="23"/>
      <c r="AA3474" s="23"/>
      <c r="AB3474" s="23"/>
      <c r="AC3474" s="23"/>
      <c r="AD3474" s="23"/>
      <c r="AE3474" s="23"/>
      <c r="AF3474" s="23"/>
      <c r="AG3474" s="23"/>
      <c r="AH3474" s="23"/>
      <c r="AI3474" s="23"/>
      <c r="AJ3474" s="23"/>
      <c r="AK3474" s="84"/>
    </row>
    <row r="3475" spans="1:39" s="30" customFormat="1" ht="15" customHeight="1" x14ac:dyDescent="0.15">
      <c r="A3475" s="62"/>
      <c r="B3475" s="171" t="s">
        <v>303</v>
      </c>
      <c r="C3475" s="172"/>
      <c r="D3475" s="172"/>
      <c r="E3475" s="172"/>
      <c r="F3475" s="172"/>
      <c r="G3475" s="23"/>
      <c r="H3475" s="69"/>
      <c r="I3475" s="23" t="s">
        <v>304</v>
      </c>
      <c r="J3475" s="23"/>
      <c r="K3475" s="23"/>
      <c r="L3475" s="23"/>
      <c r="M3475" s="23"/>
      <c r="N3475" s="23"/>
      <c r="O3475" s="72"/>
      <c r="P3475" s="23"/>
      <c r="Q3475" s="23"/>
      <c r="R3475" s="69"/>
      <c r="S3475" s="23" t="s">
        <v>305</v>
      </c>
      <c r="T3475" s="23"/>
      <c r="U3475" s="23"/>
      <c r="V3475" s="23"/>
      <c r="W3475" s="23"/>
      <c r="X3475" s="23"/>
      <c r="Y3475" s="69"/>
      <c r="Z3475" s="23" t="s">
        <v>306</v>
      </c>
      <c r="AA3475" s="23"/>
      <c r="AB3475" s="23"/>
      <c r="AC3475" s="23"/>
      <c r="AD3475" s="23"/>
      <c r="AE3475" s="23"/>
      <c r="AF3475" s="73"/>
      <c r="AG3475" s="23"/>
      <c r="AH3475" s="23"/>
      <c r="AI3475" s="23"/>
      <c r="AJ3475" s="23"/>
      <c r="AK3475" s="84"/>
    </row>
    <row r="3476" spans="1:39" s="30" customFormat="1" ht="5" customHeight="1" x14ac:dyDescent="0.15">
      <c r="A3476" s="62"/>
      <c r="B3476" s="171"/>
      <c r="C3476" s="172"/>
      <c r="D3476" s="172"/>
      <c r="E3476" s="172"/>
      <c r="F3476" s="172"/>
      <c r="G3476" s="23"/>
      <c r="H3476" s="23"/>
      <c r="I3476" s="23"/>
      <c r="J3476" s="23"/>
      <c r="K3476" s="23"/>
      <c r="L3476" s="23"/>
      <c r="M3476" s="23"/>
      <c r="N3476" s="23"/>
      <c r="O3476" s="72"/>
      <c r="P3476" s="23"/>
      <c r="Q3476" s="23"/>
      <c r="R3476" s="23"/>
      <c r="S3476" s="23"/>
      <c r="T3476" s="23"/>
      <c r="U3476" s="23"/>
      <c r="V3476" s="23"/>
      <c r="W3476" s="23"/>
      <c r="X3476" s="23"/>
      <c r="Y3476" s="23"/>
      <c r="Z3476" s="23"/>
      <c r="AA3476" s="23"/>
      <c r="AB3476" s="23"/>
      <c r="AC3476" s="23"/>
      <c r="AD3476" s="23"/>
      <c r="AE3476" s="23"/>
      <c r="AF3476" s="73"/>
      <c r="AG3476" s="23"/>
      <c r="AH3476" s="23"/>
      <c r="AI3476" s="23"/>
      <c r="AJ3476" s="23"/>
      <c r="AK3476" s="84"/>
    </row>
    <row r="3477" spans="1:39" s="30" customFormat="1" ht="15" customHeight="1" x14ac:dyDescent="0.2">
      <c r="A3477" s="63"/>
      <c r="B3477" s="171"/>
      <c r="C3477" s="172"/>
      <c r="D3477" s="172"/>
      <c r="E3477" s="172"/>
      <c r="F3477" s="172"/>
      <c r="G3477" s="23"/>
      <c r="H3477" s="23"/>
      <c r="I3477" s="23"/>
      <c r="J3477" s="23"/>
      <c r="K3477" s="23"/>
      <c r="L3477" s="23"/>
      <c r="M3477" s="23"/>
      <c r="N3477" s="23"/>
      <c r="O3477" s="74"/>
      <c r="P3477" s="23"/>
      <c r="Q3477" s="23"/>
      <c r="R3477" s="23"/>
      <c r="S3477" s="23"/>
      <c r="T3477" s="23"/>
      <c r="U3477" s="23"/>
      <c r="V3477" s="23"/>
      <c r="W3477" s="23"/>
      <c r="X3477" s="23"/>
      <c r="Y3477" s="23"/>
      <c r="Z3477" s="23"/>
      <c r="AA3477" s="23"/>
      <c r="AB3477" s="23"/>
      <c r="AC3477" s="23"/>
      <c r="AD3477" s="23"/>
      <c r="AE3477" s="23"/>
      <c r="AF3477" s="23"/>
      <c r="AG3477" s="23"/>
      <c r="AH3477" s="23"/>
      <c r="AI3477" s="23"/>
      <c r="AJ3477" s="23"/>
      <c r="AK3477" s="84"/>
    </row>
    <row r="3478" spans="1:39" s="30" customFormat="1" ht="10" customHeight="1" x14ac:dyDescent="0.2">
      <c r="A3478" s="62"/>
      <c r="B3478" s="83"/>
      <c r="C3478" s="29"/>
      <c r="D3478" s="29"/>
      <c r="E3478" s="29"/>
      <c r="F3478" s="29"/>
      <c r="G3478" s="23"/>
      <c r="H3478" s="23"/>
      <c r="I3478" s="23"/>
      <c r="J3478" s="23"/>
      <c r="K3478" s="23"/>
      <c r="L3478" s="23"/>
      <c r="M3478" s="23"/>
      <c r="N3478" s="23"/>
      <c r="O3478" s="75"/>
      <c r="P3478" s="23"/>
      <c r="Q3478" s="23"/>
      <c r="R3478" s="23"/>
      <c r="S3478" s="23"/>
      <c r="T3478" s="23"/>
      <c r="U3478" s="23"/>
      <c r="V3478" s="23"/>
      <c r="W3478" s="23"/>
      <c r="X3478" s="23"/>
      <c r="Y3478" s="23"/>
      <c r="Z3478" s="23"/>
      <c r="AA3478" s="23"/>
      <c r="AB3478" s="23"/>
      <c r="AC3478" s="23"/>
      <c r="AD3478" s="23"/>
      <c r="AE3478" s="23"/>
      <c r="AF3478" s="23"/>
      <c r="AG3478" s="23"/>
      <c r="AH3478" s="23"/>
      <c r="AI3478" s="23"/>
      <c r="AJ3478" s="23"/>
      <c r="AK3478" s="84"/>
    </row>
    <row r="3479" spans="1:39" s="30" customFormat="1" ht="17" customHeight="1" x14ac:dyDescent="0.15">
      <c r="A3479" s="62"/>
      <c r="B3479" s="173" t="s">
        <v>307</v>
      </c>
      <c r="C3479" s="174"/>
      <c r="D3479" s="174"/>
      <c r="E3479" s="174"/>
      <c r="F3479" s="174"/>
      <c r="G3479" s="23"/>
      <c r="H3479" s="69"/>
      <c r="I3479" s="76" t="s">
        <v>308</v>
      </c>
      <c r="J3479" s="23"/>
      <c r="K3479" s="23"/>
      <c r="L3479" s="23"/>
      <c r="M3479" s="69"/>
      <c r="N3479" s="23" t="s">
        <v>309</v>
      </c>
      <c r="O3479" s="72"/>
      <c r="P3479" s="23"/>
      <c r="Q3479" s="23"/>
      <c r="R3479" s="69"/>
      <c r="S3479" s="23" t="s">
        <v>310</v>
      </c>
      <c r="T3479" s="23"/>
      <c r="U3479" s="23"/>
      <c r="V3479" s="23"/>
      <c r="W3479" s="23"/>
      <c r="X3479" s="23"/>
      <c r="Y3479" s="69"/>
      <c r="Z3479" s="23" t="s">
        <v>311</v>
      </c>
      <c r="AA3479" s="23"/>
      <c r="AB3479" s="23"/>
      <c r="AC3479" s="69"/>
      <c r="AD3479" s="76" t="s">
        <v>312</v>
      </c>
      <c r="AF3479" s="23"/>
      <c r="AG3479" s="23"/>
      <c r="AH3479" s="23"/>
      <c r="AI3479" s="23"/>
      <c r="AJ3479" s="23"/>
      <c r="AK3479" s="84"/>
    </row>
    <row r="3480" spans="1:39" s="30" customFormat="1" ht="7" customHeight="1" x14ac:dyDescent="0.15">
      <c r="A3480" s="62"/>
      <c r="B3480" s="173"/>
      <c r="C3480" s="174"/>
      <c r="D3480" s="174"/>
      <c r="E3480" s="174"/>
      <c r="F3480" s="174"/>
      <c r="G3480" s="23"/>
      <c r="H3480" s="77"/>
      <c r="I3480" s="23"/>
      <c r="J3480" s="23"/>
      <c r="K3480" s="23"/>
      <c r="L3480" s="23"/>
      <c r="M3480" s="23"/>
      <c r="N3480" s="23"/>
      <c r="O3480" s="72"/>
      <c r="P3480" s="23"/>
      <c r="Q3480" s="23"/>
      <c r="R3480" s="23"/>
      <c r="S3480" s="23"/>
      <c r="T3480" s="23"/>
      <c r="U3480" s="23"/>
      <c r="V3480" s="23"/>
      <c r="W3480" s="23"/>
      <c r="X3480" s="23"/>
      <c r="Y3480" s="23"/>
      <c r="Z3480" s="23"/>
      <c r="AA3480" s="23"/>
      <c r="AB3480" s="23"/>
      <c r="AC3480" s="23"/>
      <c r="AD3480" s="23"/>
      <c r="AE3480" s="23"/>
      <c r="AF3480" s="23"/>
      <c r="AG3480" s="23"/>
      <c r="AH3480" s="23"/>
      <c r="AI3480" s="23"/>
      <c r="AJ3480" s="23"/>
      <c r="AK3480" s="84"/>
    </row>
    <row r="3481" spans="1:39" ht="17" customHeight="1" x14ac:dyDescent="0.2">
      <c r="A3481" s="62"/>
      <c r="B3481" s="173"/>
      <c r="C3481" s="174"/>
      <c r="D3481" s="174"/>
      <c r="E3481" s="174"/>
      <c r="F3481" s="174"/>
      <c r="G3481" s="75"/>
      <c r="H3481" s="78"/>
      <c r="I3481" s="75" t="s">
        <v>313</v>
      </c>
      <c r="J3481" s="75"/>
      <c r="K3481" s="75"/>
      <c r="L3481" s="75"/>
      <c r="M3481" s="75"/>
      <c r="N3481" s="75"/>
      <c r="O3481" s="75"/>
      <c r="P3481" s="75"/>
      <c r="Q3481" s="75"/>
      <c r="R3481" s="78"/>
      <c r="S3481" s="75" t="s">
        <v>314</v>
      </c>
      <c r="T3481" s="75"/>
      <c r="U3481" s="75"/>
      <c r="V3481" s="75"/>
      <c r="W3481" s="75"/>
      <c r="X3481" s="75"/>
      <c r="Y3481" s="78"/>
      <c r="Z3481" s="75" t="s">
        <v>315</v>
      </c>
      <c r="AA3481" s="75"/>
      <c r="AB3481" s="79"/>
      <c r="AC3481" s="79"/>
      <c r="AD3481" s="79"/>
      <c r="AE3481" s="79"/>
      <c r="AF3481" s="79"/>
      <c r="AG3481" s="79"/>
      <c r="AH3481" s="79"/>
      <c r="AI3481" s="79"/>
      <c r="AJ3481" s="79"/>
      <c r="AK3481" s="85"/>
      <c r="AM3481"/>
    </row>
    <row r="3482" spans="1:39" ht="10" customHeight="1" x14ac:dyDescent="0.2">
      <c r="A3482" s="62"/>
      <c r="B3482" s="86"/>
      <c r="C3482" s="87"/>
      <c r="D3482" s="87"/>
      <c r="E3482" s="87"/>
      <c r="F3482" s="87"/>
      <c r="G3482" s="75"/>
      <c r="H3482" s="75"/>
      <c r="I3482" s="75"/>
      <c r="J3482" s="75"/>
      <c r="K3482" s="75"/>
      <c r="L3482" s="75"/>
      <c r="M3482" s="75"/>
      <c r="N3482" s="75"/>
      <c r="O3482" s="75"/>
      <c r="P3482" s="75"/>
      <c r="Q3482" s="75"/>
      <c r="R3482" s="75"/>
      <c r="S3482" s="75"/>
      <c r="T3482" s="75"/>
      <c r="U3482" s="75"/>
      <c r="V3482" s="75"/>
      <c r="W3482" s="75"/>
      <c r="X3482" s="75"/>
      <c r="Y3482" s="75"/>
      <c r="Z3482" s="75"/>
      <c r="AA3482" s="75"/>
      <c r="AB3482" s="75"/>
      <c r="AC3482" s="75"/>
      <c r="AD3482" s="75"/>
      <c r="AE3482" s="75"/>
      <c r="AF3482" s="75"/>
      <c r="AG3482" s="75"/>
      <c r="AH3482" s="75"/>
      <c r="AI3482" s="75"/>
      <c r="AJ3482" s="75"/>
      <c r="AK3482" s="88"/>
      <c r="AM3482"/>
    </row>
    <row r="3483" spans="1:39" s="23" customFormat="1" ht="15" customHeight="1" x14ac:dyDescent="0.15">
      <c r="A3483" s="64"/>
      <c r="B3483" s="173" t="s">
        <v>316</v>
      </c>
      <c r="C3483" s="174"/>
      <c r="D3483" s="174"/>
      <c r="E3483" s="174"/>
      <c r="F3483" s="174"/>
      <c r="G3483" s="29"/>
      <c r="H3483" s="70"/>
      <c r="I3483" s="80" t="s">
        <v>35</v>
      </c>
      <c r="J3483" s="80"/>
      <c r="K3483" s="80"/>
      <c r="L3483" s="80"/>
      <c r="M3483" s="70"/>
      <c r="N3483" s="80" t="s">
        <v>54</v>
      </c>
      <c r="Q3483" s="80"/>
      <c r="R3483" s="70"/>
      <c r="S3483" s="80" t="s">
        <v>317</v>
      </c>
      <c r="V3483" s="80"/>
      <c r="W3483" s="80"/>
      <c r="Y3483" s="70"/>
      <c r="Z3483" s="80" t="s">
        <v>318</v>
      </c>
      <c r="AA3483" s="80"/>
      <c r="AD3483" s="80"/>
      <c r="AE3483" s="80"/>
      <c r="AF3483" s="80"/>
      <c r="AG3483" s="80"/>
      <c r="AH3483" s="80"/>
      <c r="AI3483" s="80"/>
      <c r="AJ3483" s="80"/>
      <c r="AK3483" s="84"/>
    </row>
    <row r="3484" spans="1:39" ht="17" customHeight="1" x14ac:dyDescent="0.2">
      <c r="A3484" s="62"/>
      <c r="B3484" s="173"/>
      <c r="C3484" s="174"/>
      <c r="D3484" s="174"/>
      <c r="E3484" s="174"/>
      <c r="F3484" s="174"/>
      <c r="G3484" s="75"/>
      <c r="H3484" s="75" t="s">
        <v>319</v>
      </c>
      <c r="I3484" s="75"/>
      <c r="J3484" s="79"/>
      <c r="K3484" s="79"/>
      <c r="L3484" s="79"/>
      <c r="M3484" s="79"/>
      <c r="N3484" s="79"/>
      <c r="O3484" s="79"/>
      <c r="P3484" s="79"/>
      <c r="Q3484" s="79"/>
      <c r="R3484" s="79"/>
      <c r="S3484" s="79"/>
      <c r="T3484" s="79"/>
      <c r="U3484" s="79"/>
      <c r="V3484" s="79"/>
      <c r="W3484" s="79"/>
      <c r="X3484" s="79"/>
      <c r="Y3484" s="79"/>
      <c r="Z3484" s="79"/>
      <c r="AA3484" s="79"/>
      <c r="AB3484" s="79"/>
      <c r="AC3484" s="79"/>
      <c r="AD3484" s="79"/>
      <c r="AE3484" s="79"/>
      <c r="AF3484" s="79"/>
      <c r="AG3484" s="79"/>
      <c r="AH3484" s="79"/>
      <c r="AI3484" s="79"/>
      <c r="AJ3484" s="79"/>
      <c r="AK3484" s="82"/>
      <c r="AM3484"/>
    </row>
    <row r="3485" spans="1:39" ht="5" customHeight="1" x14ac:dyDescent="0.2">
      <c r="A3485" s="62"/>
      <c r="B3485" s="89"/>
      <c r="C3485" s="81"/>
      <c r="D3485" s="81"/>
      <c r="E3485" s="81"/>
      <c r="F3485" s="81"/>
      <c r="G3485" s="81"/>
      <c r="H3485" s="81"/>
      <c r="I3485" s="81"/>
      <c r="J3485" s="81"/>
      <c r="K3485" s="81"/>
      <c r="L3485" s="81"/>
      <c r="M3485" s="81"/>
      <c r="N3485" s="81"/>
      <c r="O3485" s="81"/>
      <c r="P3485" s="81"/>
      <c r="Q3485" s="81"/>
      <c r="R3485" s="81"/>
      <c r="S3485" s="81"/>
      <c r="T3485" s="81"/>
      <c r="U3485" s="81"/>
      <c r="V3485" s="81"/>
      <c r="W3485" s="81"/>
      <c r="X3485" s="81"/>
      <c r="Y3485" s="81"/>
      <c r="Z3485" s="81"/>
      <c r="AA3485" s="81"/>
      <c r="AB3485" s="81"/>
      <c r="AC3485" s="81"/>
      <c r="AD3485" s="81"/>
      <c r="AE3485" s="81"/>
      <c r="AF3485" s="81"/>
      <c r="AG3485" s="81"/>
      <c r="AH3485" s="81"/>
      <c r="AI3485" s="81"/>
      <c r="AJ3485" s="81"/>
      <c r="AK3485" s="90"/>
      <c r="AM3485"/>
    </row>
    <row r="3486" spans="1:39" ht="7" customHeight="1" x14ac:dyDescent="0.2">
      <c r="A3486" s="62"/>
      <c r="B3486" s="175"/>
      <c r="C3486" s="175"/>
      <c r="D3486" s="175"/>
      <c r="E3486" s="175"/>
      <c r="F3486" s="176"/>
      <c r="G3486" s="176"/>
      <c r="H3486" s="176"/>
      <c r="I3486" s="176"/>
      <c r="J3486" s="176"/>
      <c r="K3486" s="176"/>
      <c r="L3486" s="176"/>
      <c r="M3486" s="176"/>
      <c r="N3486" s="176"/>
      <c r="O3486" s="176"/>
      <c r="P3486" s="176"/>
      <c r="Q3486" s="176"/>
      <c r="R3486" s="176"/>
      <c r="S3486" s="176"/>
      <c r="T3486" s="176"/>
      <c r="U3486" s="176"/>
      <c r="V3486" s="176"/>
      <c r="W3486" s="176"/>
      <c r="X3486" s="176"/>
      <c r="Y3486" s="176"/>
      <c r="Z3486" s="176"/>
      <c r="AA3486" s="176"/>
      <c r="AB3486" s="176"/>
      <c r="AC3486" s="176"/>
      <c r="AD3486" s="176"/>
      <c r="AE3486" s="176"/>
      <c r="AF3486" s="176"/>
      <c r="AG3486" s="176"/>
      <c r="AH3486" s="176"/>
      <c r="AI3486" s="176"/>
      <c r="AJ3486" s="176"/>
      <c r="AK3486" s="176"/>
      <c r="AM3486"/>
    </row>
    <row r="3487" spans="1:39" ht="16" customHeight="1" x14ac:dyDescent="0.2">
      <c r="A3487" s="62"/>
      <c r="B3487" s="177" t="s">
        <v>320</v>
      </c>
      <c r="C3487" s="178"/>
      <c r="D3487" s="178"/>
      <c r="E3487" s="178"/>
      <c r="F3487" s="143"/>
      <c r="G3487" s="143"/>
      <c r="H3487" s="143"/>
      <c r="I3487" s="143"/>
      <c r="J3487" s="143"/>
      <c r="K3487" s="143"/>
      <c r="L3487" s="143"/>
      <c r="M3487" s="143"/>
      <c r="N3487" s="143"/>
      <c r="O3487" s="143"/>
      <c r="P3487" s="143"/>
      <c r="Q3487" s="143"/>
      <c r="R3487" s="143"/>
      <c r="S3487" s="143"/>
      <c r="T3487" s="143"/>
      <c r="U3487" s="143"/>
      <c r="V3487" s="143"/>
      <c r="W3487" s="143"/>
      <c r="X3487" s="143"/>
      <c r="Y3487" s="143"/>
      <c r="Z3487" s="143"/>
      <c r="AA3487" s="143"/>
      <c r="AB3487" s="143"/>
      <c r="AC3487" s="143"/>
      <c r="AD3487" s="143"/>
      <c r="AE3487" s="143"/>
      <c r="AF3487" s="143"/>
      <c r="AG3487" s="143"/>
      <c r="AH3487" s="143"/>
      <c r="AI3487" s="143"/>
      <c r="AJ3487" s="143"/>
      <c r="AK3487" s="144"/>
      <c r="AM3487"/>
    </row>
    <row r="3488" spans="1:39" ht="16" customHeight="1" x14ac:dyDescent="0.2">
      <c r="A3488" s="62"/>
      <c r="B3488" s="145"/>
      <c r="C3488" s="146"/>
      <c r="D3488" s="146"/>
      <c r="E3488" s="146"/>
      <c r="F3488" s="146"/>
      <c r="G3488" s="146"/>
      <c r="H3488" s="146"/>
      <c r="I3488" s="146"/>
      <c r="J3488" s="146"/>
      <c r="K3488" s="146"/>
      <c r="L3488" s="146"/>
      <c r="M3488" s="146"/>
      <c r="N3488" s="146"/>
      <c r="O3488" s="146"/>
      <c r="P3488" s="146"/>
      <c r="Q3488" s="146"/>
      <c r="R3488" s="146"/>
      <c r="S3488" s="146"/>
      <c r="T3488" s="146"/>
      <c r="U3488" s="146"/>
      <c r="V3488" s="146"/>
      <c r="W3488" s="146"/>
      <c r="X3488" s="146"/>
      <c r="Y3488" s="146"/>
      <c r="Z3488" s="146"/>
      <c r="AA3488" s="146"/>
      <c r="AB3488" s="146"/>
      <c r="AC3488" s="146"/>
      <c r="AD3488" s="146"/>
      <c r="AE3488" s="146"/>
      <c r="AF3488" s="146"/>
      <c r="AG3488" s="146"/>
      <c r="AH3488" s="146"/>
      <c r="AI3488" s="146"/>
      <c r="AJ3488" s="146"/>
      <c r="AK3488" s="147"/>
      <c r="AM3488"/>
    </row>
    <row r="3489" spans="1:39" ht="16" customHeight="1" x14ac:dyDescent="0.2">
      <c r="A3489" s="62"/>
      <c r="B3489" s="145"/>
      <c r="C3489" s="146"/>
      <c r="D3489" s="146"/>
      <c r="E3489" s="146"/>
      <c r="F3489" s="146"/>
      <c r="G3489" s="146"/>
      <c r="H3489" s="146"/>
      <c r="I3489" s="146"/>
      <c r="J3489" s="146"/>
      <c r="K3489" s="146"/>
      <c r="L3489" s="146"/>
      <c r="M3489" s="146"/>
      <c r="N3489" s="146"/>
      <c r="O3489" s="146"/>
      <c r="P3489" s="146"/>
      <c r="Q3489" s="146"/>
      <c r="R3489" s="146"/>
      <c r="S3489" s="146"/>
      <c r="T3489" s="146"/>
      <c r="U3489" s="146"/>
      <c r="V3489" s="146"/>
      <c r="W3489" s="146"/>
      <c r="X3489" s="146"/>
      <c r="Y3489" s="146"/>
      <c r="Z3489" s="146"/>
      <c r="AA3489" s="146"/>
      <c r="AB3489" s="146"/>
      <c r="AC3489" s="146"/>
      <c r="AD3489" s="146"/>
      <c r="AE3489" s="146"/>
      <c r="AF3489" s="146"/>
      <c r="AG3489" s="146"/>
      <c r="AH3489" s="146"/>
      <c r="AI3489" s="146"/>
      <c r="AJ3489" s="146"/>
      <c r="AK3489" s="147"/>
      <c r="AM3489"/>
    </row>
    <row r="3490" spans="1:39" ht="16" customHeight="1" x14ac:dyDescent="0.2">
      <c r="A3490" s="62"/>
      <c r="B3490" s="145"/>
      <c r="C3490" s="146"/>
      <c r="D3490" s="146"/>
      <c r="E3490" s="146"/>
      <c r="F3490" s="146"/>
      <c r="G3490" s="146"/>
      <c r="H3490" s="146"/>
      <c r="I3490" s="146"/>
      <c r="J3490" s="146"/>
      <c r="K3490" s="146"/>
      <c r="L3490" s="146"/>
      <c r="M3490" s="146"/>
      <c r="N3490" s="146"/>
      <c r="O3490" s="146"/>
      <c r="P3490" s="146"/>
      <c r="Q3490" s="146"/>
      <c r="R3490" s="146"/>
      <c r="S3490" s="146"/>
      <c r="T3490" s="146"/>
      <c r="U3490" s="146"/>
      <c r="V3490" s="146"/>
      <c r="W3490" s="146"/>
      <c r="X3490" s="146"/>
      <c r="Y3490" s="146"/>
      <c r="Z3490" s="146"/>
      <c r="AA3490" s="146"/>
      <c r="AB3490" s="146"/>
      <c r="AC3490" s="146"/>
      <c r="AD3490" s="146"/>
      <c r="AE3490" s="146"/>
      <c r="AF3490" s="146"/>
      <c r="AG3490" s="146"/>
      <c r="AH3490" s="146"/>
      <c r="AI3490" s="146"/>
      <c r="AJ3490" s="146"/>
      <c r="AK3490" s="147"/>
      <c r="AM3490"/>
    </row>
    <row r="3491" spans="1:39" ht="17" customHeight="1" x14ac:dyDescent="0.2">
      <c r="A3491" s="62"/>
      <c r="B3491" s="145"/>
      <c r="C3491" s="146"/>
      <c r="D3491" s="146"/>
      <c r="E3491" s="146"/>
      <c r="F3491" s="146"/>
      <c r="G3491" s="146"/>
      <c r="H3491" s="146"/>
      <c r="I3491" s="146"/>
      <c r="J3491" s="146"/>
      <c r="K3491" s="146"/>
      <c r="L3491" s="146"/>
      <c r="M3491" s="146"/>
      <c r="N3491" s="146"/>
      <c r="O3491" s="146"/>
      <c r="P3491" s="146"/>
      <c r="Q3491" s="146"/>
      <c r="R3491" s="146"/>
      <c r="S3491" s="146"/>
      <c r="T3491" s="146"/>
      <c r="U3491" s="146"/>
      <c r="V3491" s="146"/>
      <c r="W3491" s="146"/>
      <c r="X3491" s="146"/>
      <c r="Y3491" s="146"/>
      <c r="Z3491" s="146"/>
      <c r="AA3491" s="146"/>
      <c r="AB3491" s="146"/>
      <c r="AC3491" s="146"/>
      <c r="AD3491" s="146"/>
      <c r="AE3491" s="146"/>
      <c r="AF3491" s="146"/>
      <c r="AG3491" s="146"/>
      <c r="AH3491" s="146"/>
      <c r="AI3491" s="146"/>
      <c r="AJ3491" s="146"/>
      <c r="AK3491" s="147"/>
      <c r="AM3491"/>
    </row>
    <row r="3492" spans="1:39" ht="17" customHeight="1" x14ac:dyDescent="0.2">
      <c r="A3492" s="62"/>
      <c r="B3492" s="145"/>
      <c r="C3492" s="146"/>
      <c r="D3492" s="146"/>
      <c r="E3492" s="146"/>
      <c r="F3492" s="146"/>
      <c r="G3492" s="146"/>
      <c r="H3492" s="146"/>
      <c r="I3492" s="146"/>
      <c r="J3492" s="146"/>
      <c r="K3492" s="146"/>
      <c r="L3492" s="146"/>
      <c r="M3492" s="146"/>
      <c r="N3492" s="146"/>
      <c r="O3492" s="146"/>
      <c r="P3492" s="146"/>
      <c r="Q3492" s="146"/>
      <c r="R3492" s="146"/>
      <c r="S3492" s="146"/>
      <c r="T3492" s="146"/>
      <c r="U3492" s="146"/>
      <c r="V3492" s="146"/>
      <c r="W3492" s="146"/>
      <c r="X3492" s="146"/>
      <c r="Y3492" s="146"/>
      <c r="Z3492" s="146"/>
      <c r="AA3492" s="146"/>
      <c r="AB3492" s="146"/>
      <c r="AC3492" s="146"/>
      <c r="AD3492" s="146"/>
      <c r="AE3492" s="146"/>
      <c r="AF3492" s="146"/>
      <c r="AG3492" s="146"/>
      <c r="AH3492" s="146"/>
      <c r="AI3492" s="146"/>
      <c r="AJ3492" s="146"/>
      <c r="AK3492" s="147"/>
      <c r="AM3492"/>
    </row>
    <row r="3493" spans="1:39" ht="17" customHeight="1" x14ac:dyDescent="0.2">
      <c r="A3493" s="62"/>
      <c r="B3493" s="148"/>
      <c r="C3493" s="149"/>
      <c r="D3493" s="149"/>
      <c r="E3493" s="149"/>
      <c r="F3493" s="149"/>
      <c r="G3493" s="149"/>
      <c r="H3493" s="149"/>
      <c r="I3493" s="149"/>
      <c r="J3493" s="149"/>
      <c r="K3493" s="149"/>
      <c r="L3493" s="149"/>
      <c r="M3493" s="149"/>
      <c r="N3493" s="149"/>
      <c r="O3493" s="149"/>
      <c r="P3493" s="149"/>
      <c r="Q3493" s="149"/>
      <c r="R3493" s="149"/>
      <c r="S3493" s="149"/>
      <c r="T3493" s="149"/>
      <c r="U3493" s="149"/>
      <c r="V3493" s="149"/>
      <c r="W3493" s="149"/>
      <c r="X3493" s="149"/>
      <c r="Y3493" s="149"/>
      <c r="Z3493" s="149"/>
      <c r="AA3493" s="149"/>
      <c r="AB3493" s="149"/>
      <c r="AC3493" s="149"/>
      <c r="AD3493" s="149"/>
      <c r="AE3493" s="149"/>
      <c r="AF3493" s="149"/>
      <c r="AG3493" s="149"/>
      <c r="AH3493" s="149"/>
      <c r="AI3493" s="149"/>
      <c r="AJ3493" s="149"/>
      <c r="AK3493" s="150"/>
      <c r="AM3493"/>
    </row>
    <row r="3494" spans="1:39" ht="7" customHeight="1" x14ac:dyDescent="0.2">
      <c r="A3494" s="62"/>
      <c r="AM3494"/>
    </row>
    <row r="3495" spans="1:39" ht="12" customHeight="1" x14ac:dyDescent="0.2">
      <c r="A3495" s="62"/>
      <c r="B3495" s="169" t="s">
        <v>321</v>
      </c>
      <c r="C3495" s="170"/>
      <c r="D3495" s="170"/>
      <c r="E3495" s="170"/>
      <c r="F3495" s="25"/>
      <c r="G3495" s="25"/>
      <c r="H3495" s="25"/>
      <c r="I3495" s="25"/>
      <c r="J3495" s="25"/>
      <c r="K3495" s="25"/>
      <c r="L3495" s="25"/>
      <c r="M3495" s="25"/>
      <c r="N3495" s="25"/>
      <c r="O3495" s="25"/>
      <c r="P3495" s="25"/>
      <c r="Q3495" s="25"/>
      <c r="R3495" s="25"/>
      <c r="S3495" s="26"/>
      <c r="T3495" s="169" t="s">
        <v>322</v>
      </c>
      <c r="U3495" s="170"/>
      <c r="V3495" s="170"/>
      <c r="W3495" s="170"/>
      <c r="X3495" s="25"/>
      <c r="Y3495" s="25"/>
      <c r="Z3495" s="25"/>
      <c r="AA3495" s="25"/>
      <c r="AB3495" s="25"/>
      <c r="AC3495" s="25"/>
      <c r="AD3495" s="25"/>
      <c r="AE3495" s="25"/>
      <c r="AF3495" s="25"/>
      <c r="AG3495" s="25"/>
      <c r="AH3495" s="25"/>
      <c r="AI3495" s="25"/>
      <c r="AJ3495" s="25"/>
      <c r="AK3495" s="26"/>
      <c r="AM3495"/>
    </row>
    <row r="3496" spans="1:39" x14ac:dyDescent="0.2">
      <c r="A3496" s="62"/>
      <c r="B3496" s="36"/>
      <c r="C3496" s="37"/>
      <c r="D3496" s="38" t="s">
        <v>323</v>
      </c>
      <c r="F3496" s="32"/>
      <c r="G3496" s="32"/>
      <c r="H3496" s="32"/>
      <c r="I3496" s="32"/>
      <c r="J3496" s="32"/>
      <c r="K3496" s="32"/>
      <c r="L3496" s="32"/>
      <c r="M3496" s="32"/>
      <c r="N3496" s="32"/>
      <c r="O3496" s="32"/>
      <c r="P3496" s="32"/>
      <c r="S3496" s="35"/>
      <c r="T3496" s="36"/>
      <c r="U3496" s="37"/>
      <c r="V3496" s="38" t="s">
        <v>323</v>
      </c>
      <c r="X3496" s="32"/>
      <c r="Y3496" s="32"/>
      <c r="Z3496" s="32"/>
      <c r="AA3496" s="32"/>
      <c r="AB3496" s="32"/>
      <c r="AC3496" s="32"/>
      <c r="AD3496" s="32"/>
      <c r="AE3496" s="32"/>
      <c r="AF3496" s="32"/>
      <c r="AG3496" s="32"/>
      <c r="AH3496" s="32"/>
      <c r="AI3496" s="38"/>
      <c r="AJ3496" s="38"/>
      <c r="AK3496" s="35"/>
      <c r="AM3496"/>
    </row>
    <row r="3497" spans="1:39" ht="7" customHeight="1" x14ac:dyDescent="0.2">
      <c r="A3497" s="62"/>
      <c r="B3497" s="34"/>
      <c r="S3497" s="35"/>
      <c r="T3497" s="34"/>
      <c r="AK3497" s="35"/>
      <c r="AM3497"/>
    </row>
    <row r="3498" spans="1:39" ht="14.25" customHeight="1" x14ac:dyDescent="0.2">
      <c r="A3498" s="62"/>
      <c r="B3498" s="39"/>
      <c r="F3498" s="38" t="s">
        <v>324</v>
      </c>
      <c r="H3498" s="40"/>
      <c r="I3498" s="40"/>
      <c r="J3498" s="41" t="s">
        <v>325</v>
      </c>
      <c r="K3498" s="40"/>
      <c r="L3498" s="41" t="s">
        <v>326</v>
      </c>
      <c r="M3498" s="40"/>
      <c r="N3498" s="40"/>
      <c r="S3498" s="35"/>
      <c r="T3498" s="39"/>
      <c r="X3498" s="38" t="s">
        <v>324</v>
      </c>
      <c r="Z3498" s="40"/>
      <c r="AA3498" s="40"/>
      <c r="AB3498" s="41" t="s">
        <v>325</v>
      </c>
      <c r="AC3498" s="40"/>
      <c r="AD3498" s="41" t="s">
        <v>326</v>
      </c>
      <c r="AE3498" s="40"/>
      <c r="AF3498" s="40"/>
      <c r="AK3498" s="35"/>
      <c r="AM3498"/>
    </row>
    <row r="3499" spans="1:39" ht="5" customHeight="1" x14ac:dyDescent="0.2">
      <c r="A3499" s="62"/>
      <c r="B3499" s="31"/>
      <c r="C3499" s="32"/>
      <c r="D3499" s="32"/>
      <c r="E3499" s="32"/>
      <c r="F3499" s="32"/>
      <c r="G3499" s="32"/>
      <c r="H3499" s="32"/>
      <c r="I3499" s="32"/>
      <c r="J3499" s="32"/>
      <c r="K3499" s="32"/>
      <c r="L3499" s="32"/>
      <c r="M3499" s="32"/>
      <c r="N3499" s="32"/>
      <c r="O3499" s="32"/>
      <c r="P3499" s="32"/>
      <c r="Q3499" s="32"/>
      <c r="R3499" s="32"/>
      <c r="S3499" s="33"/>
      <c r="T3499" s="31"/>
      <c r="U3499" s="32"/>
      <c r="V3499" s="32"/>
      <c r="W3499" s="32"/>
      <c r="X3499" s="32"/>
      <c r="Y3499" s="32"/>
      <c r="Z3499" s="32"/>
      <c r="AA3499" s="32"/>
      <c r="AB3499" s="32"/>
      <c r="AC3499" s="32"/>
      <c r="AD3499" s="32"/>
      <c r="AE3499" s="32"/>
      <c r="AF3499" s="32"/>
      <c r="AG3499" s="32"/>
      <c r="AH3499" s="32"/>
      <c r="AI3499" s="32"/>
      <c r="AJ3499" s="32"/>
      <c r="AK3499" s="33"/>
      <c r="AM3499"/>
    </row>
    <row r="3500" spans="1:39" x14ac:dyDescent="0.2">
      <c r="A3500"/>
      <c r="AK3500" s="95" t="s">
        <v>327</v>
      </c>
      <c r="AM3500"/>
    </row>
    <row r="3501" spans="1:39" ht="5" customHeight="1" x14ac:dyDescent="0.2">
      <c r="B3501" s="16"/>
      <c r="C3501" s="17"/>
      <c r="D3501" s="18"/>
      <c r="E3501" s="18"/>
      <c r="F3501" s="18"/>
      <c r="G3501" s="18"/>
      <c r="H3501" s="18"/>
      <c r="I3501" s="16"/>
      <c r="J3501" s="16"/>
      <c r="K3501" s="16"/>
      <c r="L3501" s="16"/>
      <c r="M3501" s="16"/>
      <c r="N3501" s="16"/>
      <c r="O3501" s="16"/>
      <c r="P3501" s="16"/>
      <c r="Q3501" s="16"/>
      <c r="R3501" s="16"/>
      <c r="S3501" s="16"/>
      <c r="T3501" s="16"/>
      <c r="U3501" s="16"/>
      <c r="V3501" s="16"/>
      <c r="W3501" s="16"/>
      <c r="X3501" s="16"/>
      <c r="Y3501" s="16"/>
      <c r="Z3501" s="16"/>
      <c r="AA3501" s="16"/>
      <c r="AB3501" s="16"/>
      <c r="AC3501" s="16"/>
      <c r="AD3501" s="16"/>
      <c r="AE3501" s="16"/>
      <c r="AF3501" s="16"/>
      <c r="AG3501" s="16"/>
      <c r="AH3501" s="16"/>
      <c r="AI3501" s="16"/>
      <c r="AJ3501" s="16"/>
      <c r="AK3501" s="16"/>
    </row>
  </sheetData>
  <sheetProtection selectLockedCells="1"/>
  <mergeCells count="6502">
    <mergeCell ref="AN2:AO2"/>
    <mergeCell ref="AN3:AO3"/>
    <mergeCell ref="B3397:D3397"/>
    <mergeCell ref="E3397:S3397"/>
    <mergeCell ref="T3397:X3397"/>
    <mergeCell ref="B3435:H3435"/>
    <mergeCell ref="X3435:AB3435"/>
    <mergeCell ref="AC3435:AK3435"/>
    <mergeCell ref="B3413:F3414"/>
    <mergeCell ref="B3416:E3416"/>
    <mergeCell ref="F3416:AK3416"/>
    <mergeCell ref="B3417:E3417"/>
    <mergeCell ref="F3417:AK3417"/>
    <mergeCell ref="B3418:AK3418"/>
    <mergeCell ref="B3419:AK3419"/>
    <mergeCell ref="B3420:AK3420"/>
    <mergeCell ref="B3377:B3378"/>
    <mergeCell ref="C3377:AE3378"/>
    <mergeCell ref="AF3377:AH3378"/>
    <mergeCell ref="AI3377:AK3378"/>
    <mergeCell ref="B3421:AK3421"/>
    <mergeCell ref="B3326:D3326"/>
    <mergeCell ref="E3326:S3326"/>
    <mergeCell ref="T3326:X3326"/>
    <mergeCell ref="Y3326:AC3326"/>
    <mergeCell ref="AD3326:AH3326"/>
    <mergeCell ref="B3285:E3285"/>
    <mergeCell ref="T3285:W3285"/>
    <mergeCell ref="B3117:D3117"/>
    <mergeCell ref="B3113:D3113"/>
    <mergeCell ref="E3113:S3113"/>
    <mergeCell ref="AE503:AF503"/>
    <mergeCell ref="T3113:X3113"/>
    <mergeCell ref="Y3467:AC3467"/>
    <mergeCell ref="AD3467:AH3467"/>
    <mergeCell ref="AI3467:AK3467"/>
    <mergeCell ref="E3117:S3117"/>
    <mergeCell ref="T3117:X3117"/>
    <mergeCell ref="Y3117:AC3117"/>
    <mergeCell ref="AD3117:AH3117"/>
    <mergeCell ref="AI3117:AK3117"/>
    <mergeCell ref="B3118:D3118"/>
    <mergeCell ref="E3118:S3118"/>
    <mergeCell ref="T3118:X3118"/>
    <mergeCell ref="Y3118:AC3118"/>
    <mergeCell ref="AD3118:AH3118"/>
    <mergeCell ref="AI3118:AK3118"/>
    <mergeCell ref="B3121:F3123"/>
    <mergeCell ref="B3125:F3127"/>
    <mergeCell ref="B3129:F3131"/>
    <mergeCell ref="F3347:AK3347"/>
    <mergeCell ref="B3348:AK3348"/>
    <mergeCell ref="B3349:AK3349"/>
    <mergeCell ref="O3435:Q3435"/>
    <mergeCell ref="B3438:AK3441"/>
    <mergeCell ref="B3443:C3443"/>
    <mergeCell ref="B3350:AK3350"/>
    <mergeCell ref="B3351:AK3351"/>
    <mergeCell ref="B3352:AK3352"/>
    <mergeCell ref="B3353:AK3353"/>
    <mergeCell ref="B3375:E3375"/>
    <mergeCell ref="S3375:U3375"/>
    <mergeCell ref="V3375:AA3375"/>
    <mergeCell ref="AB3375:AE3375"/>
    <mergeCell ref="AI3468:AK3468"/>
    <mergeCell ref="Y3397:AC3397"/>
    <mergeCell ref="AD3397:AH3397"/>
    <mergeCell ref="AI3397:AK3397"/>
    <mergeCell ref="B3398:D3398"/>
    <mergeCell ref="E3398:S3398"/>
    <mergeCell ref="T3398:X3398"/>
    <mergeCell ref="Y3398:AC3398"/>
    <mergeCell ref="AD3398:AH3398"/>
    <mergeCell ref="AI3398:AK3398"/>
    <mergeCell ref="B3462:D3462"/>
    <mergeCell ref="E3462:S3462"/>
    <mergeCell ref="AI3457:AK3457"/>
    <mergeCell ref="L3443:O3443"/>
    <mergeCell ref="AE3443:AF3443"/>
    <mergeCell ref="AG3443:AK3443"/>
    <mergeCell ref="B3445:E3445"/>
    <mergeCell ref="S3445:U3445"/>
    <mergeCell ref="V3445:AA3445"/>
    <mergeCell ref="AB3445:AE3445"/>
    <mergeCell ref="B3447:B3448"/>
    <mergeCell ref="C3447:AE3448"/>
    <mergeCell ref="AF3447:AH3448"/>
    <mergeCell ref="AI3447:AK3448"/>
    <mergeCell ref="C3449:AE3449"/>
    <mergeCell ref="AF3449:AH3449"/>
    <mergeCell ref="AI3449:AK3449"/>
    <mergeCell ref="AI3455:AK3455"/>
    <mergeCell ref="B3457:D3457"/>
    <mergeCell ref="E3457:S3457"/>
    <mergeCell ref="B3459:D3459"/>
    <mergeCell ref="T3463:X3463"/>
    <mergeCell ref="Y3113:AC3113"/>
    <mergeCell ref="AD3113:AH3113"/>
    <mergeCell ref="AI3113:AK3113"/>
    <mergeCell ref="B3295:H3295"/>
    <mergeCell ref="X3295:AB3295"/>
    <mergeCell ref="AC3295:AK3295"/>
    <mergeCell ref="B3269:F3271"/>
    <mergeCell ref="B3273:F3274"/>
    <mergeCell ref="B3276:E3276"/>
    <mergeCell ref="AI3326:AK3326"/>
    <mergeCell ref="E3320:S3320"/>
    <mergeCell ref="B3347:E3347"/>
    <mergeCell ref="F3276:AK3276"/>
    <mergeCell ref="B3277:E3277"/>
    <mergeCell ref="F3277:AK3277"/>
    <mergeCell ref="B3278:AK3278"/>
    <mergeCell ref="B3279:AK3279"/>
    <mergeCell ref="B3280:AK3280"/>
    <mergeCell ref="B3281:AK3281"/>
    <mergeCell ref="B3282:AK3282"/>
    <mergeCell ref="B3283:AK3283"/>
    <mergeCell ref="AF3175:AH3175"/>
    <mergeCell ref="AI3175:AK3175"/>
    <mergeCell ref="B3114:D3114"/>
    <mergeCell ref="E3114:S3114"/>
    <mergeCell ref="T3114:X3114"/>
    <mergeCell ref="Y3114:AC3114"/>
    <mergeCell ref="AD3114:AH3114"/>
    <mergeCell ref="AI3114:AK3114"/>
    <mergeCell ref="B3115:D3115"/>
    <mergeCell ref="E3115:S3115"/>
    <mergeCell ref="B3180:D3180"/>
    <mergeCell ref="Y3110:AC3110"/>
    <mergeCell ref="AD3110:AH3110"/>
    <mergeCell ref="AI3110:AK3110"/>
    <mergeCell ref="B3111:D3111"/>
    <mergeCell ref="E3111:S3111"/>
    <mergeCell ref="T3111:X3111"/>
    <mergeCell ref="Y3111:AC3111"/>
    <mergeCell ref="AD3111:AH3111"/>
    <mergeCell ref="AI3111:AK3111"/>
    <mergeCell ref="B3112:D3112"/>
    <mergeCell ref="E3112:S3112"/>
    <mergeCell ref="T3112:X3112"/>
    <mergeCell ref="Y3112:AC3112"/>
    <mergeCell ref="AD3112:AH3112"/>
    <mergeCell ref="AI3112:AK3112"/>
    <mergeCell ref="B3040:D3040"/>
    <mergeCell ref="E3040:S3040"/>
    <mergeCell ref="T3040:X3040"/>
    <mergeCell ref="Y3040:AC3040"/>
    <mergeCell ref="AD3040:AH3040"/>
    <mergeCell ref="AI3040:AK3040"/>
    <mergeCell ref="B3041:D3041"/>
    <mergeCell ref="E3041:S3041"/>
    <mergeCell ref="T3041:X3041"/>
    <mergeCell ref="Y3041:AC3041"/>
    <mergeCell ref="AD3041:AH3041"/>
    <mergeCell ref="AI3041:AK3041"/>
    <mergeCell ref="F3067:AK3067"/>
    <mergeCell ref="B3068:AK3068"/>
    <mergeCell ref="B3069:AK3069"/>
    <mergeCell ref="B3070:AK3070"/>
    <mergeCell ref="B3072:AK3072"/>
    <mergeCell ref="B2232:AK2232"/>
    <mergeCell ref="B2233:AK2233"/>
    <mergeCell ref="B2235:E2235"/>
    <mergeCell ref="T2235:W2235"/>
    <mergeCell ref="B2242:I2243"/>
    <mergeCell ref="J2242:W2243"/>
    <mergeCell ref="X2242:AC2243"/>
    <mergeCell ref="AD2242:AK2243"/>
    <mergeCell ref="B2245:H2245"/>
    <mergeCell ref="X2245:AB2245"/>
    <mergeCell ref="AC2245:AK2245"/>
    <mergeCell ref="B2305:E2305"/>
    <mergeCell ref="T2305:W2305"/>
    <mergeCell ref="B2791:AK2791"/>
    <mergeCell ref="B2792:AK2792"/>
    <mergeCell ref="B2793:AK2793"/>
    <mergeCell ref="B2795:E2795"/>
    <mergeCell ref="T2795:W2795"/>
    <mergeCell ref="C2264:AE2264"/>
    <mergeCell ref="AF2264:AH2264"/>
    <mergeCell ref="AI2264:AK2264"/>
    <mergeCell ref="C2265:AE2265"/>
    <mergeCell ref="AF2265:AH2265"/>
    <mergeCell ref="AI2265:AK2265"/>
    <mergeCell ref="B2267:D2267"/>
    <mergeCell ref="E2267:S2267"/>
    <mergeCell ref="T2267:X2267"/>
    <mergeCell ref="Y2267:AC2267"/>
    <mergeCell ref="AD2267:AH2267"/>
    <mergeCell ref="AI2267:AK2267"/>
    <mergeCell ref="B2268:D2268"/>
    <mergeCell ref="E2268:S2268"/>
    <mergeCell ref="B1965:H1965"/>
    <mergeCell ref="X2105:AB2105"/>
    <mergeCell ref="AC2105:AK2105"/>
    <mergeCell ref="AD2102:AK2103"/>
    <mergeCell ref="B2105:H2105"/>
    <mergeCell ref="B2135:D2135"/>
    <mergeCell ref="E2135:S2135"/>
    <mergeCell ref="T2135:X2135"/>
    <mergeCell ref="Y2135:AC2135"/>
    <mergeCell ref="AD2135:AH2135"/>
    <mergeCell ref="AI2135:AK2135"/>
    <mergeCell ref="B1990:D1990"/>
    <mergeCell ref="E1990:S1990"/>
    <mergeCell ref="T1990:X1990"/>
    <mergeCell ref="Y1990:AC1990"/>
    <mergeCell ref="AD1990:AH1990"/>
    <mergeCell ref="AI1990:AK1990"/>
    <mergeCell ref="B1991:D1991"/>
    <mergeCell ref="E1991:S1991"/>
    <mergeCell ref="T1991:X1991"/>
    <mergeCell ref="Y1991:AC1991"/>
    <mergeCell ref="AD1991:AH1991"/>
    <mergeCell ref="AI1991:AK1991"/>
    <mergeCell ref="B1989:D1989"/>
    <mergeCell ref="E1989:S1989"/>
    <mergeCell ref="B1994:D1994"/>
    <mergeCell ref="E1994:S1994"/>
    <mergeCell ref="T1994:X1994"/>
    <mergeCell ref="Y1994:AC1994"/>
    <mergeCell ref="AD1994:AH1994"/>
    <mergeCell ref="AI1994:AK1994"/>
    <mergeCell ref="B1995:D1995"/>
    <mergeCell ref="T1465:W1465"/>
    <mergeCell ref="T1989:X1989"/>
    <mergeCell ref="B1436:D1436"/>
    <mergeCell ref="E1436:S1436"/>
    <mergeCell ref="Y1497:AC1497"/>
    <mergeCell ref="AD1497:AH1497"/>
    <mergeCell ref="AI1497:AK1497"/>
    <mergeCell ref="B1498:D1498"/>
    <mergeCell ref="E1498:S1498"/>
    <mergeCell ref="B1601:AK1601"/>
    <mergeCell ref="B1602:AK1602"/>
    <mergeCell ref="B1603:AK1603"/>
    <mergeCell ref="B1605:E1605"/>
    <mergeCell ref="T1605:W1605"/>
    <mergeCell ref="B1612:I1613"/>
    <mergeCell ref="J1612:W1613"/>
    <mergeCell ref="X1612:AC1613"/>
    <mergeCell ref="AD1612:AK1613"/>
    <mergeCell ref="AI1645:AK1645"/>
    <mergeCell ref="F1457:AK1457"/>
    <mergeCell ref="AD1437:AH1437"/>
    <mergeCell ref="AI1437:AK1437"/>
    <mergeCell ref="B1438:D1438"/>
    <mergeCell ref="E1438:S1438"/>
    <mergeCell ref="T1438:X1438"/>
    <mergeCell ref="Y1438:AC1438"/>
    <mergeCell ref="AD1438:AH1438"/>
    <mergeCell ref="AI1438:AK1438"/>
    <mergeCell ref="B1441:F1443"/>
    <mergeCell ref="T1437:X1437"/>
    <mergeCell ref="Y1437:AC1437"/>
    <mergeCell ref="B1500:D1500"/>
    <mergeCell ref="B1430:D1430"/>
    <mergeCell ref="E1430:S1430"/>
    <mergeCell ref="T1430:X1430"/>
    <mergeCell ref="Y1430:AC1430"/>
    <mergeCell ref="B1434:D1434"/>
    <mergeCell ref="E1434:S1434"/>
    <mergeCell ref="T1434:X1434"/>
    <mergeCell ref="Y1434:AC1434"/>
    <mergeCell ref="AD1434:AH1434"/>
    <mergeCell ref="AI1434:AK1434"/>
    <mergeCell ref="B1435:D1435"/>
    <mergeCell ref="E1435:S1435"/>
    <mergeCell ref="T1435:X1435"/>
    <mergeCell ref="Y1435:AC1435"/>
    <mergeCell ref="AD1435:AH1435"/>
    <mergeCell ref="AI1435:AK1435"/>
    <mergeCell ref="E1431:S1431"/>
    <mergeCell ref="T1431:X1431"/>
    <mergeCell ref="Y1431:AC1431"/>
    <mergeCell ref="AD1431:AH1431"/>
    <mergeCell ref="AI1431:AK1431"/>
    <mergeCell ref="B1432:D1432"/>
    <mergeCell ref="E1432:S1432"/>
    <mergeCell ref="T1432:X1432"/>
    <mergeCell ref="Y1432:AC1432"/>
    <mergeCell ref="AD1432:AH1432"/>
    <mergeCell ref="AI1432:AK1432"/>
    <mergeCell ref="B1433:D1433"/>
    <mergeCell ref="E1433:S1433"/>
    <mergeCell ref="T1433:X1433"/>
    <mergeCell ref="B1153:D1153"/>
    <mergeCell ref="E1153:S1153"/>
    <mergeCell ref="T1153:X1153"/>
    <mergeCell ref="Y1153:AC1153"/>
    <mergeCell ref="AD1153:AH1153"/>
    <mergeCell ref="AI1153:AK1153"/>
    <mergeCell ref="B1154:D1154"/>
    <mergeCell ref="E1154:S1154"/>
    <mergeCell ref="T1154:X1154"/>
    <mergeCell ref="Y1154:AC1154"/>
    <mergeCell ref="AD1154:AH1154"/>
    <mergeCell ref="AI1154:AK1154"/>
    <mergeCell ref="B1155:D1155"/>
    <mergeCell ref="E1155:S1155"/>
    <mergeCell ref="T1155:X1155"/>
    <mergeCell ref="Y1155:AC1155"/>
    <mergeCell ref="AD1155:AH1155"/>
    <mergeCell ref="AI1155:AK1155"/>
    <mergeCell ref="B1021:F1023"/>
    <mergeCell ref="B1025:F1027"/>
    <mergeCell ref="B1045:E1045"/>
    <mergeCell ref="T1045:W1045"/>
    <mergeCell ref="B1052:I1053"/>
    <mergeCell ref="J1052:W1053"/>
    <mergeCell ref="X1052:AC1053"/>
    <mergeCell ref="AD1052:AK1053"/>
    <mergeCell ref="B1055:H1055"/>
    <mergeCell ref="X1055:AB1055"/>
    <mergeCell ref="AC1055:AK1055"/>
    <mergeCell ref="AI1088:AK1088"/>
    <mergeCell ref="B1082:D1082"/>
    <mergeCell ref="E1082:S1082"/>
    <mergeCell ref="T1082:X1082"/>
    <mergeCell ref="Y1082:AC1082"/>
    <mergeCell ref="AD1082:AH1082"/>
    <mergeCell ref="AI1082:AK1082"/>
    <mergeCell ref="B1083:D1083"/>
    <mergeCell ref="E1083:S1083"/>
    <mergeCell ref="B1080:D1080"/>
    <mergeCell ref="E1080:S1080"/>
    <mergeCell ref="T1080:X1080"/>
    <mergeCell ref="Y1080:AC1080"/>
    <mergeCell ref="AD1080:AH1080"/>
    <mergeCell ref="AI1080:AK1080"/>
    <mergeCell ref="B1081:D1081"/>
    <mergeCell ref="E1081:S1081"/>
    <mergeCell ref="T1081:X1081"/>
    <mergeCell ref="Y1081:AC1081"/>
    <mergeCell ref="AD1081:AH1081"/>
    <mergeCell ref="AI1081:AK1081"/>
    <mergeCell ref="B831:AK831"/>
    <mergeCell ref="B955:F957"/>
    <mergeCell ref="B966:E966"/>
    <mergeCell ref="F966:AK966"/>
    <mergeCell ref="B967:E967"/>
    <mergeCell ref="F967:AK967"/>
    <mergeCell ref="B968:AK968"/>
    <mergeCell ref="B969:AK969"/>
    <mergeCell ref="B970:AK970"/>
    <mergeCell ref="B971:AK971"/>
    <mergeCell ref="B972:AK972"/>
    <mergeCell ref="B973:AK973"/>
    <mergeCell ref="B975:E975"/>
    <mergeCell ref="T975:W975"/>
    <mergeCell ref="B982:I983"/>
    <mergeCell ref="J982:W983"/>
    <mergeCell ref="AI1018:AK1018"/>
    <mergeCell ref="B1018:D1018"/>
    <mergeCell ref="E1018:S1018"/>
    <mergeCell ref="T1018:X1018"/>
    <mergeCell ref="Y1018:AC1018"/>
    <mergeCell ref="AD1018:AH1018"/>
    <mergeCell ref="B1010:D1010"/>
    <mergeCell ref="E1010:S1010"/>
    <mergeCell ref="T1010:X1010"/>
    <mergeCell ref="Y1010:AC1010"/>
    <mergeCell ref="AD1010:AH1010"/>
    <mergeCell ref="AI1010:AK1010"/>
    <mergeCell ref="B1011:D1011"/>
    <mergeCell ref="E1011:S1011"/>
    <mergeCell ref="T1011:X1011"/>
    <mergeCell ref="C1002:AE1002"/>
    <mergeCell ref="T804:X804"/>
    <mergeCell ref="Y804:AC804"/>
    <mergeCell ref="AD804:AH804"/>
    <mergeCell ref="AI804:AK804"/>
    <mergeCell ref="B805:D805"/>
    <mergeCell ref="E805:S805"/>
    <mergeCell ref="T805:X805"/>
    <mergeCell ref="Y805:AC805"/>
    <mergeCell ref="AD805:AH805"/>
    <mergeCell ref="E807:S807"/>
    <mergeCell ref="T807:X807"/>
    <mergeCell ref="Y807:AC807"/>
    <mergeCell ref="AD807:AH807"/>
    <mergeCell ref="B808:D808"/>
    <mergeCell ref="E808:S808"/>
    <mergeCell ref="T808:X808"/>
    <mergeCell ref="Y808:AC808"/>
    <mergeCell ref="AD808:AH808"/>
    <mergeCell ref="B804:D804"/>
    <mergeCell ref="B807:D807"/>
    <mergeCell ref="AI807:AK807"/>
    <mergeCell ref="C794:AE794"/>
    <mergeCell ref="AF794:AH794"/>
    <mergeCell ref="AI794:AK794"/>
    <mergeCell ref="C795:AE795"/>
    <mergeCell ref="AF795:AH795"/>
    <mergeCell ref="AI795:AK795"/>
    <mergeCell ref="B797:D797"/>
    <mergeCell ref="E797:S797"/>
    <mergeCell ref="T797:X797"/>
    <mergeCell ref="Y797:AC797"/>
    <mergeCell ref="AD797:AH797"/>
    <mergeCell ref="AI797:AK797"/>
    <mergeCell ref="B798:D798"/>
    <mergeCell ref="E798:S798"/>
    <mergeCell ref="T798:X798"/>
    <mergeCell ref="B800:D800"/>
    <mergeCell ref="E800:S800"/>
    <mergeCell ref="T800:X800"/>
    <mergeCell ref="Y800:AC800"/>
    <mergeCell ref="AD800:AH800"/>
    <mergeCell ref="AI800:AK800"/>
    <mergeCell ref="B675:F677"/>
    <mergeCell ref="B679:F681"/>
    <mergeCell ref="B762:AK762"/>
    <mergeCell ref="B763:AK763"/>
    <mergeCell ref="C650:AE650"/>
    <mergeCell ref="AF650:AH650"/>
    <mergeCell ref="AI650:AK650"/>
    <mergeCell ref="C651:AE651"/>
    <mergeCell ref="Y591:AC591"/>
    <mergeCell ref="AD591:AH591"/>
    <mergeCell ref="AI591:AK591"/>
    <mergeCell ref="B592:D592"/>
    <mergeCell ref="E592:S592"/>
    <mergeCell ref="T592:X592"/>
    <mergeCell ref="Y592:AC592"/>
    <mergeCell ref="AD592:AH592"/>
    <mergeCell ref="B593:D593"/>
    <mergeCell ref="E593:S593"/>
    <mergeCell ref="T593:X593"/>
    <mergeCell ref="AI593:AK593"/>
    <mergeCell ref="AI594:AK594"/>
    <mergeCell ref="AI595:AK595"/>
    <mergeCell ref="AI596:AK596"/>
    <mergeCell ref="B647:B648"/>
    <mergeCell ref="C647:AE648"/>
    <mergeCell ref="AF647:AH648"/>
    <mergeCell ref="AI733:AK733"/>
    <mergeCell ref="AI736:AK736"/>
    <mergeCell ref="AI734:AK734"/>
    <mergeCell ref="AI735:AK735"/>
    <mergeCell ref="F756:AK756"/>
    <mergeCell ref="B741:F743"/>
    <mergeCell ref="B528:D528"/>
    <mergeCell ref="E528:S528"/>
    <mergeCell ref="T528:X528"/>
    <mergeCell ref="Y528:AC528"/>
    <mergeCell ref="AD528:AH528"/>
    <mergeCell ref="B531:F533"/>
    <mergeCell ref="Y597:AC597"/>
    <mergeCell ref="AD597:AH597"/>
    <mergeCell ref="B590:D590"/>
    <mergeCell ref="E590:S590"/>
    <mergeCell ref="T590:X590"/>
    <mergeCell ref="Y590:AC590"/>
    <mergeCell ref="AD590:AH590"/>
    <mergeCell ref="Y595:AC595"/>
    <mergeCell ref="AD595:AH595"/>
    <mergeCell ref="B596:D596"/>
    <mergeCell ref="E596:S596"/>
    <mergeCell ref="T555:W555"/>
    <mergeCell ref="B591:D591"/>
    <mergeCell ref="E591:S591"/>
    <mergeCell ref="T591:X591"/>
    <mergeCell ref="AD588:AH588"/>
    <mergeCell ref="B547:E547"/>
    <mergeCell ref="F547:AK547"/>
    <mergeCell ref="B548:AK548"/>
    <mergeCell ref="AI588:AK588"/>
    <mergeCell ref="Y588:AC588"/>
    <mergeCell ref="AD587:AH587"/>
    <mergeCell ref="B133:AK133"/>
    <mergeCell ref="B135:E135"/>
    <mergeCell ref="T135:W135"/>
    <mergeCell ref="B129:AK129"/>
    <mergeCell ref="B111:F113"/>
    <mergeCell ref="B123:F124"/>
    <mergeCell ref="B128:AK128"/>
    <mergeCell ref="B130:AK130"/>
    <mergeCell ref="AI382:AK382"/>
    <mergeCell ref="AI383:AK383"/>
    <mergeCell ref="B415:E415"/>
    <mergeCell ref="T415:W415"/>
    <mergeCell ref="B422:I423"/>
    <mergeCell ref="J422:W423"/>
    <mergeCell ref="X422:AC423"/>
    <mergeCell ref="AD422:AK423"/>
    <mergeCell ref="B425:H425"/>
    <mergeCell ref="X425:AB425"/>
    <mergeCell ref="AC425:AK425"/>
    <mergeCell ref="AI381:AK381"/>
    <mergeCell ref="AI380:AK380"/>
    <mergeCell ref="B409:AK409"/>
    <mergeCell ref="B410:AK410"/>
    <mergeCell ref="B411:AK411"/>
    <mergeCell ref="B412:AK412"/>
    <mergeCell ref="B413:AK413"/>
    <mergeCell ref="AI386:AK386"/>
    <mergeCell ref="AI384:AK384"/>
    <mergeCell ref="AI385:AK385"/>
    <mergeCell ref="AI387:AK387"/>
    <mergeCell ref="B385:D385"/>
    <mergeCell ref="AD386:AH386"/>
    <mergeCell ref="T108:X108"/>
    <mergeCell ref="Y108:AC108"/>
    <mergeCell ref="AD108:AH108"/>
    <mergeCell ref="AI108:AK108"/>
    <mergeCell ref="AF90:AH90"/>
    <mergeCell ref="AI90:AK90"/>
    <mergeCell ref="C91:AE91"/>
    <mergeCell ref="AF91:AH91"/>
    <mergeCell ref="AI91:AK91"/>
    <mergeCell ref="C92:AE92"/>
    <mergeCell ref="AF92:AH92"/>
    <mergeCell ref="AI92:AK92"/>
    <mergeCell ref="C93:AE93"/>
    <mergeCell ref="AF93:AH93"/>
    <mergeCell ref="AI93:AK93"/>
    <mergeCell ref="C94:AE94"/>
    <mergeCell ref="AF94:AH94"/>
    <mergeCell ref="AI94:AK94"/>
    <mergeCell ref="B102:D102"/>
    <mergeCell ref="E102:S102"/>
    <mergeCell ref="T102:X102"/>
    <mergeCell ref="AD104:AH104"/>
    <mergeCell ref="Y102:AC102"/>
    <mergeCell ref="AD102:AH102"/>
    <mergeCell ref="AI102:AK102"/>
    <mergeCell ref="AI103:AK103"/>
    <mergeCell ref="AI104:AK104"/>
    <mergeCell ref="B103:D103"/>
    <mergeCell ref="E103:S103"/>
    <mergeCell ref="T103:X103"/>
    <mergeCell ref="Y103:AC103"/>
    <mergeCell ref="AD103:AH103"/>
    <mergeCell ref="C87:AE88"/>
    <mergeCell ref="AF87:AH88"/>
    <mergeCell ref="AI87:AK88"/>
    <mergeCell ref="C89:AE89"/>
    <mergeCell ref="AF89:AH89"/>
    <mergeCell ref="AI89:AK89"/>
    <mergeCell ref="B83:C83"/>
    <mergeCell ref="L83:O83"/>
    <mergeCell ref="AE83:AF83"/>
    <mergeCell ref="AG83:AK83"/>
    <mergeCell ref="B85:E85"/>
    <mergeCell ref="S85:U85"/>
    <mergeCell ref="V85:AA85"/>
    <mergeCell ref="AB85:AE85"/>
    <mergeCell ref="C90:AE90"/>
    <mergeCell ref="AI101:AK101"/>
    <mergeCell ref="T100:X100"/>
    <mergeCell ref="Y100:AC100"/>
    <mergeCell ref="AD100:AH100"/>
    <mergeCell ref="AI100:AK100"/>
    <mergeCell ref="B97:D97"/>
    <mergeCell ref="B101:D101"/>
    <mergeCell ref="E101:S101"/>
    <mergeCell ref="T101:X101"/>
    <mergeCell ref="Y101:AC101"/>
    <mergeCell ref="AD101:AH101"/>
    <mergeCell ref="B100:D100"/>
    <mergeCell ref="E100:S100"/>
    <mergeCell ref="B99:D99"/>
    <mergeCell ref="E99:S99"/>
    <mergeCell ref="T99:X99"/>
    <mergeCell ref="Y99:AC99"/>
    <mergeCell ref="T30:X30"/>
    <mergeCell ref="Y30:AC30"/>
    <mergeCell ref="AD30:AH30"/>
    <mergeCell ref="AI30:AK30"/>
    <mergeCell ref="B31:D31"/>
    <mergeCell ref="B45:F47"/>
    <mergeCell ref="B49:F51"/>
    <mergeCell ref="B53:F54"/>
    <mergeCell ref="B56:E56"/>
    <mergeCell ref="F56:AK56"/>
    <mergeCell ref="AD36:AH36"/>
    <mergeCell ref="AI36:AK36"/>
    <mergeCell ref="B33:D33"/>
    <mergeCell ref="E33:S33"/>
    <mergeCell ref="T33:X33"/>
    <mergeCell ref="Y33:AC33"/>
    <mergeCell ref="AD33:AH33"/>
    <mergeCell ref="AI33:AK33"/>
    <mergeCell ref="B35:D35"/>
    <mergeCell ref="E35:S35"/>
    <mergeCell ref="T35:X35"/>
    <mergeCell ref="Y35:AC35"/>
    <mergeCell ref="AD35:AH35"/>
    <mergeCell ref="AI35:AK35"/>
    <mergeCell ref="B41:F43"/>
    <mergeCell ref="E34:S34"/>
    <mergeCell ref="T34:X34"/>
    <mergeCell ref="Y34:AC34"/>
    <mergeCell ref="AD34:AH34"/>
    <mergeCell ref="AI34:AK34"/>
    <mergeCell ref="B36:D36"/>
    <mergeCell ref="E36:S36"/>
    <mergeCell ref="B115:F117"/>
    <mergeCell ref="B119:F121"/>
    <mergeCell ref="B126:E126"/>
    <mergeCell ref="B131:AK131"/>
    <mergeCell ref="F126:AK126"/>
    <mergeCell ref="B127:E127"/>
    <mergeCell ref="B38:D38"/>
    <mergeCell ref="E38:S38"/>
    <mergeCell ref="T38:X38"/>
    <mergeCell ref="Y38:AC38"/>
    <mergeCell ref="AD38:AH38"/>
    <mergeCell ref="AI38:AK38"/>
    <mergeCell ref="B37:D37"/>
    <mergeCell ref="E37:S37"/>
    <mergeCell ref="B2:I3"/>
    <mergeCell ref="J2:W3"/>
    <mergeCell ref="X2:AC3"/>
    <mergeCell ref="AD2:AK3"/>
    <mergeCell ref="B5:H5"/>
    <mergeCell ref="X5:AB5"/>
    <mergeCell ref="AC5:AK5"/>
    <mergeCell ref="AI27:AK27"/>
    <mergeCell ref="AI28:AK28"/>
    <mergeCell ref="B27:D27"/>
    <mergeCell ref="E27:S27"/>
    <mergeCell ref="T27:X27"/>
    <mergeCell ref="Y27:AC27"/>
    <mergeCell ref="AD27:AH27"/>
    <mergeCell ref="B28:D28"/>
    <mergeCell ref="E28:S28"/>
    <mergeCell ref="B30:D30"/>
    <mergeCell ref="E30:S30"/>
    <mergeCell ref="B104:D104"/>
    <mergeCell ref="T174:X174"/>
    <mergeCell ref="Y174:AC174"/>
    <mergeCell ref="AD174:AH174"/>
    <mergeCell ref="E104:S104"/>
    <mergeCell ref="T104:X104"/>
    <mergeCell ref="Y104:AC104"/>
    <mergeCell ref="B107:D107"/>
    <mergeCell ref="E107:S107"/>
    <mergeCell ref="T107:X107"/>
    <mergeCell ref="Y107:AC107"/>
    <mergeCell ref="AD107:AH107"/>
    <mergeCell ref="AI107:AK107"/>
    <mergeCell ref="B142:I143"/>
    <mergeCell ref="J142:W143"/>
    <mergeCell ref="X142:AC143"/>
    <mergeCell ref="AD142:AK143"/>
    <mergeCell ref="B145:H145"/>
    <mergeCell ref="X145:AB145"/>
    <mergeCell ref="AC145:AK145"/>
    <mergeCell ref="B106:D106"/>
    <mergeCell ref="E106:S106"/>
    <mergeCell ref="T106:X106"/>
    <mergeCell ref="Y106:AC106"/>
    <mergeCell ref="AD106:AH106"/>
    <mergeCell ref="AI106:AK106"/>
    <mergeCell ref="B108:D108"/>
    <mergeCell ref="E108:S108"/>
    <mergeCell ref="AI105:AK105"/>
    <mergeCell ref="C160:AE160"/>
    <mergeCell ref="AF160:AH160"/>
    <mergeCell ref="AI160:AK160"/>
    <mergeCell ref="AI241:AK241"/>
    <mergeCell ref="B241:D241"/>
    <mergeCell ref="E241:S241"/>
    <mergeCell ref="T241:X241"/>
    <mergeCell ref="Y241:AC241"/>
    <mergeCell ref="AD241:AH241"/>
    <mergeCell ref="B242:D242"/>
    <mergeCell ref="E242:S242"/>
    <mergeCell ref="T242:X242"/>
    <mergeCell ref="Y242:AC242"/>
    <mergeCell ref="T243:X243"/>
    <mergeCell ref="Y243:AC243"/>
    <mergeCell ref="AD243:AH243"/>
    <mergeCell ref="B285:H285"/>
    <mergeCell ref="X285:AB285"/>
    <mergeCell ref="AC285:AK285"/>
    <mergeCell ref="T275:W275"/>
    <mergeCell ref="B247:D247"/>
    <mergeCell ref="E247:S247"/>
    <mergeCell ref="E246:S246"/>
    <mergeCell ref="T246:X246"/>
    <mergeCell ref="Y246:AC246"/>
    <mergeCell ref="AD246:AH246"/>
    <mergeCell ref="T247:X247"/>
    <mergeCell ref="Y247:AC247"/>
    <mergeCell ref="AD247:AH247"/>
    <mergeCell ref="AI244:AK244"/>
    <mergeCell ref="AI243:AK243"/>
    <mergeCell ref="B248:D248"/>
    <mergeCell ref="E248:S248"/>
    <mergeCell ref="T248:X248"/>
    <mergeCell ref="Y244:AC244"/>
    <mergeCell ref="T527:X527"/>
    <mergeCell ref="Y527:AC527"/>
    <mergeCell ref="AD527:AH527"/>
    <mergeCell ref="B270:AK270"/>
    <mergeCell ref="B271:AK271"/>
    <mergeCell ref="B272:AK272"/>
    <mergeCell ref="B273:AK273"/>
    <mergeCell ref="B275:E275"/>
    <mergeCell ref="B203:AK203"/>
    <mergeCell ref="B178:D178"/>
    <mergeCell ref="E178:S178"/>
    <mergeCell ref="T178:X178"/>
    <mergeCell ref="Y178:AC178"/>
    <mergeCell ref="AD178:AH178"/>
    <mergeCell ref="AD242:AH242"/>
    <mergeCell ref="AI242:AK242"/>
    <mergeCell ref="B197:E197"/>
    <mergeCell ref="F197:AK197"/>
    <mergeCell ref="B199:AK199"/>
    <mergeCell ref="B200:AK200"/>
    <mergeCell ref="B201:AK201"/>
    <mergeCell ref="B202:AK202"/>
    <mergeCell ref="AI245:AK245"/>
    <mergeCell ref="B282:I283"/>
    <mergeCell ref="J282:W283"/>
    <mergeCell ref="X282:AC283"/>
    <mergeCell ref="AD282:AK283"/>
    <mergeCell ref="AI247:AK247"/>
    <mergeCell ref="B251:F253"/>
    <mergeCell ref="B255:F257"/>
    <mergeCell ref="B259:F261"/>
    <mergeCell ref="AI240:AK240"/>
    <mergeCell ref="Y380:AC380"/>
    <mergeCell ref="AD380:AH380"/>
    <mergeCell ref="B456:D456"/>
    <mergeCell ref="E456:S456"/>
    <mergeCell ref="B384:D384"/>
    <mergeCell ref="E384:S384"/>
    <mergeCell ref="T384:X384"/>
    <mergeCell ref="Y384:AC384"/>
    <mergeCell ref="AD384:AH384"/>
    <mergeCell ref="Y248:AC248"/>
    <mergeCell ref="AD248:AH248"/>
    <mergeCell ref="AI248:AK248"/>
    <mergeCell ref="AI246:AK246"/>
    <mergeCell ref="AI315:AK315"/>
    <mergeCell ref="AI316:AK316"/>
    <mergeCell ref="AI311:AK311"/>
    <mergeCell ref="AI310:AK310"/>
    <mergeCell ref="AI314:AK314"/>
    <mergeCell ref="AI313:AK313"/>
    <mergeCell ref="B263:F264"/>
    <mergeCell ref="B266:E266"/>
    <mergeCell ref="F266:AK266"/>
    <mergeCell ref="B267:E267"/>
    <mergeCell ref="F267:AK267"/>
    <mergeCell ref="B268:AK268"/>
    <mergeCell ref="B269:AK269"/>
    <mergeCell ref="AI312:AK312"/>
    <mergeCell ref="B308:D308"/>
    <mergeCell ref="E308:S308"/>
    <mergeCell ref="T308:X308"/>
    <mergeCell ref="Y308:AC308"/>
    <mergeCell ref="AD308:AH308"/>
    <mergeCell ref="T802:X802"/>
    <mergeCell ref="B495:H495"/>
    <mergeCell ref="X495:AB495"/>
    <mergeCell ref="AC495:AK495"/>
    <mergeCell ref="AI450:AK450"/>
    <mergeCell ref="AI592:AK592"/>
    <mergeCell ref="B562:I563"/>
    <mergeCell ref="J562:W563"/>
    <mergeCell ref="X562:AC563"/>
    <mergeCell ref="AD562:AK563"/>
    <mergeCell ref="B565:H565"/>
    <mergeCell ref="X565:AB565"/>
    <mergeCell ref="AC565:AK565"/>
    <mergeCell ref="AI520:AK520"/>
    <mergeCell ref="AI521:AK521"/>
    <mergeCell ref="AI522:AK522"/>
    <mergeCell ref="B520:D520"/>
    <mergeCell ref="E520:S520"/>
    <mergeCell ref="T520:X520"/>
    <mergeCell ref="Y520:AC520"/>
    <mergeCell ref="AD520:AH520"/>
    <mergeCell ref="E521:S521"/>
    <mergeCell ref="T521:X521"/>
    <mergeCell ref="Y521:AC521"/>
    <mergeCell ref="AD521:AH521"/>
    <mergeCell ref="AI527:AK527"/>
    <mergeCell ref="AI528:AK528"/>
    <mergeCell ref="B546:E546"/>
    <mergeCell ref="F546:AK546"/>
    <mergeCell ref="T526:X526"/>
    <mergeCell ref="Y526:AC526"/>
    <mergeCell ref="T737:X737"/>
    <mergeCell ref="Y737:AC737"/>
    <mergeCell ref="AD737:AH737"/>
    <mergeCell ref="X772:AC773"/>
    <mergeCell ref="AD772:AK773"/>
    <mergeCell ref="B775:H775"/>
    <mergeCell ref="X775:AB775"/>
    <mergeCell ref="AC775:AK775"/>
    <mergeCell ref="AI737:AK737"/>
    <mergeCell ref="AI738:AK738"/>
    <mergeCell ref="B738:D738"/>
    <mergeCell ref="E738:S738"/>
    <mergeCell ref="T738:X738"/>
    <mergeCell ref="Y738:AC738"/>
    <mergeCell ref="AD738:AH738"/>
    <mergeCell ref="B765:E765"/>
    <mergeCell ref="T765:W765"/>
    <mergeCell ref="B772:I773"/>
    <mergeCell ref="J772:W773"/>
    <mergeCell ref="B1364:D1364"/>
    <mergeCell ref="E1364:S1364"/>
    <mergeCell ref="T1364:X1364"/>
    <mergeCell ref="Y1364:AC1364"/>
    <mergeCell ref="AD1364:AH1364"/>
    <mergeCell ref="J1752:W1753"/>
    <mergeCell ref="B1785:D1785"/>
    <mergeCell ref="E1785:S1785"/>
    <mergeCell ref="T1785:X1785"/>
    <mergeCell ref="Y1785:AC1785"/>
    <mergeCell ref="AD1785:AH1785"/>
    <mergeCell ref="AI1785:AK1785"/>
    <mergeCell ref="B1029:F1031"/>
    <mergeCell ref="B1033:F1034"/>
    <mergeCell ref="B1036:E1036"/>
    <mergeCell ref="F1036:AK1036"/>
    <mergeCell ref="B1037:E1037"/>
    <mergeCell ref="F1037:AK1037"/>
    <mergeCell ref="B1038:AK1038"/>
    <mergeCell ref="B1039:AK1039"/>
    <mergeCell ref="B1040:AK1040"/>
    <mergeCell ref="B1041:AK1041"/>
    <mergeCell ref="B1042:AK1042"/>
    <mergeCell ref="B1077:D1077"/>
    <mergeCell ref="E1077:S1077"/>
    <mergeCell ref="T1077:X1077"/>
    <mergeCell ref="Y1077:AC1077"/>
    <mergeCell ref="AD1077:AH1077"/>
    <mergeCell ref="AI1077:AK1077"/>
    <mergeCell ref="B1078:D1078"/>
    <mergeCell ref="E1078:S1078"/>
    <mergeCell ref="T1078:X1078"/>
    <mergeCell ref="B2270:D2270"/>
    <mergeCell ref="E2270:S2270"/>
    <mergeCell ref="AI171:AK171"/>
    <mergeCell ref="B105:D105"/>
    <mergeCell ref="E105:S105"/>
    <mergeCell ref="T105:X105"/>
    <mergeCell ref="Y105:AC105"/>
    <mergeCell ref="E1360:S1360"/>
    <mergeCell ref="T1360:X1360"/>
    <mergeCell ref="Y1360:AC1360"/>
    <mergeCell ref="AD1360:AH1360"/>
    <mergeCell ref="AI1360:AK1360"/>
    <mergeCell ref="B1405:H1405"/>
    <mergeCell ref="X1405:AB1405"/>
    <mergeCell ref="AC1405:AK1405"/>
    <mergeCell ref="B1361:D1361"/>
    <mergeCell ref="E1361:S1361"/>
    <mergeCell ref="T1361:X1361"/>
    <mergeCell ref="Y1361:AC1361"/>
    <mergeCell ref="AD1361:AH1361"/>
    <mergeCell ref="AI1361:AK1361"/>
    <mergeCell ref="B1362:D1362"/>
    <mergeCell ref="AD105:AH105"/>
    <mergeCell ref="AI173:AK173"/>
    <mergeCell ref="F127:AK127"/>
    <mergeCell ref="B132:AK132"/>
    <mergeCell ref="B1043:AK1043"/>
    <mergeCell ref="T1083:X1083"/>
    <mergeCell ref="Y1083:AC1083"/>
    <mergeCell ref="AD1083:AH1083"/>
    <mergeCell ref="AI1083:AK1083"/>
    <mergeCell ref="B1084:D1084"/>
    <mergeCell ref="B2831:D2831"/>
    <mergeCell ref="E2831:S2831"/>
    <mergeCell ref="T2831:X2831"/>
    <mergeCell ref="Y2831:AC2831"/>
    <mergeCell ref="AD2831:AH2831"/>
    <mergeCell ref="AI2831:AK2831"/>
    <mergeCell ref="B2945:H2945"/>
    <mergeCell ref="X2945:AB2945"/>
    <mergeCell ref="AC2945:AK2945"/>
    <mergeCell ref="B2875:H2875"/>
    <mergeCell ref="X2875:AB2875"/>
    <mergeCell ref="AC2875:AK2875"/>
    <mergeCell ref="B2285:F2287"/>
    <mergeCell ref="B2289:F2291"/>
    <mergeCell ref="B2293:F2294"/>
    <mergeCell ref="B2296:E2296"/>
    <mergeCell ref="F2296:AK2296"/>
    <mergeCell ref="B2297:E2297"/>
    <mergeCell ref="F2297:AK2297"/>
    <mergeCell ref="B2298:AK2298"/>
    <mergeCell ref="B2299:AK2299"/>
    <mergeCell ref="B2300:AK2300"/>
    <mergeCell ref="B2301:AK2301"/>
    <mergeCell ref="B2302:AK2302"/>
    <mergeCell ref="B2303:AK2303"/>
    <mergeCell ref="AD2339:AH2339"/>
    <mergeCell ref="AI2339:AK2339"/>
    <mergeCell ref="O2315:Q2315"/>
    <mergeCell ref="B2318:AK2321"/>
    <mergeCell ref="B2323:C2323"/>
    <mergeCell ref="L2323:O2323"/>
    <mergeCell ref="AE2323:AF2323"/>
    <mergeCell ref="T2270:X2270"/>
    <mergeCell ref="Y2270:AC2270"/>
    <mergeCell ref="AD2270:AH2270"/>
    <mergeCell ref="AI2270:AK2270"/>
    <mergeCell ref="B2271:D2271"/>
    <mergeCell ref="B1924:D1924"/>
    <mergeCell ref="E1924:S1924"/>
    <mergeCell ref="T1924:X1924"/>
    <mergeCell ref="Y1924:AC1924"/>
    <mergeCell ref="AD1924:AH1924"/>
    <mergeCell ref="AI1924:AK1924"/>
    <mergeCell ref="B1825:H1825"/>
    <mergeCell ref="X1825:AB1825"/>
    <mergeCell ref="AC1825:AK1825"/>
    <mergeCell ref="B1457:E1457"/>
    <mergeCell ref="Y168:AC168"/>
    <mergeCell ref="AD168:AH168"/>
    <mergeCell ref="AI168:AK168"/>
    <mergeCell ref="B169:D169"/>
    <mergeCell ref="E169:S169"/>
    <mergeCell ref="T169:X169"/>
    <mergeCell ref="B172:D172"/>
    <mergeCell ref="E172:S172"/>
    <mergeCell ref="T172:X172"/>
    <mergeCell ref="B1360:D1360"/>
    <mergeCell ref="AI237:AK237"/>
    <mergeCell ref="B238:D238"/>
    <mergeCell ref="Y238:AC238"/>
    <mergeCell ref="AD238:AH238"/>
    <mergeCell ref="AI238:AK238"/>
    <mergeCell ref="C229:AE229"/>
    <mergeCell ref="AF229:AH229"/>
    <mergeCell ref="AI229:AK229"/>
    <mergeCell ref="C230:AE230"/>
    <mergeCell ref="AF230:AH230"/>
    <mergeCell ref="AI230:AK230"/>
    <mergeCell ref="C231:AE231"/>
    <mergeCell ref="AF231:AH231"/>
    <mergeCell ref="AI231:AK231"/>
    <mergeCell ref="B171:D171"/>
    <mergeCell ref="E171:S171"/>
    <mergeCell ref="T171:X171"/>
    <mergeCell ref="Y171:AC171"/>
    <mergeCell ref="AD171:AH171"/>
    <mergeCell ref="B167:D167"/>
    <mergeCell ref="E167:S167"/>
    <mergeCell ref="T167:X167"/>
    <mergeCell ref="Y167:AC167"/>
    <mergeCell ref="AD167:AH167"/>
    <mergeCell ref="AI167:AK167"/>
    <mergeCell ref="B168:D168"/>
    <mergeCell ref="E168:S168"/>
    <mergeCell ref="T168:X168"/>
    <mergeCell ref="AD170:AH170"/>
    <mergeCell ref="AI170:AK170"/>
    <mergeCell ref="B223:C223"/>
    <mergeCell ref="L223:O223"/>
    <mergeCell ref="AE223:AF223"/>
    <mergeCell ref="AG223:AK223"/>
    <mergeCell ref="B225:E225"/>
    <mergeCell ref="S225:U225"/>
    <mergeCell ref="V225:AA225"/>
    <mergeCell ref="AB225:AE225"/>
    <mergeCell ref="B227:B228"/>
    <mergeCell ref="C232:AE232"/>
    <mergeCell ref="AF232:AH232"/>
    <mergeCell ref="AI232:AK232"/>
    <mergeCell ref="C233:AE233"/>
    <mergeCell ref="AF233:AH233"/>
    <mergeCell ref="AI233:AK233"/>
    <mergeCell ref="C234:AE234"/>
    <mergeCell ref="AF234:AH234"/>
    <mergeCell ref="AI234:AK234"/>
    <mergeCell ref="C235:AE235"/>
    <mergeCell ref="AF235:AH235"/>
    <mergeCell ref="AI235:AK235"/>
    <mergeCell ref="T239:X239"/>
    <mergeCell ref="Y239:AC239"/>
    <mergeCell ref="AD239:AH239"/>
    <mergeCell ref="AI239:AK239"/>
    <mergeCell ref="E238:S238"/>
    <mergeCell ref="T238:X238"/>
    <mergeCell ref="AD244:AH244"/>
    <mergeCell ref="B245:D245"/>
    <mergeCell ref="E245:S245"/>
    <mergeCell ref="T245:X245"/>
    <mergeCell ref="Y245:AC245"/>
    <mergeCell ref="AD245:AH245"/>
    <mergeCell ref="B244:D244"/>
    <mergeCell ref="E244:S244"/>
    <mergeCell ref="T244:X244"/>
    <mergeCell ref="B240:D240"/>
    <mergeCell ref="E240:S240"/>
    <mergeCell ref="T240:X240"/>
    <mergeCell ref="Y240:AC240"/>
    <mergeCell ref="AD240:AH240"/>
    <mergeCell ref="B237:D237"/>
    <mergeCell ref="E237:S237"/>
    <mergeCell ref="T237:X237"/>
    <mergeCell ref="Y237:AC237"/>
    <mergeCell ref="AD237:AH237"/>
    <mergeCell ref="B243:D243"/>
    <mergeCell ref="E243:S243"/>
    <mergeCell ref="B239:D239"/>
    <mergeCell ref="E239:S239"/>
    <mergeCell ref="AI308:AK308"/>
    <mergeCell ref="B309:D309"/>
    <mergeCell ref="E309:S309"/>
    <mergeCell ref="T309:X309"/>
    <mergeCell ref="Y309:AC309"/>
    <mergeCell ref="AD309:AH309"/>
    <mergeCell ref="AI309:AK309"/>
    <mergeCell ref="C305:AE305"/>
    <mergeCell ref="AF305:AH305"/>
    <mergeCell ref="AI305:AK305"/>
    <mergeCell ref="B307:D307"/>
    <mergeCell ref="E307:S307"/>
    <mergeCell ref="T307:X307"/>
    <mergeCell ref="Y307:AC307"/>
    <mergeCell ref="AD307:AH307"/>
    <mergeCell ref="AI307:AK307"/>
    <mergeCell ref="C303:AE303"/>
    <mergeCell ref="AF303:AH303"/>
    <mergeCell ref="E314:S314"/>
    <mergeCell ref="T314:X314"/>
    <mergeCell ref="Y314:AC314"/>
    <mergeCell ref="AD314:AH314"/>
    <mergeCell ref="B315:D315"/>
    <mergeCell ref="E315:S315"/>
    <mergeCell ref="T315:X315"/>
    <mergeCell ref="Y315:AC315"/>
    <mergeCell ref="AD315:AH315"/>
    <mergeCell ref="B316:D316"/>
    <mergeCell ref="E316:S316"/>
    <mergeCell ref="T316:X316"/>
    <mergeCell ref="Y316:AC316"/>
    <mergeCell ref="AD316:AH316"/>
    <mergeCell ref="B310:D310"/>
    <mergeCell ref="E310:S310"/>
    <mergeCell ref="T310:X310"/>
    <mergeCell ref="Y310:AC310"/>
    <mergeCell ref="AD310:AH310"/>
    <mergeCell ref="B311:D311"/>
    <mergeCell ref="E311:S311"/>
    <mergeCell ref="T311:X311"/>
    <mergeCell ref="Y311:AC311"/>
    <mergeCell ref="AD311:AH311"/>
    <mergeCell ref="B312:D312"/>
    <mergeCell ref="E312:S312"/>
    <mergeCell ref="T312:X312"/>
    <mergeCell ref="Y312:AC312"/>
    <mergeCell ref="AD312:AH312"/>
    <mergeCell ref="B314:D314"/>
    <mergeCell ref="C369:AE369"/>
    <mergeCell ref="AF369:AH369"/>
    <mergeCell ref="AI369:AK369"/>
    <mergeCell ref="AI373:AK373"/>
    <mergeCell ref="B317:D317"/>
    <mergeCell ref="E317:S317"/>
    <mergeCell ref="T317:X317"/>
    <mergeCell ref="Y317:AC317"/>
    <mergeCell ref="AD317:AH317"/>
    <mergeCell ref="AD318:AH318"/>
    <mergeCell ref="AI318:AK318"/>
    <mergeCell ref="B321:F323"/>
    <mergeCell ref="B325:F327"/>
    <mergeCell ref="B329:F331"/>
    <mergeCell ref="B333:F334"/>
    <mergeCell ref="B336:E336"/>
    <mergeCell ref="F336:AK336"/>
    <mergeCell ref="B337:E337"/>
    <mergeCell ref="F337:AK337"/>
    <mergeCell ref="B338:AK338"/>
    <mergeCell ref="B339:AK339"/>
    <mergeCell ref="E318:S318"/>
    <mergeCell ref="T318:X318"/>
    <mergeCell ref="Y318:AC318"/>
    <mergeCell ref="AI317:AK317"/>
    <mergeCell ref="B318:D318"/>
    <mergeCell ref="B352:I353"/>
    <mergeCell ref="J352:W353"/>
    <mergeCell ref="X352:AC353"/>
    <mergeCell ref="AD352:AK353"/>
    <mergeCell ref="B355:H355"/>
    <mergeCell ref="AI437:AK438"/>
    <mergeCell ref="C439:AE439"/>
    <mergeCell ref="AF439:AH439"/>
    <mergeCell ref="AI439:AK439"/>
    <mergeCell ref="C440:AE440"/>
    <mergeCell ref="AF440:AH440"/>
    <mergeCell ref="AI440:AK440"/>
    <mergeCell ref="C441:AE441"/>
    <mergeCell ref="C370:AE370"/>
    <mergeCell ref="AF370:AH370"/>
    <mergeCell ref="AI370:AK370"/>
    <mergeCell ref="C371:AE371"/>
    <mergeCell ref="AF371:AH371"/>
    <mergeCell ref="AI371:AK371"/>
    <mergeCell ref="C372:AE372"/>
    <mergeCell ref="AF372:AH372"/>
    <mergeCell ref="AI372:AK372"/>
    <mergeCell ref="C373:AE373"/>
    <mergeCell ref="AF373:AH373"/>
    <mergeCell ref="E385:S385"/>
    <mergeCell ref="T385:X385"/>
    <mergeCell ref="Y385:AC385"/>
    <mergeCell ref="AD385:AH385"/>
    <mergeCell ref="B386:D386"/>
    <mergeCell ref="E386:S386"/>
    <mergeCell ref="T386:X386"/>
    <mergeCell ref="Y386:AC386"/>
    <mergeCell ref="B387:D387"/>
    <mergeCell ref="E387:S387"/>
    <mergeCell ref="B380:D380"/>
    <mergeCell ref="E380:S380"/>
    <mergeCell ref="T380:X380"/>
    <mergeCell ref="B450:D450"/>
    <mergeCell ref="E450:S450"/>
    <mergeCell ref="T450:X450"/>
    <mergeCell ref="Y450:AC450"/>
    <mergeCell ref="AD450:AH450"/>
    <mergeCell ref="B451:D451"/>
    <mergeCell ref="E451:S451"/>
    <mergeCell ref="T451:X451"/>
    <mergeCell ref="Y451:AC451"/>
    <mergeCell ref="AD451:AH451"/>
    <mergeCell ref="B452:D452"/>
    <mergeCell ref="E452:S452"/>
    <mergeCell ref="T387:X387"/>
    <mergeCell ref="Y387:AC387"/>
    <mergeCell ref="AD387:AH387"/>
    <mergeCell ref="B388:D388"/>
    <mergeCell ref="E388:S388"/>
    <mergeCell ref="T388:X388"/>
    <mergeCell ref="Y388:AC388"/>
    <mergeCell ref="AD388:AH388"/>
    <mergeCell ref="B391:F393"/>
    <mergeCell ref="B395:F397"/>
    <mergeCell ref="B399:F401"/>
    <mergeCell ref="B403:F404"/>
    <mergeCell ref="B406:E406"/>
    <mergeCell ref="F406:AK406"/>
    <mergeCell ref="B407:E407"/>
    <mergeCell ref="F407:AK407"/>
    <mergeCell ref="B408:AK408"/>
    <mergeCell ref="B437:B438"/>
    <mergeCell ref="C437:AE438"/>
    <mergeCell ref="AF437:AH438"/>
    <mergeCell ref="T452:X452"/>
    <mergeCell ref="Y452:AC452"/>
    <mergeCell ref="AD452:AH452"/>
    <mergeCell ref="AI451:AK451"/>
    <mergeCell ref="AI452:AK452"/>
    <mergeCell ref="B453:D453"/>
    <mergeCell ref="E453:S453"/>
    <mergeCell ref="T453:X453"/>
    <mergeCell ref="Y453:AC453"/>
    <mergeCell ref="AD453:AH453"/>
    <mergeCell ref="AI453:AK453"/>
    <mergeCell ref="AI454:AK454"/>
    <mergeCell ref="AI455:AK455"/>
    <mergeCell ref="AI456:AK456"/>
    <mergeCell ref="AI457:AK457"/>
    <mergeCell ref="AI458:AK458"/>
    <mergeCell ref="B469:F471"/>
    <mergeCell ref="E458:S458"/>
    <mergeCell ref="T456:X456"/>
    <mergeCell ref="Y456:AC456"/>
    <mergeCell ref="AD456:AH456"/>
    <mergeCell ref="B457:D457"/>
    <mergeCell ref="E457:S457"/>
    <mergeCell ref="T457:X457"/>
    <mergeCell ref="Y457:AC457"/>
    <mergeCell ref="AD457:AH457"/>
    <mergeCell ref="B458:D458"/>
    <mergeCell ref="B476:E476"/>
    <mergeCell ref="F476:AK476"/>
    <mergeCell ref="B477:E477"/>
    <mergeCell ref="F477:AK477"/>
    <mergeCell ref="B478:AK478"/>
    <mergeCell ref="T485:W485"/>
    <mergeCell ref="O495:Q495"/>
    <mergeCell ref="C510:AE510"/>
    <mergeCell ref="AF510:AH510"/>
    <mergeCell ref="AI510:AK510"/>
    <mergeCell ref="B479:AK479"/>
    <mergeCell ref="B480:AK480"/>
    <mergeCell ref="B481:AK481"/>
    <mergeCell ref="B482:AK482"/>
    <mergeCell ref="B483:AK483"/>
    <mergeCell ref="B492:I493"/>
    <mergeCell ref="J492:W493"/>
    <mergeCell ref="X492:AC493"/>
    <mergeCell ref="AD492:AK493"/>
    <mergeCell ref="B485:E485"/>
    <mergeCell ref="C511:AE511"/>
    <mergeCell ref="AF511:AH511"/>
    <mergeCell ref="AI511:AK511"/>
    <mergeCell ref="C512:AE512"/>
    <mergeCell ref="AF512:AH512"/>
    <mergeCell ref="AI512:AK512"/>
    <mergeCell ref="AI525:AK525"/>
    <mergeCell ref="B505:E505"/>
    <mergeCell ref="S505:U505"/>
    <mergeCell ref="V505:AA505"/>
    <mergeCell ref="AB505:AE505"/>
    <mergeCell ref="B507:B508"/>
    <mergeCell ref="C507:AE508"/>
    <mergeCell ref="AF507:AH508"/>
    <mergeCell ref="AI507:AK508"/>
    <mergeCell ref="C509:AE509"/>
    <mergeCell ref="AF509:AH509"/>
    <mergeCell ref="AI509:AK509"/>
    <mergeCell ref="C513:AE513"/>
    <mergeCell ref="AF513:AH513"/>
    <mergeCell ref="AI513:AK513"/>
    <mergeCell ref="C514:AE514"/>
    <mergeCell ref="AF514:AH514"/>
    <mergeCell ref="AI514:AK514"/>
    <mergeCell ref="C515:AE515"/>
    <mergeCell ref="AF515:AH515"/>
    <mergeCell ref="AI515:AK515"/>
    <mergeCell ref="B517:D517"/>
    <mergeCell ref="E517:S517"/>
    <mergeCell ref="T517:X517"/>
    <mergeCell ref="Y517:AC517"/>
    <mergeCell ref="AI517:AK517"/>
    <mergeCell ref="B632:I633"/>
    <mergeCell ref="J632:W633"/>
    <mergeCell ref="X632:AC633"/>
    <mergeCell ref="AD632:AK633"/>
    <mergeCell ref="B635:H635"/>
    <mergeCell ref="B609:F611"/>
    <mergeCell ref="B613:F614"/>
    <mergeCell ref="B625:E625"/>
    <mergeCell ref="T625:W625"/>
    <mergeCell ref="X635:AB635"/>
    <mergeCell ref="AC635:AK635"/>
    <mergeCell ref="B549:AK549"/>
    <mergeCell ref="B550:AK550"/>
    <mergeCell ref="B551:AK551"/>
    <mergeCell ref="B552:AK552"/>
    <mergeCell ref="B553:AK553"/>
    <mergeCell ref="B555:E555"/>
    <mergeCell ref="B577:B578"/>
    <mergeCell ref="C577:AE578"/>
    <mergeCell ref="AF577:AH578"/>
    <mergeCell ref="AI577:AK578"/>
    <mergeCell ref="C579:AE579"/>
    <mergeCell ref="AF579:AH579"/>
    <mergeCell ref="AI579:AK579"/>
    <mergeCell ref="C580:AE580"/>
    <mergeCell ref="AF580:AH580"/>
    <mergeCell ref="AI590:AK590"/>
    <mergeCell ref="AI587:AK587"/>
    <mergeCell ref="B588:D588"/>
    <mergeCell ref="E588:S588"/>
    <mergeCell ref="T588:X588"/>
    <mergeCell ref="AD598:AH598"/>
    <mergeCell ref="AI647:AK648"/>
    <mergeCell ref="C649:AE649"/>
    <mergeCell ref="AF649:AH649"/>
    <mergeCell ref="AI649:AK649"/>
    <mergeCell ref="B623:AK623"/>
    <mergeCell ref="F616:AK616"/>
    <mergeCell ref="B617:E617"/>
    <mergeCell ref="F617:AK617"/>
    <mergeCell ref="B618:AK618"/>
    <mergeCell ref="B619:AK619"/>
    <mergeCell ref="B620:AK620"/>
    <mergeCell ref="B621:AK621"/>
    <mergeCell ref="B622:AK622"/>
    <mergeCell ref="B660:D660"/>
    <mergeCell ref="E660:S660"/>
    <mergeCell ref="T660:X660"/>
    <mergeCell ref="Y660:AC660"/>
    <mergeCell ref="AD660:AH660"/>
    <mergeCell ref="AI660:AK660"/>
    <mergeCell ref="B658:D658"/>
    <mergeCell ref="E658:S658"/>
    <mergeCell ref="T658:X658"/>
    <mergeCell ref="Y658:AC658"/>
    <mergeCell ref="AD658:AH658"/>
    <mergeCell ref="AI658:AK658"/>
    <mergeCell ref="B659:D659"/>
    <mergeCell ref="E659:S659"/>
    <mergeCell ref="T659:X659"/>
    <mergeCell ref="Y659:AC659"/>
    <mergeCell ref="AD659:AH659"/>
    <mergeCell ref="AI659:AK659"/>
    <mergeCell ref="T657:X657"/>
    <mergeCell ref="B661:D661"/>
    <mergeCell ref="E661:S661"/>
    <mergeCell ref="T661:X661"/>
    <mergeCell ref="Y661:AC661"/>
    <mergeCell ref="AD661:AH661"/>
    <mergeCell ref="AI661:AK661"/>
    <mergeCell ref="B662:D662"/>
    <mergeCell ref="E662:S662"/>
    <mergeCell ref="T662:X662"/>
    <mergeCell ref="Y662:AC662"/>
    <mergeCell ref="AD662:AH662"/>
    <mergeCell ref="AI662:AK662"/>
    <mergeCell ref="B663:D663"/>
    <mergeCell ref="E663:S663"/>
    <mergeCell ref="T663:X663"/>
    <mergeCell ref="Y663:AC663"/>
    <mergeCell ref="AD663:AH663"/>
    <mergeCell ref="AI663:AK663"/>
    <mergeCell ref="T664:X664"/>
    <mergeCell ref="Y664:AC664"/>
    <mergeCell ref="AD664:AH664"/>
    <mergeCell ref="B665:D665"/>
    <mergeCell ref="E665:S665"/>
    <mergeCell ref="T665:X665"/>
    <mergeCell ref="Y665:AC665"/>
    <mergeCell ref="AD665:AH665"/>
    <mergeCell ref="B666:D666"/>
    <mergeCell ref="E666:S666"/>
    <mergeCell ref="T666:X666"/>
    <mergeCell ref="Y666:AC666"/>
    <mergeCell ref="AD666:AH666"/>
    <mergeCell ref="B683:F684"/>
    <mergeCell ref="B686:E686"/>
    <mergeCell ref="F686:AK686"/>
    <mergeCell ref="AI665:AK665"/>
    <mergeCell ref="AI666:AK666"/>
    <mergeCell ref="AI667:AK667"/>
    <mergeCell ref="AI668:AK668"/>
    <mergeCell ref="B667:D667"/>
    <mergeCell ref="E667:S667"/>
    <mergeCell ref="T667:X667"/>
    <mergeCell ref="Y667:AC667"/>
    <mergeCell ref="AD667:AH667"/>
    <mergeCell ref="B668:D668"/>
    <mergeCell ref="E668:S668"/>
    <mergeCell ref="T668:X668"/>
    <mergeCell ref="Y668:AC668"/>
    <mergeCell ref="AD668:AH668"/>
    <mergeCell ref="AI664:AK664"/>
    <mergeCell ref="B671:F673"/>
    <mergeCell ref="C720:AE720"/>
    <mergeCell ref="AF720:AH720"/>
    <mergeCell ref="AI720:AK720"/>
    <mergeCell ref="C721:AE721"/>
    <mergeCell ref="AF721:AH721"/>
    <mergeCell ref="AI721:AK721"/>
    <mergeCell ref="C722:AE722"/>
    <mergeCell ref="AF722:AH722"/>
    <mergeCell ref="AI722:AK722"/>
    <mergeCell ref="C723:AE723"/>
    <mergeCell ref="AF723:AH723"/>
    <mergeCell ref="B687:E687"/>
    <mergeCell ref="F687:AK687"/>
    <mergeCell ref="B688:AK688"/>
    <mergeCell ref="B689:AK689"/>
    <mergeCell ref="B690:AK690"/>
    <mergeCell ref="B691:AK691"/>
    <mergeCell ref="B692:AK692"/>
    <mergeCell ref="B693:AK693"/>
    <mergeCell ref="B695:E695"/>
    <mergeCell ref="T695:W695"/>
    <mergeCell ref="B702:I703"/>
    <mergeCell ref="J702:W703"/>
    <mergeCell ref="X702:AC703"/>
    <mergeCell ref="AD702:AK703"/>
    <mergeCell ref="B705:H705"/>
    <mergeCell ref="X705:AB705"/>
    <mergeCell ref="AC705:AK705"/>
    <mergeCell ref="O705:Q705"/>
    <mergeCell ref="AI723:AK723"/>
    <mergeCell ref="B708:AK711"/>
    <mergeCell ref="B713:C713"/>
    <mergeCell ref="B730:D730"/>
    <mergeCell ref="E730:S730"/>
    <mergeCell ref="T730:X730"/>
    <mergeCell ref="Y730:AC730"/>
    <mergeCell ref="AD730:AH730"/>
    <mergeCell ref="AI730:AK730"/>
    <mergeCell ref="B731:D731"/>
    <mergeCell ref="E731:S731"/>
    <mergeCell ref="T731:X731"/>
    <mergeCell ref="Y731:AC731"/>
    <mergeCell ref="AD731:AH731"/>
    <mergeCell ref="AI731:AK731"/>
    <mergeCell ref="B732:D732"/>
    <mergeCell ref="E732:S732"/>
    <mergeCell ref="T732:X732"/>
    <mergeCell ref="Y732:AC732"/>
    <mergeCell ref="AD732:AH732"/>
    <mergeCell ref="AI732:AK732"/>
    <mergeCell ref="B811:F813"/>
    <mergeCell ref="B815:F817"/>
    <mergeCell ref="B819:F821"/>
    <mergeCell ref="B823:F824"/>
    <mergeCell ref="AI805:AK805"/>
    <mergeCell ref="AI806:AK806"/>
    <mergeCell ref="B845:H845"/>
    <mergeCell ref="X845:AB845"/>
    <mergeCell ref="AC845:AK845"/>
    <mergeCell ref="E804:S804"/>
    <mergeCell ref="B832:AK832"/>
    <mergeCell ref="B735:D735"/>
    <mergeCell ref="E735:S735"/>
    <mergeCell ref="T735:X735"/>
    <mergeCell ref="Y735:AC735"/>
    <mergeCell ref="AD735:AH735"/>
    <mergeCell ref="B736:D736"/>
    <mergeCell ref="E736:S736"/>
    <mergeCell ref="T736:X736"/>
    <mergeCell ref="Y736:AC736"/>
    <mergeCell ref="AD736:AH736"/>
    <mergeCell ref="B745:F747"/>
    <mergeCell ref="B749:F751"/>
    <mergeCell ref="B753:F754"/>
    <mergeCell ref="B756:E756"/>
    <mergeCell ref="B827:E827"/>
    <mergeCell ref="F827:AK827"/>
    <mergeCell ref="B828:AK828"/>
    <mergeCell ref="B829:AK829"/>
    <mergeCell ref="B830:AK830"/>
    <mergeCell ref="B737:D737"/>
    <mergeCell ref="E737:S737"/>
    <mergeCell ref="AF861:AH861"/>
    <mergeCell ref="AI861:AK861"/>
    <mergeCell ref="C862:AE862"/>
    <mergeCell ref="AF862:AH862"/>
    <mergeCell ref="AI862:AK862"/>
    <mergeCell ref="C863:AE863"/>
    <mergeCell ref="AF863:AH863"/>
    <mergeCell ref="AI863:AK863"/>
    <mergeCell ref="C864:AE864"/>
    <mergeCell ref="AF864:AH864"/>
    <mergeCell ref="J842:W843"/>
    <mergeCell ref="Y802:AC802"/>
    <mergeCell ref="AD802:AH802"/>
    <mergeCell ref="AI802:AK802"/>
    <mergeCell ref="B870:D870"/>
    <mergeCell ref="E870:S870"/>
    <mergeCell ref="T870:X870"/>
    <mergeCell ref="Y870:AC870"/>
    <mergeCell ref="AD870:AH870"/>
    <mergeCell ref="AI870:AK870"/>
    <mergeCell ref="B869:D869"/>
    <mergeCell ref="E869:S869"/>
    <mergeCell ref="T869:X869"/>
    <mergeCell ref="Y869:AC869"/>
    <mergeCell ref="AD869:AH869"/>
    <mergeCell ref="AI869:AK869"/>
    <mergeCell ref="B806:D806"/>
    <mergeCell ref="E806:S806"/>
    <mergeCell ref="T806:X806"/>
    <mergeCell ref="Y806:AC806"/>
    <mergeCell ref="AD806:AH806"/>
    <mergeCell ref="AI808:AK808"/>
    <mergeCell ref="AD874:AH874"/>
    <mergeCell ref="AI874:AK874"/>
    <mergeCell ref="B902:AK902"/>
    <mergeCell ref="B903:AK903"/>
    <mergeCell ref="B905:E905"/>
    <mergeCell ref="T905:W905"/>
    <mergeCell ref="B885:F887"/>
    <mergeCell ref="B889:F891"/>
    <mergeCell ref="B893:F894"/>
    <mergeCell ref="B896:E896"/>
    <mergeCell ref="F896:AK896"/>
    <mergeCell ref="B833:AK833"/>
    <mergeCell ref="B835:E835"/>
    <mergeCell ref="T835:W835"/>
    <mergeCell ref="B871:D871"/>
    <mergeCell ref="E871:S871"/>
    <mergeCell ref="T871:X871"/>
    <mergeCell ref="Y871:AC871"/>
    <mergeCell ref="AD871:AH871"/>
    <mergeCell ref="AI871:AK871"/>
    <mergeCell ref="B857:B858"/>
    <mergeCell ref="C857:AE858"/>
    <mergeCell ref="AF857:AH858"/>
    <mergeCell ref="AI857:AK858"/>
    <mergeCell ref="C859:AE859"/>
    <mergeCell ref="AF859:AH859"/>
    <mergeCell ref="AI859:AK859"/>
    <mergeCell ref="C860:AE860"/>
    <mergeCell ref="AF860:AH860"/>
    <mergeCell ref="AI860:AK860"/>
    <mergeCell ref="C861:AE861"/>
    <mergeCell ref="AD842:AK843"/>
    <mergeCell ref="T876:X876"/>
    <mergeCell ref="Y876:AC876"/>
    <mergeCell ref="AD876:AH876"/>
    <mergeCell ref="B877:D877"/>
    <mergeCell ref="E877:S877"/>
    <mergeCell ref="T877:X877"/>
    <mergeCell ref="Y877:AC877"/>
    <mergeCell ref="AD877:AH877"/>
    <mergeCell ref="AI875:AK875"/>
    <mergeCell ref="AI876:AK876"/>
    <mergeCell ref="J912:W913"/>
    <mergeCell ref="X912:AC913"/>
    <mergeCell ref="AD912:AK913"/>
    <mergeCell ref="B915:H915"/>
    <mergeCell ref="X915:AB915"/>
    <mergeCell ref="AC915:AK915"/>
    <mergeCell ref="B872:D872"/>
    <mergeCell ref="E872:S872"/>
    <mergeCell ref="T872:X872"/>
    <mergeCell ref="Y872:AC872"/>
    <mergeCell ref="AD872:AH872"/>
    <mergeCell ref="AI872:AK872"/>
    <mergeCell ref="B873:D873"/>
    <mergeCell ref="E873:S873"/>
    <mergeCell ref="T873:X873"/>
    <mergeCell ref="Y873:AC873"/>
    <mergeCell ref="AD873:AH873"/>
    <mergeCell ref="AI873:AK873"/>
    <mergeCell ref="B874:D874"/>
    <mergeCell ref="E874:S874"/>
    <mergeCell ref="T874:X874"/>
    <mergeCell ref="Y874:AC874"/>
    <mergeCell ref="B945:D945"/>
    <mergeCell ref="E945:S945"/>
    <mergeCell ref="T945:X945"/>
    <mergeCell ref="Y945:AC945"/>
    <mergeCell ref="AD945:AH945"/>
    <mergeCell ref="AI945:AK945"/>
    <mergeCell ref="B946:D946"/>
    <mergeCell ref="E946:S946"/>
    <mergeCell ref="T946:X946"/>
    <mergeCell ref="Y946:AC946"/>
    <mergeCell ref="AD946:AH946"/>
    <mergeCell ref="X982:AC983"/>
    <mergeCell ref="AD982:AK983"/>
    <mergeCell ref="B985:H985"/>
    <mergeCell ref="X985:AB985"/>
    <mergeCell ref="AC985:AK985"/>
    <mergeCell ref="B959:F961"/>
    <mergeCell ref="AI946:AK946"/>
    <mergeCell ref="AI947:AK947"/>
    <mergeCell ref="AD948:AH948"/>
    <mergeCell ref="B963:F964"/>
    <mergeCell ref="O985:Q985"/>
    <mergeCell ref="B1017:D1017"/>
    <mergeCell ref="E1017:S1017"/>
    <mergeCell ref="T1017:X1017"/>
    <mergeCell ref="Y1017:AC1017"/>
    <mergeCell ref="AD1017:AH1017"/>
    <mergeCell ref="AI1017:AK1017"/>
    <mergeCell ref="Y1011:AC1011"/>
    <mergeCell ref="AD1011:AH1011"/>
    <mergeCell ref="AI1011:AK1011"/>
    <mergeCell ref="B1012:D1012"/>
    <mergeCell ref="E1012:S1012"/>
    <mergeCell ref="T1012:X1012"/>
    <mergeCell ref="Y1012:AC1012"/>
    <mergeCell ref="AD1012:AH1012"/>
    <mergeCell ref="AI1012:AK1012"/>
    <mergeCell ref="B1013:D1013"/>
    <mergeCell ref="E1013:S1013"/>
    <mergeCell ref="T1013:X1013"/>
    <mergeCell ref="Y1013:AC1013"/>
    <mergeCell ref="AD1013:AH1013"/>
    <mergeCell ref="AI1013:AK1013"/>
    <mergeCell ref="B1014:D1014"/>
    <mergeCell ref="E1014:S1014"/>
    <mergeCell ref="T1014:X1014"/>
    <mergeCell ref="Y1014:AC1014"/>
    <mergeCell ref="AD1014:AH1014"/>
    <mergeCell ref="AI1014:AK1014"/>
    <mergeCell ref="B1099:F1101"/>
    <mergeCell ref="B1103:F1104"/>
    <mergeCell ref="B1106:E1106"/>
    <mergeCell ref="F1106:AK1106"/>
    <mergeCell ref="E1084:S1084"/>
    <mergeCell ref="T1084:X1084"/>
    <mergeCell ref="Y1084:AC1084"/>
    <mergeCell ref="AD1084:AH1084"/>
    <mergeCell ref="AI1084:AK1084"/>
    <mergeCell ref="B1085:D1085"/>
    <mergeCell ref="E1085:S1085"/>
    <mergeCell ref="T1085:X1085"/>
    <mergeCell ref="Y1085:AC1085"/>
    <mergeCell ref="AD1085:AH1085"/>
    <mergeCell ref="AI1085:AK1085"/>
    <mergeCell ref="B1086:D1086"/>
    <mergeCell ref="E1086:S1086"/>
    <mergeCell ref="T1086:X1086"/>
    <mergeCell ref="Y1086:AC1086"/>
    <mergeCell ref="AD1086:AH1086"/>
    <mergeCell ref="AI1086:AK1086"/>
    <mergeCell ref="B1095:F1097"/>
    <mergeCell ref="AD1087:AH1087"/>
    <mergeCell ref="AI1087:AK1087"/>
    <mergeCell ref="B1088:D1088"/>
    <mergeCell ref="E1088:S1088"/>
    <mergeCell ref="T1088:X1088"/>
    <mergeCell ref="Y1088:AC1088"/>
    <mergeCell ref="AD1088:AH1088"/>
    <mergeCell ref="B1091:F1093"/>
    <mergeCell ref="T1087:X1087"/>
    <mergeCell ref="Y1087:AC1087"/>
    <mergeCell ref="AI1151:AK1151"/>
    <mergeCell ref="B1152:D1152"/>
    <mergeCell ref="E1152:S1152"/>
    <mergeCell ref="T1152:X1152"/>
    <mergeCell ref="Y1152:AC1152"/>
    <mergeCell ref="AD1152:AH1152"/>
    <mergeCell ref="AI1152:AK1152"/>
    <mergeCell ref="B1125:H1125"/>
    <mergeCell ref="X1125:AB1125"/>
    <mergeCell ref="AC1125:AK1125"/>
    <mergeCell ref="B1113:AK1113"/>
    <mergeCell ref="B1115:E1115"/>
    <mergeCell ref="T1115:W1115"/>
    <mergeCell ref="B1122:I1123"/>
    <mergeCell ref="J1122:W1123"/>
    <mergeCell ref="X1122:AC1123"/>
    <mergeCell ref="AD1122:AK1123"/>
    <mergeCell ref="B1137:B1138"/>
    <mergeCell ref="C1137:AE1138"/>
    <mergeCell ref="AF1137:AH1138"/>
    <mergeCell ref="AI1137:AK1138"/>
    <mergeCell ref="B1150:D1150"/>
    <mergeCell ref="E1150:S1150"/>
    <mergeCell ref="T1150:X1150"/>
    <mergeCell ref="Y1150:AC1150"/>
    <mergeCell ref="AD1150:AH1150"/>
    <mergeCell ref="AI1150:AK1150"/>
    <mergeCell ref="B1151:D1151"/>
    <mergeCell ref="E1151:S1151"/>
    <mergeCell ref="T1151:X1151"/>
    <mergeCell ref="Y1151:AC1151"/>
    <mergeCell ref="AD1151:AH1151"/>
    <mergeCell ref="AI1156:AK1156"/>
    <mergeCell ref="B1157:D1157"/>
    <mergeCell ref="E1157:S1157"/>
    <mergeCell ref="T1157:X1157"/>
    <mergeCell ref="Y1157:AC1157"/>
    <mergeCell ref="AD1157:AH1157"/>
    <mergeCell ref="AI1157:AK1157"/>
    <mergeCell ref="B1158:D1158"/>
    <mergeCell ref="E1158:S1158"/>
    <mergeCell ref="T1158:X1158"/>
    <mergeCell ref="Y1158:AC1158"/>
    <mergeCell ref="AD1158:AH1158"/>
    <mergeCell ref="AI1158:AK1158"/>
    <mergeCell ref="B1177:E1177"/>
    <mergeCell ref="F1177:AK1177"/>
    <mergeCell ref="B1178:AK1178"/>
    <mergeCell ref="B1179:AK1179"/>
    <mergeCell ref="B1156:D1156"/>
    <mergeCell ref="E1156:S1156"/>
    <mergeCell ref="T1156:X1156"/>
    <mergeCell ref="Y1156:AC1156"/>
    <mergeCell ref="AD1156:AH1156"/>
    <mergeCell ref="B1182:AK1182"/>
    <mergeCell ref="B1183:AK1183"/>
    <mergeCell ref="B1185:E1185"/>
    <mergeCell ref="T1185:W1185"/>
    <mergeCell ref="B1192:I1193"/>
    <mergeCell ref="J1192:W1193"/>
    <mergeCell ref="X1192:AC1193"/>
    <mergeCell ref="AD1192:AK1193"/>
    <mergeCell ref="B1161:F1163"/>
    <mergeCell ref="B1165:F1167"/>
    <mergeCell ref="B1169:F1171"/>
    <mergeCell ref="B1173:F1174"/>
    <mergeCell ref="B1176:E1176"/>
    <mergeCell ref="F1176:AK1176"/>
    <mergeCell ref="B1195:H1195"/>
    <mergeCell ref="X1195:AB1195"/>
    <mergeCell ref="AC1195:AK1195"/>
    <mergeCell ref="O1195:Q1195"/>
    <mergeCell ref="B1220:D1220"/>
    <mergeCell ref="E1220:S1220"/>
    <mergeCell ref="T1220:X1220"/>
    <mergeCell ref="Y1220:AC1220"/>
    <mergeCell ref="AD1220:AH1220"/>
    <mergeCell ref="AI1220:AK1220"/>
    <mergeCell ref="B1221:D1221"/>
    <mergeCell ref="E1221:S1221"/>
    <mergeCell ref="T1221:X1221"/>
    <mergeCell ref="Y1221:AC1221"/>
    <mergeCell ref="AD1221:AH1221"/>
    <mergeCell ref="AI1221:AK1221"/>
    <mergeCell ref="B1218:D1218"/>
    <mergeCell ref="E1218:S1218"/>
    <mergeCell ref="T1218:X1218"/>
    <mergeCell ref="Y1218:AC1218"/>
    <mergeCell ref="AD1218:AH1218"/>
    <mergeCell ref="AI1218:AK1218"/>
    <mergeCell ref="B1219:D1219"/>
    <mergeCell ref="E1219:S1219"/>
    <mergeCell ref="T1219:X1219"/>
    <mergeCell ref="Y1219:AC1219"/>
    <mergeCell ref="AD1219:AH1219"/>
    <mergeCell ref="AI1219:AK1219"/>
    <mergeCell ref="B1222:D1222"/>
    <mergeCell ref="E1222:S1222"/>
    <mergeCell ref="T1222:X1222"/>
    <mergeCell ref="Y1222:AC1222"/>
    <mergeCell ref="AD1222:AH1222"/>
    <mergeCell ref="AI1222:AK1222"/>
    <mergeCell ref="B1223:D1223"/>
    <mergeCell ref="E1223:S1223"/>
    <mergeCell ref="T1223:X1223"/>
    <mergeCell ref="Y1223:AC1223"/>
    <mergeCell ref="AD1223:AH1223"/>
    <mergeCell ref="AI1223:AK1223"/>
    <mergeCell ref="B1224:D1224"/>
    <mergeCell ref="E1224:S1224"/>
    <mergeCell ref="T1224:X1224"/>
    <mergeCell ref="Y1224:AC1224"/>
    <mergeCell ref="AD1224:AH1224"/>
    <mergeCell ref="AI1224:AK1224"/>
    <mergeCell ref="B1225:D1225"/>
    <mergeCell ref="E1225:S1225"/>
    <mergeCell ref="T1225:X1225"/>
    <mergeCell ref="Y1225:AC1225"/>
    <mergeCell ref="AD1225:AH1225"/>
    <mergeCell ref="AI1225:AK1225"/>
    <mergeCell ref="B1226:D1226"/>
    <mergeCell ref="E1226:S1226"/>
    <mergeCell ref="T1226:X1226"/>
    <mergeCell ref="Y1226:AC1226"/>
    <mergeCell ref="AD1226:AH1226"/>
    <mergeCell ref="AI1226:AK1226"/>
    <mergeCell ref="B1227:D1227"/>
    <mergeCell ref="E1227:S1227"/>
    <mergeCell ref="T1227:X1227"/>
    <mergeCell ref="Y1227:AC1227"/>
    <mergeCell ref="AD1227:AH1227"/>
    <mergeCell ref="AI1227:AK1227"/>
    <mergeCell ref="B1251:AK1251"/>
    <mergeCell ref="B1252:AK1252"/>
    <mergeCell ref="B1253:AK1253"/>
    <mergeCell ref="B1255:E1255"/>
    <mergeCell ref="T1255:W1255"/>
    <mergeCell ref="B1262:I1263"/>
    <mergeCell ref="J1262:W1263"/>
    <mergeCell ref="X1262:AC1263"/>
    <mergeCell ref="AD1262:AK1263"/>
    <mergeCell ref="B1265:H1265"/>
    <mergeCell ref="X1265:AB1265"/>
    <mergeCell ref="AC1265:AK1265"/>
    <mergeCell ref="O1265:Q1265"/>
    <mergeCell ref="B1228:D1228"/>
    <mergeCell ref="E1228:S1228"/>
    <mergeCell ref="T1228:X1228"/>
    <mergeCell ref="Y1228:AC1228"/>
    <mergeCell ref="AD1228:AH1228"/>
    <mergeCell ref="AI1228:AK1228"/>
    <mergeCell ref="B1231:F1233"/>
    <mergeCell ref="B1235:F1237"/>
    <mergeCell ref="B1239:F1241"/>
    <mergeCell ref="B1243:F1244"/>
    <mergeCell ref="B1246:E1246"/>
    <mergeCell ref="F1246:AK1246"/>
    <mergeCell ref="B1247:E1247"/>
    <mergeCell ref="F1247:AK1247"/>
    <mergeCell ref="B1248:AK1248"/>
    <mergeCell ref="B1249:AK1249"/>
    <mergeCell ref="B1250:AK1250"/>
    <mergeCell ref="B1290:D1290"/>
    <mergeCell ref="E1290:S1290"/>
    <mergeCell ref="T1290:X1290"/>
    <mergeCell ref="Y1290:AC1290"/>
    <mergeCell ref="AD1290:AH1290"/>
    <mergeCell ref="AI1290:AK1290"/>
    <mergeCell ref="B1291:D1291"/>
    <mergeCell ref="E1291:S1291"/>
    <mergeCell ref="T1291:X1291"/>
    <mergeCell ref="Y1291:AC1291"/>
    <mergeCell ref="AD1291:AH1291"/>
    <mergeCell ref="AI1291:AK1291"/>
    <mergeCell ref="B1287:D1287"/>
    <mergeCell ref="E1287:S1287"/>
    <mergeCell ref="T1287:X1287"/>
    <mergeCell ref="Y1287:AC1287"/>
    <mergeCell ref="AD1287:AH1287"/>
    <mergeCell ref="AI1287:AK1287"/>
    <mergeCell ref="B1288:D1288"/>
    <mergeCell ref="E1288:S1288"/>
    <mergeCell ref="T1288:X1288"/>
    <mergeCell ref="Y1288:AC1288"/>
    <mergeCell ref="AD1288:AH1288"/>
    <mergeCell ref="AI1288:AK1288"/>
    <mergeCell ref="B1289:D1289"/>
    <mergeCell ref="E1289:S1289"/>
    <mergeCell ref="T1289:X1289"/>
    <mergeCell ref="Y1289:AC1289"/>
    <mergeCell ref="AD1289:AH1289"/>
    <mergeCell ref="AI1289:AK1289"/>
    <mergeCell ref="E1296:S1296"/>
    <mergeCell ref="T1296:X1296"/>
    <mergeCell ref="Y1296:AC1296"/>
    <mergeCell ref="AD1296:AH1296"/>
    <mergeCell ref="AI1296:AK1296"/>
    <mergeCell ref="B1297:D1297"/>
    <mergeCell ref="E1297:S1297"/>
    <mergeCell ref="T1297:X1297"/>
    <mergeCell ref="Y1297:AC1297"/>
    <mergeCell ref="AD1297:AH1297"/>
    <mergeCell ref="AI1297:AK1297"/>
    <mergeCell ref="B1292:D1292"/>
    <mergeCell ref="E1292:S1292"/>
    <mergeCell ref="T1292:X1292"/>
    <mergeCell ref="Y1292:AC1292"/>
    <mergeCell ref="AD1292:AH1292"/>
    <mergeCell ref="AI1292:AK1292"/>
    <mergeCell ref="B1293:D1293"/>
    <mergeCell ref="E1293:S1293"/>
    <mergeCell ref="T1293:X1293"/>
    <mergeCell ref="Y1293:AC1293"/>
    <mergeCell ref="AD1293:AH1293"/>
    <mergeCell ref="AI1293:AK1293"/>
    <mergeCell ref="B1294:D1294"/>
    <mergeCell ref="E1294:S1294"/>
    <mergeCell ref="T1294:X1294"/>
    <mergeCell ref="Y1294:AC1294"/>
    <mergeCell ref="AD1294:AH1294"/>
    <mergeCell ref="AI1294:AK1294"/>
    <mergeCell ref="E1367:S1367"/>
    <mergeCell ref="T1367:X1367"/>
    <mergeCell ref="Y1367:AC1367"/>
    <mergeCell ref="AD1367:AH1367"/>
    <mergeCell ref="AI1367:AK1367"/>
    <mergeCell ref="E1298:S1298"/>
    <mergeCell ref="T1298:X1298"/>
    <mergeCell ref="Y1298:AC1298"/>
    <mergeCell ref="AD1298:AH1298"/>
    <mergeCell ref="AI1298:AK1298"/>
    <mergeCell ref="B1301:F1303"/>
    <mergeCell ref="B1305:F1307"/>
    <mergeCell ref="B1309:F1311"/>
    <mergeCell ref="B1313:F1314"/>
    <mergeCell ref="B1316:E1316"/>
    <mergeCell ref="F1316:AK1316"/>
    <mergeCell ref="B1317:E1317"/>
    <mergeCell ref="F1317:AK1317"/>
    <mergeCell ref="B1318:AK1318"/>
    <mergeCell ref="B1319:AK1319"/>
    <mergeCell ref="B1320:AK1320"/>
    <mergeCell ref="E1362:S1362"/>
    <mergeCell ref="T1362:X1362"/>
    <mergeCell ref="Y1362:AC1362"/>
    <mergeCell ref="AD1362:AH1362"/>
    <mergeCell ref="AI1362:AK1362"/>
    <mergeCell ref="B1363:D1363"/>
    <mergeCell ref="E1363:S1363"/>
    <mergeCell ref="T1363:X1363"/>
    <mergeCell ref="Y1363:AC1363"/>
    <mergeCell ref="AD1363:AH1363"/>
    <mergeCell ref="AI1363:AK1363"/>
    <mergeCell ref="B1368:D1368"/>
    <mergeCell ref="E1368:S1368"/>
    <mergeCell ref="T1368:X1368"/>
    <mergeCell ref="Y1368:AC1368"/>
    <mergeCell ref="AD1368:AH1368"/>
    <mergeCell ref="AI1368:AK1368"/>
    <mergeCell ref="B1371:F1373"/>
    <mergeCell ref="B1375:F1377"/>
    <mergeCell ref="B1379:F1381"/>
    <mergeCell ref="B1383:F1384"/>
    <mergeCell ref="B1386:E1386"/>
    <mergeCell ref="F1386:AK1386"/>
    <mergeCell ref="B1387:E1387"/>
    <mergeCell ref="F1387:AK1387"/>
    <mergeCell ref="B1388:AK1388"/>
    <mergeCell ref="B1389:AK1389"/>
    <mergeCell ref="B1390:AK1390"/>
    <mergeCell ref="B1472:I1473"/>
    <mergeCell ref="J1472:W1473"/>
    <mergeCell ref="X1472:AC1473"/>
    <mergeCell ref="AD1472:AK1473"/>
    <mergeCell ref="B1475:H1475"/>
    <mergeCell ref="X1475:AB1475"/>
    <mergeCell ref="B1485:E1485"/>
    <mergeCell ref="B1391:AK1391"/>
    <mergeCell ref="B1392:AK1392"/>
    <mergeCell ref="B1393:AK1393"/>
    <mergeCell ref="B1395:E1395"/>
    <mergeCell ref="T1395:W1395"/>
    <mergeCell ref="B1402:I1403"/>
    <mergeCell ref="J1402:W1403"/>
    <mergeCell ref="X1402:AC1403"/>
    <mergeCell ref="AD1402:AK1403"/>
    <mergeCell ref="S1485:U1485"/>
    <mergeCell ref="V1485:AA1485"/>
    <mergeCell ref="AB1485:AE1485"/>
    <mergeCell ref="T1436:X1436"/>
    <mergeCell ref="Y1436:AC1436"/>
    <mergeCell ref="AD1436:AH1436"/>
    <mergeCell ref="AI1436:AK1436"/>
    <mergeCell ref="B1437:D1437"/>
    <mergeCell ref="E1437:S1437"/>
    <mergeCell ref="B1417:B1418"/>
    <mergeCell ref="C1417:AE1418"/>
    <mergeCell ref="AF1417:AH1418"/>
    <mergeCell ref="AI1417:AK1418"/>
    <mergeCell ref="AI1433:AK1433"/>
    <mergeCell ref="B1431:D1431"/>
    <mergeCell ref="C1419:AE1419"/>
    <mergeCell ref="Y1500:AC1500"/>
    <mergeCell ref="AD1500:AH1500"/>
    <mergeCell ref="AI1500:AK1500"/>
    <mergeCell ref="B1501:D1501"/>
    <mergeCell ref="E1501:S1501"/>
    <mergeCell ref="T1501:X1501"/>
    <mergeCell ref="Y1501:AC1501"/>
    <mergeCell ref="AD1501:AH1501"/>
    <mergeCell ref="AI1501:AK1501"/>
    <mergeCell ref="B1502:D1502"/>
    <mergeCell ref="E1502:S1502"/>
    <mergeCell ref="T1502:X1502"/>
    <mergeCell ref="Y1502:AC1502"/>
    <mergeCell ref="AD1502:AH1502"/>
    <mergeCell ref="AI1502:AK1502"/>
    <mergeCell ref="B1503:D1503"/>
    <mergeCell ref="E1503:S1503"/>
    <mergeCell ref="T1503:X1503"/>
    <mergeCell ref="Y1503:AC1503"/>
    <mergeCell ref="AD1503:AH1503"/>
    <mergeCell ref="AI1503:AK1503"/>
    <mergeCell ref="T1500:X1500"/>
    <mergeCell ref="E1500:S1500"/>
    <mergeCell ref="B1504:D1504"/>
    <mergeCell ref="E1504:S1504"/>
    <mergeCell ref="T1504:X1504"/>
    <mergeCell ref="Y1504:AC1504"/>
    <mergeCell ref="AD1504:AH1504"/>
    <mergeCell ref="AI1504:AK1504"/>
    <mergeCell ref="B1505:D1505"/>
    <mergeCell ref="E1505:S1505"/>
    <mergeCell ref="T1505:X1505"/>
    <mergeCell ref="Y1505:AC1505"/>
    <mergeCell ref="AD1505:AH1505"/>
    <mergeCell ref="AI1505:AK1505"/>
    <mergeCell ref="B1506:D1506"/>
    <mergeCell ref="E1506:S1506"/>
    <mergeCell ref="T1506:X1506"/>
    <mergeCell ref="Y1506:AC1506"/>
    <mergeCell ref="AD1506:AH1506"/>
    <mergeCell ref="AI1506:AK1506"/>
    <mergeCell ref="L1553:O1553"/>
    <mergeCell ref="AE1553:AF1553"/>
    <mergeCell ref="AG1553:AK1553"/>
    <mergeCell ref="B1555:E1555"/>
    <mergeCell ref="S1555:U1555"/>
    <mergeCell ref="V1555:AA1555"/>
    <mergeCell ref="AB1555:AE1555"/>
    <mergeCell ref="B1557:B1558"/>
    <mergeCell ref="C1557:AE1558"/>
    <mergeCell ref="B1507:D1507"/>
    <mergeCell ref="E1507:S1507"/>
    <mergeCell ref="T1507:X1507"/>
    <mergeCell ref="Y1507:AC1507"/>
    <mergeCell ref="AD1507:AH1507"/>
    <mergeCell ref="AI1507:AK1507"/>
    <mergeCell ref="B1508:D1508"/>
    <mergeCell ref="E1508:S1508"/>
    <mergeCell ref="T1508:X1508"/>
    <mergeCell ref="Y1508:AC1508"/>
    <mergeCell ref="AD1508:AH1508"/>
    <mergeCell ref="AI1508:AK1508"/>
    <mergeCell ref="B1511:F1513"/>
    <mergeCell ref="B1515:F1517"/>
    <mergeCell ref="B1519:F1521"/>
    <mergeCell ref="B1523:F1524"/>
    <mergeCell ref="B1526:E1526"/>
    <mergeCell ref="F1526:AK1526"/>
    <mergeCell ref="AF1557:AH1558"/>
    <mergeCell ref="AI1557:AK1558"/>
    <mergeCell ref="E1568:S1568"/>
    <mergeCell ref="T1568:X1568"/>
    <mergeCell ref="Y1568:AC1568"/>
    <mergeCell ref="B1572:D1572"/>
    <mergeCell ref="E1572:S1572"/>
    <mergeCell ref="T1572:X1572"/>
    <mergeCell ref="Y1572:AC1572"/>
    <mergeCell ref="AD1572:AH1572"/>
    <mergeCell ref="AI1572:AK1572"/>
    <mergeCell ref="B1527:E1527"/>
    <mergeCell ref="F1527:AK1527"/>
    <mergeCell ref="B1528:AK1528"/>
    <mergeCell ref="B1529:AK1529"/>
    <mergeCell ref="B1530:AK1530"/>
    <mergeCell ref="B1531:AK1531"/>
    <mergeCell ref="B1532:AK1532"/>
    <mergeCell ref="B1533:AK1533"/>
    <mergeCell ref="B1535:E1535"/>
    <mergeCell ref="T1535:W1535"/>
    <mergeCell ref="B1542:I1543"/>
    <mergeCell ref="J1542:W1543"/>
    <mergeCell ref="X1542:AC1543"/>
    <mergeCell ref="AD1542:AK1543"/>
    <mergeCell ref="B1570:D1570"/>
    <mergeCell ref="E1570:S1570"/>
    <mergeCell ref="T1570:X1570"/>
    <mergeCell ref="Y1570:AC1570"/>
    <mergeCell ref="AD1570:AH1570"/>
    <mergeCell ref="AI1570:AK1570"/>
    <mergeCell ref="O1545:Q1545"/>
    <mergeCell ref="B1548:AK1551"/>
    <mergeCell ref="B1553:C1553"/>
    <mergeCell ref="B1640:D1640"/>
    <mergeCell ref="E1640:S1640"/>
    <mergeCell ref="T1640:X1640"/>
    <mergeCell ref="Y1640:AC1640"/>
    <mergeCell ref="AD1640:AH1640"/>
    <mergeCell ref="AI1640:AK1640"/>
    <mergeCell ref="C1630:AE1630"/>
    <mergeCell ref="AF1630:AH1630"/>
    <mergeCell ref="AI1630:AK1630"/>
    <mergeCell ref="B1573:D1573"/>
    <mergeCell ref="E1573:S1573"/>
    <mergeCell ref="T1573:X1573"/>
    <mergeCell ref="Y1573:AC1573"/>
    <mergeCell ref="AD1573:AH1573"/>
    <mergeCell ref="AI1573:AK1573"/>
    <mergeCell ref="B1574:D1574"/>
    <mergeCell ref="E1574:S1574"/>
    <mergeCell ref="T1574:X1574"/>
    <mergeCell ref="Y1574:AC1574"/>
    <mergeCell ref="AD1574:AH1574"/>
    <mergeCell ref="AI1574:AK1574"/>
    <mergeCell ref="B1575:D1575"/>
    <mergeCell ref="E1575:S1575"/>
    <mergeCell ref="T1575:X1575"/>
    <mergeCell ref="Y1575:AC1575"/>
    <mergeCell ref="AD1575:AH1575"/>
    <mergeCell ref="AI1575:AK1575"/>
    <mergeCell ref="L1623:O1623"/>
    <mergeCell ref="AE1623:AF1623"/>
    <mergeCell ref="AG1623:AK1623"/>
    <mergeCell ref="AB1625:AE1625"/>
    <mergeCell ref="B1627:B1628"/>
    <mergeCell ref="B1641:D1641"/>
    <mergeCell ref="E1641:S1641"/>
    <mergeCell ref="T1641:X1641"/>
    <mergeCell ref="Y1641:AC1641"/>
    <mergeCell ref="AD1641:AH1641"/>
    <mergeCell ref="AI1641:AK1641"/>
    <mergeCell ref="C1631:AE1631"/>
    <mergeCell ref="B1578:D1578"/>
    <mergeCell ref="E1578:S1578"/>
    <mergeCell ref="T1578:X1578"/>
    <mergeCell ref="Y1578:AC1578"/>
    <mergeCell ref="AD1578:AH1578"/>
    <mergeCell ref="AI1578:AK1578"/>
    <mergeCell ref="B1581:F1583"/>
    <mergeCell ref="B1585:F1587"/>
    <mergeCell ref="B1589:F1591"/>
    <mergeCell ref="B1593:F1594"/>
    <mergeCell ref="B1596:E1596"/>
    <mergeCell ref="F1596:AK1596"/>
    <mergeCell ref="B1597:E1597"/>
    <mergeCell ref="F1597:AK1597"/>
    <mergeCell ref="B1598:AK1598"/>
    <mergeCell ref="B1599:AK1599"/>
    <mergeCell ref="B1600:AK1600"/>
    <mergeCell ref="B1618:AK1621"/>
    <mergeCell ref="B1623:C1623"/>
    <mergeCell ref="B1637:D1637"/>
    <mergeCell ref="E1637:S1637"/>
    <mergeCell ref="T1637:X1637"/>
    <mergeCell ref="Y1637:AC1637"/>
    <mergeCell ref="AD1637:AH1637"/>
    <mergeCell ref="AI1637:AK1637"/>
    <mergeCell ref="B1644:D1644"/>
    <mergeCell ref="E1644:S1644"/>
    <mergeCell ref="T1644:X1644"/>
    <mergeCell ref="Y1644:AC1644"/>
    <mergeCell ref="AD1644:AH1644"/>
    <mergeCell ref="AI1644:AK1644"/>
    <mergeCell ref="B1645:D1645"/>
    <mergeCell ref="E1645:S1645"/>
    <mergeCell ref="T1645:X1645"/>
    <mergeCell ref="Y1645:AC1645"/>
    <mergeCell ref="AD1645:AH1645"/>
    <mergeCell ref="B1646:D1646"/>
    <mergeCell ref="E1646:S1646"/>
    <mergeCell ref="T1646:X1646"/>
    <mergeCell ref="B1642:D1642"/>
    <mergeCell ref="E1642:S1642"/>
    <mergeCell ref="T1642:X1642"/>
    <mergeCell ref="Y1642:AC1642"/>
    <mergeCell ref="AD1642:AH1642"/>
    <mergeCell ref="AI1642:AK1642"/>
    <mergeCell ref="B1643:D1643"/>
    <mergeCell ref="E1643:S1643"/>
    <mergeCell ref="T1643:X1643"/>
    <mergeCell ref="Y1643:AC1643"/>
    <mergeCell ref="AD1643:AH1643"/>
    <mergeCell ref="AI1643:AK1643"/>
    <mergeCell ref="Y1646:AC1646"/>
    <mergeCell ref="AD1646:AH1646"/>
    <mergeCell ref="AI1646:AK1646"/>
    <mergeCell ref="Y1647:AC1647"/>
    <mergeCell ref="AD1647:AH1647"/>
    <mergeCell ref="AI1647:AK1647"/>
    <mergeCell ref="B1648:D1648"/>
    <mergeCell ref="E1648:S1648"/>
    <mergeCell ref="T1648:X1648"/>
    <mergeCell ref="Y1648:AC1648"/>
    <mergeCell ref="AD1648:AH1648"/>
    <mergeCell ref="AI1648:AK1648"/>
    <mergeCell ref="B1682:I1683"/>
    <mergeCell ref="J1682:W1683"/>
    <mergeCell ref="X1682:AC1683"/>
    <mergeCell ref="AD1682:AK1683"/>
    <mergeCell ref="B1651:F1653"/>
    <mergeCell ref="B1655:F1657"/>
    <mergeCell ref="B1659:F1661"/>
    <mergeCell ref="B1663:F1664"/>
    <mergeCell ref="B1666:E1666"/>
    <mergeCell ref="F1666:AK1666"/>
    <mergeCell ref="B1667:E1667"/>
    <mergeCell ref="F1667:AK1667"/>
    <mergeCell ref="B1668:AK1668"/>
    <mergeCell ref="B1669:AK1669"/>
    <mergeCell ref="B1670:AK1670"/>
    <mergeCell ref="B1671:AK1671"/>
    <mergeCell ref="B1672:AK1672"/>
    <mergeCell ref="B1673:AK1673"/>
    <mergeCell ref="B1675:E1675"/>
    <mergeCell ref="T1675:W1675"/>
    <mergeCell ref="B1647:D1647"/>
    <mergeCell ref="E1647:S1647"/>
    <mergeCell ref="T1647:X1647"/>
    <mergeCell ref="E1709:S1709"/>
    <mergeCell ref="T1709:X1709"/>
    <mergeCell ref="Y1709:AC1709"/>
    <mergeCell ref="AD1709:AH1709"/>
    <mergeCell ref="AI1709:AK1709"/>
    <mergeCell ref="B1712:D1712"/>
    <mergeCell ref="E1712:S1712"/>
    <mergeCell ref="T1712:X1712"/>
    <mergeCell ref="Y1712:AC1712"/>
    <mergeCell ref="AD1712:AH1712"/>
    <mergeCell ref="AI1712:AK1712"/>
    <mergeCell ref="B1713:D1713"/>
    <mergeCell ref="E1713:S1713"/>
    <mergeCell ref="T1713:X1713"/>
    <mergeCell ref="Y1713:AC1713"/>
    <mergeCell ref="AD1713:AH1713"/>
    <mergeCell ref="AI1713:AK1713"/>
    <mergeCell ref="AD1710:AH1710"/>
    <mergeCell ref="AI1710:AK1710"/>
    <mergeCell ref="B1711:D1711"/>
    <mergeCell ref="E1711:S1711"/>
    <mergeCell ref="T1711:X1711"/>
    <mergeCell ref="Y1711:AC1711"/>
    <mergeCell ref="AD1711:AH1711"/>
    <mergeCell ref="AI1711:AK1711"/>
    <mergeCell ref="B1710:D1710"/>
    <mergeCell ref="E1710:S1710"/>
    <mergeCell ref="T1710:X1710"/>
    <mergeCell ref="Y1710:AC1710"/>
    <mergeCell ref="B1709:D1709"/>
    <mergeCell ref="B1777:D1777"/>
    <mergeCell ref="E1777:S1777"/>
    <mergeCell ref="T1777:X1777"/>
    <mergeCell ref="Y1777:AC1777"/>
    <mergeCell ref="AD1777:AH1777"/>
    <mergeCell ref="AI1777:AK1777"/>
    <mergeCell ref="B1778:D1778"/>
    <mergeCell ref="E1778:S1778"/>
    <mergeCell ref="T1778:X1778"/>
    <mergeCell ref="Y1778:AC1778"/>
    <mergeCell ref="AD1778:AH1778"/>
    <mergeCell ref="AI1778:AK1778"/>
    <mergeCell ref="B1718:D1718"/>
    <mergeCell ref="E1718:S1718"/>
    <mergeCell ref="T1718:X1718"/>
    <mergeCell ref="Y1718:AC1718"/>
    <mergeCell ref="AD1718:AH1718"/>
    <mergeCell ref="AI1718:AK1718"/>
    <mergeCell ref="B1721:F1723"/>
    <mergeCell ref="B1725:F1727"/>
    <mergeCell ref="B1729:F1731"/>
    <mergeCell ref="B1733:F1734"/>
    <mergeCell ref="B1736:E1736"/>
    <mergeCell ref="F1736:AK1736"/>
    <mergeCell ref="X1755:AB1755"/>
    <mergeCell ref="AC1755:AK1755"/>
    <mergeCell ref="X1752:AC1753"/>
    <mergeCell ref="AD1752:AK1753"/>
    <mergeCell ref="B1755:H1755"/>
    <mergeCell ref="B1738:AK1738"/>
    <mergeCell ref="B1739:AK1739"/>
    <mergeCell ref="B1740:AK1740"/>
    <mergeCell ref="B1780:D1780"/>
    <mergeCell ref="E1780:S1780"/>
    <mergeCell ref="T1780:X1780"/>
    <mergeCell ref="Y1780:AC1780"/>
    <mergeCell ref="AD1780:AH1780"/>
    <mergeCell ref="AI1780:AK1780"/>
    <mergeCell ref="B1781:D1781"/>
    <mergeCell ref="E1781:S1781"/>
    <mergeCell ref="T1781:X1781"/>
    <mergeCell ref="Y1781:AC1781"/>
    <mergeCell ref="AD1781:AH1781"/>
    <mergeCell ref="AI1781:AK1781"/>
    <mergeCell ref="B1782:D1782"/>
    <mergeCell ref="E1782:S1782"/>
    <mergeCell ref="T1782:X1782"/>
    <mergeCell ref="Y1782:AC1782"/>
    <mergeCell ref="AD1782:AH1782"/>
    <mergeCell ref="AI1782:AK1782"/>
    <mergeCell ref="B1783:D1783"/>
    <mergeCell ref="E1783:S1783"/>
    <mergeCell ref="T1783:X1783"/>
    <mergeCell ref="Y1783:AC1783"/>
    <mergeCell ref="AD1783:AH1783"/>
    <mergeCell ref="AI1783:AK1783"/>
    <mergeCell ref="B1786:D1786"/>
    <mergeCell ref="E1786:S1786"/>
    <mergeCell ref="T1786:X1786"/>
    <mergeCell ref="Y1786:AC1786"/>
    <mergeCell ref="AD1786:AH1786"/>
    <mergeCell ref="AI1786:AK1786"/>
    <mergeCell ref="B1784:D1784"/>
    <mergeCell ref="E1784:S1784"/>
    <mergeCell ref="T1784:X1784"/>
    <mergeCell ref="Y1784:AC1784"/>
    <mergeCell ref="AD1784:AH1784"/>
    <mergeCell ref="AI1784:AK1784"/>
    <mergeCell ref="B1787:D1787"/>
    <mergeCell ref="E1787:S1787"/>
    <mergeCell ref="T1787:X1787"/>
    <mergeCell ref="Y1787:AC1787"/>
    <mergeCell ref="AD1787:AH1787"/>
    <mergeCell ref="AI1787:AK1787"/>
    <mergeCell ref="B1788:D1788"/>
    <mergeCell ref="E1788:S1788"/>
    <mergeCell ref="T1788:X1788"/>
    <mergeCell ref="Y1788:AC1788"/>
    <mergeCell ref="AD1788:AH1788"/>
    <mergeCell ref="AI1788:AK1788"/>
    <mergeCell ref="B1791:F1793"/>
    <mergeCell ref="B1795:F1797"/>
    <mergeCell ref="B1799:F1801"/>
    <mergeCell ref="B1803:F1804"/>
    <mergeCell ref="B1806:E1806"/>
    <mergeCell ref="F1806:AK1806"/>
    <mergeCell ref="B1807:E1807"/>
    <mergeCell ref="F1807:AK1807"/>
    <mergeCell ref="B1808:AK1808"/>
    <mergeCell ref="B1809:AK1809"/>
    <mergeCell ref="B1810:AK1810"/>
    <mergeCell ref="B1811:AK1811"/>
    <mergeCell ref="B1812:AK1812"/>
    <mergeCell ref="B1813:AK1813"/>
    <mergeCell ref="B1815:E1815"/>
    <mergeCell ref="T1815:W1815"/>
    <mergeCell ref="B1822:I1823"/>
    <mergeCell ref="J1822:W1823"/>
    <mergeCell ref="X1822:AC1823"/>
    <mergeCell ref="AD1822:AK1823"/>
    <mergeCell ref="AD1848:AH1848"/>
    <mergeCell ref="AI1848:AK1848"/>
    <mergeCell ref="B1837:B1838"/>
    <mergeCell ref="C1837:AE1838"/>
    <mergeCell ref="AF1837:AH1838"/>
    <mergeCell ref="AI1837:AK1838"/>
    <mergeCell ref="C1839:AE1839"/>
    <mergeCell ref="AF1839:AH1839"/>
    <mergeCell ref="AI1839:AK1839"/>
    <mergeCell ref="C1840:AE1840"/>
    <mergeCell ref="AF1840:AH1840"/>
    <mergeCell ref="AI1840:AK1840"/>
    <mergeCell ref="C1841:AE1841"/>
    <mergeCell ref="AF1841:AH1841"/>
    <mergeCell ref="AI1841:AK1841"/>
    <mergeCell ref="C1842:AE1842"/>
    <mergeCell ref="AF1842:AH1842"/>
    <mergeCell ref="AI1842:AK1842"/>
    <mergeCell ref="B1917:D1917"/>
    <mergeCell ref="E1917:S1917"/>
    <mergeCell ref="T1917:X1917"/>
    <mergeCell ref="Y1917:AC1917"/>
    <mergeCell ref="AD1917:AH1917"/>
    <mergeCell ref="AI1917:AK1917"/>
    <mergeCell ref="B1918:D1918"/>
    <mergeCell ref="E1918:S1918"/>
    <mergeCell ref="T1918:X1918"/>
    <mergeCell ref="Y1918:AC1918"/>
    <mergeCell ref="T1919:X1919"/>
    <mergeCell ref="Y1919:AC1919"/>
    <mergeCell ref="AD1919:AH1919"/>
    <mergeCell ref="AI1854:AK1854"/>
    <mergeCell ref="B1855:D1855"/>
    <mergeCell ref="E1855:S1855"/>
    <mergeCell ref="T1855:X1855"/>
    <mergeCell ref="Y1855:AC1855"/>
    <mergeCell ref="AD1855:AH1855"/>
    <mergeCell ref="AI1855:AK1855"/>
    <mergeCell ref="B1856:D1856"/>
    <mergeCell ref="E1856:S1856"/>
    <mergeCell ref="T1856:X1856"/>
    <mergeCell ref="Y1856:AC1856"/>
    <mergeCell ref="AD1856:AH1856"/>
    <mergeCell ref="AI1856:AK1856"/>
    <mergeCell ref="B1854:D1854"/>
    <mergeCell ref="E1854:S1854"/>
    <mergeCell ref="T1854:X1854"/>
    <mergeCell ref="Y1854:AC1854"/>
    <mergeCell ref="AD1854:AH1854"/>
    <mergeCell ref="AI1919:AK1919"/>
    <mergeCell ref="AI1925:AK1925"/>
    <mergeCell ref="B1925:D1925"/>
    <mergeCell ref="E1925:S1925"/>
    <mergeCell ref="T1925:X1925"/>
    <mergeCell ref="Y1925:AC1925"/>
    <mergeCell ref="AD1925:AH1925"/>
    <mergeCell ref="B1920:D1920"/>
    <mergeCell ref="E1920:S1920"/>
    <mergeCell ref="T1920:X1920"/>
    <mergeCell ref="Y1920:AC1920"/>
    <mergeCell ref="AD1920:AH1920"/>
    <mergeCell ref="AI1920:AK1920"/>
    <mergeCell ref="B1921:D1921"/>
    <mergeCell ref="E1921:S1921"/>
    <mergeCell ref="T1921:X1921"/>
    <mergeCell ref="Y1921:AC1921"/>
    <mergeCell ref="AD1921:AH1921"/>
    <mergeCell ref="AI1921:AK1921"/>
    <mergeCell ref="AD1918:AH1918"/>
    <mergeCell ref="AI1918:AK1918"/>
    <mergeCell ref="B1919:D1919"/>
    <mergeCell ref="E1919:S1919"/>
    <mergeCell ref="B1949:AK1949"/>
    <mergeCell ref="B1950:AK1950"/>
    <mergeCell ref="B1922:D1922"/>
    <mergeCell ref="E1922:S1922"/>
    <mergeCell ref="T1922:X1922"/>
    <mergeCell ref="Y1922:AC1922"/>
    <mergeCell ref="AD1922:AH1922"/>
    <mergeCell ref="AI1922:AK1922"/>
    <mergeCell ref="B1923:D1923"/>
    <mergeCell ref="E1923:S1923"/>
    <mergeCell ref="T1923:X1923"/>
    <mergeCell ref="Y1923:AC1923"/>
    <mergeCell ref="AD1923:AH1923"/>
    <mergeCell ref="AI1923:AK1923"/>
    <mergeCell ref="Y1926:AC1926"/>
    <mergeCell ref="AD1926:AH1926"/>
    <mergeCell ref="AI1926:AK1926"/>
    <mergeCell ref="B1927:D1927"/>
    <mergeCell ref="E1927:S1927"/>
    <mergeCell ref="T1927:X1927"/>
    <mergeCell ref="Y1927:AC1927"/>
    <mergeCell ref="AD1927:AH1927"/>
    <mergeCell ref="AI1927:AK1927"/>
    <mergeCell ref="B1926:D1926"/>
    <mergeCell ref="E1926:S1926"/>
    <mergeCell ref="T1926:X1926"/>
    <mergeCell ref="B1928:D1928"/>
    <mergeCell ref="E1928:S1928"/>
    <mergeCell ref="T1928:X1928"/>
    <mergeCell ref="Y1928:AC1928"/>
    <mergeCell ref="AD1928:AH1928"/>
    <mergeCell ref="AI1928:AK1928"/>
    <mergeCell ref="B1931:F1933"/>
    <mergeCell ref="Y1989:AC1989"/>
    <mergeCell ref="AD1989:AH1989"/>
    <mergeCell ref="AI1989:AK1989"/>
    <mergeCell ref="B1992:D1992"/>
    <mergeCell ref="E1992:S1992"/>
    <mergeCell ref="T1992:X1992"/>
    <mergeCell ref="Y1992:AC1992"/>
    <mergeCell ref="AD1992:AH1992"/>
    <mergeCell ref="AI1992:AK1992"/>
    <mergeCell ref="B1993:D1993"/>
    <mergeCell ref="E1993:S1993"/>
    <mergeCell ref="T1993:X1993"/>
    <mergeCell ref="Y1993:AC1993"/>
    <mergeCell ref="AD1993:AH1993"/>
    <mergeCell ref="AI1993:AK1993"/>
    <mergeCell ref="B1946:E1946"/>
    <mergeCell ref="F1946:AK1946"/>
    <mergeCell ref="B1947:E1947"/>
    <mergeCell ref="F1947:AK1947"/>
    <mergeCell ref="B1948:AK1948"/>
    <mergeCell ref="AG1973:AK1973"/>
    <mergeCell ref="B1975:E1975"/>
    <mergeCell ref="S1975:U1975"/>
    <mergeCell ref="V1975:AA1975"/>
    <mergeCell ref="AB1975:AE1975"/>
    <mergeCell ref="B1962:I1963"/>
    <mergeCell ref="B1935:F1937"/>
    <mergeCell ref="E1995:S1995"/>
    <mergeCell ref="T1995:X1995"/>
    <mergeCell ref="Y1995:AC1995"/>
    <mergeCell ref="AD1995:AH1995"/>
    <mergeCell ref="AI1995:AK1995"/>
    <mergeCell ref="B1996:D1996"/>
    <mergeCell ref="E1996:S1996"/>
    <mergeCell ref="T1996:X1996"/>
    <mergeCell ref="Y1996:AC1996"/>
    <mergeCell ref="AD1996:AH1996"/>
    <mergeCell ref="AI1996:AK1996"/>
    <mergeCell ref="B1997:D1997"/>
    <mergeCell ref="E1997:S1997"/>
    <mergeCell ref="T1997:X1997"/>
    <mergeCell ref="Y1997:AC1997"/>
    <mergeCell ref="AD1997:AH1997"/>
    <mergeCell ref="AI1997:AK1997"/>
    <mergeCell ref="B2022:AK2022"/>
    <mergeCell ref="B2023:AK2023"/>
    <mergeCell ref="B2025:E2025"/>
    <mergeCell ref="T2025:W2025"/>
    <mergeCell ref="B2032:I2033"/>
    <mergeCell ref="J2032:W2033"/>
    <mergeCell ref="X2032:AC2033"/>
    <mergeCell ref="AD2032:AK2033"/>
    <mergeCell ref="B2021:AK2021"/>
    <mergeCell ref="B2035:H2035"/>
    <mergeCell ref="X2035:AB2035"/>
    <mergeCell ref="AC2035:AK2035"/>
    <mergeCell ref="O2035:Q2035"/>
    <mergeCell ref="B1998:D1998"/>
    <mergeCell ref="E1998:S1998"/>
    <mergeCell ref="T1998:X1998"/>
    <mergeCell ref="Y1998:AC1998"/>
    <mergeCell ref="AD1998:AH1998"/>
    <mergeCell ref="AI1998:AK1998"/>
    <mergeCell ref="B2001:F2003"/>
    <mergeCell ref="B2005:F2007"/>
    <mergeCell ref="B2009:F2011"/>
    <mergeCell ref="B2013:F2014"/>
    <mergeCell ref="B2016:E2016"/>
    <mergeCell ref="F2016:AK2016"/>
    <mergeCell ref="B2017:E2017"/>
    <mergeCell ref="F2017:AK2017"/>
    <mergeCell ref="B2018:AK2018"/>
    <mergeCell ref="B2019:AK2019"/>
    <mergeCell ref="B2020:AK2020"/>
    <mergeCell ref="Y2063:AC2063"/>
    <mergeCell ref="AD2063:AH2063"/>
    <mergeCell ref="AI2063:AK2063"/>
    <mergeCell ref="B2060:D2060"/>
    <mergeCell ref="E2060:S2060"/>
    <mergeCell ref="T2060:X2060"/>
    <mergeCell ref="Y2060:AC2060"/>
    <mergeCell ref="AD2060:AH2060"/>
    <mergeCell ref="AI2060:AK2060"/>
    <mergeCell ref="B2061:D2061"/>
    <mergeCell ref="E2061:S2061"/>
    <mergeCell ref="T2061:X2061"/>
    <mergeCell ref="Y2061:AC2061"/>
    <mergeCell ref="AD2061:AH2061"/>
    <mergeCell ref="AI2061:AK2061"/>
    <mergeCell ref="B2062:D2062"/>
    <mergeCell ref="E2062:S2062"/>
    <mergeCell ref="T2062:X2062"/>
    <mergeCell ref="Y2062:AC2062"/>
    <mergeCell ref="AD2062:AH2062"/>
    <mergeCell ref="AI2062:AK2062"/>
    <mergeCell ref="AI2058:AK2058"/>
    <mergeCell ref="E2066:S2066"/>
    <mergeCell ref="T2066:X2066"/>
    <mergeCell ref="Y2066:AC2066"/>
    <mergeCell ref="AD2066:AH2066"/>
    <mergeCell ref="AI2066:AK2066"/>
    <mergeCell ref="B2064:D2064"/>
    <mergeCell ref="B2067:D2067"/>
    <mergeCell ref="E2067:S2067"/>
    <mergeCell ref="T2067:X2067"/>
    <mergeCell ref="Y2067:AC2067"/>
    <mergeCell ref="AD2067:AH2067"/>
    <mergeCell ref="AI2067:AK2067"/>
    <mergeCell ref="B2068:D2068"/>
    <mergeCell ref="E2068:S2068"/>
    <mergeCell ref="T2068:X2068"/>
    <mergeCell ref="Y2068:AC2068"/>
    <mergeCell ref="AD2068:AH2068"/>
    <mergeCell ref="AI2068:AK2068"/>
    <mergeCell ref="E2064:S2064"/>
    <mergeCell ref="T2064:X2064"/>
    <mergeCell ref="Y2064:AC2064"/>
    <mergeCell ref="AD2064:AH2064"/>
    <mergeCell ref="AI2064:AK2064"/>
    <mergeCell ref="B2065:D2065"/>
    <mergeCell ref="E2065:S2065"/>
    <mergeCell ref="T2065:X2065"/>
    <mergeCell ref="Y2065:AC2065"/>
    <mergeCell ref="AD2065:AH2065"/>
    <mergeCell ref="B2063:D2063"/>
    <mergeCell ref="E2063:S2063"/>
    <mergeCell ref="T2063:X2063"/>
    <mergeCell ref="AI2065:AK2065"/>
    <mergeCell ref="B2066:D2066"/>
    <mergeCell ref="AI2130:AK2130"/>
    <mergeCell ref="O2105:Q2105"/>
    <mergeCell ref="B2108:AK2111"/>
    <mergeCell ref="B2113:C2113"/>
    <mergeCell ref="L2113:O2113"/>
    <mergeCell ref="AE2113:AF2113"/>
    <mergeCell ref="AG2113:AK2113"/>
    <mergeCell ref="B2115:E2115"/>
    <mergeCell ref="S2115:U2115"/>
    <mergeCell ref="V2115:AA2115"/>
    <mergeCell ref="AB2115:AE2115"/>
    <mergeCell ref="B2129:D2129"/>
    <mergeCell ref="E2129:S2129"/>
    <mergeCell ref="T2129:X2129"/>
    <mergeCell ref="Y2129:AC2129"/>
    <mergeCell ref="B2071:F2073"/>
    <mergeCell ref="B2075:F2077"/>
    <mergeCell ref="B2079:F2081"/>
    <mergeCell ref="B2083:F2084"/>
    <mergeCell ref="B2086:E2086"/>
    <mergeCell ref="F2086:AK2086"/>
    <mergeCell ref="B2087:E2087"/>
    <mergeCell ref="B2131:D2131"/>
    <mergeCell ref="E2131:S2131"/>
    <mergeCell ref="T2131:X2131"/>
    <mergeCell ref="Y2131:AC2131"/>
    <mergeCell ref="AD2131:AH2131"/>
    <mergeCell ref="AI2131:AK2131"/>
    <mergeCell ref="AD2128:AH2128"/>
    <mergeCell ref="AI2128:AK2128"/>
    <mergeCell ref="B2117:B2118"/>
    <mergeCell ref="C2117:AE2118"/>
    <mergeCell ref="AF2117:AH2118"/>
    <mergeCell ref="AI2117:AK2118"/>
    <mergeCell ref="C2119:AE2119"/>
    <mergeCell ref="AF2119:AH2119"/>
    <mergeCell ref="AI2119:AK2119"/>
    <mergeCell ref="C2120:AE2120"/>
    <mergeCell ref="AF2120:AH2120"/>
    <mergeCell ref="AI2120:AK2120"/>
    <mergeCell ref="C2121:AE2121"/>
    <mergeCell ref="AF2121:AH2121"/>
    <mergeCell ref="AI2121:AK2121"/>
    <mergeCell ref="C2122:AE2122"/>
    <mergeCell ref="AF2122:AH2122"/>
    <mergeCell ref="AI2122:AK2122"/>
    <mergeCell ref="C2123:AE2123"/>
    <mergeCell ref="AF2123:AH2123"/>
    <mergeCell ref="AI2123:AK2123"/>
    <mergeCell ref="AD2129:AH2129"/>
    <mergeCell ref="AI2129:AK2129"/>
    <mergeCell ref="B2157:E2157"/>
    <mergeCell ref="F2157:AK2157"/>
    <mergeCell ref="B2158:AK2158"/>
    <mergeCell ref="B2159:AK2159"/>
    <mergeCell ref="B2160:AK2160"/>
    <mergeCell ref="B2161:AK2161"/>
    <mergeCell ref="B2162:AK2162"/>
    <mergeCell ref="B2163:AK2163"/>
    <mergeCell ref="B2165:E2165"/>
    <mergeCell ref="T2165:W2165"/>
    <mergeCell ref="B2172:I2173"/>
    <mergeCell ref="J2172:W2173"/>
    <mergeCell ref="X2172:AC2173"/>
    <mergeCell ref="AD2172:AK2173"/>
    <mergeCell ref="B2137:D2137"/>
    <mergeCell ref="F2087:AK2087"/>
    <mergeCell ref="B2088:AK2088"/>
    <mergeCell ref="B2089:AK2089"/>
    <mergeCell ref="B2090:AK2090"/>
    <mergeCell ref="B2091:AK2091"/>
    <mergeCell ref="B2092:AK2092"/>
    <mergeCell ref="B2093:AK2093"/>
    <mergeCell ref="B2095:E2095"/>
    <mergeCell ref="T2095:W2095"/>
    <mergeCell ref="B2102:I2103"/>
    <mergeCell ref="J2102:W2103"/>
    <mergeCell ref="X2102:AC2103"/>
    <mergeCell ref="B2130:D2130"/>
    <mergeCell ref="E2130:S2130"/>
    <mergeCell ref="T2130:X2130"/>
    <mergeCell ref="Y2130:AC2130"/>
    <mergeCell ref="AD2130:AH2130"/>
    <mergeCell ref="AI2133:AK2133"/>
    <mergeCell ref="B2134:D2134"/>
    <mergeCell ref="E2134:S2134"/>
    <mergeCell ref="T2134:X2134"/>
    <mergeCell ref="Y2134:AC2134"/>
    <mergeCell ref="AD2134:AH2134"/>
    <mergeCell ref="AI2134:AK2134"/>
    <mergeCell ref="E2137:S2137"/>
    <mergeCell ref="T2137:X2137"/>
    <mergeCell ref="Y2137:AC2137"/>
    <mergeCell ref="AD2137:AH2137"/>
    <mergeCell ref="AI2137:AK2137"/>
    <mergeCell ref="B2132:D2132"/>
    <mergeCell ref="E2132:S2132"/>
    <mergeCell ref="T2132:X2132"/>
    <mergeCell ref="Y2132:AC2132"/>
    <mergeCell ref="AD2132:AH2132"/>
    <mergeCell ref="AI2132:AK2132"/>
    <mergeCell ref="B2136:D2136"/>
    <mergeCell ref="E2136:S2136"/>
    <mergeCell ref="T2136:X2136"/>
    <mergeCell ref="Y2136:AC2136"/>
    <mergeCell ref="AD2136:AH2136"/>
    <mergeCell ref="AI2136:AK2136"/>
    <mergeCell ref="C2194:AE2194"/>
    <mergeCell ref="AF2194:AH2194"/>
    <mergeCell ref="AI2194:AK2194"/>
    <mergeCell ref="C2195:AE2195"/>
    <mergeCell ref="AF2195:AH2195"/>
    <mergeCell ref="AI2195:AK2195"/>
    <mergeCell ref="B2138:D2138"/>
    <mergeCell ref="E2138:S2138"/>
    <mergeCell ref="T2138:X2138"/>
    <mergeCell ref="Y2138:AC2138"/>
    <mergeCell ref="AD2138:AH2138"/>
    <mergeCell ref="AI2138:AK2138"/>
    <mergeCell ref="B2141:F2143"/>
    <mergeCell ref="B2145:F2147"/>
    <mergeCell ref="B2149:F2151"/>
    <mergeCell ref="B2153:F2154"/>
    <mergeCell ref="B2156:E2156"/>
    <mergeCell ref="F2156:AK2156"/>
    <mergeCell ref="X2175:AB2175"/>
    <mergeCell ref="AC2175:AK2175"/>
    <mergeCell ref="B2187:B2188"/>
    <mergeCell ref="C2187:AE2188"/>
    <mergeCell ref="AF2187:AH2188"/>
    <mergeCell ref="AI2187:AK2188"/>
    <mergeCell ref="C2189:AE2189"/>
    <mergeCell ref="AF2189:AH2189"/>
    <mergeCell ref="AI2189:AK2189"/>
    <mergeCell ref="C2190:AE2190"/>
    <mergeCell ref="AF2190:AH2190"/>
    <mergeCell ref="AI2190:AK2190"/>
    <mergeCell ref="C2191:AE2191"/>
    <mergeCell ref="AF2191:AH2191"/>
    <mergeCell ref="B2200:D2200"/>
    <mergeCell ref="E2200:S2200"/>
    <mergeCell ref="T2200:X2200"/>
    <mergeCell ref="Y2200:AC2200"/>
    <mergeCell ref="AD2200:AH2200"/>
    <mergeCell ref="AI2200:AK2200"/>
    <mergeCell ref="B2201:D2201"/>
    <mergeCell ref="E2201:S2201"/>
    <mergeCell ref="T2201:X2201"/>
    <mergeCell ref="Y2201:AC2201"/>
    <mergeCell ref="AD2201:AH2201"/>
    <mergeCell ref="AI2201:AK2201"/>
    <mergeCell ref="B2197:D2197"/>
    <mergeCell ref="E2197:S2197"/>
    <mergeCell ref="T2197:X2197"/>
    <mergeCell ref="Y2197:AC2197"/>
    <mergeCell ref="AD2197:AH2197"/>
    <mergeCell ref="AI2197:AK2197"/>
    <mergeCell ref="B2198:D2198"/>
    <mergeCell ref="E2198:S2198"/>
    <mergeCell ref="T2198:X2198"/>
    <mergeCell ref="Y2198:AC2198"/>
    <mergeCell ref="AI2206:AK2206"/>
    <mergeCell ref="B2207:D2207"/>
    <mergeCell ref="E2207:S2207"/>
    <mergeCell ref="T2207:X2207"/>
    <mergeCell ref="Y2207:AC2207"/>
    <mergeCell ref="AD2207:AH2207"/>
    <mergeCell ref="AI2207:AK2207"/>
    <mergeCell ref="B2202:D2202"/>
    <mergeCell ref="E2202:S2202"/>
    <mergeCell ref="T2202:X2202"/>
    <mergeCell ref="Y2202:AC2202"/>
    <mergeCell ref="AD2202:AH2202"/>
    <mergeCell ref="AI2202:AK2202"/>
    <mergeCell ref="B2203:D2203"/>
    <mergeCell ref="E2203:S2203"/>
    <mergeCell ref="T2203:X2203"/>
    <mergeCell ref="Y2203:AC2203"/>
    <mergeCell ref="AD2203:AH2203"/>
    <mergeCell ref="AI2203:AK2203"/>
    <mergeCell ref="B2204:D2204"/>
    <mergeCell ref="E2204:S2204"/>
    <mergeCell ref="T2204:X2204"/>
    <mergeCell ref="Y2204:AC2204"/>
    <mergeCell ref="AD2204:AH2204"/>
    <mergeCell ref="AI2204:AK2204"/>
    <mergeCell ref="AD2205:AH2205"/>
    <mergeCell ref="AI2205:AK2205"/>
    <mergeCell ref="B2206:D2206"/>
    <mergeCell ref="E2206:S2206"/>
    <mergeCell ref="T2206:X2206"/>
    <mergeCell ref="Y2206:AC2206"/>
    <mergeCell ref="AD2206:AH2206"/>
    <mergeCell ref="B2208:D2208"/>
    <mergeCell ref="E2208:S2208"/>
    <mergeCell ref="T2208:X2208"/>
    <mergeCell ref="Y2208:AC2208"/>
    <mergeCell ref="AD2208:AH2208"/>
    <mergeCell ref="AI2208:AK2208"/>
    <mergeCell ref="B2211:F2213"/>
    <mergeCell ref="B2215:F2217"/>
    <mergeCell ref="B2219:F2221"/>
    <mergeCell ref="B2223:F2224"/>
    <mergeCell ref="B2226:E2226"/>
    <mergeCell ref="F2226:AK2226"/>
    <mergeCell ref="B2227:E2227"/>
    <mergeCell ref="F2227:AK2227"/>
    <mergeCell ref="B2228:AK2228"/>
    <mergeCell ref="B2229:AK2229"/>
    <mergeCell ref="B2230:AK2230"/>
    <mergeCell ref="B2231:AK2231"/>
    <mergeCell ref="E2271:S2271"/>
    <mergeCell ref="T2271:X2271"/>
    <mergeCell ref="Y2271:AC2271"/>
    <mergeCell ref="AD2271:AH2271"/>
    <mergeCell ref="AI2271:AK2271"/>
    <mergeCell ref="B2272:D2272"/>
    <mergeCell ref="E2272:S2272"/>
    <mergeCell ref="T2272:X2272"/>
    <mergeCell ref="Y2272:AC2272"/>
    <mergeCell ref="AD2272:AH2272"/>
    <mergeCell ref="AI2272:AK2272"/>
    <mergeCell ref="B2273:D2273"/>
    <mergeCell ref="E2273:S2273"/>
    <mergeCell ref="T2273:X2273"/>
    <mergeCell ref="Y2273:AC2273"/>
    <mergeCell ref="AD2273:AH2273"/>
    <mergeCell ref="AI2273:AK2273"/>
    <mergeCell ref="T2268:X2268"/>
    <mergeCell ref="Y2268:AC2268"/>
    <mergeCell ref="AD2268:AH2268"/>
    <mergeCell ref="AI2268:AK2268"/>
    <mergeCell ref="B2269:D2269"/>
    <mergeCell ref="E2269:S2269"/>
    <mergeCell ref="T2269:X2269"/>
    <mergeCell ref="Y2269:AC2269"/>
    <mergeCell ref="AD2269:AH2269"/>
    <mergeCell ref="AI2269:AK2269"/>
    <mergeCell ref="B2257:B2258"/>
    <mergeCell ref="C2257:AE2258"/>
    <mergeCell ref="AF2257:AH2258"/>
    <mergeCell ref="AI2257:AK2258"/>
    <mergeCell ref="B2274:D2274"/>
    <mergeCell ref="E2274:S2274"/>
    <mergeCell ref="T2274:X2274"/>
    <mergeCell ref="Y2274:AC2274"/>
    <mergeCell ref="AD2274:AH2274"/>
    <mergeCell ref="AI2274:AK2274"/>
    <mergeCell ref="B2275:D2275"/>
    <mergeCell ref="E2275:S2275"/>
    <mergeCell ref="T2275:X2275"/>
    <mergeCell ref="Y2275:AC2275"/>
    <mergeCell ref="AD2275:AH2275"/>
    <mergeCell ref="AI2275:AK2275"/>
    <mergeCell ref="B2276:D2276"/>
    <mergeCell ref="E2276:S2276"/>
    <mergeCell ref="T2276:X2276"/>
    <mergeCell ref="Y2276:AC2276"/>
    <mergeCell ref="AD2276:AH2276"/>
    <mergeCell ref="AI2276:AK2276"/>
    <mergeCell ref="B2277:D2277"/>
    <mergeCell ref="E2277:S2277"/>
    <mergeCell ref="T2277:X2277"/>
    <mergeCell ref="Y2277:AC2277"/>
    <mergeCell ref="AD2277:AH2277"/>
    <mergeCell ref="AI2277:AK2277"/>
    <mergeCell ref="B2278:D2278"/>
    <mergeCell ref="E2278:S2278"/>
    <mergeCell ref="T2278:X2278"/>
    <mergeCell ref="AD2278:AH2278"/>
    <mergeCell ref="AI2278:AK2278"/>
    <mergeCell ref="B2281:F2283"/>
    <mergeCell ref="B2312:I2313"/>
    <mergeCell ref="J2312:W2313"/>
    <mergeCell ref="X2312:AC2313"/>
    <mergeCell ref="AD2312:AK2313"/>
    <mergeCell ref="B2340:D2340"/>
    <mergeCell ref="E2340:S2340"/>
    <mergeCell ref="T2340:X2340"/>
    <mergeCell ref="Y2340:AC2340"/>
    <mergeCell ref="AD2340:AH2340"/>
    <mergeCell ref="AI2340:AK2340"/>
    <mergeCell ref="B2338:D2338"/>
    <mergeCell ref="E2338:S2338"/>
    <mergeCell ref="T2338:X2338"/>
    <mergeCell ref="Y2338:AC2338"/>
    <mergeCell ref="AD2338:AH2338"/>
    <mergeCell ref="AI2338:AK2338"/>
    <mergeCell ref="B2339:D2339"/>
    <mergeCell ref="E2339:S2339"/>
    <mergeCell ref="T2339:X2339"/>
    <mergeCell ref="Y2339:AC2339"/>
    <mergeCell ref="AG2323:AK2323"/>
    <mergeCell ref="B2315:H2315"/>
    <mergeCell ref="X2315:AB2315"/>
    <mergeCell ref="AC2315:AK2315"/>
    <mergeCell ref="B2341:D2341"/>
    <mergeCell ref="E2341:S2341"/>
    <mergeCell ref="T2341:X2341"/>
    <mergeCell ref="Y2341:AC2341"/>
    <mergeCell ref="AD2341:AH2341"/>
    <mergeCell ref="AI2341:AK2341"/>
    <mergeCell ref="B2342:D2342"/>
    <mergeCell ref="E2342:S2342"/>
    <mergeCell ref="T2342:X2342"/>
    <mergeCell ref="Y2342:AC2342"/>
    <mergeCell ref="AD2342:AH2342"/>
    <mergeCell ref="AI2342:AK2342"/>
    <mergeCell ref="B2343:D2343"/>
    <mergeCell ref="E2343:S2343"/>
    <mergeCell ref="T2343:X2343"/>
    <mergeCell ref="Y2343:AC2343"/>
    <mergeCell ref="AD2343:AH2343"/>
    <mergeCell ref="AI2343:AK2343"/>
    <mergeCell ref="B2344:D2344"/>
    <mergeCell ref="E2344:S2344"/>
    <mergeCell ref="T2344:X2344"/>
    <mergeCell ref="Y2344:AC2344"/>
    <mergeCell ref="AD2344:AH2344"/>
    <mergeCell ref="AI2344:AK2344"/>
    <mergeCell ref="B2345:D2345"/>
    <mergeCell ref="E2345:S2345"/>
    <mergeCell ref="T2345:X2345"/>
    <mergeCell ref="Y2345:AC2345"/>
    <mergeCell ref="AD2345:AH2345"/>
    <mergeCell ref="AI2345:AK2345"/>
    <mergeCell ref="E2346:S2346"/>
    <mergeCell ref="T2346:X2346"/>
    <mergeCell ref="Y2346:AC2346"/>
    <mergeCell ref="AD2346:AH2346"/>
    <mergeCell ref="AI2346:AK2346"/>
    <mergeCell ref="B2347:D2347"/>
    <mergeCell ref="E2347:S2347"/>
    <mergeCell ref="T2347:X2347"/>
    <mergeCell ref="Y2347:AC2347"/>
    <mergeCell ref="AD2347:AH2347"/>
    <mergeCell ref="AI2347:AK2347"/>
    <mergeCell ref="B2346:D2346"/>
    <mergeCell ref="B2348:D2348"/>
    <mergeCell ref="E2348:S2348"/>
    <mergeCell ref="T2348:X2348"/>
    <mergeCell ref="Y2348:AC2348"/>
    <mergeCell ref="AD2348:AH2348"/>
    <mergeCell ref="AI2348:AK2348"/>
    <mergeCell ref="B2351:F2353"/>
    <mergeCell ref="B2355:F2357"/>
    <mergeCell ref="B2359:F2361"/>
    <mergeCell ref="B2363:F2364"/>
    <mergeCell ref="B2366:E2366"/>
    <mergeCell ref="F2366:AK2366"/>
    <mergeCell ref="B2367:E2367"/>
    <mergeCell ref="F2367:AK2367"/>
    <mergeCell ref="B2368:AK2368"/>
    <mergeCell ref="B2369:AK2369"/>
    <mergeCell ref="B2370:AK2370"/>
    <mergeCell ref="B2371:AK2371"/>
    <mergeCell ref="B2372:AK2372"/>
    <mergeCell ref="B2373:AK2373"/>
    <mergeCell ref="B2375:E2375"/>
    <mergeCell ref="T2375:W2375"/>
    <mergeCell ref="B2382:I2383"/>
    <mergeCell ref="J2382:W2383"/>
    <mergeCell ref="X2382:AC2383"/>
    <mergeCell ref="AD2382:AK2383"/>
    <mergeCell ref="B2385:H2385"/>
    <mergeCell ref="X2385:AB2385"/>
    <mergeCell ref="AC2385:AK2385"/>
    <mergeCell ref="O2385:Q2385"/>
    <mergeCell ref="C2402:AE2402"/>
    <mergeCell ref="AF2402:AH2402"/>
    <mergeCell ref="AI2402:AK2402"/>
    <mergeCell ref="C2403:AE2403"/>
    <mergeCell ref="AF2403:AH2403"/>
    <mergeCell ref="AI2403:AK2403"/>
    <mergeCell ref="C2404:AE2404"/>
    <mergeCell ref="AF2404:AH2404"/>
    <mergeCell ref="AI2404:AK2404"/>
    <mergeCell ref="C2405:AE2405"/>
    <mergeCell ref="AF2405:AH2405"/>
    <mergeCell ref="AI2405:AK2405"/>
    <mergeCell ref="C2400:AE2400"/>
    <mergeCell ref="AF2400:AH2400"/>
    <mergeCell ref="AI2400:AK2400"/>
    <mergeCell ref="C2401:AE2401"/>
    <mergeCell ref="AF2401:AH2401"/>
    <mergeCell ref="AI2401:AK2401"/>
    <mergeCell ref="B2410:D2410"/>
    <mergeCell ref="E2410:S2410"/>
    <mergeCell ref="T2410:X2410"/>
    <mergeCell ref="Y2410:AC2410"/>
    <mergeCell ref="AD2410:AH2410"/>
    <mergeCell ref="AI2410:AK2410"/>
    <mergeCell ref="B2407:D2407"/>
    <mergeCell ref="E2407:S2407"/>
    <mergeCell ref="T2407:X2407"/>
    <mergeCell ref="Y2407:AC2407"/>
    <mergeCell ref="AD2407:AH2407"/>
    <mergeCell ref="AI2407:AK2407"/>
    <mergeCell ref="B2408:D2408"/>
    <mergeCell ref="E2408:S2408"/>
    <mergeCell ref="T2408:X2408"/>
    <mergeCell ref="Y2408:AC2408"/>
    <mergeCell ref="AD2408:AH2408"/>
    <mergeCell ref="AI2408:AK2408"/>
    <mergeCell ref="B2409:D2409"/>
    <mergeCell ref="E2409:S2409"/>
    <mergeCell ref="T2409:X2409"/>
    <mergeCell ref="Y2409:AC2409"/>
    <mergeCell ref="AD2409:AH2409"/>
    <mergeCell ref="AI2409:AK2409"/>
    <mergeCell ref="B2411:D2411"/>
    <mergeCell ref="E2411:S2411"/>
    <mergeCell ref="T2411:X2411"/>
    <mergeCell ref="Y2411:AC2411"/>
    <mergeCell ref="AD2411:AH2411"/>
    <mergeCell ref="AI2411:AK2411"/>
    <mergeCell ref="B2412:D2412"/>
    <mergeCell ref="E2412:S2412"/>
    <mergeCell ref="T2412:X2412"/>
    <mergeCell ref="Y2412:AC2412"/>
    <mergeCell ref="AD2412:AH2412"/>
    <mergeCell ref="AI2412:AK2412"/>
    <mergeCell ref="B2413:D2413"/>
    <mergeCell ref="E2413:S2413"/>
    <mergeCell ref="T2413:X2413"/>
    <mergeCell ref="Y2413:AC2413"/>
    <mergeCell ref="AD2413:AH2413"/>
    <mergeCell ref="AI2413:AK2413"/>
    <mergeCell ref="B2414:D2414"/>
    <mergeCell ref="E2414:S2414"/>
    <mergeCell ref="T2414:X2414"/>
    <mergeCell ref="Y2414:AC2414"/>
    <mergeCell ref="AD2414:AH2414"/>
    <mergeCell ref="AI2414:AK2414"/>
    <mergeCell ref="B2415:D2415"/>
    <mergeCell ref="E2415:S2415"/>
    <mergeCell ref="T2415:X2415"/>
    <mergeCell ref="Y2415:AC2415"/>
    <mergeCell ref="AD2415:AH2415"/>
    <mergeCell ref="AI2415:AK2415"/>
    <mergeCell ref="B2416:D2416"/>
    <mergeCell ref="E2416:S2416"/>
    <mergeCell ref="T2416:X2416"/>
    <mergeCell ref="Y2416:AC2416"/>
    <mergeCell ref="AD2416:AH2416"/>
    <mergeCell ref="AI2416:AK2416"/>
    <mergeCell ref="B2467:B2468"/>
    <mergeCell ref="C2467:AE2468"/>
    <mergeCell ref="AF2467:AH2468"/>
    <mergeCell ref="AI2467:AK2468"/>
    <mergeCell ref="C2469:AE2469"/>
    <mergeCell ref="AF2469:AH2469"/>
    <mergeCell ref="AI2469:AK2469"/>
    <mergeCell ref="C2470:AE2470"/>
    <mergeCell ref="AF2470:AH2470"/>
    <mergeCell ref="AI2470:AK2470"/>
    <mergeCell ref="C2471:AE2471"/>
    <mergeCell ref="AF2471:AH2471"/>
    <mergeCell ref="AI2471:AK2471"/>
    <mergeCell ref="B2437:E2437"/>
    <mergeCell ref="F2437:AK2437"/>
    <mergeCell ref="B2438:AK2438"/>
    <mergeCell ref="B2439:AK2439"/>
    <mergeCell ref="B2440:AK2440"/>
    <mergeCell ref="B2441:AK2441"/>
    <mergeCell ref="B2442:AK2442"/>
    <mergeCell ref="B2443:AK2443"/>
    <mergeCell ref="B2445:E2445"/>
    <mergeCell ref="T2445:W2445"/>
    <mergeCell ref="B2452:I2453"/>
    <mergeCell ref="J2452:W2453"/>
    <mergeCell ref="X2452:AC2453"/>
    <mergeCell ref="AD2452:AK2453"/>
    <mergeCell ref="B2455:H2455"/>
    <mergeCell ref="X2455:AB2455"/>
    <mergeCell ref="AC2455:AK2455"/>
    <mergeCell ref="O2455:Q2455"/>
    <mergeCell ref="B2458:AK2461"/>
    <mergeCell ref="B2480:D2480"/>
    <mergeCell ref="E2480:S2480"/>
    <mergeCell ref="T2480:X2480"/>
    <mergeCell ref="Y2480:AC2480"/>
    <mergeCell ref="AD2480:AH2480"/>
    <mergeCell ref="AI2480:AK2480"/>
    <mergeCell ref="B2481:D2481"/>
    <mergeCell ref="E2481:S2481"/>
    <mergeCell ref="T2481:X2481"/>
    <mergeCell ref="Y2481:AC2481"/>
    <mergeCell ref="AD2481:AH2481"/>
    <mergeCell ref="AI2481:AK2481"/>
    <mergeCell ref="B2482:D2482"/>
    <mergeCell ref="E2482:S2482"/>
    <mergeCell ref="T2482:X2482"/>
    <mergeCell ref="Y2482:AC2482"/>
    <mergeCell ref="AD2482:AH2482"/>
    <mergeCell ref="AI2482:AK2482"/>
    <mergeCell ref="AI2487:AK2487"/>
    <mergeCell ref="B2488:D2488"/>
    <mergeCell ref="E2488:S2488"/>
    <mergeCell ref="T2488:X2488"/>
    <mergeCell ref="Y2488:AC2488"/>
    <mergeCell ref="AD2488:AH2488"/>
    <mergeCell ref="AI2488:AK2488"/>
    <mergeCell ref="B2483:D2483"/>
    <mergeCell ref="E2483:S2483"/>
    <mergeCell ref="T2483:X2483"/>
    <mergeCell ref="Y2483:AC2483"/>
    <mergeCell ref="AD2483:AH2483"/>
    <mergeCell ref="AI2483:AK2483"/>
    <mergeCell ref="B2484:D2484"/>
    <mergeCell ref="E2484:S2484"/>
    <mergeCell ref="T2484:X2484"/>
    <mergeCell ref="Y2484:AC2484"/>
    <mergeCell ref="AD2484:AH2484"/>
    <mergeCell ref="AI2484:AK2484"/>
    <mergeCell ref="B2485:D2485"/>
    <mergeCell ref="E2485:S2485"/>
    <mergeCell ref="T2485:X2485"/>
    <mergeCell ref="Y2485:AC2485"/>
    <mergeCell ref="AD2485:AH2485"/>
    <mergeCell ref="AI2485:AK2485"/>
    <mergeCell ref="C2545:AE2545"/>
    <mergeCell ref="AF2545:AH2545"/>
    <mergeCell ref="AI2545:AK2545"/>
    <mergeCell ref="B2525:H2525"/>
    <mergeCell ref="X2525:AB2525"/>
    <mergeCell ref="AC2525:AK2525"/>
    <mergeCell ref="B2535:E2535"/>
    <mergeCell ref="S2535:U2535"/>
    <mergeCell ref="V2535:AA2535"/>
    <mergeCell ref="AB2535:AE2535"/>
    <mergeCell ref="B2537:B2538"/>
    <mergeCell ref="C2537:AE2538"/>
    <mergeCell ref="AF2537:AH2538"/>
    <mergeCell ref="AI2537:AK2538"/>
    <mergeCell ref="C2539:AE2539"/>
    <mergeCell ref="B2491:F2493"/>
    <mergeCell ref="B2495:F2497"/>
    <mergeCell ref="B2499:F2501"/>
    <mergeCell ref="B2503:F2504"/>
    <mergeCell ref="B2506:E2506"/>
    <mergeCell ref="F2506:AK2506"/>
    <mergeCell ref="B2509:AK2509"/>
    <mergeCell ref="B2510:AK2510"/>
    <mergeCell ref="B2511:AK2511"/>
    <mergeCell ref="B2512:AK2512"/>
    <mergeCell ref="B2513:AK2513"/>
    <mergeCell ref="B2515:E2515"/>
    <mergeCell ref="T2515:W2515"/>
    <mergeCell ref="B2522:I2523"/>
    <mergeCell ref="J2522:W2523"/>
    <mergeCell ref="X2522:AC2523"/>
    <mergeCell ref="AD2522:AK2523"/>
    <mergeCell ref="B2550:D2550"/>
    <mergeCell ref="E2550:S2550"/>
    <mergeCell ref="T2550:X2550"/>
    <mergeCell ref="Y2550:AC2550"/>
    <mergeCell ref="AD2550:AH2550"/>
    <mergeCell ref="AI2550:AK2550"/>
    <mergeCell ref="B2547:D2547"/>
    <mergeCell ref="E2547:S2547"/>
    <mergeCell ref="T2547:X2547"/>
    <mergeCell ref="Y2547:AC2547"/>
    <mergeCell ref="AD2547:AH2547"/>
    <mergeCell ref="AI2547:AK2547"/>
    <mergeCell ref="B2548:D2548"/>
    <mergeCell ref="E2548:S2548"/>
    <mergeCell ref="T2548:X2548"/>
    <mergeCell ref="Y2548:AC2548"/>
    <mergeCell ref="AD2548:AH2548"/>
    <mergeCell ref="AI2548:AK2548"/>
    <mergeCell ref="B2549:D2549"/>
    <mergeCell ref="E2549:S2549"/>
    <mergeCell ref="T2549:X2549"/>
    <mergeCell ref="Y2549:AC2549"/>
    <mergeCell ref="AD2549:AH2549"/>
    <mergeCell ref="AI2549:AK2549"/>
    <mergeCell ref="B2551:D2551"/>
    <mergeCell ref="E2551:S2551"/>
    <mergeCell ref="T2551:X2551"/>
    <mergeCell ref="Y2551:AC2551"/>
    <mergeCell ref="AD2551:AH2551"/>
    <mergeCell ref="AI2551:AK2551"/>
    <mergeCell ref="B2552:D2552"/>
    <mergeCell ref="E2552:S2552"/>
    <mergeCell ref="T2552:X2552"/>
    <mergeCell ref="Y2552:AC2552"/>
    <mergeCell ref="AD2552:AH2552"/>
    <mergeCell ref="AI2552:AK2552"/>
    <mergeCell ref="B2553:D2553"/>
    <mergeCell ref="E2553:S2553"/>
    <mergeCell ref="T2553:X2553"/>
    <mergeCell ref="Y2553:AC2553"/>
    <mergeCell ref="AD2553:AH2553"/>
    <mergeCell ref="AI2553:AK2553"/>
    <mergeCell ref="B2554:D2554"/>
    <mergeCell ref="E2554:S2554"/>
    <mergeCell ref="T2554:X2554"/>
    <mergeCell ref="Y2554:AC2554"/>
    <mergeCell ref="AD2554:AH2554"/>
    <mergeCell ref="AI2554:AK2554"/>
    <mergeCell ref="B2555:D2555"/>
    <mergeCell ref="E2555:S2555"/>
    <mergeCell ref="T2555:X2555"/>
    <mergeCell ref="Y2555:AC2555"/>
    <mergeCell ref="AD2555:AH2555"/>
    <mergeCell ref="AI2555:AK2555"/>
    <mergeCell ref="B2556:D2556"/>
    <mergeCell ref="E2556:S2556"/>
    <mergeCell ref="T2556:X2556"/>
    <mergeCell ref="Y2556:AC2556"/>
    <mergeCell ref="AD2556:AH2556"/>
    <mergeCell ref="AI2556:AK2556"/>
    <mergeCell ref="B2557:D2557"/>
    <mergeCell ref="E2557:S2557"/>
    <mergeCell ref="T2557:X2557"/>
    <mergeCell ref="Y2557:AC2557"/>
    <mergeCell ref="AD2557:AH2557"/>
    <mergeCell ref="AI2557:AK2557"/>
    <mergeCell ref="B2558:D2558"/>
    <mergeCell ref="E2558:S2558"/>
    <mergeCell ref="T2558:X2558"/>
    <mergeCell ref="Y2558:AC2558"/>
    <mergeCell ref="AD2558:AH2558"/>
    <mergeCell ref="AI2558:AK2558"/>
    <mergeCell ref="B2561:F2563"/>
    <mergeCell ref="B2565:F2567"/>
    <mergeCell ref="B2569:F2571"/>
    <mergeCell ref="B2573:F2574"/>
    <mergeCell ref="B2576:E2576"/>
    <mergeCell ref="F2576:AK2576"/>
    <mergeCell ref="B2620:D2620"/>
    <mergeCell ref="E2620:S2620"/>
    <mergeCell ref="T2620:X2620"/>
    <mergeCell ref="Y2620:AC2620"/>
    <mergeCell ref="AD2620:AH2620"/>
    <mergeCell ref="AI2620:AK2620"/>
    <mergeCell ref="B2621:D2621"/>
    <mergeCell ref="E2621:S2621"/>
    <mergeCell ref="T2621:X2621"/>
    <mergeCell ref="Y2621:AC2621"/>
    <mergeCell ref="AD2621:AH2621"/>
    <mergeCell ref="AI2621:AK2621"/>
    <mergeCell ref="B2622:D2622"/>
    <mergeCell ref="E2622:S2622"/>
    <mergeCell ref="T2622:X2622"/>
    <mergeCell ref="Y2622:AC2622"/>
    <mergeCell ref="AD2622:AH2622"/>
    <mergeCell ref="AI2622:AK2622"/>
    <mergeCell ref="B2623:D2623"/>
    <mergeCell ref="E2623:S2623"/>
    <mergeCell ref="T2623:X2623"/>
    <mergeCell ref="Y2623:AC2623"/>
    <mergeCell ref="AD2623:AH2623"/>
    <mergeCell ref="AI2623:AK2623"/>
    <mergeCell ref="B2624:D2624"/>
    <mergeCell ref="E2624:S2624"/>
    <mergeCell ref="T2624:X2624"/>
    <mergeCell ref="Y2624:AC2624"/>
    <mergeCell ref="AD2624:AH2624"/>
    <mergeCell ref="AI2624:AK2624"/>
    <mergeCell ref="B2625:D2625"/>
    <mergeCell ref="E2625:S2625"/>
    <mergeCell ref="T2625:X2625"/>
    <mergeCell ref="Y2625:AC2625"/>
    <mergeCell ref="AD2625:AH2625"/>
    <mergeCell ref="AI2625:AK2625"/>
    <mergeCell ref="B2626:D2626"/>
    <mergeCell ref="E2626:S2626"/>
    <mergeCell ref="T2626:X2626"/>
    <mergeCell ref="Y2626:AC2626"/>
    <mergeCell ref="AD2626:AH2626"/>
    <mergeCell ref="AI2626:AK2626"/>
    <mergeCell ref="B2627:D2627"/>
    <mergeCell ref="E2627:S2627"/>
    <mergeCell ref="T2627:X2627"/>
    <mergeCell ref="Y2627:AC2627"/>
    <mergeCell ref="AD2627:AH2627"/>
    <mergeCell ref="AI2627:AK2627"/>
    <mergeCell ref="X2665:AB2665"/>
    <mergeCell ref="AC2665:AK2665"/>
    <mergeCell ref="F2646:AK2646"/>
    <mergeCell ref="B2647:E2647"/>
    <mergeCell ref="F2647:AK2647"/>
    <mergeCell ref="B2648:AK2648"/>
    <mergeCell ref="B2649:AK2649"/>
    <mergeCell ref="B2650:AK2650"/>
    <mergeCell ref="B2651:AK2651"/>
    <mergeCell ref="B2652:AK2652"/>
    <mergeCell ref="B2653:AK2653"/>
    <mergeCell ref="B2662:I2663"/>
    <mergeCell ref="J2662:W2663"/>
    <mergeCell ref="X2662:AC2663"/>
    <mergeCell ref="B2690:D2690"/>
    <mergeCell ref="E2690:S2690"/>
    <mergeCell ref="T2690:X2690"/>
    <mergeCell ref="Y2690:AC2690"/>
    <mergeCell ref="AD2690:AH2690"/>
    <mergeCell ref="AI2690:AK2690"/>
    <mergeCell ref="B2691:D2691"/>
    <mergeCell ref="E2691:S2691"/>
    <mergeCell ref="T2691:X2691"/>
    <mergeCell ref="Y2691:AC2691"/>
    <mergeCell ref="AD2691:AH2691"/>
    <mergeCell ref="AI2691:AK2691"/>
    <mergeCell ref="T2655:W2655"/>
    <mergeCell ref="B2628:D2628"/>
    <mergeCell ref="E2628:S2628"/>
    <mergeCell ref="T2628:X2628"/>
    <mergeCell ref="Y2628:AC2628"/>
    <mergeCell ref="AD2628:AH2628"/>
    <mergeCell ref="AI2628:AK2628"/>
    <mergeCell ref="B2631:F2633"/>
    <mergeCell ref="B2635:F2637"/>
    <mergeCell ref="B2639:F2641"/>
    <mergeCell ref="B2643:F2644"/>
    <mergeCell ref="B2646:E2646"/>
    <mergeCell ref="AD2662:AK2663"/>
    <mergeCell ref="B2665:H2665"/>
    <mergeCell ref="B2655:E2655"/>
    <mergeCell ref="B2677:B2678"/>
    <mergeCell ref="C2677:AE2678"/>
    <mergeCell ref="AF2677:AH2678"/>
    <mergeCell ref="AI2677:AK2678"/>
    <mergeCell ref="C2679:AE2679"/>
    <mergeCell ref="B2692:D2692"/>
    <mergeCell ref="E2692:S2692"/>
    <mergeCell ref="T2692:X2692"/>
    <mergeCell ref="Y2692:AC2692"/>
    <mergeCell ref="AD2692:AH2692"/>
    <mergeCell ref="AI2692:AK2692"/>
    <mergeCell ref="B2693:D2693"/>
    <mergeCell ref="E2693:S2693"/>
    <mergeCell ref="T2693:X2693"/>
    <mergeCell ref="Y2693:AC2693"/>
    <mergeCell ref="AD2693:AH2693"/>
    <mergeCell ref="AI2693:AK2693"/>
    <mergeCell ref="B2694:D2694"/>
    <mergeCell ref="E2694:S2694"/>
    <mergeCell ref="T2694:X2694"/>
    <mergeCell ref="Y2694:AC2694"/>
    <mergeCell ref="AD2694:AH2694"/>
    <mergeCell ref="AI2694:AK2694"/>
    <mergeCell ref="B2720:AK2720"/>
    <mergeCell ref="B2695:D2695"/>
    <mergeCell ref="E2695:S2695"/>
    <mergeCell ref="T2695:X2695"/>
    <mergeCell ref="Y2695:AC2695"/>
    <mergeCell ref="AD2695:AH2695"/>
    <mergeCell ref="AI2695:AK2695"/>
    <mergeCell ref="B2696:D2696"/>
    <mergeCell ref="E2696:S2696"/>
    <mergeCell ref="T2696:X2696"/>
    <mergeCell ref="Y2696:AC2696"/>
    <mergeCell ref="AD2696:AH2696"/>
    <mergeCell ref="AI2696:AK2696"/>
    <mergeCell ref="B2697:D2697"/>
    <mergeCell ref="E2697:S2697"/>
    <mergeCell ref="T2697:X2697"/>
    <mergeCell ref="Y2697:AC2697"/>
    <mergeCell ref="AD2697:AH2697"/>
    <mergeCell ref="AI2697:AK2697"/>
    <mergeCell ref="B2721:AK2721"/>
    <mergeCell ref="B2738:AK2741"/>
    <mergeCell ref="B2743:C2743"/>
    <mergeCell ref="L2743:O2743"/>
    <mergeCell ref="AE2743:AF2743"/>
    <mergeCell ref="AG2743:AK2743"/>
    <mergeCell ref="B2745:E2745"/>
    <mergeCell ref="S2745:U2745"/>
    <mergeCell ref="V2745:AA2745"/>
    <mergeCell ref="AB2745:AE2745"/>
    <mergeCell ref="B2747:B2748"/>
    <mergeCell ref="C2747:AE2748"/>
    <mergeCell ref="AF2747:AH2748"/>
    <mergeCell ref="AI2747:AK2748"/>
    <mergeCell ref="C2749:AE2749"/>
    <mergeCell ref="AF2749:AH2749"/>
    <mergeCell ref="B2698:D2698"/>
    <mergeCell ref="E2698:S2698"/>
    <mergeCell ref="T2698:X2698"/>
    <mergeCell ref="Y2698:AC2698"/>
    <mergeCell ref="AD2698:AH2698"/>
    <mergeCell ref="AI2698:AK2698"/>
    <mergeCell ref="B2701:F2703"/>
    <mergeCell ref="B2705:F2707"/>
    <mergeCell ref="B2709:F2711"/>
    <mergeCell ref="B2713:F2714"/>
    <mergeCell ref="B2716:E2716"/>
    <mergeCell ref="F2716:AK2716"/>
    <mergeCell ref="B2717:E2717"/>
    <mergeCell ref="F2717:AK2717"/>
    <mergeCell ref="B2718:AK2718"/>
    <mergeCell ref="B2719:AK2719"/>
    <mergeCell ref="B2760:D2760"/>
    <mergeCell ref="E2760:S2760"/>
    <mergeCell ref="T2760:X2760"/>
    <mergeCell ref="Y2760:AC2760"/>
    <mergeCell ref="AD2760:AH2760"/>
    <mergeCell ref="AI2760:AK2760"/>
    <mergeCell ref="C2750:AE2750"/>
    <mergeCell ref="AF2750:AH2750"/>
    <mergeCell ref="AI2750:AK2750"/>
    <mergeCell ref="C2751:AE2751"/>
    <mergeCell ref="AF2751:AH2751"/>
    <mergeCell ref="AI2751:AK2751"/>
    <mergeCell ref="C2752:AE2752"/>
    <mergeCell ref="AF2752:AH2752"/>
    <mergeCell ref="AI2752:AK2752"/>
    <mergeCell ref="C2753:AE2753"/>
    <mergeCell ref="B2722:AK2722"/>
    <mergeCell ref="B2723:AK2723"/>
    <mergeCell ref="B2725:E2725"/>
    <mergeCell ref="T2725:W2725"/>
    <mergeCell ref="B2732:I2733"/>
    <mergeCell ref="J2732:W2733"/>
    <mergeCell ref="X2732:AC2733"/>
    <mergeCell ref="AD2732:AK2733"/>
    <mergeCell ref="B2735:H2735"/>
    <mergeCell ref="X2735:AB2735"/>
    <mergeCell ref="AC2735:AK2735"/>
    <mergeCell ref="O2735:Q2735"/>
    <mergeCell ref="T2758:X2758"/>
    <mergeCell ref="Y2758:AC2758"/>
    <mergeCell ref="AD2758:AH2758"/>
    <mergeCell ref="AI2758:AK2758"/>
    <mergeCell ref="B2761:D2761"/>
    <mergeCell ref="E2761:S2761"/>
    <mergeCell ref="T2761:X2761"/>
    <mergeCell ref="Y2761:AC2761"/>
    <mergeCell ref="AD2761:AH2761"/>
    <mergeCell ref="AI2761:AK2761"/>
    <mergeCell ref="T2764:X2764"/>
    <mergeCell ref="Y2764:AC2764"/>
    <mergeCell ref="AD2764:AH2764"/>
    <mergeCell ref="AI2764:AK2764"/>
    <mergeCell ref="B2764:D2764"/>
    <mergeCell ref="E2764:S2764"/>
    <mergeCell ref="B2763:D2763"/>
    <mergeCell ref="E2763:S2763"/>
    <mergeCell ref="T2763:X2763"/>
    <mergeCell ref="Y2763:AC2763"/>
    <mergeCell ref="AD2763:AH2763"/>
    <mergeCell ref="AI2763:AK2763"/>
    <mergeCell ref="B2762:D2762"/>
    <mergeCell ref="E2762:S2762"/>
    <mergeCell ref="T2762:X2762"/>
    <mergeCell ref="Y2762:AC2762"/>
    <mergeCell ref="AD2762:AH2762"/>
    <mergeCell ref="AI2762:AK2762"/>
    <mergeCell ref="C2824:AE2824"/>
    <mergeCell ref="AF2824:AH2824"/>
    <mergeCell ref="AI2824:AK2824"/>
    <mergeCell ref="C2825:AE2825"/>
    <mergeCell ref="AF2825:AH2825"/>
    <mergeCell ref="AI2825:AK2825"/>
    <mergeCell ref="B2768:D2768"/>
    <mergeCell ref="E2768:S2768"/>
    <mergeCell ref="T2768:X2768"/>
    <mergeCell ref="Y2768:AC2768"/>
    <mergeCell ref="AD2768:AH2768"/>
    <mergeCell ref="AI2768:AK2768"/>
    <mergeCell ref="B2771:F2773"/>
    <mergeCell ref="B2775:F2777"/>
    <mergeCell ref="B2779:F2781"/>
    <mergeCell ref="B2783:F2784"/>
    <mergeCell ref="B2786:E2786"/>
    <mergeCell ref="F2786:AK2786"/>
    <mergeCell ref="B2787:E2787"/>
    <mergeCell ref="F2787:AK2787"/>
    <mergeCell ref="B2788:AK2788"/>
    <mergeCell ref="B2789:AK2789"/>
    <mergeCell ref="B2790:AK2790"/>
    <mergeCell ref="J2802:W2803"/>
    <mergeCell ref="X2802:AC2803"/>
    <mergeCell ref="AD2802:AK2803"/>
    <mergeCell ref="B2805:H2805"/>
    <mergeCell ref="X2805:AB2805"/>
    <mergeCell ref="AC2805:AK2805"/>
    <mergeCell ref="B2817:B2818"/>
    <mergeCell ref="O2805:Q2805"/>
    <mergeCell ref="B2808:AK2811"/>
    <mergeCell ref="B2830:D2830"/>
    <mergeCell ref="E2830:S2830"/>
    <mergeCell ref="T2830:X2830"/>
    <mergeCell ref="Y2830:AC2830"/>
    <mergeCell ref="AD2830:AH2830"/>
    <mergeCell ref="AI2830:AK2830"/>
    <mergeCell ref="B2827:D2827"/>
    <mergeCell ref="E2827:S2827"/>
    <mergeCell ref="T2827:X2827"/>
    <mergeCell ref="Y2827:AC2827"/>
    <mergeCell ref="AD2827:AH2827"/>
    <mergeCell ref="AI2827:AK2827"/>
    <mergeCell ref="B2828:D2828"/>
    <mergeCell ref="E2828:S2828"/>
    <mergeCell ref="T2828:X2828"/>
    <mergeCell ref="Y2828:AC2828"/>
    <mergeCell ref="AD2828:AH2828"/>
    <mergeCell ref="AI2828:AK2828"/>
    <mergeCell ref="B2829:D2829"/>
    <mergeCell ref="E2829:S2829"/>
    <mergeCell ref="T2829:X2829"/>
    <mergeCell ref="Y2829:AC2829"/>
    <mergeCell ref="AD2829:AH2829"/>
    <mergeCell ref="AI2829:AK2829"/>
    <mergeCell ref="AD2832:AH2832"/>
    <mergeCell ref="AI2832:AK2832"/>
    <mergeCell ref="B2833:D2833"/>
    <mergeCell ref="E2833:S2833"/>
    <mergeCell ref="T2833:X2833"/>
    <mergeCell ref="Y2833:AC2833"/>
    <mergeCell ref="AD2833:AH2833"/>
    <mergeCell ref="AI2833:AK2833"/>
    <mergeCell ref="B2834:D2834"/>
    <mergeCell ref="E2834:S2834"/>
    <mergeCell ref="T2834:X2834"/>
    <mergeCell ref="Y2834:AC2834"/>
    <mergeCell ref="AD2834:AH2834"/>
    <mergeCell ref="AI2834:AK2834"/>
    <mergeCell ref="B2835:D2835"/>
    <mergeCell ref="E2835:S2835"/>
    <mergeCell ref="T2835:X2835"/>
    <mergeCell ref="Y2835:AC2835"/>
    <mergeCell ref="AD2835:AH2835"/>
    <mergeCell ref="AI2835:AK2835"/>
    <mergeCell ref="E2832:S2832"/>
    <mergeCell ref="T2832:X2832"/>
    <mergeCell ref="Y2832:AC2832"/>
    <mergeCell ref="B2832:D2832"/>
    <mergeCell ref="B2836:D2836"/>
    <mergeCell ref="E2836:S2836"/>
    <mergeCell ref="T2836:X2836"/>
    <mergeCell ref="Y2836:AC2836"/>
    <mergeCell ref="AD2836:AH2836"/>
    <mergeCell ref="AI2836:AK2836"/>
    <mergeCell ref="B2837:D2837"/>
    <mergeCell ref="E2837:S2837"/>
    <mergeCell ref="T2837:X2837"/>
    <mergeCell ref="Y2837:AC2837"/>
    <mergeCell ref="AD2837:AH2837"/>
    <mergeCell ref="AI2837:AK2837"/>
    <mergeCell ref="B2838:D2838"/>
    <mergeCell ref="E2838:S2838"/>
    <mergeCell ref="T2838:X2838"/>
    <mergeCell ref="Y2838:AC2838"/>
    <mergeCell ref="AD2838:AH2838"/>
    <mergeCell ref="AI2838:AK2838"/>
    <mergeCell ref="B2900:D2900"/>
    <mergeCell ref="E2900:S2900"/>
    <mergeCell ref="T2900:X2900"/>
    <mergeCell ref="Y2900:AC2900"/>
    <mergeCell ref="AD2900:AH2900"/>
    <mergeCell ref="AI2900:AK2900"/>
    <mergeCell ref="B2901:D2901"/>
    <mergeCell ref="E2901:S2901"/>
    <mergeCell ref="T2901:X2901"/>
    <mergeCell ref="Y2901:AC2901"/>
    <mergeCell ref="AD2901:AH2901"/>
    <mergeCell ref="AI2901:AK2901"/>
    <mergeCell ref="AD2902:AH2902"/>
    <mergeCell ref="AI2902:AK2902"/>
    <mergeCell ref="B2899:D2899"/>
    <mergeCell ref="E2899:S2899"/>
    <mergeCell ref="T2899:X2899"/>
    <mergeCell ref="Y2899:AC2899"/>
    <mergeCell ref="AD2899:AH2899"/>
    <mergeCell ref="AI2899:AK2899"/>
    <mergeCell ref="B2902:D2902"/>
    <mergeCell ref="E2902:S2902"/>
    <mergeCell ref="T2902:X2902"/>
    <mergeCell ref="Y2902:AC2902"/>
    <mergeCell ref="Y2907:AC2907"/>
    <mergeCell ref="AD2907:AH2907"/>
    <mergeCell ref="AI2907:AK2907"/>
    <mergeCell ref="B2908:D2908"/>
    <mergeCell ref="E2908:S2908"/>
    <mergeCell ref="T2908:X2908"/>
    <mergeCell ref="Y2908:AC2908"/>
    <mergeCell ref="AD2908:AH2908"/>
    <mergeCell ref="AI2908:AK2908"/>
    <mergeCell ref="B2903:D2903"/>
    <mergeCell ref="E2903:S2903"/>
    <mergeCell ref="T2903:X2903"/>
    <mergeCell ref="Y2903:AC2903"/>
    <mergeCell ref="AD2903:AH2903"/>
    <mergeCell ref="AI2903:AK2903"/>
    <mergeCell ref="B2904:D2904"/>
    <mergeCell ref="E2904:S2904"/>
    <mergeCell ref="T2904:X2904"/>
    <mergeCell ref="Y2904:AC2904"/>
    <mergeCell ref="AD2904:AH2904"/>
    <mergeCell ref="AI2904:AK2904"/>
    <mergeCell ref="B2905:D2905"/>
    <mergeCell ref="E2905:S2905"/>
    <mergeCell ref="T2905:X2905"/>
    <mergeCell ref="Y2905:AC2905"/>
    <mergeCell ref="AD2905:AH2905"/>
    <mergeCell ref="AI2905:AK2905"/>
    <mergeCell ref="B2969:D2969"/>
    <mergeCell ref="E2969:S2969"/>
    <mergeCell ref="T2969:X2969"/>
    <mergeCell ref="Y2969:AC2969"/>
    <mergeCell ref="AD2969:AH2969"/>
    <mergeCell ref="AI2969:AK2969"/>
    <mergeCell ref="C2960:AE2960"/>
    <mergeCell ref="AF2960:AH2960"/>
    <mergeCell ref="AI2960:AK2960"/>
    <mergeCell ref="C2961:AE2961"/>
    <mergeCell ref="AF2961:AH2961"/>
    <mergeCell ref="AI2961:AK2961"/>
    <mergeCell ref="C2962:AE2962"/>
    <mergeCell ref="AF2962:AH2962"/>
    <mergeCell ref="AI2962:AK2962"/>
    <mergeCell ref="B2911:F2913"/>
    <mergeCell ref="B2915:F2917"/>
    <mergeCell ref="B2919:F2921"/>
    <mergeCell ref="B2923:F2924"/>
    <mergeCell ref="B2926:E2926"/>
    <mergeCell ref="F2926:AK2926"/>
    <mergeCell ref="B2927:E2927"/>
    <mergeCell ref="F2927:AK2927"/>
    <mergeCell ref="B2928:AK2928"/>
    <mergeCell ref="B2929:AK2929"/>
    <mergeCell ref="B2930:AK2930"/>
    <mergeCell ref="B2931:AK2931"/>
    <mergeCell ref="B2932:AK2932"/>
    <mergeCell ref="B2933:AK2933"/>
    <mergeCell ref="B2935:E2935"/>
    <mergeCell ref="T2935:W2935"/>
    <mergeCell ref="B2942:I2943"/>
    <mergeCell ref="B2970:D2970"/>
    <mergeCell ref="E2970:S2970"/>
    <mergeCell ref="T2970:X2970"/>
    <mergeCell ref="Y2970:AC2970"/>
    <mergeCell ref="AD2970:AH2970"/>
    <mergeCell ref="AI2970:AK2970"/>
    <mergeCell ref="B2971:D2971"/>
    <mergeCell ref="E2971:S2971"/>
    <mergeCell ref="T2971:X2971"/>
    <mergeCell ref="Y2971:AC2971"/>
    <mergeCell ref="AD2971:AH2971"/>
    <mergeCell ref="AI2971:AK2971"/>
    <mergeCell ref="B2972:D2972"/>
    <mergeCell ref="E2972:S2972"/>
    <mergeCell ref="T2972:X2972"/>
    <mergeCell ref="Y2972:AC2972"/>
    <mergeCell ref="AD2972:AH2972"/>
    <mergeCell ref="AI2972:AK2972"/>
    <mergeCell ref="B2973:D2973"/>
    <mergeCell ref="E2973:S2973"/>
    <mergeCell ref="T2973:X2973"/>
    <mergeCell ref="Y2973:AC2973"/>
    <mergeCell ref="AD2973:AH2973"/>
    <mergeCell ref="AI2973:AK2973"/>
    <mergeCell ref="B2974:D2974"/>
    <mergeCell ref="E2974:S2974"/>
    <mergeCell ref="T2974:X2974"/>
    <mergeCell ref="Y2974:AC2974"/>
    <mergeCell ref="AD2974:AH2974"/>
    <mergeCell ref="AI2974:AK2974"/>
    <mergeCell ref="B2975:D2975"/>
    <mergeCell ref="E2975:S2975"/>
    <mergeCell ref="T2975:X2975"/>
    <mergeCell ref="Y2975:AC2975"/>
    <mergeCell ref="AD2975:AH2975"/>
    <mergeCell ref="AI2975:AK2975"/>
    <mergeCell ref="X3012:AC3013"/>
    <mergeCell ref="AD3012:AK3013"/>
    <mergeCell ref="B2996:E2996"/>
    <mergeCell ref="B2976:D2976"/>
    <mergeCell ref="E2976:S2976"/>
    <mergeCell ref="T2976:X2976"/>
    <mergeCell ref="Y2976:AC2976"/>
    <mergeCell ref="AD2976:AH2976"/>
    <mergeCell ref="AI2976:AK2976"/>
    <mergeCell ref="B2977:D2977"/>
    <mergeCell ref="E2977:S2977"/>
    <mergeCell ref="T2977:X2977"/>
    <mergeCell ref="Y2977:AC2977"/>
    <mergeCell ref="AD2977:AH2977"/>
    <mergeCell ref="AI2977:AK2977"/>
    <mergeCell ref="B2978:D2978"/>
    <mergeCell ref="E2978:S2978"/>
    <mergeCell ref="T2978:X2978"/>
    <mergeCell ref="Y2978:AC2978"/>
    <mergeCell ref="AD2978:AH2978"/>
    <mergeCell ref="AI2978:AK2978"/>
    <mergeCell ref="B3039:D3039"/>
    <mergeCell ref="E3039:S3039"/>
    <mergeCell ref="T3039:X3039"/>
    <mergeCell ref="Y3039:AC3039"/>
    <mergeCell ref="AD3039:AH3039"/>
    <mergeCell ref="AI3039:AK3039"/>
    <mergeCell ref="B3042:D3042"/>
    <mergeCell ref="E3042:S3042"/>
    <mergeCell ref="T3042:X3042"/>
    <mergeCell ref="Y3042:AC3042"/>
    <mergeCell ref="AD3042:AH3042"/>
    <mergeCell ref="AI3042:AK3042"/>
    <mergeCell ref="Y3045:AC3045"/>
    <mergeCell ref="AD3045:AH3045"/>
    <mergeCell ref="AI3045:AK3045"/>
    <mergeCell ref="B3046:D3046"/>
    <mergeCell ref="E3046:S3046"/>
    <mergeCell ref="T3046:X3046"/>
    <mergeCell ref="Y3046:AC3046"/>
    <mergeCell ref="AD3046:AH3046"/>
    <mergeCell ref="AI3046:AK3046"/>
    <mergeCell ref="B3043:D3043"/>
    <mergeCell ref="E3043:S3043"/>
    <mergeCell ref="T3043:X3043"/>
    <mergeCell ref="Y3043:AC3043"/>
    <mergeCell ref="AD3043:AH3043"/>
    <mergeCell ref="AI3043:AK3043"/>
    <mergeCell ref="B3044:D3044"/>
    <mergeCell ref="E3044:S3044"/>
    <mergeCell ref="T3044:X3044"/>
    <mergeCell ref="Y3044:AC3044"/>
    <mergeCell ref="AD3044:AH3044"/>
    <mergeCell ref="B3073:AK3073"/>
    <mergeCell ref="B3075:E3075"/>
    <mergeCell ref="T3075:W3075"/>
    <mergeCell ref="B3082:I3083"/>
    <mergeCell ref="J3082:W3083"/>
    <mergeCell ref="X3082:AC3083"/>
    <mergeCell ref="AD3082:AK3083"/>
    <mergeCell ref="B3067:E3067"/>
    <mergeCell ref="AI3044:AK3044"/>
    <mergeCell ref="B3045:D3045"/>
    <mergeCell ref="E3045:S3045"/>
    <mergeCell ref="T3045:X3045"/>
    <mergeCell ref="B3047:D3047"/>
    <mergeCell ref="E3047:S3047"/>
    <mergeCell ref="T3047:X3047"/>
    <mergeCell ref="Y3047:AC3047"/>
    <mergeCell ref="AD3047:AH3047"/>
    <mergeCell ref="AI3047:AK3047"/>
    <mergeCell ref="B3048:D3048"/>
    <mergeCell ref="E3048:S3048"/>
    <mergeCell ref="T3048:X3048"/>
    <mergeCell ref="Y3048:AC3048"/>
    <mergeCell ref="AD3048:AH3048"/>
    <mergeCell ref="AI3048:AK3048"/>
    <mergeCell ref="B3051:F3053"/>
    <mergeCell ref="B3071:AK3071"/>
    <mergeCell ref="Y3115:AC3115"/>
    <mergeCell ref="AD3115:AH3115"/>
    <mergeCell ref="AI3115:AK3115"/>
    <mergeCell ref="B3116:D3116"/>
    <mergeCell ref="E3116:S3116"/>
    <mergeCell ref="T3116:X3116"/>
    <mergeCell ref="Y3116:AC3116"/>
    <mergeCell ref="AD3116:AH3116"/>
    <mergeCell ref="AI3116:AK3116"/>
    <mergeCell ref="C3169:AE3169"/>
    <mergeCell ref="AF3169:AH3169"/>
    <mergeCell ref="AI3169:AK3169"/>
    <mergeCell ref="AD3177:AH3177"/>
    <mergeCell ref="AI3177:AK3177"/>
    <mergeCell ref="B3178:D3178"/>
    <mergeCell ref="E3178:S3178"/>
    <mergeCell ref="T3178:X3178"/>
    <mergeCell ref="Y3178:AC3178"/>
    <mergeCell ref="AD3178:AH3178"/>
    <mergeCell ref="AI3178:AK3178"/>
    <mergeCell ref="B3133:F3134"/>
    <mergeCell ref="B3136:E3136"/>
    <mergeCell ref="F3136:AK3136"/>
    <mergeCell ref="C3173:AE3173"/>
    <mergeCell ref="AF3173:AH3173"/>
    <mergeCell ref="AI3173:AK3173"/>
    <mergeCell ref="C3174:AE3174"/>
    <mergeCell ref="AF3174:AH3174"/>
    <mergeCell ref="AI3174:AK3174"/>
    <mergeCell ref="C3175:AE3175"/>
    <mergeCell ref="T3115:X3115"/>
    <mergeCell ref="E3180:S3180"/>
    <mergeCell ref="T3180:X3180"/>
    <mergeCell ref="Y3180:AC3180"/>
    <mergeCell ref="AD3180:AH3180"/>
    <mergeCell ref="AI3180:AK3180"/>
    <mergeCell ref="B3177:D3177"/>
    <mergeCell ref="E3177:S3177"/>
    <mergeCell ref="T3177:X3177"/>
    <mergeCell ref="Y3177:AC3177"/>
    <mergeCell ref="B3137:E3137"/>
    <mergeCell ref="F3137:AK3137"/>
    <mergeCell ref="B3138:AK3138"/>
    <mergeCell ref="B3139:AK3139"/>
    <mergeCell ref="B3140:AK3140"/>
    <mergeCell ref="B3141:AK3141"/>
    <mergeCell ref="B3142:AK3142"/>
    <mergeCell ref="B3143:AK3143"/>
    <mergeCell ref="B3179:D3179"/>
    <mergeCell ref="E3179:S3179"/>
    <mergeCell ref="T3179:X3179"/>
    <mergeCell ref="Y3179:AC3179"/>
    <mergeCell ref="AD3179:AH3179"/>
    <mergeCell ref="AI3179:AK3179"/>
    <mergeCell ref="C3170:AE3170"/>
    <mergeCell ref="AF3170:AH3170"/>
    <mergeCell ref="AI3170:AK3170"/>
    <mergeCell ref="C3171:AE3171"/>
    <mergeCell ref="AF3171:AH3171"/>
    <mergeCell ref="AI3171:AK3171"/>
    <mergeCell ref="C3172:AE3172"/>
    <mergeCell ref="AF3172:AH3172"/>
    <mergeCell ref="AI3172:AK3172"/>
    <mergeCell ref="B3181:D3181"/>
    <mergeCell ref="E3181:S3181"/>
    <mergeCell ref="T3181:X3181"/>
    <mergeCell ref="Y3181:AC3181"/>
    <mergeCell ref="AD3181:AH3181"/>
    <mergeCell ref="AI3181:AK3181"/>
    <mergeCell ref="B3182:D3182"/>
    <mergeCell ref="E3182:S3182"/>
    <mergeCell ref="T3182:X3182"/>
    <mergeCell ref="Y3182:AC3182"/>
    <mergeCell ref="AD3182:AH3182"/>
    <mergeCell ref="AI3182:AK3182"/>
    <mergeCell ref="B3183:D3183"/>
    <mergeCell ref="E3183:S3183"/>
    <mergeCell ref="T3183:X3183"/>
    <mergeCell ref="Y3183:AC3183"/>
    <mergeCell ref="AD3183:AH3183"/>
    <mergeCell ref="AI3183:AK3183"/>
    <mergeCell ref="B3184:D3184"/>
    <mergeCell ref="E3184:S3184"/>
    <mergeCell ref="T3184:X3184"/>
    <mergeCell ref="Y3184:AC3184"/>
    <mergeCell ref="AD3184:AH3184"/>
    <mergeCell ref="AI3184:AK3184"/>
    <mergeCell ref="B3185:D3185"/>
    <mergeCell ref="E3185:S3185"/>
    <mergeCell ref="T3185:X3185"/>
    <mergeCell ref="Y3185:AC3185"/>
    <mergeCell ref="AD3185:AH3185"/>
    <mergeCell ref="AI3185:AK3185"/>
    <mergeCell ref="B3186:D3186"/>
    <mergeCell ref="E3186:S3186"/>
    <mergeCell ref="T3186:X3186"/>
    <mergeCell ref="Y3186:AC3186"/>
    <mergeCell ref="AD3186:AH3186"/>
    <mergeCell ref="AI3186:AK3186"/>
    <mergeCell ref="E3188:S3188"/>
    <mergeCell ref="T3188:X3188"/>
    <mergeCell ref="Y3188:AC3188"/>
    <mergeCell ref="AD3188:AH3188"/>
    <mergeCell ref="AI3188:AK3188"/>
    <mergeCell ref="B3233:C3233"/>
    <mergeCell ref="L3233:O3233"/>
    <mergeCell ref="AE3233:AF3233"/>
    <mergeCell ref="AG3233:AK3233"/>
    <mergeCell ref="B3210:AK3210"/>
    <mergeCell ref="B3211:AK3211"/>
    <mergeCell ref="B3212:AK3212"/>
    <mergeCell ref="B3213:AK3213"/>
    <mergeCell ref="B3215:E3215"/>
    <mergeCell ref="T3215:W3215"/>
    <mergeCell ref="B3191:F3193"/>
    <mergeCell ref="B3195:F3197"/>
    <mergeCell ref="B3199:F3201"/>
    <mergeCell ref="B3203:F3204"/>
    <mergeCell ref="B3206:E3206"/>
    <mergeCell ref="F3206:AK3206"/>
    <mergeCell ref="B3207:E3207"/>
    <mergeCell ref="F3207:AK3207"/>
    <mergeCell ref="O3225:Q3225"/>
    <mergeCell ref="B3228:AK3231"/>
    <mergeCell ref="B3208:AK3208"/>
    <mergeCell ref="B3209:AK3209"/>
    <mergeCell ref="B3250:D3250"/>
    <mergeCell ref="E3250:S3250"/>
    <mergeCell ref="T3250:X3250"/>
    <mergeCell ref="Y3250:AC3250"/>
    <mergeCell ref="AD3250:AH3250"/>
    <mergeCell ref="AI3250:AK3250"/>
    <mergeCell ref="AD3248:AH3248"/>
    <mergeCell ref="AI3248:AK3248"/>
    <mergeCell ref="AF3237:AH3238"/>
    <mergeCell ref="AI3237:AK3238"/>
    <mergeCell ref="C3239:AE3239"/>
    <mergeCell ref="AF3239:AH3239"/>
    <mergeCell ref="AI3239:AK3239"/>
    <mergeCell ref="C3240:AE3240"/>
    <mergeCell ref="AF3240:AH3240"/>
    <mergeCell ref="AI3240:AK3240"/>
    <mergeCell ref="C3241:AE3241"/>
    <mergeCell ref="AF3241:AH3241"/>
    <mergeCell ref="AI3241:AK3241"/>
    <mergeCell ref="AI3251:AK3251"/>
    <mergeCell ref="B3252:D3252"/>
    <mergeCell ref="E3252:S3252"/>
    <mergeCell ref="T3252:X3252"/>
    <mergeCell ref="Y3252:AC3252"/>
    <mergeCell ref="AD3252:AH3252"/>
    <mergeCell ref="AI3252:AK3252"/>
    <mergeCell ref="AI3258:AK3258"/>
    <mergeCell ref="B3261:F3263"/>
    <mergeCell ref="B3265:F3267"/>
    <mergeCell ref="B3253:D3253"/>
    <mergeCell ref="E3253:S3253"/>
    <mergeCell ref="T3253:X3253"/>
    <mergeCell ref="Y3253:AC3253"/>
    <mergeCell ref="AD3253:AH3253"/>
    <mergeCell ref="AI3253:AK3253"/>
    <mergeCell ref="B3254:D3254"/>
    <mergeCell ref="E3254:S3254"/>
    <mergeCell ref="T3254:X3254"/>
    <mergeCell ref="Y3254:AC3254"/>
    <mergeCell ref="AD3254:AH3254"/>
    <mergeCell ref="AI3254:AK3254"/>
    <mergeCell ref="B3255:D3255"/>
    <mergeCell ref="E3255:S3255"/>
    <mergeCell ref="T3255:X3255"/>
    <mergeCell ref="Y3255:AC3255"/>
    <mergeCell ref="AD3255:AH3255"/>
    <mergeCell ref="B3318:D3318"/>
    <mergeCell ref="E3318:S3318"/>
    <mergeCell ref="AI3255:AK3255"/>
    <mergeCell ref="B3307:B3308"/>
    <mergeCell ref="C3307:AE3308"/>
    <mergeCell ref="AF3307:AH3308"/>
    <mergeCell ref="AI3307:AK3308"/>
    <mergeCell ref="C3309:AE3309"/>
    <mergeCell ref="AF3309:AH3309"/>
    <mergeCell ref="AI3309:AK3309"/>
    <mergeCell ref="C3310:AE3310"/>
    <mergeCell ref="AF3310:AH3310"/>
    <mergeCell ref="AI3310:AK3310"/>
    <mergeCell ref="C3311:AE3311"/>
    <mergeCell ref="B3256:D3256"/>
    <mergeCell ref="E3256:S3256"/>
    <mergeCell ref="T3256:X3256"/>
    <mergeCell ref="Y3256:AC3256"/>
    <mergeCell ref="AD3256:AH3256"/>
    <mergeCell ref="AI3256:AK3256"/>
    <mergeCell ref="B3292:I3293"/>
    <mergeCell ref="J3292:W3293"/>
    <mergeCell ref="X3292:AC3293"/>
    <mergeCell ref="AD3292:AK3293"/>
    <mergeCell ref="B3257:D3257"/>
    <mergeCell ref="E3257:S3257"/>
    <mergeCell ref="T3257:X3257"/>
    <mergeCell ref="Y3257:AC3257"/>
    <mergeCell ref="AD3257:AH3257"/>
    <mergeCell ref="AI3257:AK3257"/>
    <mergeCell ref="B3258:D3258"/>
    <mergeCell ref="E3258:S3258"/>
    <mergeCell ref="T3320:X3320"/>
    <mergeCell ref="Y3320:AC3320"/>
    <mergeCell ref="AD3320:AH3320"/>
    <mergeCell ref="AI3320:AK3320"/>
    <mergeCell ref="B3321:D3321"/>
    <mergeCell ref="E3321:S3321"/>
    <mergeCell ref="T3321:X3321"/>
    <mergeCell ref="Y3321:AC3321"/>
    <mergeCell ref="AD3321:AH3321"/>
    <mergeCell ref="AI3321:AK3321"/>
    <mergeCell ref="B3322:D3322"/>
    <mergeCell ref="E3322:S3322"/>
    <mergeCell ref="T3322:X3322"/>
    <mergeCell ref="Y3322:AC3322"/>
    <mergeCell ref="AD3322:AH3322"/>
    <mergeCell ref="AI3322:AK3322"/>
    <mergeCell ref="B3320:D3320"/>
    <mergeCell ref="B3327:D3327"/>
    <mergeCell ref="E3327:S3327"/>
    <mergeCell ref="T3327:X3327"/>
    <mergeCell ref="Y3327:AC3327"/>
    <mergeCell ref="AD3327:AH3327"/>
    <mergeCell ref="AI3327:AK3327"/>
    <mergeCell ref="B3328:D3328"/>
    <mergeCell ref="E3328:S3328"/>
    <mergeCell ref="T3328:X3328"/>
    <mergeCell ref="B3355:E3355"/>
    <mergeCell ref="T3355:W3355"/>
    <mergeCell ref="B3362:I3363"/>
    <mergeCell ref="J3362:W3363"/>
    <mergeCell ref="X3362:AC3363"/>
    <mergeCell ref="AD3362:AK3363"/>
    <mergeCell ref="B3365:H3365"/>
    <mergeCell ref="X3365:AB3365"/>
    <mergeCell ref="AC3365:AK3365"/>
    <mergeCell ref="O3365:Q3365"/>
    <mergeCell ref="B3388:D3388"/>
    <mergeCell ref="E3388:S3388"/>
    <mergeCell ref="T3388:X3388"/>
    <mergeCell ref="Y3388:AC3388"/>
    <mergeCell ref="AD3388:AH3388"/>
    <mergeCell ref="AI3388:AK3388"/>
    <mergeCell ref="B3389:D3389"/>
    <mergeCell ref="E3389:S3389"/>
    <mergeCell ref="T3389:X3389"/>
    <mergeCell ref="Y3389:AC3389"/>
    <mergeCell ref="AD3389:AH3389"/>
    <mergeCell ref="AI3389:AK3389"/>
    <mergeCell ref="C3385:AE3385"/>
    <mergeCell ref="AF3385:AH3385"/>
    <mergeCell ref="AI3385:AK3385"/>
    <mergeCell ref="B3387:D3387"/>
    <mergeCell ref="E3387:S3387"/>
    <mergeCell ref="T3387:X3387"/>
    <mergeCell ref="Y3387:AC3387"/>
    <mergeCell ref="AD3387:AH3387"/>
    <mergeCell ref="AI3387:AK3387"/>
    <mergeCell ref="B3395:D3395"/>
    <mergeCell ref="E3395:S3395"/>
    <mergeCell ref="T3395:X3395"/>
    <mergeCell ref="Y3395:AC3395"/>
    <mergeCell ref="AD3395:AH3395"/>
    <mergeCell ref="AI3395:AK3395"/>
    <mergeCell ref="B3396:D3396"/>
    <mergeCell ref="E3396:S3396"/>
    <mergeCell ref="T3396:X3396"/>
    <mergeCell ref="Y3396:AC3396"/>
    <mergeCell ref="AD3396:AH3396"/>
    <mergeCell ref="B3390:D3390"/>
    <mergeCell ref="E3390:S3390"/>
    <mergeCell ref="T3390:X3390"/>
    <mergeCell ref="Y3390:AC3390"/>
    <mergeCell ref="AD3390:AH3390"/>
    <mergeCell ref="AI3390:AK3390"/>
    <mergeCell ref="B3391:D3391"/>
    <mergeCell ref="E3391:S3391"/>
    <mergeCell ref="T3391:X3391"/>
    <mergeCell ref="Y3391:AC3391"/>
    <mergeCell ref="AD3391:AH3391"/>
    <mergeCell ref="AI3391:AK3391"/>
    <mergeCell ref="B3392:D3392"/>
    <mergeCell ref="E3392:S3392"/>
    <mergeCell ref="T3392:X3392"/>
    <mergeCell ref="Y3392:AC3392"/>
    <mergeCell ref="AD3392:AH3392"/>
    <mergeCell ref="AI3392:AK3392"/>
    <mergeCell ref="B3393:D3393"/>
    <mergeCell ref="E3393:S3393"/>
    <mergeCell ref="T3393:X3393"/>
    <mergeCell ref="Y3393:AC3393"/>
    <mergeCell ref="AD3393:AH3393"/>
    <mergeCell ref="AI3393:AK3393"/>
    <mergeCell ref="B3394:D3394"/>
    <mergeCell ref="E3394:S3394"/>
    <mergeCell ref="T3394:X3394"/>
    <mergeCell ref="Y3394:AC3394"/>
    <mergeCell ref="AD3394:AH3394"/>
    <mergeCell ref="AI3394:AK3394"/>
    <mergeCell ref="F3487:AK3487"/>
    <mergeCell ref="B3460:D3460"/>
    <mergeCell ref="E3460:S3460"/>
    <mergeCell ref="T3460:X3460"/>
    <mergeCell ref="Y3460:AC3460"/>
    <mergeCell ref="AD3460:AH3460"/>
    <mergeCell ref="AI3460:AK3460"/>
    <mergeCell ref="B3461:D3461"/>
    <mergeCell ref="E3461:S3461"/>
    <mergeCell ref="T3461:X3461"/>
    <mergeCell ref="Y3461:AC3461"/>
    <mergeCell ref="AD3461:AH3461"/>
    <mergeCell ref="AI3461:AK3461"/>
    <mergeCell ref="B3467:D3467"/>
    <mergeCell ref="E3467:S3467"/>
    <mergeCell ref="T3467:X3467"/>
    <mergeCell ref="B3471:F3473"/>
    <mergeCell ref="AI3462:AK3462"/>
    <mergeCell ref="T3462:X3462"/>
    <mergeCell ref="Y3462:AC3462"/>
    <mergeCell ref="AD3462:AH3462"/>
    <mergeCell ref="B3463:D3463"/>
    <mergeCell ref="E3463:S3463"/>
    <mergeCell ref="Y3463:AC3463"/>
    <mergeCell ref="AD3463:AH3463"/>
    <mergeCell ref="AI3463:AK3463"/>
    <mergeCell ref="B3468:D3468"/>
    <mergeCell ref="E3468:S3468"/>
    <mergeCell ref="T3468:X3468"/>
    <mergeCell ref="Y3468:AC3468"/>
    <mergeCell ref="AD3468:AH3468"/>
    <mergeCell ref="B3488:AK3488"/>
    <mergeCell ref="B3489:AK3489"/>
    <mergeCell ref="B3490:AK3490"/>
    <mergeCell ref="B3491:AK3491"/>
    <mergeCell ref="B3492:AK3492"/>
    <mergeCell ref="B3493:AK3493"/>
    <mergeCell ref="B3495:E3495"/>
    <mergeCell ref="T3495:W3495"/>
    <mergeCell ref="B3464:D3464"/>
    <mergeCell ref="E3464:S3464"/>
    <mergeCell ref="T3464:X3464"/>
    <mergeCell ref="Y3464:AC3464"/>
    <mergeCell ref="AD3464:AH3464"/>
    <mergeCell ref="AI3464:AK3464"/>
    <mergeCell ref="B3465:D3465"/>
    <mergeCell ref="E3465:S3465"/>
    <mergeCell ref="T3465:X3465"/>
    <mergeCell ref="Y3465:AC3465"/>
    <mergeCell ref="AD3465:AH3465"/>
    <mergeCell ref="AI3465:AK3465"/>
    <mergeCell ref="B3466:D3466"/>
    <mergeCell ref="E3466:S3466"/>
    <mergeCell ref="T3466:X3466"/>
    <mergeCell ref="Y3466:AC3466"/>
    <mergeCell ref="AD3466:AH3466"/>
    <mergeCell ref="AI3466:AK3466"/>
    <mergeCell ref="B3475:F3477"/>
    <mergeCell ref="B3479:F3481"/>
    <mergeCell ref="B3483:F3484"/>
    <mergeCell ref="B3486:E3486"/>
    <mergeCell ref="F3486:AK3486"/>
    <mergeCell ref="B3487:E3487"/>
    <mergeCell ref="C22:AE22"/>
    <mergeCell ref="AF22:AH22"/>
    <mergeCell ref="AI22:AK22"/>
    <mergeCell ref="C23:AE23"/>
    <mergeCell ref="AF23:AH23"/>
    <mergeCell ref="AI23:AK23"/>
    <mergeCell ref="C24:AE24"/>
    <mergeCell ref="AF24:AH24"/>
    <mergeCell ref="AI24:AK24"/>
    <mergeCell ref="C25:AE25"/>
    <mergeCell ref="AF25:AH25"/>
    <mergeCell ref="AI25:AK25"/>
    <mergeCell ref="T28:X28"/>
    <mergeCell ref="Y28:AC28"/>
    <mergeCell ref="AD28:AH28"/>
    <mergeCell ref="B29:D29"/>
    <mergeCell ref="E29:S29"/>
    <mergeCell ref="T29:X29"/>
    <mergeCell ref="Y29:AC29"/>
    <mergeCell ref="AD29:AH29"/>
    <mergeCell ref="AI29:AK29"/>
    <mergeCell ref="O75:Q75"/>
    <mergeCell ref="B78:AK81"/>
    <mergeCell ref="B34:D34"/>
    <mergeCell ref="C20:AE20"/>
    <mergeCell ref="AF20:AH20"/>
    <mergeCell ref="AI20:AK20"/>
    <mergeCell ref="C21:AE21"/>
    <mergeCell ref="AF21:AH21"/>
    <mergeCell ref="AI21:AK21"/>
    <mergeCell ref="O5:Q5"/>
    <mergeCell ref="B8:AK11"/>
    <mergeCell ref="B13:C13"/>
    <mergeCell ref="L13:O13"/>
    <mergeCell ref="AE13:AF13"/>
    <mergeCell ref="AG13:AK13"/>
    <mergeCell ref="B15:E15"/>
    <mergeCell ref="S15:U15"/>
    <mergeCell ref="V15:AA15"/>
    <mergeCell ref="AB15:AE15"/>
    <mergeCell ref="B17:B18"/>
    <mergeCell ref="C17:AE18"/>
    <mergeCell ref="AF17:AH18"/>
    <mergeCell ref="AI17:AK18"/>
    <mergeCell ref="C19:AE19"/>
    <mergeCell ref="AF19:AH19"/>
    <mergeCell ref="AI19:AK19"/>
    <mergeCell ref="E31:S31"/>
    <mergeCell ref="T31:X31"/>
    <mergeCell ref="Y31:AC31"/>
    <mergeCell ref="AD31:AH31"/>
    <mergeCell ref="AI31:AK31"/>
    <mergeCell ref="B32:D32"/>
    <mergeCell ref="E32:S32"/>
    <mergeCell ref="T32:X32"/>
    <mergeCell ref="Y32:AC32"/>
    <mergeCell ref="AD32:AH32"/>
    <mergeCell ref="AI32:AK32"/>
    <mergeCell ref="T37:X37"/>
    <mergeCell ref="T36:X36"/>
    <mergeCell ref="Y36:AC36"/>
    <mergeCell ref="Y37:AC37"/>
    <mergeCell ref="AD37:AH37"/>
    <mergeCell ref="AI37:AK37"/>
    <mergeCell ref="B57:E57"/>
    <mergeCell ref="F57:AK57"/>
    <mergeCell ref="B58:AK58"/>
    <mergeCell ref="B62:AK62"/>
    <mergeCell ref="B65:E65"/>
    <mergeCell ref="T65:W65"/>
    <mergeCell ref="C95:AE95"/>
    <mergeCell ref="AF95:AH95"/>
    <mergeCell ref="AI95:AK95"/>
    <mergeCell ref="E97:S97"/>
    <mergeCell ref="T97:X97"/>
    <mergeCell ref="Y97:AC97"/>
    <mergeCell ref="AD97:AH97"/>
    <mergeCell ref="AI97:AK97"/>
    <mergeCell ref="B98:D98"/>
    <mergeCell ref="E98:S98"/>
    <mergeCell ref="T98:X98"/>
    <mergeCell ref="Y98:AC98"/>
    <mergeCell ref="AD98:AH98"/>
    <mergeCell ref="AI98:AK98"/>
    <mergeCell ref="B72:I73"/>
    <mergeCell ref="J72:W73"/>
    <mergeCell ref="X72:AC73"/>
    <mergeCell ref="AD72:AK73"/>
    <mergeCell ref="B75:H75"/>
    <mergeCell ref="X75:AB75"/>
    <mergeCell ref="AC75:AK75"/>
    <mergeCell ref="B63:AK63"/>
    <mergeCell ref="B59:AK59"/>
    <mergeCell ref="B60:AK60"/>
    <mergeCell ref="B61:AK61"/>
    <mergeCell ref="B87:B88"/>
    <mergeCell ref="AD99:AH99"/>
    <mergeCell ref="AI99:AK99"/>
    <mergeCell ref="Y172:AC172"/>
    <mergeCell ref="AD172:AH172"/>
    <mergeCell ref="B173:D173"/>
    <mergeCell ref="E173:S173"/>
    <mergeCell ref="T173:X173"/>
    <mergeCell ref="AI172:AK172"/>
    <mergeCell ref="Y169:AC169"/>
    <mergeCell ref="AD169:AH169"/>
    <mergeCell ref="AI169:AK169"/>
    <mergeCell ref="O145:Q145"/>
    <mergeCell ref="B148:AK151"/>
    <mergeCell ref="B153:C153"/>
    <mergeCell ref="L153:O153"/>
    <mergeCell ref="AE153:AF153"/>
    <mergeCell ref="AG153:AK153"/>
    <mergeCell ref="B155:E155"/>
    <mergeCell ref="S155:U155"/>
    <mergeCell ref="V155:AA155"/>
    <mergeCell ref="AB155:AE155"/>
    <mergeCell ref="B157:B158"/>
    <mergeCell ref="C157:AE158"/>
    <mergeCell ref="AF157:AH158"/>
    <mergeCell ref="AI157:AK158"/>
    <mergeCell ref="C159:AE159"/>
    <mergeCell ref="AF159:AH159"/>
    <mergeCell ref="AI159:AK159"/>
    <mergeCell ref="B170:D170"/>
    <mergeCell ref="E170:S170"/>
    <mergeCell ref="T170:X170"/>
    <mergeCell ref="Y170:AC170"/>
    <mergeCell ref="C161:AE161"/>
    <mergeCell ref="AF161:AH161"/>
    <mergeCell ref="AI161:AK161"/>
    <mergeCell ref="C162:AE162"/>
    <mergeCell ref="AF162:AH162"/>
    <mergeCell ref="AI162:AK162"/>
    <mergeCell ref="C163:AE163"/>
    <mergeCell ref="AF163:AH163"/>
    <mergeCell ref="AI163:AK163"/>
    <mergeCell ref="C164:AE164"/>
    <mergeCell ref="AF164:AH164"/>
    <mergeCell ref="AI164:AK164"/>
    <mergeCell ref="C165:AE165"/>
    <mergeCell ref="AF165:AH165"/>
    <mergeCell ref="AI165:AK165"/>
    <mergeCell ref="O215:Q215"/>
    <mergeCell ref="B218:AK221"/>
    <mergeCell ref="B175:D175"/>
    <mergeCell ref="E175:S175"/>
    <mergeCell ref="AI178:AK178"/>
    <mergeCell ref="B193:F194"/>
    <mergeCell ref="AI176:AK176"/>
    <mergeCell ref="AI175:AK175"/>
    <mergeCell ref="AI174:AK174"/>
    <mergeCell ref="B196:E196"/>
    <mergeCell ref="F196:AK196"/>
    <mergeCell ref="B198:AK198"/>
    <mergeCell ref="B177:D177"/>
    <mergeCell ref="E177:S177"/>
    <mergeCell ref="T177:X177"/>
    <mergeCell ref="Y177:AC177"/>
    <mergeCell ref="AD177:AH177"/>
    <mergeCell ref="C227:AE228"/>
    <mergeCell ref="AF227:AH228"/>
    <mergeCell ref="AI227:AK228"/>
    <mergeCell ref="Y173:AC173"/>
    <mergeCell ref="AD173:AH173"/>
    <mergeCell ref="B205:E205"/>
    <mergeCell ref="T205:W205"/>
    <mergeCell ref="T175:X175"/>
    <mergeCell ref="Y175:AC175"/>
    <mergeCell ref="AD175:AH175"/>
    <mergeCell ref="B176:D176"/>
    <mergeCell ref="B212:I213"/>
    <mergeCell ref="J212:W213"/>
    <mergeCell ref="X212:AC213"/>
    <mergeCell ref="AD212:AK213"/>
    <mergeCell ref="B215:H215"/>
    <mergeCell ref="X215:AB215"/>
    <mergeCell ref="AC215:AK215"/>
    <mergeCell ref="B189:F191"/>
    <mergeCell ref="B174:D174"/>
    <mergeCell ref="E174:S174"/>
    <mergeCell ref="B181:F183"/>
    <mergeCell ref="B185:F187"/>
    <mergeCell ref="AI177:AK177"/>
    <mergeCell ref="E176:S176"/>
    <mergeCell ref="T176:X176"/>
    <mergeCell ref="Y176:AC176"/>
    <mergeCell ref="AD176:AH176"/>
    <mergeCell ref="C299:AE299"/>
    <mergeCell ref="AF299:AH299"/>
    <mergeCell ref="AI299:AK299"/>
    <mergeCell ref="C300:AE300"/>
    <mergeCell ref="AF300:AH300"/>
    <mergeCell ref="AI300:AK300"/>
    <mergeCell ref="C301:AE301"/>
    <mergeCell ref="AF301:AH301"/>
    <mergeCell ref="AI301:AK301"/>
    <mergeCell ref="C302:AE302"/>
    <mergeCell ref="AF302:AH302"/>
    <mergeCell ref="AI302:AK302"/>
    <mergeCell ref="O285:Q285"/>
    <mergeCell ref="B288:AK291"/>
    <mergeCell ref="B293:C293"/>
    <mergeCell ref="L293:O293"/>
    <mergeCell ref="AE293:AF293"/>
    <mergeCell ref="AG293:AK293"/>
    <mergeCell ref="B295:E295"/>
    <mergeCell ref="S295:U295"/>
    <mergeCell ref="V295:AA295"/>
    <mergeCell ref="AB295:AE295"/>
    <mergeCell ref="B297:B298"/>
    <mergeCell ref="C297:AE298"/>
    <mergeCell ref="AF297:AH298"/>
    <mergeCell ref="AI297:AK298"/>
    <mergeCell ref="B246:D246"/>
    <mergeCell ref="AI303:AK303"/>
    <mergeCell ref="C304:AE304"/>
    <mergeCell ref="AF304:AH304"/>
    <mergeCell ref="AI304:AK304"/>
    <mergeCell ref="B358:AK361"/>
    <mergeCell ref="B363:C363"/>
    <mergeCell ref="L363:O363"/>
    <mergeCell ref="AE363:AF363"/>
    <mergeCell ref="AG363:AK363"/>
    <mergeCell ref="B365:E365"/>
    <mergeCell ref="S365:U365"/>
    <mergeCell ref="V365:AA365"/>
    <mergeCell ref="AB365:AE365"/>
    <mergeCell ref="B367:B368"/>
    <mergeCell ref="C367:AE368"/>
    <mergeCell ref="AF367:AH368"/>
    <mergeCell ref="AI367:AK368"/>
    <mergeCell ref="B340:AK340"/>
    <mergeCell ref="B341:AK341"/>
    <mergeCell ref="B342:AK342"/>
    <mergeCell ref="B343:AK343"/>
    <mergeCell ref="B345:E345"/>
    <mergeCell ref="T345:W345"/>
    <mergeCell ref="X355:AB355"/>
    <mergeCell ref="AC355:AK355"/>
    <mergeCell ref="O355:Q355"/>
    <mergeCell ref="B313:D313"/>
    <mergeCell ref="E313:S313"/>
    <mergeCell ref="T313:X313"/>
    <mergeCell ref="Y313:AC313"/>
    <mergeCell ref="AD313:AH313"/>
    <mergeCell ref="C374:AE374"/>
    <mergeCell ref="AF374:AH374"/>
    <mergeCell ref="AI374:AK374"/>
    <mergeCell ref="C375:AE375"/>
    <mergeCell ref="AF375:AH375"/>
    <mergeCell ref="AI375:AK375"/>
    <mergeCell ref="B377:D377"/>
    <mergeCell ref="E377:S377"/>
    <mergeCell ref="T377:X377"/>
    <mergeCell ref="Y377:AC377"/>
    <mergeCell ref="AD377:AH377"/>
    <mergeCell ref="AI377:AK377"/>
    <mergeCell ref="B378:D378"/>
    <mergeCell ref="E378:S378"/>
    <mergeCell ref="T378:X378"/>
    <mergeCell ref="Y378:AC378"/>
    <mergeCell ref="AD378:AH378"/>
    <mergeCell ref="AI378:AK378"/>
    <mergeCell ref="B379:D379"/>
    <mergeCell ref="E379:S379"/>
    <mergeCell ref="T379:X379"/>
    <mergeCell ref="Y379:AC379"/>
    <mergeCell ref="AD379:AH379"/>
    <mergeCell ref="AI379:AK379"/>
    <mergeCell ref="O425:Q425"/>
    <mergeCell ref="B428:AK431"/>
    <mergeCell ref="B433:C433"/>
    <mergeCell ref="L433:O433"/>
    <mergeCell ref="AE433:AF433"/>
    <mergeCell ref="AG433:AK433"/>
    <mergeCell ref="B435:E435"/>
    <mergeCell ref="S435:U435"/>
    <mergeCell ref="V435:AA435"/>
    <mergeCell ref="AB435:AE435"/>
    <mergeCell ref="B381:D381"/>
    <mergeCell ref="E381:S381"/>
    <mergeCell ref="T381:X381"/>
    <mergeCell ref="Y381:AC381"/>
    <mergeCell ref="AD381:AH381"/>
    <mergeCell ref="B382:D382"/>
    <mergeCell ref="E382:S382"/>
    <mergeCell ref="T382:X382"/>
    <mergeCell ref="Y382:AC382"/>
    <mergeCell ref="AD382:AH382"/>
    <mergeCell ref="B383:D383"/>
    <mergeCell ref="E383:S383"/>
    <mergeCell ref="T383:X383"/>
    <mergeCell ref="Y383:AC383"/>
    <mergeCell ref="AD383:AH383"/>
    <mergeCell ref="AI388:AK388"/>
    <mergeCell ref="AF441:AH441"/>
    <mergeCell ref="AI441:AK441"/>
    <mergeCell ref="C442:AE442"/>
    <mergeCell ref="AF442:AH442"/>
    <mergeCell ref="AI442:AK442"/>
    <mergeCell ref="C443:AE443"/>
    <mergeCell ref="AF443:AH443"/>
    <mergeCell ref="AI443:AK443"/>
    <mergeCell ref="C445:AE445"/>
    <mergeCell ref="AF445:AH445"/>
    <mergeCell ref="AI445:AK445"/>
    <mergeCell ref="B447:D447"/>
    <mergeCell ref="E447:S447"/>
    <mergeCell ref="T447:X447"/>
    <mergeCell ref="Y447:AC447"/>
    <mergeCell ref="AD447:AH447"/>
    <mergeCell ref="AI447:AK447"/>
    <mergeCell ref="C444:AE444"/>
    <mergeCell ref="AF444:AH444"/>
    <mergeCell ref="AI444:AK444"/>
    <mergeCell ref="B448:D448"/>
    <mergeCell ref="E448:S448"/>
    <mergeCell ref="T448:X448"/>
    <mergeCell ref="Y448:AC448"/>
    <mergeCell ref="AD448:AH448"/>
    <mergeCell ref="AI448:AK448"/>
    <mergeCell ref="B449:D449"/>
    <mergeCell ref="E449:S449"/>
    <mergeCell ref="T449:X449"/>
    <mergeCell ref="Y449:AC449"/>
    <mergeCell ref="AD449:AH449"/>
    <mergeCell ref="AI449:AK449"/>
    <mergeCell ref="B498:AK501"/>
    <mergeCell ref="B503:C503"/>
    <mergeCell ref="L503:O503"/>
    <mergeCell ref="AG503:AK503"/>
    <mergeCell ref="B454:D454"/>
    <mergeCell ref="E454:S454"/>
    <mergeCell ref="T454:X454"/>
    <mergeCell ref="Y454:AC454"/>
    <mergeCell ref="AD454:AH454"/>
    <mergeCell ref="B455:D455"/>
    <mergeCell ref="E455:S455"/>
    <mergeCell ref="T455:X455"/>
    <mergeCell ref="Y455:AC455"/>
    <mergeCell ref="AD455:AH455"/>
    <mergeCell ref="T458:X458"/>
    <mergeCell ref="Y458:AC458"/>
    <mergeCell ref="AD458:AH458"/>
    <mergeCell ref="B461:F463"/>
    <mergeCell ref="B465:F467"/>
    <mergeCell ref="B473:F474"/>
    <mergeCell ref="B518:D518"/>
    <mergeCell ref="E518:S518"/>
    <mergeCell ref="T518:X518"/>
    <mergeCell ref="Y518:AC518"/>
    <mergeCell ref="AD518:AH518"/>
    <mergeCell ref="AI518:AK518"/>
    <mergeCell ref="AI526:AK526"/>
    <mergeCell ref="B524:D524"/>
    <mergeCell ref="E524:S524"/>
    <mergeCell ref="T524:X524"/>
    <mergeCell ref="Y524:AC524"/>
    <mergeCell ref="AD524:AH524"/>
    <mergeCell ref="B525:D525"/>
    <mergeCell ref="E525:S525"/>
    <mergeCell ref="T525:X525"/>
    <mergeCell ref="Y525:AC525"/>
    <mergeCell ref="AD525:AH525"/>
    <mergeCell ref="B526:D526"/>
    <mergeCell ref="E526:S526"/>
    <mergeCell ref="B521:D521"/>
    <mergeCell ref="AI523:AK523"/>
    <mergeCell ref="AI524:AK524"/>
    <mergeCell ref="AD526:AH526"/>
    <mergeCell ref="AD517:AH517"/>
    <mergeCell ref="B598:D598"/>
    <mergeCell ref="B519:D519"/>
    <mergeCell ref="E519:S519"/>
    <mergeCell ref="T519:X519"/>
    <mergeCell ref="Y519:AC519"/>
    <mergeCell ref="AD519:AH519"/>
    <mergeCell ref="AI519:AK519"/>
    <mergeCell ref="O565:Q565"/>
    <mergeCell ref="B568:AK571"/>
    <mergeCell ref="B573:C573"/>
    <mergeCell ref="L573:O573"/>
    <mergeCell ref="AE573:AF573"/>
    <mergeCell ref="AG573:AK573"/>
    <mergeCell ref="B575:E575"/>
    <mergeCell ref="S575:U575"/>
    <mergeCell ref="V575:AA575"/>
    <mergeCell ref="AB575:AE575"/>
    <mergeCell ref="B522:D522"/>
    <mergeCell ref="E522:S522"/>
    <mergeCell ref="T522:X522"/>
    <mergeCell ref="Y522:AC522"/>
    <mergeCell ref="AD522:AH522"/>
    <mergeCell ref="B523:D523"/>
    <mergeCell ref="E523:S523"/>
    <mergeCell ref="T523:X523"/>
    <mergeCell ref="Y523:AC523"/>
    <mergeCell ref="AD523:AH523"/>
    <mergeCell ref="B535:F537"/>
    <mergeCell ref="B539:F541"/>
    <mergeCell ref="B543:F544"/>
    <mergeCell ref="B527:D527"/>
    <mergeCell ref="E527:S527"/>
    <mergeCell ref="B605:F607"/>
    <mergeCell ref="AI597:AK597"/>
    <mergeCell ref="B594:D594"/>
    <mergeCell ref="E594:S594"/>
    <mergeCell ref="T594:X594"/>
    <mergeCell ref="Y594:AC594"/>
    <mergeCell ref="B597:D597"/>
    <mergeCell ref="E597:S597"/>
    <mergeCell ref="T597:X597"/>
    <mergeCell ref="AI580:AK580"/>
    <mergeCell ref="C581:AE581"/>
    <mergeCell ref="AF581:AH581"/>
    <mergeCell ref="AI581:AK581"/>
    <mergeCell ref="C582:AE582"/>
    <mergeCell ref="AF582:AH582"/>
    <mergeCell ref="AI582:AK582"/>
    <mergeCell ref="C583:AE583"/>
    <mergeCell ref="AF583:AH583"/>
    <mergeCell ref="AI583:AK583"/>
    <mergeCell ref="T598:X598"/>
    <mergeCell ref="Y598:AC598"/>
    <mergeCell ref="C584:AE584"/>
    <mergeCell ref="AF584:AH584"/>
    <mergeCell ref="AI584:AK584"/>
    <mergeCell ref="C585:AE585"/>
    <mergeCell ref="AF585:AH585"/>
    <mergeCell ref="AI585:AK585"/>
    <mergeCell ref="B587:D587"/>
    <mergeCell ref="E587:S587"/>
    <mergeCell ref="T587:X587"/>
    <mergeCell ref="Y587:AC587"/>
    <mergeCell ref="Y657:AC657"/>
    <mergeCell ref="AD657:AH657"/>
    <mergeCell ref="AI657:AK657"/>
    <mergeCell ref="B589:D589"/>
    <mergeCell ref="E589:S589"/>
    <mergeCell ref="T589:X589"/>
    <mergeCell ref="Y589:AC589"/>
    <mergeCell ref="AD589:AH589"/>
    <mergeCell ref="AI589:AK589"/>
    <mergeCell ref="O635:Q635"/>
    <mergeCell ref="B638:AK641"/>
    <mergeCell ref="B643:C643"/>
    <mergeCell ref="L643:O643"/>
    <mergeCell ref="AE643:AF643"/>
    <mergeCell ref="AG643:AK643"/>
    <mergeCell ref="B645:E645"/>
    <mergeCell ref="S645:U645"/>
    <mergeCell ref="V645:AA645"/>
    <mergeCell ref="AB645:AE645"/>
    <mergeCell ref="AI598:AK598"/>
    <mergeCell ref="B616:E616"/>
    <mergeCell ref="E598:S598"/>
    <mergeCell ref="Y593:AC593"/>
    <mergeCell ref="AD593:AH593"/>
    <mergeCell ref="T596:X596"/>
    <mergeCell ref="Y596:AC596"/>
    <mergeCell ref="AD596:AH596"/>
    <mergeCell ref="AD594:AH594"/>
    <mergeCell ref="B595:D595"/>
    <mergeCell ref="E595:S595"/>
    <mergeCell ref="T595:X595"/>
    <mergeCell ref="B601:F603"/>
    <mergeCell ref="L713:O713"/>
    <mergeCell ref="AE713:AF713"/>
    <mergeCell ref="AG713:AK713"/>
    <mergeCell ref="B715:E715"/>
    <mergeCell ref="S715:U715"/>
    <mergeCell ref="V715:AA715"/>
    <mergeCell ref="AB715:AE715"/>
    <mergeCell ref="B717:B718"/>
    <mergeCell ref="C717:AE718"/>
    <mergeCell ref="AF717:AH718"/>
    <mergeCell ref="AI717:AK718"/>
    <mergeCell ref="C719:AE719"/>
    <mergeCell ref="AF719:AH719"/>
    <mergeCell ref="AI719:AK719"/>
    <mergeCell ref="AF651:AH651"/>
    <mergeCell ref="AI651:AK651"/>
    <mergeCell ref="C652:AE652"/>
    <mergeCell ref="AF652:AH652"/>
    <mergeCell ref="AI652:AK652"/>
    <mergeCell ref="C653:AE653"/>
    <mergeCell ref="AF653:AH653"/>
    <mergeCell ref="AI653:AK653"/>
    <mergeCell ref="C654:AE654"/>
    <mergeCell ref="AF654:AH654"/>
    <mergeCell ref="AI654:AK654"/>
    <mergeCell ref="C655:AE655"/>
    <mergeCell ref="AF655:AH655"/>
    <mergeCell ref="AI655:AK655"/>
    <mergeCell ref="B657:D657"/>
    <mergeCell ref="E657:S657"/>
    <mergeCell ref="B664:D664"/>
    <mergeCell ref="E664:S664"/>
    <mergeCell ref="C724:AE724"/>
    <mergeCell ref="AF724:AH724"/>
    <mergeCell ref="AI724:AK724"/>
    <mergeCell ref="C725:AE725"/>
    <mergeCell ref="AF725:AH725"/>
    <mergeCell ref="AI725:AK725"/>
    <mergeCell ref="B727:D727"/>
    <mergeCell ref="E727:S727"/>
    <mergeCell ref="T727:X727"/>
    <mergeCell ref="Y727:AC727"/>
    <mergeCell ref="AD727:AH727"/>
    <mergeCell ref="AI727:AK727"/>
    <mergeCell ref="B728:D728"/>
    <mergeCell ref="E728:S728"/>
    <mergeCell ref="T728:X728"/>
    <mergeCell ref="Y728:AC728"/>
    <mergeCell ref="AD728:AH728"/>
    <mergeCell ref="AI728:AK728"/>
    <mergeCell ref="B729:D729"/>
    <mergeCell ref="E729:S729"/>
    <mergeCell ref="T729:X729"/>
    <mergeCell ref="Y729:AC729"/>
    <mergeCell ref="AD729:AH729"/>
    <mergeCell ref="AI729:AK729"/>
    <mergeCell ref="O775:Q775"/>
    <mergeCell ref="B778:AK781"/>
    <mergeCell ref="B783:C783"/>
    <mergeCell ref="L783:O783"/>
    <mergeCell ref="AE783:AF783"/>
    <mergeCell ref="AG783:AK783"/>
    <mergeCell ref="B785:E785"/>
    <mergeCell ref="S785:U785"/>
    <mergeCell ref="V785:AA785"/>
    <mergeCell ref="AB785:AE785"/>
    <mergeCell ref="B757:E757"/>
    <mergeCell ref="F757:AK757"/>
    <mergeCell ref="B758:AK758"/>
    <mergeCell ref="B759:AK759"/>
    <mergeCell ref="B760:AK760"/>
    <mergeCell ref="B761:AK761"/>
    <mergeCell ref="B733:D733"/>
    <mergeCell ref="E733:S733"/>
    <mergeCell ref="T733:X733"/>
    <mergeCell ref="Y733:AC733"/>
    <mergeCell ref="AD733:AH733"/>
    <mergeCell ref="B734:D734"/>
    <mergeCell ref="E734:S734"/>
    <mergeCell ref="T734:X734"/>
    <mergeCell ref="Y734:AC734"/>
    <mergeCell ref="AD734:AH734"/>
    <mergeCell ref="B787:B788"/>
    <mergeCell ref="C787:AE788"/>
    <mergeCell ref="AF787:AH788"/>
    <mergeCell ref="AI787:AK788"/>
    <mergeCell ref="C789:AE789"/>
    <mergeCell ref="AF789:AH789"/>
    <mergeCell ref="AI789:AK789"/>
    <mergeCell ref="C790:AE790"/>
    <mergeCell ref="AF790:AH790"/>
    <mergeCell ref="AI790:AK790"/>
    <mergeCell ref="C791:AE791"/>
    <mergeCell ref="AF791:AH791"/>
    <mergeCell ref="AI791:AK791"/>
    <mergeCell ref="C792:AE792"/>
    <mergeCell ref="AF792:AH792"/>
    <mergeCell ref="AI792:AK792"/>
    <mergeCell ref="C793:AE793"/>
    <mergeCell ref="AF793:AH793"/>
    <mergeCell ref="AI793:AK793"/>
    <mergeCell ref="B801:D801"/>
    <mergeCell ref="E801:S801"/>
    <mergeCell ref="T801:X801"/>
    <mergeCell ref="Y801:AC801"/>
    <mergeCell ref="AD801:AH801"/>
    <mergeCell ref="AI801:AK801"/>
    <mergeCell ref="B802:D802"/>
    <mergeCell ref="E802:S802"/>
    <mergeCell ref="AI927:AK928"/>
    <mergeCell ref="B912:I913"/>
    <mergeCell ref="Y798:AC798"/>
    <mergeCell ref="AD798:AH798"/>
    <mergeCell ref="AI798:AK798"/>
    <mergeCell ref="B799:D799"/>
    <mergeCell ref="E799:S799"/>
    <mergeCell ref="T799:X799"/>
    <mergeCell ref="Y799:AC799"/>
    <mergeCell ref="AD799:AH799"/>
    <mergeCell ref="AI799:AK799"/>
    <mergeCell ref="O845:Q845"/>
    <mergeCell ref="B848:AK851"/>
    <mergeCell ref="B853:C853"/>
    <mergeCell ref="L853:O853"/>
    <mergeCell ref="AE853:AF853"/>
    <mergeCell ref="AG853:AK853"/>
    <mergeCell ref="B855:E855"/>
    <mergeCell ref="S855:U855"/>
    <mergeCell ref="V855:AA855"/>
    <mergeCell ref="AB855:AE855"/>
    <mergeCell ref="B842:I843"/>
    <mergeCell ref="B826:E826"/>
    <mergeCell ref="F826:AK826"/>
    <mergeCell ref="AI930:AK930"/>
    <mergeCell ref="C931:AE931"/>
    <mergeCell ref="AF931:AH931"/>
    <mergeCell ref="AI931:AK931"/>
    <mergeCell ref="C932:AE932"/>
    <mergeCell ref="AF932:AH932"/>
    <mergeCell ref="AI932:AK932"/>
    <mergeCell ref="C933:AE933"/>
    <mergeCell ref="AF933:AH933"/>
    <mergeCell ref="AI933:AK933"/>
    <mergeCell ref="C934:AE934"/>
    <mergeCell ref="X842:AC843"/>
    <mergeCell ref="B803:D803"/>
    <mergeCell ref="E803:S803"/>
    <mergeCell ref="T803:X803"/>
    <mergeCell ref="Y803:AC803"/>
    <mergeCell ref="AD803:AH803"/>
    <mergeCell ref="AI803:AK803"/>
    <mergeCell ref="C930:AE930"/>
    <mergeCell ref="AF930:AH930"/>
    <mergeCell ref="AI864:AK864"/>
    <mergeCell ref="C865:AE865"/>
    <mergeCell ref="AF865:AH865"/>
    <mergeCell ref="AI865:AK865"/>
    <mergeCell ref="B867:D867"/>
    <mergeCell ref="E867:S867"/>
    <mergeCell ref="T867:X867"/>
    <mergeCell ref="Y867:AC867"/>
    <mergeCell ref="AD867:AH867"/>
    <mergeCell ref="AI867:AK867"/>
    <mergeCell ref="AI877:AK877"/>
    <mergeCell ref="AI878:AK878"/>
    <mergeCell ref="B868:D868"/>
    <mergeCell ref="E868:S868"/>
    <mergeCell ref="T868:X868"/>
    <mergeCell ref="Y868:AC868"/>
    <mergeCell ref="AD868:AH868"/>
    <mergeCell ref="AI868:AK868"/>
    <mergeCell ref="B918:AK921"/>
    <mergeCell ref="B923:C923"/>
    <mergeCell ref="L923:O923"/>
    <mergeCell ref="AE923:AF923"/>
    <mergeCell ref="AG923:AK923"/>
    <mergeCell ref="B925:E925"/>
    <mergeCell ref="S925:U925"/>
    <mergeCell ref="V925:AA925"/>
    <mergeCell ref="AB925:AE925"/>
    <mergeCell ref="B927:B928"/>
    <mergeCell ref="C927:AE928"/>
    <mergeCell ref="AF927:AH928"/>
    <mergeCell ref="B878:D878"/>
    <mergeCell ref="E878:S878"/>
    <mergeCell ref="T878:X878"/>
    <mergeCell ref="Y878:AC878"/>
    <mergeCell ref="AD878:AH878"/>
    <mergeCell ref="B881:F883"/>
    <mergeCell ref="O915:Q915"/>
    <mergeCell ref="B875:D875"/>
    <mergeCell ref="E875:S875"/>
    <mergeCell ref="T875:X875"/>
    <mergeCell ref="Y875:AC875"/>
    <mergeCell ref="AD875:AH875"/>
    <mergeCell ref="B876:D876"/>
    <mergeCell ref="E876:S876"/>
    <mergeCell ref="B897:E897"/>
    <mergeCell ref="F897:AK897"/>
    <mergeCell ref="B898:AK898"/>
    <mergeCell ref="B899:AK899"/>
    <mergeCell ref="C935:AE935"/>
    <mergeCell ref="AF935:AH935"/>
    <mergeCell ref="AI935:AK935"/>
    <mergeCell ref="B938:D938"/>
    <mergeCell ref="E938:S938"/>
    <mergeCell ref="T938:X938"/>
    <mergeCell ref="Y938:AC938"/>
    <mergeCell ref="AD938:AH938"/>
    <mergeCell ref="AI938:AK938"/>
    <mergeCell ref="B939:D939"/>
    <mergeCell ref="E939:S939"/>
    <mergeCell ref="T939:X939"/>
    <mergeCell ref="Y939:AC939"/>
    <mergeCell ref="AD939:AH939"/>
    <mergeCell ref="AI939:AK939"/>
    <mergeCell ref="B937:D937"/>
    <mergeCell ref="E937:S937"/>
    <mergeCell ref="T937:X937"/>
    <mergeCell ref="Y937:AC937"/>
    <mergeCell ref="AD937:AH937"/>
    <mergeCell ref="AI937:AK937"/>
    <mergeCell ref="B900:AK900"/>
    <mergeCell ref="B901:AK901"/>
    <mergeCell ref="C929:AE929"/>
    <mergeCell ref="AF929:AH929"/>
    <mergeCell ref="AI929:AK929"/>
    <mergeCell ref="AF934:AH934"/>
    <mergeCell ref="AI934:AK934"/>
    <mergeCell ref="AD944:AH944"/>
    <mergeCell ref="AI944:AK944"/>
    <mergeCell ref="E941:S941"/>
    <mergeCell ref="T941:X941"/>
    <mergeCell ref="Y941:AC941"/>
    <mergeCell ref="AD941:AH941"/>
    <mergeCell ref="AI941:AK941"/>
    <mergeCell ref="B940:D940"/>
    <mergeCell ref="E940:S940"/>
    <mergeCell ref="T940:X940"/>
    <mergeCell ref="Y940:AC940"/>
    <mergeCell ref="AD940:AH940"/>
    <mergeCell ref="AI940:AK940"/>
    <mergeCell ref="B941:D941"/>
    <mergeCell ref="B942:D942"/>
    <mergeCell ref="E942:S942"/>
    <mergeCell ref="T942:X942"/>
    <mergeCell ref="Y942:AC942"/>
    <mergeCell ref="AD942:AH942"/>
    <mergeCell ref="E943:S943"/>
    <mergeCell ref="T943:X943"/>
    <mergeCell ref="Y943:AC943"/>
    <mergeCell ref="AD943:AH943"/>
    <mergeCell ref="AI943:AK943"/>
    <mergeCell ref="B944:D944"/>
    <mergeCell ref="E944:S944"/>
    <mergeCell ref="T944:X944"/>
    <mergeCell ref="Y944:AC944"/>
    <mergeCell ref="AI942:AK942"/>
    <mergeCell ref="B943:D943"/>
    <mergeCell ref="B995:E995"/>
    <mergeCell ref="S995:U995"/>
    <mergeCell ref="V995:AA995"/>
    <mergeCell ref="AB995:AE995"/>
    <mergeCell ref="B997:B998"/>
    <mergeCell ref="C997:AE998"/>
    <mergeCell ref="AF997:AH998"/>
    <mergeCell ref="AI997:AK998"/>
    <mergeCell ref="B951:F953"/>
    <mergeCell ref="B993:C993"/>
    <mergeCell ref="L993:O993"/>
    <mergeCell ref="AE993:AF993"/>
    <mergeCell ref="AG993:AK993"/>
    <mergeCell ref="AI948:AK948"/>
    <mergeCell ref="B947:D947"/>
    <mergeCell ref="E947:S947"/>
    <mergeCell ref="T947:X947"/>
    <mergeCell ref="Y947:AC947"/>
    <mergeCell ref="AD947:AH947"/>
    <mergeCell ref="B948:D948"/>
    <mergeCell ref="E948:S948"/>
    <mergeCell ref="T948:X948"/>
    <mergeCell ref="Y948:AC948"/>
    <mergeCell ref="B988:AK991"/>
    <mergeCell ref="C999:AE999"/>
    <mergeCell ref="AF999:AH999"/>
    <mergeCell ref="AI999:AK999"/>
    <mergeCell ref="C1000:AE1000"/>
    <mergeCell ref="AF1000:AH1000"/>
    <mergeCell ref="AI1000:AK1000"/>
    <mergeCell ref="C1001:AE1001"/>
    <mergeCell ref="AF1001:AH1001"/>
    <mergeCell ref="AI1001:AK1001"/>
    <mergeCell ref="E1007:S1007"/>
    <mergeCell ref="T1007:X1007"/>
    <mergeCell ref="Y1007:AC1007"/>
    <mergeCell ref="AD1007:AH1007"/>
    <mergeCell ref="AI1007:AK1007"/>
    <mergeCell ref="B1008:D1008"/>
    <mergeCell ref="E1008:S1008"/>
    <mergeCell ref="T1008:X1008"/>
    <mergeCell ref="Y1008:AC1008"/>
    <mergeCell ref="AD1008:AH1008"/>
    <mergeCell ref="AI1008:AK1008"/>
    <mergeCell ref="AI1002:AK1002"/>
    <mergeCell ref="C1003:AE1003"/>
    <mergeCell ref="AF1003:AH1003"/>
    <mergeCell ref="AI1003:AK1003"/>
    <mergeCell ref="C1004:AE1004"/>
    <mergeCell ref="AF1004:AH1004"/>
    <mergeCell ref="AI1004:AK1004"/>
    <mergeCell ref="C1005:AE1005"/>
    <mergeCell ref="AF1005:AH1005"/>
    <mergeCell ref="AI1005:AK1005"/>
    <mergeCell ref="B1007:D1007"/>
    <mergeCell ref="AF1002:AH1002"/>
    <mergeCell ref="B1009:D1009"/>
    <mergeCell ref="E1009:S1009"/>
    <mergeCell ref="T1009:X1009"/>
    <mergeCell ref="Y1009:AC1009"/>
    <mergeCell ref="AD1009:AH1009"/>
    <mergeCell ref="AI1009:AK1009"/>
    <mergeCell ref="O1055:Q1055"/>
    <mergeCell ref="B1058:AK1061"/>
    <mergeCell ref="B1063:C1063"/>
    <mergeCell ref="L1063:O1063"/>
    <mergeCell ref="AE1063:AF1063"/>
    <mergeCell ref="AG1063:AK1063"/>
    <mergeCell ref="B1065:E1065"/>
    <mergeCell ref="S1065:U1065"/>
    <mergeCell ref="V1065:AA1065"/>
    <mergeCell ref="AB1065:AE1065"/>
    <mergeCell ref="B1067:B1068"/>
    <mergeCell ref="C1067:AE1068"/>
    <mergeCell ref="AF1067:AH1068"/>
    <mergeCell ref="AI1067:AK1068"/>
    <mergeCell ref="B1015:D1015"/>
    <mergeCell ref="E1015:S1015"/>
    <mergeCell ref="T1015:X1015"/>
    <mergeCell ref="Y1015:AC1015"/>
    <mergeCell ref="AD1015:AH1015"/>
    <mergeCell ref="AI1015:AK1015"/>
    <mergeCell ref="B1016:D1016"/>
    <mergeCell ref="E1016:S1016"/>
    <mergeCell ref="T1016:X1016"/>
    <mergeCell ref="Y1016:AC1016"/>
    <mergeCell ref="AD1016:AH1016"/>
    <mergeCell ref="AI1016:AK1016"/>
    <mergeCell ref="C1069:AE1069"/>
    <mergeCell ref="AF1069:AH1069"/>
    <mergeCell ref="AI1069:AK1069"/>
    <mergeCell ref="C1070:AE1070"/>
    <mergeCell ref="AF1070:AH1070"/>
    <mergeCell ref="AI1070:AK1070"/>
    <mergeCell ref="C1071:AE1071"/>
    <mergeCell ref="AF1071:AH1071"/>
    <mergeCell ref="AI1071:AK1071"/>
    <mergeCell ref="C1072:AE1072"/>
    <mergeCell ref="AF1072:AH1072"/>
    <mergeCell ref="AI1072:AK1072"/>
    <mergeCell ref="C1073:AE1073"/>
    <mergeCell ref="AF1073:AH1073"/>
    <mergeCell ref="AI1073:AK1073"/>
    <mergeCell ref="C1074:AE1074"/>
    <mergeCell ref="AF1074:AH1074"/>
    <mergeCell ref="AI1074:AK1074"/>
    <mergeCell ref="Y1078:AC1078"/>
    <mergeCell ref="AD1078:AH1078"/>
    <mergeCell ref="AI1141:AK1141"/>
    <mergeCell ref="C1142:AE1142"/>
    <mergeCell ref="AF1142:AH1142"/>
    <mergeCell ref="AI1142:AK1142"/>
    <mergeCell ref="C1143:AE1143"/>
    <mergeCell ref="AF1143:AH1143"/>
    <mergeCell ref="AI1143:AK1143"/>
    <mergeCell ref="B1112:AK1112"/>
    <mergeCell ref="C1075:AE1075"/>
    <mergeCell ref="AF1075:AH1075"/>
    <mergeCell ref="AI1075:AK1075"/>
    <mergeCell ref="AI1078:AK1078"/>
    <mergeCell ref="B1079:D1079"/>
    <mergeCell ref="E1079:S1079"/>
    <mergeCell ref="T1079:X1079"/>
    <mergeCell ref="Y1079:AC1079"/>
    <mergeCell ref="AD1079:AH1079"/>
    <mergeCell ref="AI1079:AK1079"/>
    <mergeCell ref="O1125:Q1125"/>
    <mergeCell ref="B1128:AK1131"/>
    <mergeCell ref="B1133:C1133"/>
    <mergeCell ref="L1133:O1133"/>
    <mergeCell ref="AE1133:AF1133"/>
    <mergeCell ref="AG1133:AK1133"/>
    <mergeCell ref="B1135:E1135"/>
    <mergeCell ref="S1135:U1135"/>
    <mergeCell ref="V1135:AA1135"/>
    <mergeCell ref="AB1135:AE1135"/>
    <mergeCell ref="B1087:D1087"/>
    <mergeCell ref="E1087:S1087"/>
    <mergeCell ref="B1107:E1107"/>
    <mergeCell ref="F1107:AK1107"/>
    <mergeCell ref="B1108:AK1108"/>
    <mergeCell ref="B1111:AK1111"/>
    <mergeCell ref="C1144:AE1144"/>
    <mergeCell ref="AF1144:AH1144"/>
    <mergeCell ref="AI1144:AK1144"/>
    <mergeCell ref="C1145:AE1145"/>
    <mergeCell ref="AF1145:AH1145"/>
    <mergeCell ref="AI1145:AK1145"/>
    <mergeCell ref="B1147:D1147"/>
    <mergeCell ref="E1147:S1147"/>
    <mergeCell ref="T1147:X1147"/>
    <mergeCell ref="Y1147:AC1147"/>
    <mergeCell ref="AD1147:AH1147"/>
    <mergeCell ref="AI1147:AK1147"/>
    <mergeCell ref="B1148:D1148"/>
    <mergeCell ref="E1148:S1148"/>
    <mergeCell ref="T1148:X1148"/>
    <mergeCell ref="Y1148:AC1148"/>
    <mergeCell ref="AD1148:AH1148"/>
    <mergeCell ref="AI1148:AK1148"/>
    <mergeCell ref="B1109:AK1109"/>
    <mergeCell ref="B1110:AK1110"/>
    <mergeCell ref="C1139:AE1139"/>
    <mergeCell ref="AF1139:AH1139"/>
    <mergeCell ref="AI1139:AK1139"/>
    <mergeCell ref="C1140:AE1140"/>
    <mergeCell ref="AF1140:AH1140"/>
    <mergeCell ref="AI1140:AK1140"/>
    <mergeCell ref="C1141:AE1141"/>
    <mergeCell ref="AF1141:AH1141"/>
    <mergeCell ref="B1149:D1149"/>
    <mergeCell ref="E1149:S1149"/>
    <mergeCell ref="T1149:X1149"/>
    <mergeCell ref="Y1149:AC1149"/>
    <mergeCell ref="AD1149:AH1149"/>
    <mergeCell ref="AI1149:AK1149"/>
    <mergeCell ref="AD1217:AH1217"/>
    <mergeCell ref="AI1217:AK1217"/>
    <mergeCell ref="B1198:AK1201"/>
    <mergeCell ref="B1203:C1203"/>
    <mergeCell ref="L1203:O1203"/>
    <mergeCell ref="AE1203:AF1203"/>
    <mergeCell ref="AG1203:AK1203"/>
    <mergeCell ref="B1205:E1205"/>
    <mergeCell ref="S1205:U1205"/>
    <mergeCell ref="V1205:AA1205"/>
    <mergeCell ref="AB1205:AE1205"/>
    <mergeCell ref="B1207:B1208"/>
    <mergeCell ref="C1207:AE1208"/>
    <mergeCell ref="AF1207:AH1208"/>
    <mergeCell ref="AI1207:AK1208"/>
    <mergeCell ref="C1209:AE1209"/>
    <mergeCell ref="AF1209:AH1209"/>
    <mergeCell ref="AI1209:AK1209"/>
    <mergeCell ref="C1210:AE1210"/>
    <mergeCell ref="AF1210:AH1210"/>
    <mergeCell ref="AI1210:AK1210"/>
    <mergeCell ref="C1211:AE1211"/>
    <mergeCell ref="AF1211:AH1211"/>
    <mergeCell ref="AI1211:AK1211"/>
    <mergeCell ref="B1180:AK1180"/>
    <mergeCell ref="B1181:AK1181"/>
    <mergeCell ref="B1268:AK1271"/>
    <mergeCell ref="B1273:C1273"/>
    <mergeCell ref="L1273:O1273"/>
    <mergeCell ref="AE1273:AF1273"/>
    <mergeCell ref="AG1273:AK1273"/>
    <mergeCell ref="B1275:E1275"/>
    <mergeCell ref="S1275:U1275"/>
    <mergeCell ref="V1275:AA1275"/>
    <mergeCell ref="AB1275:AE1275"/>
    <mergeCell ref="B1277:B1278"/>
    <mergeCell ref="C1277:AE1278"/>
    <mergeCell ref="AF1277:AH1278"/>
    <mergeCell ref="AI1277:AK1278"/>
    <mergeCell ref="C1279:AE1279"/>
    <mergeCell ref="AF1279:AH1279"/>
    <mergeCell ref="AI1279:AK1279"/>
    <mergeCell ref="C1212:AE1212"/>
    <mergeCell ref="AF1212:AH1212"/>
    <mergeCell ref="AI1212:AK1212"/>
    <mergeCell ref="C1213:AE1213"/>
    <mergeCell ref="AF1213:AH1213"/>
    <mergeCell ref="AI1213:AK1213"/>
    <mergeCell ref="C1214:AE1214"/>
    <mergeCell ref="AF1214:AH1214"/>
    <mergeCell ref="AI1214:AK1214"/>
    <mergeCell ref="C1215:AE1215"/>
    <mergeCell ref="AF1215:AH1215"/>
    <mergeCell ref="AI1215:AK1215"/>
    <mergeCell ref="B1217:D1217"/>
    <mergeCell ref="E1217:S1217"/>
    <mergeCell ref="T1217:X1217"/>
    <mergeCell ref="Y1217:AC1217"/>
    <mergeCell ref="B1332:I1333"/>
    <mergeCell ref="J1332:W1333"/>
    <mergeCell ref="X1332:AC1333"/>
    <mergeCell ref="AD1332:AK1333"/>
    <mergeCell ref="B1335:H1335"/>
    <mergeCell ref="X1335:AB1335"/>
    <mergeCell ref="AC1335:AK1335"/>
    <mergeCell ref="C1280:AE1280"/>
    <mergeCell ref="AF1280:AH1280"/>
    <mergeCell ref="AI1280:AK1280"/>
    <mergeCell ref="C1281:AE1281"/>
    <mergeCell ref="AF1281:AH1281"/>
    <mergeCell ref="AI1281:AK1281"/>
    <mergeCell ref="C1282:AE1282"/>
    <mergeCell ref="AF1282:AH1282"/>
    <mergeCell ref="AI1282:AK1282"/>
    <mergeCell ref="C1283:AE1283"/>
    <mergeCell ref="AF1283:AH1283"/>
    <mergeCell ref="AI1283:AK1283"/>
    <mergeCell ref="C1284:AE1284"/>
    <mergeCell ref="AF1284:AH1284"/>
    <mergeCell ref="AI1284:AK1284"/>
    <mergeCell ref="C1285:AE1285"/>
    <mergeCell ref="AF1285:AH1285"/>
    <mergeCell ref="AI1285:AK1285"/>
    <mergeCell ref="B1295:D1295"/>
    <mergeCell ref="E1295:S1295"/>
    <mergeCell ref="T1295:X1295"/>
    <mergeCell ref="Y1295:AC1295"/>
    <mergeCell ref="AD1295:AH1295"/>
    <mergeCell ref="AI1295:AK1295"/>
    <mergeCell ref="B1296:D1296"/>
    <mergeCell ref="B1298:D1298"/>
    <mergeCell ref="B1347:B1348"/>
    <mergeCell ref="C1347:AE1348"/>
    <mergeCell ref="AF1347:AH1348"/>
    <mergeCell ref="AI1347:AK1348"/>
    <mergeCell ref="C1349:AE1349"/>
    <mergeCell ref="AF1349:AH1349"/>
    <mergeCell ref="AI1349:AK1349"/>
    <mergeCell ref="C1350:AE1350"/>
    <mergeCell ref="AF1350:AH1350"/>
    <mergeCell ref="AI1350:AK1350"/>
    <mergeCell ref="C1351:AE1351"/>
    <mergeCell ref="AF1351:AH1351"/>
    <mergeCell ref="AI1351:AK1351"/>
    <mergeCell ref="C1352:AE1352"/>
    <mergeCell ref="AF1352:AH1352"/>
    <mergeCell ref="AI1352:AK1352"/>
    <mergeCell ref="O1335:Q1335"/>
    <mergeCell ref="B1338:AK1341"/>
    <mergeCell ref="B1343:C1343"/>
    <mergeCell ref="L1343:O1343"/>
    <mergeCell ref="AE1343:AF1343"/>
    <mergeCell ref="AG1343:AK1343"/>
    <mergeCell ref="B1345:E1345"/>
    <mergeCell ref="S1345:U1345"/>
    <mergeCell ref="V1345:AA1345"/>
    <mergeCell ref="AB1345:AE1345"/>
    <mergeCell ref="B1321:AK1321"/>
    <mergeCell ref="B1322:AK1322"/>
    <mergeCell ref="B1323:AK1323"/>
    <mergeCell ref="B1325:E1325"/>
    <mergeCell ref="T1325:W1325"/>
    <mergeCell ref="C1353:AE1353"/>
    <mergeCell ref="AF1353:AH1353"/>
    <mergeCell ref="AI1353:AK1353"/>
    <mergeCell ref="AI1354:AK1354"/>
    <mergeCell ref="C1355:AE1355"/>
    <mergeCell ref="AF1355:AH1355"/>
    <mergeCell ref="AI1355:AK1355"/>
    <mergeCell ref="B1357:D1357"/>
    <mergeCell ref="E1357:S1357"/>
    <mergeCell ref="T1357:X1357"/>
    <mergeCell ref="Y1357:AC1357"/>
    <mergeCell ref="AD1357:AH1357"/>
    <mergeCell ref="AI1357:AK1357"/>
    <mergeCell ref="B1358:D1358"/>
    <mergeCell ref="E1358:S1358"/>
    <mergeCell ref="T1358:X1358"/>
    <mergeCell ref="Y1358:AC1358"/>
    <mergeCell ref="AD1358:AH1358"/>
    <mergeCell ref="AI1358:AK1358"/>
    <mergeCell ref="B1359:D1359"/>
    <mergeCell ref="E1359:S1359"/>
    <mergeCell ref="T1359:X1359"/>
    <mergeCell ref="Y1359:AC1359"/>
    <mergeCell ref="AD1359:AH1359"/>
    <mergeCell ref="AI1359:AK1359"/>
    <mergeCell ref="C1354:AE1354"/>
    <mergeCell ref="AF1354:AH1354"/>
    <mergeCell ref="O1405:Q1405"/>
    <mergeCell ref="B1408:AK1411"/>
    <mergeCell ref="B1413:C1413"/>
    <mergeCell ref="L1413:O1413"/>
    <mergeCell ref="AE1413:AF1413"/>
    <mergeCell ref="AG1413:AK1413"/>
    <mergeCell ref="B1415:E1415"/>
    <mergeCell ref="S1415:U1415"/>
    <mergeCell ref="V1415:AA1415"/>
    <mergeCell ref="AB1415:AE1415"/>
    <mergeCell ref="AI1364:AK1364"/>
    <mergeCell ref="B1365:D1365"/>
    <mergeCell ref="E1365:S1365"/>
    <mergeCell ref="T1365:X1365"/>
    <mergeCell ref="Y1365:AC1365"/>
    <mergeCell ref="AD1365:AH1365"/>
    <mergeCell ref="AI1365:AK1365"/>
    <mergeCell ref="B1366:D1366"/>
    <mergeCell ref="E1366:S1366"/>
    <mergeCell ref="T1366:X1366"/>
    <mergeCell ref="Y1366:AC1366"/>
    <mergeCell ref="AD1366:AH1366"/>
    <mergeCell ref="AI1366:AK1366"/>
    <mergeCell ref="B1367:D1367"/>
    <mergeCell ref="AF1419:AH1419"/>
    <mergeCell ref="AI1419:AK1419"/>
    <mergeCell ref="AI1420:AK1420"/>
    <mergeCell ref="C1421:AE1421"/>
    <mergeCell ref="AF1421:AH1421"/>
    <mergeCell ref="AI1421:AK1421"/>
    <mergeCell ref="C1422:AE1422"/>
    <mergeCell ref="AF1422:AH1422"/>
    <mergeCell ref="AI1422:AK1422"/>
    <mergeCell ref="C1423:AE1423"/>
    <mergeCell ref="AF1423:AH1423"/>
    <mergeCell ref="AI1423:AK1423"/>
    <mergeCell ref="C1424:AE1424"/>
    <mergeCell ref="AF1424:AH1424"/>
    <mergeCell ref="AI1424:AK1424"/>
    <mergeCell ref="C1425:AE1425"/>
    <mergeCell ref="AF1425:AH1425"/>
    <mergeCell ref="AI1425:AK1425"/>
    <mergeCell ref="B1427:D1427"/>
    <mergeCell ref="E1427:S1427"/>
    <mergeCell ref="T1427:X1427"/>
    <mergeCell ref="Y1427:AC1427"/>
    <mergeCell ref="AD1427:AH1427"/>
    <mergeCell ref="AI1427:AK1427"/>
    <mergeCell ref="C1420:AE1420"/>
    <mergeCell ref="AF1420:AH1420"/>
    <mergeCell ref="B1428:D1428"/>
    <mergeCell ref="E1428:S1428"/>
    <mergeCell ref="T1428:X1428"/>
    <mergeCell ref="Y1428:AC1428"/>
    <mergeCell ref="AD1428:AH1428"/>
    <mergeCell ref="AI1428:AK1428"/>
    <mergeCell ref="B1429:D1429"/>
    <mergeCell ref="E1429:S1429"/>
    <mergeCell ref="T1429:X1429"/>
    <mergeCell ref="Y1429:AC1429"/>
    <mergeCell ref="AD1429:AH1429"/>
    <mergeCell ref="AI1429:AK1429"/>
    <mergeCell ref="O1475:Q1475"/>
    <mergeCell ref="B1478:AK1481"/>
    <mergeCell ref="B1483:C1483"/>
    <mergeCell ref="L1483:O1483"/>
    <mergeCell ref="AE1483:AF1483"/>
    <mergeCell ref="AG1483:AK1483"/>
    <mergeCell ref="AD1430:AH1430"/>
    <mergeCell ref="AI1430:AK1430"/>
    <mergeCell ref="Y1498:AC1498"/>
    <mergeCell ref="AD1498:AH1498"/>
    <mergeCell ref="AI1498:AK1498"/>
    <mergeCell ref="T1498:X1498"/>
    <mergeCell ref="B1487:B1488"/>
    <mergeCell ref="C1487:AE1488"/>
    <mergeCell ref="AF1487:AH1488"/>
    <mergeCell ref="AI1487:AK1488"/>
    <mergeCell ref="C1489:AE1489"/>
    <mergeCell ref="B1445:F1447"/>
    <mergeCell ref="B1449:F1451"/>
    <mergeCell ref="B1453:F1454"/>
    <mergeCell ref="B1456:E1456"/>
    <mergeCell ref="F1456:AK1456"/>
    <mergeCell ref="AC1475:AK1475"/>
    <mergeCell ref="B1458:AK1458"/>
    <mergeCell ref="B1459:AK1459"/>
    <mergeCell ref="B1460:AK1460"/>
    <mergeCell ref="Y1433:AC1433"/>
    <mergeCell ref="AD1433:AH1433"/>
    <mergeCell ref="B1461:AK1461"/>
    <mergeCell ref="B1462:AK1462"/>
    <mergeCell ref="B1463:AK1463"/>
    <mergeCell ref="B1465:E1465"/>
    <mergeCell ref="B1499:D1499"/>
    <mergeCell ref="E1499:S1499"/>
    <mergeCell ref="T1499:X1499"/>
    <mergeCell ref="Y1499:AC1499"/>
    <mergeCell ref="AD1499:AH1499"/>
    <mergeCell ref="AI1499:AK1499"/>
    <mergeCell ref="AF1489:AH1489"/>
    <mergeCell ref="AI1489:AK1489"/>
    <mergeCell ref="C1490:AE1490"/>
    <mergeCell ref="AF1490:AH1490"/>
    <mergeCell ref="AI1490:AK1490"/>
    <mergeCell ref="C1491:AE1491"/>
    <mergeCell ref="AF1491:AH1491"/>
    <mergeCell ref="AI1491:AK1491"/>
    <mergeCell ref="C1492:AE1492"/>
    <mergeCell ref="AF1492:AH1492"/>
    <mergeCell ref="AI1492:AK1492"/>
    <mergeCell ref="C1493:AE1493"/>
    <mergeCell ref="AF1493:AH1493"/>
    <mergeCell ref="AI1493:AK1493"/>
    <mergeCell ref="C1494:AE1494"/>
    <mergeCell ref="AF1494:AH1494"/>
    <mergeCell ref="AI1494:AK1494"/>
    <mergeCell ref="C1495:AE1495"/>
    <mergeCell ref="AF1495:AH1495"/>
    <mergeCell ref="AI1495:AK1495"/>
    <mergeCell ref="B1497:D1497"/>
    <mergeCell ref="E1497:S1497"/>
    <mergeCell ref="T1497:X1497"/>
    <mergeCell ref="AI1629:AK1629"/>
    <mergeCell ref="B1571:D1571"/>
    <mergeCell ref="E1571:S1571"/>
    <mergeCell ref="T1571:X1571"/>
    <mergeCell ref="Y1571:AC1571"/>
    <mergeCell ref="AD1571:AH1571"/>
    <mergeCell ref="B1545:H1545"/>
    <mergeCell ref="X1545:AB1545"/>
    <mergeCell ref="AC1545:AK1545"/>
    <mergeCell ref="AD1568:AH1568"/>
    <mergeCell ref="AI1568:AK1568"/>
    <mergeCell ref="B1569:D1569"/>
    <mergeCell ref="E1569:S1569"/>
    <mergeCell ref="T1569:X1569"/>
    <mergeCell ref="Y1569:AC1569"/>
    <mergeCell ref="AD1569:AH1569"/>
    <mergeCell ref="AI1569:AK1569"/>
    <mergeCell ref="O1615:Q1615"/>
    <mergeCell ref="C1560:AE1560"/>
    <mergeCell ref="AF1560:AH1560"/>
    <mergeCell ref="AI1560:AK1560"/>
    <mergeCell ref="C1561:AE1561"/>
    <mergeCell ref="AF1561:AH1561"/>
    <mergeCell ref="AI1561:AK1561"/>
    <mergeCell ref="C1562:AE1562"/>
    <mergeCell ref="AF1562:AH1562"/>
    <mergeCell ref="AI1562:AK1562"/>
    <mergeCell ref="C1563:AE1563"/>
    <mergeCell ref="AF1563:AH1563"/>
    <mergeCell ref="AI1563:AK1563"/>
    <mergeCell ref="AI1567:AK1567"/>
    <mergeCell ref="B1568:D1568"/>
    <mergeCell ref="C1559:AE1559"/>
    <mergeCell ref="AF1559:AH1559"/>
    <mergeCell ref="AI1559:AK1559"/>
    <mergeCell ref="AI1576:AK1576"/>
    <mergeCell ref="B1577:D1577"/>
    <mergeCell ref="E1577:S1577"/>
    <mergeCell ref="T1577:X1577"/>
    <mergeCell ref="Y1577:AC1577"/>
    <mergeCell ref="AD1577:AH1577"/>
    <mergeCell ref="AI1577:AK1577"/>
    <mergeCell ref="B1615:H1615"/>
    <mergeCell ref="X1615:AB1615"/>
    <mergeCell ref="AC1615:AK1615"/>
    <mergeCell ref="C1627:AE1628"/>
    <mergeCell ref="AF1627:AH1628"/>
    <mergeCell ref="AI1627:AK1628"/>
    <mergeCell ref="C1564:AE1564"/>
    <mergeCell ref="AF1564:AH1564"/>
    <mergeCell ref="AI1564:AK1564"/>
    <mergeCell ref="B1576:D1576"/>
    <mergeCell ref="E1576:S1576"/>
    <mergeCell ref="T1576:X1576"/>
    <mergeCell ref="Y1576:AC1576"/>
    <mergeCell ref="AD1576:AH1576"/>
    <mergeCell ref="AI1571:AK1571"/>
    <mergeCell ref="B1567:D1567"/>
    <mergeCell ref="E1567:S1567"/>
    <mergeCell ref="T1567:X1567"/>
    <mergeCell ref="Y1567:AC1567"/>
    <mergeCell ref="AD1567:AH1567"/>
    <mergeCell ref="C1565:AE1565"/>
    <mergeCell ref="AF1565:AH1565"/>
    <mergeCell ref="AI1565:AK1565"/>
    <mergeCell ref="AD1638:AH1638"/>
    <mergeCell ref="AI1638:AK1638"/>
    <mergeCell ref="B1639:D1639"/>
    <mergeCell ref="E1639:S1639"/>
    <mergeCell ref="T1639:X1639"/>
    <mergeCell ref="Y1639:AC1639"/>
    <mergeCell ref="AD1639:AH1639"/>
    <mergeCell ref="AI1639:AK1639"/>
    <mergeCell ref="AF1631:AH1631"/>
    <mergeCell ref="AI1631:AK1631"/>
    <mergeCell ref="C1632:AE1632"/>
    <mergeCell ref="AF1632:AH1632"/>
    <mergeCell ref="AI1632:AK1632"/>
    <mergeCell ref="C1633:AE1633"/>
    <mergeCell ref="AF1633:AH1633"/>
    <mergeCell ref="AI1633:AK1633"/>
    <mergeCell ref="C1634:AE1634"/>
    <mergeCell ref="AF1634:AH1634"/>
    <mergeCell ref="AI1634:AK1634"/>
    <mergeCell ref="C1635:AE1635"/>
    <mergeCell ref="AF1635:AH1635"/>
    <mergeCell ref="AI1635:AK1635"/>
    <mergeCell ref="B1638:D1638"/>
    <mergeCell ref="E1638:S1638"/>
    <mergeCell ref="T1638:X1638"/>
    <mergeCell ref="Y1638:AC1638"/>
    <mergeCell ref="B1625:E1625"/>
    <mergeCell ref="S1625:U1625"/>
    <mergeCell ref="V1625:AA1625"/>
    <mergeCell ref="C1629:AE1629"/>
    <mergeCell ref="AF1629:AH1629"/>
    <mergeCell ref="C1701:AE1701"/>
    <mergeCell ref="AF1701:AH1701"/>
    <mergeCell ref="AI1701:AK1701"/>
    <mergeCell ref="C1702:AE1702"/>
    <mergeCell ref="AF1702:AH1702"/>
    <mergeCell ref="AI1702:AK1702"/>
    <mergeCell ref="C1703:AE1703"/>
    <mergeCell ref="AF1703:AH1703"/>
    <mergeCell ref="O1685:Q1685"/>
    <mergeCell ref="B1688:AK1691"/>
    <mergeCell ref="B1693:C1693"/>
    <mergeCell ref="L1693:O1693"/>
    <mergeCell ref="AE1693:AF1693"/>
    <mergeCell ref="AG1693:AK1693"/>
    <mergeCell ref="B1695:E1695"/>
    <mergeCell ref="S1695:U1695"/>
    <mergeCell ref="V1695:AA1695"/>
    <mergeCell ref="AB1695:AE1695"/>
    <mergeCell ref="B1697:B1698"/>
    <mergeCell ref="C1697:AE1698"/>
    <mergeCell ref="AF1697:AH1698"/>
    <mergeCell ref="AI1697:AK1698"/>
    <mergeCell ref="C1699:AE1699"/>
    <mergeCell ref="AF1699:AH1699"/>
    <mergeCell ref="AI1699:AK1699"/>
    <mergeCell ref="C1700:AE1700"/>
    <mergeCell ref="AF1700:AH1700"/>
    <mergeCell ref="AI1700:AK1700"/>
    <mergeCell ref="AI1703:AK1703"/>
    <mergeCell ref="B1685:H1685"/>
    <mergeCell ref="X1685:AB1685"/>
    <mergeCell ref="AC1685:AK1685"/>
    <mergeCell ref="C1704:AE1704"/>
    <mergeCell ref="AF1704:AH1704"/>
    <mergeCell ref="AI1704:AK1704"/>
    <mergeCell ref="C1705:AE1705"/>
    <mergeCell ref="AF1705:AH1705"/>
    <mergeCell ref="AI1705:AK1705"/>
    <mergeCell ref="B1707:D1707"/>
    <mergeCell ref="E1707:S1707"/>
    <mergeCell ref="T1707:X1707"/>
    <mergeCell ref="Y1707:AC1707"/>
    <mergeCell ref="AD1707:AH1707"/>
    <mergeCell ref="AI1707:AK1707"/>
    <mergeCell ref="B1708:D1708"/>
    <mergeCell ref="E1708:S1708"/>
    <mergeCell ref="T1708:X1708"/>
    <mergeCell ref="Y1708:AC1708"/>
    <mergeCell ref="AD1708:AH1708"/>
    <mergeCell ref="AI1708:AK1708"/>
    <mergeCell ref="AF1772:AH1772"/>
    <mergeCell ref="AI1772:AK1772"/>
    <mergeCell ref="C1773:AE1773"/>
    <mergeCell ref="AF1773:AH1773"/>
    <mergeCell ref="AI1773:AK1773"/>
    <mergeCell ref="C1774:AE1774"/>
    <mergeCell ref="AF1774:AH1774"/>
    <mergeCell ref="B1742:AK1742"/>
    <mergeCell ref="B1743:AK1743"/>
    <mergeCell ref="B1745:E1745"/>
    <mergeCell ref="T1745:W1745"/>
    <mergeCell ref="B1752:I1753"/>
    <mergeCell ref="B1715:D1715"/>
    <mergeCell ref="E1715:S1715"/>
    <mergeCell ref="T1715:X1715"/>
    <mergeCell ref="Y1715:AC1715"/>
    <mergeCell ref="AD1715:AH1715"/>
    <mergeCell ref="AI1715:AK1715"/>
    <mergeCell ref="B1716:D1716"/>
    <mergeCell ref="E1716:S1716"/>
    <mergeCell ref="T1716:X1716"/>
    <mergeCell ref="Y1716:AC1716"/>
    <mergeCell ref="AD1716:AH1716"/>
    <mergeCell ref="AI1716:AK1716"/>
    <mergeCell ref="B1717:D1717"/>
    <mergeCell ref="E1717:S1717"/>
    <mergeCell ref="T1717:X1717"/>
    <mergeCell ref="Y1717:AC1717"/>
    <mergeCell ref="AD1717:AH1717"/>
    <mergeCell ref="AI1717:AK1717"/>
    <mergeCell ref="B1737:E1737"/>
    <mergeCell ref="F1737:AK1737"/>
    <mergeCell ref="J1892:W1893"/>
    <mergeCell ref="X1892:AC1893"/>
    <mergeCell ref="AD1892:AK1893"/>
    <mergeCell ref="O1825:Q1825"/>
    <mergeCell ref="B1828:AK1831"/>
    <mergeCell ref="B1833:C1833"/>
    <mergeCell ref="L1833:O1833"/>
    <mergeCell ref="AE1833:AF1833"/>
    <mergeCell ref="AG1833:AK1833"/>
    <mergeCell ref="B1835:E1835"/>
    <mergeCell ref="S1835:U1835"/>
    <mergeCell ref="V1835:AA1835"/>
    <mergeCell ref="AB1835:AE1835"/>
    <mergeCell ref="AD1851:AH1851"/>
    <mergeCell ref="AI1851:AK1851"/>
    <mergeCell ref="B1852:D1852"/>
    <mergeCell ref="E1852:S1852"/>
    <mergeCell ref="T1852:X1852"/>
    <mergeCell ref="AD1849:AH1849"/>
    <mergeCell ref="AI1849:AK1849"/>
    <mergeCell ref="AI1852:AK1852"/>
    <mergeCell ref="B1850:D1850"/>
    <mergeCell ref="E1850:S1850"/>
    <mergeCell ref="T1850:X1850"/>
    <mergeCell ref="Y1850:AC1850"/>
    <mergeCell ref="B1869:F1871"/>
    <mergeCell ref="B1873:F1874"/>
    <mergeCell ref="B1876:E1876"/>
    <mergeCell ref="F1876:AK1876"/>
    <mergeCell ref="C1843:AE1843"/>
    <mergeCell ref="AF1843:AH1843"/>
    <mergeCell ref="AI1843:AK1843"/>
    <mergeCell ref="B1714:D1714"/>
    <mergeCell ref="E1714:S1714"/>
    <mergeCell ref="T1714:X1714"/>
    <mergeCell ref="Y1714:AC1714"/>
    <mergeCell ref="AD1714:AH1714"/>
    <mergeCell ref="AI1714:AK1714"/>
    <mergeCell ref="B1741:AK1741"/>
    <mergeCell ref="AI1775:AK1775"/>
    <mergeCell ref="O1755:Q1755"/>
    <mergeCell ref="B1758:AK1761"/>
    <mergeCell ref="B1763:C1763"/>
    <mergeCell ref="L1763:O1763"/>
    <mergeCell ref="AE1763:AF1763"/>
    <mergeCell ref="AG1763:AK1763"/>
    <mergeCell ref="B1765:E1765"/>
    <mergeCell ref="S1765:U1765"/>
    <mergeCell ref="V1765:AA1765"/>
    <mergeCell ref="AB1765:AE1765"/>
    <mergeCell ref="B1767:B1768"/>
    <mergeCell ref="C1767:AE1768"/>
    <mergeCell ref="AF1767:AH1768"/>
    <mergeCell ref="AI1767:AK1768"/>
    <mergeCell ref="C1769:AE1769"/>
    <mergeCell ref="AF1769:AH1769"/>
    <mergeCell ref="AI1769:AK1769"/>
    <mergeCell ref="C1770:AE1770"/>
    <mergeCell ref="AF1770:AH1770"/>
    <mergeCell ref="AI1770:AK1770"/>
    <mergeCell ref="C1771:AE1771"/>
    <mergeCell ref="AF1771:AH1771"/>
    <mergeCell ref="AI1771:AK1771"/>
    <mergeCell ref="C1772:AE1772"/>
    <mergeCell ref="B1853:D1853"/>
    <mergeCell ref="E1853:S1853"/>
    <mergeCell ref="T1853:X1853"/>
    <mergeCell ref="Y1853:AC1853"/>
    <mergeCell ref="AD1853:AH1853"/>
    <mergeCell ref="AI1853:AK1853"/>
    <mergeCell ref="AD1850:AH1850"/>
    <mergeCell ref="AI1850:AK1850"/>
    <mergeCell ref="B1849:D1849"/>
    <mergeCell ref="E1849:S1849"/>
    <mergeCell ref="T1849:X1849"/>
    <mergeCell ref="Y1849:AC1849"/>
    <mergeCell ref="AI1774:AK1774"/>
    <mergeCell ref="C1775:AE1775"/>
    <mergeCell ref="O1895:Q1895"/>
    <mergeCell ref="B1851:D1851"/>
    <mergeCell ref="E1851:S1851"/>
    <mergeCell ref="T1851:X1851"/>
    <mergeCell ref="Y1851:AC1851"/>
    <mergeCell ref="B1877:E1877"/>
    <mergeCell ref="F1877:AK1877"/>
    <mergeCell ref="B1878:AK1878"/>
    <mergeCell ref="B1879:AK1879"/>
    <mergeCell ref="B1779:D1779"/>
    <mergeCell ref="E1779:S1779"/>
    <mergeCell ref="T1779:X1779"/>
    <mergeCell ref="Y1779:AC1779"/>
    <mergeCell ref="AD1779:AH1779"/>
    <mergeCell ref="AI1779:AK1779"/>
    <mergeCell ref="AF1775:AH1775"/>
    <mergeCell ref="Y1852:AC1852"/>
    <mergeCell ref="AD1852:AH1852"/>
    <mergeCell ref="S1905:U1905"/>
    <mergeCell ref="V1905:AA1905"/>
    <mergeCell ref="AB1905:AE1905"/>
    <mergeCell ref="B1857:D1857"/>
    <mergeCell ref="E1857:S1857"/>
    <mergeCell ref="T1857:X1857"/>
    <mergeCell ref="Y1857:AC1857"/>
    <mergeCell ref="AD1857:AH1857"/>
    <mergeCell ref="AI1857:AK1857"/>
    <mergeCell ref="B1858:D1858"/>
    <mergeCell ref="E1858:S1858"/>
    <mergeCell ref="T1858:X1858"/>
    <mergeCell ref="Y1858:AC1858"/>
    <mergeCell ref="AD1858:AH1858"/>
    <mergeCell ref="AI1858:AK1858"/>
    <mergeCell ref="B1861:F1863"/>
    <mergeCell ref="B1865:F1867"/>
    <mergeCell ref="X1895:AB1895"/>
    <mergeCell ref="AC1895:AK1895"/>
    <mergeCell ref="B1898:AK1901"/>
    <mergeCell ref="B1903:C1903"/>
    <mergeCell ref="L1903:O1903"/>
    <mergeCell ref="AE1903:AF1903"/>
    <mergeCell ref="AG1903:AK1903"/>
    <mergeCell ref="B1895:H1895"/>
    <mergeCell ref="B1880:AK1880"/>
    <mergeCell ref="B1881:AK1881"/>
    <mergeCell ref="B1882:AK1882"/>
    <mergeCell ref="B1883:AK1883"/>
    <mergeCell ref="B1885:E1885"/>
    <mergeCell ref="T1885:W1885"/>
    <mergeCell ref="B1892:I1893"/>
    <mergeCell ref="B1939:F1941"/>
    <mergeCell ref="B1943:F1944"/>
    <mergeCell ref="B1951:AK1951"/>
    <mergeCell ref="B1952:AK1952"/>
    <mergeCell ref="B1953:AK1953"/>
    <mergeCell ref="B1955:E1955"/>
    <mergeCell ref="T1955:W1955"/>
    <mergeCell ref="O1965:Q1965"/>
    <mergeCell ref="B1907:B1908"/>
    <mergeCell ref="C1907:AE1908"/>
    <mergeCell ref="AF1907:AH1908"/>
    <mergeCell ref="AI1907:AK1908"/>
    <mergeCell ref="C1909:AE1909"/>
    <mergeCell ref="AF1909:AH1909"/>
    <mergeCell ref="AI1909:AK1909"/>
    <mergeCell ref="C1844:AE1844"/>
    <mergeCell ref="AF1844:AH1844"/>
    <mergeCell ref="AI1844:AK1844"/>
    <mergeCell ref="C1845:AE1845"/>
    <mergeCell ref="AF1845:AH1845"/>
    <mergeCell ref="AI1845:AK1845"/>
    <mergeCell ref="B1847:D1847"/>
    <mergeCell ref="E1847:S1847"/>
    <mergeCell ref="T1847:X1847"/>
    <mergeCell ref="Y1847:AC1847"/>
    <mergeCell ref="AD1847:AH1847"/>
    <mergeCell ref="AI1847:AK1847"/>
    <mergeCell ref="B1848:D1848"/>
    <mergeCell ref="E1848:S1848"/>
    <mergeCell ref="T1848:X1848"/>
    <mergeCell ref="Y1848:AC1848"/>
    <mergeCell ref="B1905:E1905"/>
    <mergeCell ref="C1977:AE1978"/>
    <mergeCell ref="AF1977:AH1978"/>
    <mergeCell ref="AI1977:AK1978"/>
    <mergeCell ref="C1979:AE1979"/>
    <mergeCell ref="AF1979:AH1979"/>
    <mergeCell ref="AI1979:AK1979"/>
    <mergeCell ref="C1980:AE1980"/>
    <mergeCell ref="AF1980:AH1980"/>
    <mergeCell ref="AI1980:AK1980"/>
    <mergeCell ref="J1962:W1963"/>
    <mergeCell ref="X1962:AC1963"/>
    <mergeCell ref="AD1962:AK1963"/>
    <mergeCell ref="X1965:AB1965"/>
    <mergeCell ref="AC1965:AK1965"/>
    <mergeCell ref="C1910:AE1910"/>
    <mergeCell ref="AF1910:AH1910"/>
    <mergeCell ref="AI1910:AK1910"/>
    <mergeCell ref="C1911:AE1911"/>
    <mergeCell ref="AF1911:AH1911"/>
    <mergeCell ref="AI1911:AK1911"/>
    <mergeCell ref="C1912:AE1912"/>
    <mergeCell ref="AF1912:AH1912"/>
    <mergeCell ref="AI1912:AK1912"/>
    <mergeCell ref="C1913:AE1913"/>
    <mergeCell ref="AF1913:AH1913"/>
    <mergeCell ref="AI1913:AK1913"/>
    <mergeCell ref="C1914:AE1914"/>
    <mergeCell ref="AF1914:AH1914"/>
    <mergeCell ref="AI1914:AK1914"/>
    <mergeCell ref="C1915:AE1915"/>
    <mergeCell ref="AF1915:AH1915"/>
    <mergeCell ref="AI1915:AK1915"/>
    <mergeCell ref="B1968:AK1971"/>
    <mergeCell ref="B1973:C1973"/>
    <mergeCell ref="L1973:O1973"/>
    <mergeCell ref="AE1973:AF1973"/>
    <mergeCell ref="C1985:AE1985"/>
    <mergeCell ref="AF1985:AH1985"/>
    <mergeCell ref="AI1985:AK1985"/>
    <mergeCell ref="B1987:D1987"/>
    <mergeCell ref="E1987:S1987"/>
    <mergeCell ref="T1987:X1987"/>
    <mergeCell ref="Y1987:AC1987"/>
    <mergeCell ref="AD1987:AH1987"/>
    <mergeCell ref="AI1987:AK1987"/>
    <mergeCell ref="B1988:D1988"/>
    <mergeCell ref="E1988:S1988"/>
    <mergeCell ref="T1988:X1988"/>
    <mergeCell ref="Y1988:AC1988"/>
    <mergeCell ref="AD1988:AH1988"/>
    <mergeCell ref="AI1988:AK1988"/>
    <mergeCell ref="C1981:AE1981"/>
    <mergeCell ref="AF1981:AH1981"/>
    <mergeCell ref="AI1981:AK1981"/>
    <mergeCell ref="C1982:AE1982"/>
    <mergeCell ref="AF1982:AH1982"/>
    <mergeCell ref="AI1982:AK1982"/>
    <mergeCell ref="C1983:AE1983"/>
    <mergeCell ref="AF1983:AH1983"/>
    <mergeCell ref="AI1983:AK1983"/>
    <mergeCell ref="C1984:AE1984"/>
    <mergeCell ref="AF1984:AH1984"/>
    <mergeCell ref="AI1984:AK1984"/>
    <mergeCell ref="B1977:B1978"/>
    <mergeCell ref="B2038:AK2041"/>
    <mergeCell ref="B2043:C2043"/>
    <mergeCell ref="L2043:O2043"/>
    <mergeCell ref="AE2043:AF2043"/>
    <mergeCell ref="AG2043:AK2043"/>
    <mergeCell ref="B2045:E2045"/>
    <mergeCell ref="S2045:U2045"/>
    <mergeCell ref="V2045:AA2045"/>
    <mergeCell ref="AB2045:AE2045"/>
    <mergeCell ref="B2047:B2048"/>
    <mergeCell ref="C2047:AE2048"/>
    <mergeCell ref="AF2047:AH2048"/>
    <mergeCell ref="AI2047:AK2048"/>
    <mergeCell ref="C2049:AE2049"/>
    <mergeCell ref="AF2049:AH2049"/>
    <mergeCell ref="AI2049:AK2049"/>
    <mergeCell ref="C2050:AE2050"/>
    <mergeCell ref="AF2050:AH2050"/>
    <mergeCell ref="AI2050:AK2050"/>
    <mergeCell ref="C2051:AE2051"/>
    <mergeCell ref="AF2051:AH2051"/>
    <mergeCell ref="AI2051:AK2051"/>
    <mergeCell ref="C2052:AE2052"/>
    <mergeCell ref="AF2052:AH2052"/>
    <mergeCell ref="AI2052:AK2052"/>
    <mergeCell ref="C2053:AE2053"/>
    <mergeCell ref="B2059:D2059"/>
    <mergeCell ref="E2059:S2059"/>
    <mergeCell ref="T2059:X2059"/>
    <mergeCell ref="Y2059:AC2059"/>
    <mergeCell ref="AD2059:AH2059"/>
    <mergeCell ref="AI2059:AK2059"/>
    <mergeCell ref="AF2053:AH2053"/>
    <mergeCell ref="AI2053:AK2053"/>
    <mergeCell ref="C2054:AE2054"/>
    <mergeCell ref="AF2054:AH2054"/>
    <mergeCell ref="AI2054:AK2054"/>
    <mergeCell ref="C2055:AE2055"/>
    <mergeCell ref="AF2055:AH2055"/>
    <mergeCell ref="AI2055:AK2055"/>
    <mergeCell ref="B2057:D2057"/>
    <mergeCell ref="E2057:S2057"/>
    <mergeCell ref="T2057:X2057"/>
    <mergeCell ref="Y2057:AC2057"/>
    <mergeCell ref="AD2057:AH2057"/>
    <mergeCell ref="AI2057:AK2057"/>
    <mergeCell ref="B2058:D2058"/>
    <mergeCell ref="E2058:S2058"/>
    <mergeCell ref="T2058:X2058"/>
    <mergeCell ref="Y2058:AC2058"/>
    <mergeCell ref="AD2058:AH2058"/>
    <mergeCell ref="O2175:Q2175"/>
    <mergeCell ref="B2178:AK2181"/>
    <mergeCell ref="B2183:C2183"/>
    <mergeCell ref="L2183:O2183"/>
    <mergeCell ref="AE2183:AF2183"/>
    <mergeCell ref="AG2183:AK2183"/>
    <mergeCell ref="B2185:E2185"/>
    <mergeCell ref="S2185:U2185"/>
    <mergeCell ref="V2185:AA2185"/>
    <mergeCell ref="AB2185:AE2185"/>
    <mergeCell ref="C2124:AE2124"/>
    <mergeCell ref="AF2124:AH2124"/>
    <mergeCell ref="AI2124:AK2124"/>
    <mergeCell ref="C2125:AE2125"/>
    <mergeCell ref="AF2125:AH2125"/>
    <mergeCell ref="AI2125:AK2125"/>
    <mergeCell ref="B2127:D2127"/>
    <mergeCell ref="E2127:S2127"/>
    <mergeCell ref="T2127:X2127"/>
    <mergeCell ref="Y2127:AC2127"/>
    <mergeCell ref="AD2127:AH2127"/>
    <mergeCell ref="AI2127:AK2127"/>
    <mergeCell ref="B2128:D2128"/>
    <mergeCell ref="E2128:S2128"/>
    <mergeCell ref="T2128:X2128"/>
    <mergeCell ref="Y2128:AC2128"/>
    <mergeCell ref="B2175:H2175"/>
    <mergeCell ref="B2133:D2133"/>
    <mergeCell ref="E2133:S2133"/>
    <mergeCell ref="T2133:X2133"/>
    <mergeCell ref="Y2133:AC2133"/>
    <mergeCell ref="AD2133:AH2133"/>
    <mergeCell ref="AI2191:AK2191"/>
    <mergeCell ref="C2192:AE2192"/>
    <mergeCell ref="AF2192:AH2192"/>
    <mergeCell ref="AI2192:AK2192"/>
    <mergeCell ref="C2193:AE2193"/>
    <mergeCell ref="AF2193:AH2193"/>
    <mergeCell ref="AI2193:AK2193"/>
    <mergeCell ref="C2263:AE2263"/>
    <mergeCell ref="AF2263:AH2263"/>
    <mergeCell ref="AI2263:AK2263"/>
    <mergeCell ref="AD2198:AH2198"/>
    <mergeCell ref="AI2198:AK2198"/>
    <mergeCell ref="B2199:D2199"/>
    <mergeCell ref="E2199:S2199"/>
    <mergeCell ref="T2199:X2199"/>
    <mergeCell ref="Y2199:AC2199"/>
    <mergeCell ref="AD2199:AH2199"/>
    <mergeCell ref="AI2199:AK2199"/>
    <mergeCell ref="O2245:Q2245"/>
    <mergeCell ref="B2248:AK2251"/>
    <mergeCell ref="B2253:C2253"/>
    <mergeCell ref="L2253:O2253"/>
    <mergeCell ref="AE2253:AF2253"/>
    <mergeCell ref="AG2253:AK2253"/>
    <mergeCell ref="B2255:E2255"/>
    <mergeCell ref="S2255:U2255"/>
    <mergeCell ref="V2255:AA2255"/>
    <mergeCell ref="AB2255:AE2255"/>
    <mergeCell ref="B2205:D2205"/>
    <mergeCell ref="E2205:S2205"/>
    <mergeCell ref="T2205:X2205"/>
    <mergeCell ref="Y2205:AC2205"/>
    <mergeCell ref="C2259:AE2259"/>
    <mergeCell ref="AF2259:AH2259"/>
    <mergeCell ref="AI2259:AK2259"/>
    <mergeCell ref="C2260:AE2260"/>
    <mergeCell ref="AF2260:AH2260"/>
    <mergeCell ref="AI2260:AK2260"/>
    <mergeCell ref="C2261:AE2261"/>
    <mergeCell ref="AF2261:AH2261"/>
    <mergeCell ref="AI2261:AK2261"/>
    <mergeCell ref="C2262:AE2262"/>
    <mergeCell ref="AF2262:AH2262"/>
    <mergeCell ref="AI2262:AK2262"/>
    <mergeCell ref="AD2337:AH2337"/>
    <mergeCell ref="AI2337:AK2337"/>
    <mergeCell ref="B2325:E2325"/>
    <mergeCell ref="S2325:U2325"/>
    <mergeCell ref="V2325:AA2325"/>
    <mergeCell ref="AB2325:AE2325"/>
    <mergeCell ref="B2327:B2328"/>
    <mergeCell ref="C2327:AE2328"/>
    <mergeCell ref="AF2327:AH2328"/>
    <mergeCell ref="AI2327:AK2328"/>
    <mergeCell ref="C2329:AE2329"/>
    <mergeCell ref="AF2329:AH2329"/>
    <mergeCell ref="AI2329:AK2329"/>
    <mergeCell ref="C2330:AE2330"/>
    <mergeCell ref="AF2330:AH2330"/>
    <mergeCell ref="AI2330:AK2330"/>
    <mergeCell ref="C2331:AE2331"/>
    <mergeCell ref="AF2331:AH2331"/>
    <mergeCell ref="AI2331:AK2331"/>
    <mergeCell ref="Y2278:AC2278"/>
    <mergeCell ref="B2388:AK2391"/>
    <mergeCell ref="B2393:C2393"/>
    <mergeCell ref="L2393:O2393"/>
    <mergeCell ref="AE2393:AF2393"/>
    <mergeCell ref="AG2393:AK2393"/>
    <mergeCell ref="B2395:E2395"/>
    <mergeCell ref="S2395:U2395"/>
    <mergeCell ref="V2395:AA2395"/>
    <mergeCell ref="AB2395:AE2395"/>
    <mergeCell ref="B2397:B2398"/>
    <mergeCell ref="C2397:AE2398"/>
    <mergeCell ref="AF2397:AH2398"/>
    <mergeCell ref="AI2397:AK2398"/>
    <mergeCell ref="C2399:AE2399"/>
    <mergeCell ref="AF2399:AH2399"/>
    <mergeCell ref="AI2399:AK2399"/>
    <mergeCell ref="C2332:AE2332"/>
    <mergeCell ref="AF2332:AH2332"/>
    <mergeCell ref="AI2332:AK2332"/>
    <mergeCell ref="C2333:AE2333"/>
    <mergeCell ref="AF2333:AH2333"/>
    <mergeCell ref="AI2333:AK2333"/>
    <mergeCell ref="C2334:AE2334"/>
    <mergeCell ref="AF2334:AH2334"/>
    <mergeCell ref="AI2334:AK2334"/>
    <mergeCell ref="C2335:AE2335"/>
    <mergeCell ref="AF2335:AH2335"/>
    <mergeCell ref="AI2335:AK2335"/>
    <mergeCell ref="B2337:D2337"/>
    <mergeCell ref="E2337:S2337"/>
    <mergeCell ref="T2337:X2337"/>
    <mergeCell ref="Y2337:AC2337"/>
    <mergeCell ref="B2463:C2463"/>
    <mergeCell ref="L2463:O2463"/>
    <mergeCell ref="AE2463:AF2463"/>
    <mergeCell ref="AG2463:AK2463"/>
    <mergeCell ref="B2465:E2465"/>
    <mergeCell ref="S2465:U2465"/>
    <mergeCell ref="V2465:AA2465"/>
    <mergeCell ref="AB2465:AE2465"/>
    <mergeCell ref="B2417:D2417"/>
    <mergeCell ref="E2417:S2417"/>
    <mergeCell ref="T2417:X2417"/>
    <mergeCell ref="Y2417:AC2417"/>
    <mergeCell ref="AD2417:AH2417"/>
    <mergeCell ref="AI2417:AK2417"/>
    <mergeCell ref="B2418:D2418"/>
    <mergeCell ref="E2418:S2418"/>
    <mergeCell ref="T2418:X2418"/>
    <mergeCell ref="Y2418:AC2418"/>
    <mergeCell ref="AD2418:AH2418"/>
    <mergeCell ref="AI2418:AK2418"/>
    <mergeCell ref="B2421:F2423"/>
    <mergeCell ref="B2425:F2427"/>
    <mergeCell ref="B2429:F2431"/>
    <mergeCell ref="B2433:F2434"/>
    <mergeCell ref="B2436:E2436"/>
    <mergeCell ref="F2436:AK2436"/>
    <mergeCell ref="C2472:AE2472"/>
    <mergeCell ref="AF2472:AH2472"/>
    <mergeCell ref="AI2472:AK2472"/>
    <mergeCell ref="C2473:AE2473"/>
    <mergeCell ref="AF2473:AH2473"/>
    <mergeCell ref="AI2473:AK2473"/>
    <mergeCell ref="C2474:AE2474"/>
    <mergeCell ref="AF2474:AH2474"/>
    <mergeCell ref="AI2474:AK2474"/>
    <mergeCell ref="C2475:AE2475"/>
    <mergeCell ref="AF2475:AH2475"/>
    <mergeCell ref="AI2475:AK2475"/>
    <mergeCell ref="B2477:D2477"/>
    <mergeCell ref="E2477:S2477"/>
    <mergeCell ref="T2477:X2477"/>
    <mergeCell ref="Y2477:AC2477"/>
    <mergeCell ref="AD2477:AH2477"/>
    <mergeCell ref="AI2477:AK2477"/>
    <mergeCell ref="B2478:D2478"/>
    <mergeCell ref="E2478:S2478"/>
    <mergeCell ref="T2478:X2478"/>
    <mergeCell ref="Y2478:AC2478"/>
    <mergeCell ref="AD2478:AH2478"/>
    <mergeCell ref="AI2478:AK2478"/>
    <mergeCell ref="B2479:D2479"/>
    <mergeCell ref="E2479:S2479"/>
    <mergeCell ref="T2479:X2479"/>
    <mergeCell ref="Y2479:AC2479"/>
    <mergeCell ref="AD2479:AH2479"/>
    <mergeCell ref="AI2479:AK2479"/>
    <mergeCell ref="O2525:Q2525"/>
    <mergeCell ref="B2528:AK2531"/>
    <mergeCell ref="B2533:C2533"/>
    <mergeCell ref="L2533:O2533"/>
    <mergeCell ref="AE2533:AF2533"/>
    <mergeCell ref="AG2533:AK2533"/>
    <mergeCell ref="B2508:AK2508"/>
    <mergeCell ref="B2507:E2507"/>
    <mergeCell ref="F2507:AK2507"/>
    <mergeCell ref="B2486:D2486"/>
    <mergeCell ref="E2486:S2486"/>
    <mergeCell ref="T2486:X2486"/>
    <mergeCell ref="Y2486:AC2486"/>
    <mergeCell ref="AD2486:AH2486"/>
    <mergeCell ref="AI2486:AK2486"/>
    <mergeCell ref="B2487:D2487"/>
    <mergeCell ref="E2487:S2487"/>
    <mergeCell ref="T2487:X2487"/>
    <mergeCell ref="Y2487:AC2487"/>
    <mergeCell ref="AD2487:AH2487"/>
    <mergeCell ref="AF2539:AH2539"/>
    <mergeCell ref="AI2539:AK2539"/>
    <mergeCell ref="C2540:AE2540"/>
    <mergeCell ref="AF2540:AH2540"/>
    <mergeCell ref="AI2540:AK2540"/>
    <mergeCell ref="C2541:AE2541"/>
    <mergeCell ref="AF2541:AH2541"/>
    <mergeCell ref="AI2541:AK2541"/>
    <mergeCell ref="C2542:AE2542"/>
    <mergeCell ref="AF2542:AH2542"/>
    <mergeCell ref="AI2542:AK2542"/>
    <mergeCell ref="C2543:AE2543"/>
    <mergeCell ref="AF2543:AH2543"/>
    <mergeCell ref="AI2543:AK2543"/>
    <mergeCell ref="C2544:AE2544"/>
    <mergeCell ref="AF2544:AH2544"/>
    <mergeCell ref="AI2544:AK2544"/>
    <mergeCell ref="O2595:Q2595"/>
    <mergeCell ref="B2598:AK2601"/>
    <mergeCell ref="B2603:C2603"/>
    <mergeCell ref="L2603:O2603"/>
    <mergeCell ref="AE2603:AF2603"/>
    <mergeCell ref="AG2603:AK2603"/>
    <mergeCell ref="B2605:E2605"/>
    <mergeCell ref="S2605:U2605"/>
    <mergeCell ref="V2605:AA2605"/>
    <mergeCell ref="AB2605:AE2605"/>
    <mergeCell ref="B2577:E2577"/>
    <mergeCell ref="F2577:AK2577"/>
    <mergeCell ref="B2578:AK2578"/>
    <mergeCell ref="B2579:AK2579"/>
    <mergeCell ref="B2580:AK2580"/>
    <mergeCell ref="B2592:I2593"/>
    <mergeCell ref="J2592:W2593"/>
    <mergeCell ref="X2592:AC2593"/>
    <mergeCell ref="AD2592:AK2593"/>
    <mergeCell ref="B2595:H2595"/>
    <mergeCell ref="X2595:AB2595"/>
    <mergeCell ref="AC2595:AK2595"/>
    <mergeCell ref="B2582:AK2582"/>
    <mergeCell ref="B2583:AK2583"/>
    <mergeCell ref="B2585:E2585"/>
    <mergeCell ref="T2585:W2585"/>
    <mergeCell ref="B2581:AK2581"/>
    <mergeCell ref="AD2618:AH2618"/>
    <mergeCell ref="AI2618:AK2618"/>
    <mergeCell ref="B2607:B2608"/>
    <mergeCell ref="C2607:AE2608"/>
    <mergeCell ref="AF2607:AH2608"/>
    <mergeCell ref="AI2607:AK2608"/>
    <mergeCell ref="C2609:AE2609"/>
    <mergeCell ref="AF2609:AH2609"/>
    <mergeCell ref="AI2609:AK2609"/>
    <mergeCell ref="C2610:AE2610"/>
    <mergeCell ref="AF2610:AH2610"/>
    <mergeCell ref="AI2610:AK2610"/>
    <mergeCell ref="C2611:AE2611"/>
    <mergeCell ref="AF2611:AH2611"/>
    <mergeCell ref="AI2611:AK2611"/>
    <mergeCell ref="C2612:AE2612"/>
    <mergeCell ref="AF2612:AH2612"/>
    <mergeCell ref="AI2612:AK2612"/>
    <mergeCell ref="C2613:AE2613"/>
    <mergeCell ref="AF2613:AH2613"/>
    <mergeCell ref="AI2613:AK2613"/>
    <mergeCell ref="B2619:D2619"/>
    <mergeCell ref="E2619:S2619"/>
    <mergeCell ref="T2619:X2619"/>
    <mergeCell ref="Y2619:AC2619"/>
    <mergeCell ref="AD2619:AH2619"/>
    <mergeCell ref="AI2619:AK2619"/>
    <mergeCell ref="O2665:Q2665"/>
    <mergeCell ref="B2668:AK2671"/>
    <mergeCell ref="B2673:C2673"/>
    <mergeCell ref="L2673:O2673"/>
    <mergeCell ref="AE2673:AF2673"/>
    <mergeCell ref="AG2673:AK2673"/>
    <mergeCell ref="B2675:E2675"/>
    <mergeCell ref="S2675:U2675"/>
    <mergeCell ref="V2675:AA2675"/>
    <mergeCell ref="AB2675:AE2675"/>
    <mergeCell ref="C2614:AE2614"/>
    <mergeCell ref="AF2614:AH2614"/>
    <mergeCell ref="AI2614:AK2614"/>
    <mergeCell ref="C2615:AE2615"/>
    <mergeCell ref="AF2615:AH2615"/>
    <mergeCell ref="AI2615:AK2615"/>
    <mergeCell ref="B2617:D2617"/>
    <mergeCell ref="E2617:S2617"/>
    <mergeCell ref="T2617:X2617"/>
    <mergeCell ref="Y2617:AC2617"/>
    <mergeCell ref="AD2617:AH2617"/>
    <mergeCell ref="AI2617:AK2617"/>
    <mergeCell ref="B2618:D2618"/>
    <mergeCell ref="E2618:S2618"/>
    <mergeCell ref="T2618:X2618"/>
    <mergeCell ref="Y2618:AC2618"/>
    <mergeCell ref="AF2679:AH2679"/>
    <mergeCell ref="AI2679:AK2679"/>
    <mergeCell ref="C2680:AE2680"/>
    <mergeCell ref="AF2680:AH2680"/>
    <mergeCell ref="AI2680:AK2680"/>
    <mergeCell ref="C2681:AE2681"/>
    <mergeCell ref="AF2681:AH2681"/>
    <mergeCell ref="AI2681:AK2681"/>
    <mergeCell ref="C2682:AE2682"/>
    <mergeCell ref="AF2682:AH2682"/>
    <mergeCell ref="AI2682:AK2682"/>
    <mergeCell ref="C2683:AE2683"/>
    <mergeCell ref="AF2683:AH2683"/>
    <mergeCell ref="AI2683:AK2683"/>
    <mergeCell ref="C2684:AE2684"/>
    <mergeCell ref="AF2684:AH2684"/>
    <mergeCell ref="AI2684:AK2684"/>
    <mergeCell ref="C2685:AE2685"/>
    <mergeCell ref="AF2685:AH2685"/>
    <mergeCell ref="AI2685:AK2685"/>
    <mergeCell ref="B2687:D2687"/>
    <mergeCell ref="E2687:S2687"/>
    <mergeCell ref="T2687:X2687"/>
    <mergeCell ref="Y2687:AC2687"/>
    <mergeCell ref="AD2687:AH2687"/>
    <mergeCell ref="AI2687:AK2687"/>
    <mergeCell ref="B2688:D2688"/>
    <mergeCell ref="E2688:S2688"/>
    <mergeCell ref="T2688:X2688"/>
    <mergeCell ref="Y2688:AC2688"/>
    <mergeCell ref="AD2688:AH2688"/>
    <mergeCell ref="AI2688:AK2688"/>
    <mergeCell ref="B2689:D2689"/>
    <mergeCell ref="E2689:S2689"/>
    <mergeCell ref="T2689:X2689"/>
    <mergeCell ref="Y2689:AC2689"/>
    <mergeCell ref="AD2689:AH2689"/>
    <mergeCell ref="AI2689:AK2689"/>
    <mergeCell ref="AI2749:AK2749"/>
    <mergeCell ref="B2759:D2759"/>
    <mergeCell ref="E2759:S2759"/>
    <mergeCell ref="T2759:X2759"/>
    <mergeCell ref="Y2759:AC2759"/>
    <mergeCell ref="AD2759:AH2759"/>
    <mergeCell ref="AI2759:AK2759"/>
    <mergeCell ref="B2813:C2813"/>
    <mergeCell ref="L2813:O2813"/>
    <mergeCell ref="AE2813:AF2813"/>
    <mergeCell ref="AG2813:AK2813"/>
    <mergeCell ref="B2815:E2815"/>
    <mergeCell ref="S2815:U2815"/>
    <mergeCell ref="V2815:AA2815"/>
    <mergeCell ref="AB2815:AE2815"/>
    <mergeCell ref="AF2753:AH2753"/>
    <mergeCell ref="AI2753:AK2753"/>
    <mergeCell ref="C2754:AE2754"/>
    <mergeCell ref="AF2754:AH2754"/>
    <mergeCell ref="AI2754:AK2754"/>
    <mergeCell ref="C2755:AE2755"/>
    <mergeCell ref="AF2755:AH2755"/>
    <mergeCell ref="AI2755:AK2755"/>
    <mergeCell ref="B2757:D2757"/>
    <mergeCell ref="E2757:S2757"/>
    <mergeCell ref="T2757:X2757"/>
    <mergeCell ref="Y2757:AC2757"/>
    <mergeCell ref="AD2757:AH2757"/>
    <mergeCell ref="AI2757:AK2757"/>
    <mergeCell ref="B2758:D2758"/>
    <mergeCell ref="E2758:S2758"/>
    <mergeCell ref="B2765:D2765"/>
    <mergeCell ref="E2765:S2765"/>
    <mergeCell ref="T2765:X2765"/>
    <mergeCell ref="Y2765:AC2765"/>
    <mergeCell ref="AD2765:AH2765"/>
    <mergeCell ref="AI2765:AK2765"/>
    <mergeCell ref="B2766:D2766"/>
    <mergeCell ref="E2766:S2766"/>
    <mergeCell ref="C2817:AE2818"/>
    <mergeCell ref="AF2817:AH2818"/>
    <mergeCell ref="AI2817:AK2818"/>
    <mergeCell ref="C2819:AE2819"/>
    <mergeCell ref="AF2819:AH2819"/>
    <mergeCell ref="AI2819:AK2819"/>
    <mergeCell ref="C2820:AE2820"/>
    <mergeCell ref="AF2820:AH2820"/>
    <mergeCell ref="AI2820:AK2820"/>
    <mergeCell ref="C2821:AE2821"/>
    <mergeCell ref="AF2821:AH2821"/>
    <mergeCell ref="AI2821:AK2821"/>
    <mergeCell ref="T2766:X2766"/>
    <mergeCell ref="Y2766:AC2766"/>
    <mergeCell ref="AD2766:AH2766"/>
    <mergeCell ref="AI2766:AK2766"/>
    <mergeCell ref="B2767:D2767"/>
    <mergeCell ref="E2767:S2767"/>
    <mergeCell ref="T2767:X2767"/>
    <mergeCell ref="Y2767:AC2767"/>
    <mergeCell ref="AD2767:AH2767"/>
    <mergeCell ref="AI2767:AK2767"/>
    <mergeCell ref="B2802:I2803"/>
    <mergeCell ref="C2822:AE2822"/>
    <mergeCell ref="AF2822:AH2822"/>
    <mergeCell ref="AI2822:AK2822"/>
    <mergeCell ref="C2823:AE2823"/>
    <mergeCell ref="AF2823:AH2823"/>
    <mergeCell ref="AI2823:AK2823"/>
    <mergeCell ref="O2875:Q2875"/>
    <mergeCell ref="B2878:AK2881"/>
    <mergeCell ref="B2883:C2883"/>
    <mergeCell ref="L2883:O2883"/>
    <mergeCell ref="AE2883:AF2883"/>
    <mergeCell ref="AG2883:AK2883"/>
    <mergeCell ref="B2885:E2885"/>
    <mergeCell ref="S2885:U2885"/>
    <mergeCell ref="V2885:AA2885"/>
    <mergeCell ref="AB2885:AE2885"/>
    <mergeCell ref="B2841:F2843"/>
    <mergeCell ref="B2845:F2847"/>
    <mergeCell ref="B2849:F2851"/>
    <mergeCell ref="B2853:F2854"/>
    <mergeCell ref="B2856:E2856"/>
    <mergeCell ref="F2856:AK2856"/>
    <mergeCell ref="B2857:E2857"/>
    <mergeCell ref="F2857:AK2857"/>
    <mergeCell ref="B2858:AK2858"/>
    <mergeCell ref="B2859:AK2859"/>
    <mergeCell ref="B2860:AK2860"/>
    <mergeCell ref="B2861:AK2861"/>
    <mergeCell ref="B2862:AK2862"/>
    <mergeCell ref="B2863:AK2863"/>
    <mergeCell ref="B2865:E2865"/>
    <mergeCell ref="T2865:W2865"/>
    <mergeCell ref="B2872:I2873"/>
    <mergeCell ref="J2872:W2873"/>
    <mergeCell ref="X2872:AC2873"/>
    <mergeCell ref="AD2872:AK2873"/>
    <mergeCell ref="B2887:B2888"/>
    <mergeCell ref="C2887:AE2888"/>
    <mergeCell ref="AF2887:AH2888"/>
    <mergeCell ref="AI2887:AK2888"/>
    <mergeCell ref="C2889:AE2889"/>
    <mergeCell ref="AF2889:AH2889"/>
    <mergeCell ref="AI2889:AK2889"/>
    <mergeCell ref="C2890:AE2890"/>
    <mergeCell ref="AF2890:AH2890"/>
    <mergeCell ref="AI2890:AK2890"/>
    <mergeCell ref="C2891:AE2891"/>
    <mergeCell ref="AF2891:AH2891"/>
    <mergeCell ref="AI2891:AK2891"/>
    <mergeCell ref="C2892:AE2892"/>
    <mergeCell ref="AF2892:AH2892"/>
    <mergeCell ref="AI2892:AK2892"/>
    <mergeCell ref="C2893:AE2893"/>
    <mergeCell ref="AF2893:AH2893"/>
    <mergeCell ref="AI2893:AK2893"/>
    <mergeCell ref="C2894:AE2894"/>
    <mergeCell ref="AF2894:AH2894"/>
    <mergeCell ref="AI2894:AK2894"/>
    <mergeCell ref="C2895:AE2895"/>
    <mergeCell ref="AF2895:AH2895"/>
    <mergeCell ref="AI2895:AK2895"/>
    <mergeCell ref="B2897:D2897"/>
    <mergeCell ref="E2897:S2897"/>
    <mergeCell ref="T2897:X2897"/>
    <mergeCell ref="Y2897:AC2897"/>
    <mergeCell ref="AD2897:AH2897"/>
    <mergeCell ref="AI2897:AK2897"/>
    <mergeCell ref="B2898:D2898"/>
    <mergeCell ref="E2898:S2898"/>
    <mergeCell ref="T2898:X2898"/>
    <mergeCell ref="Y2898:AC2898"/>
    <mergeCell ref="AD2898:AH2898"/>
    <mergeCell ref="AI2898:AK2898"/>
    <mergeCell ref="O2945:Q2945"/>
    <mergeCell ref="B2948:AK2951"/>
    <mergeCell ref="B2953:C2953"/>
    <mergeCell ref="L2953:O2953"/>
    <mergeCell ref="AE2953:AF2953"/>
    <mergeCell ref="AG2953:AK2953"/>
    <mergeCell ref="B2955:E2955"/>
    <mergeCell ref="S2955:U2955"/>
    <mergeCell ref="V2955:AA2955"/>
    <mergeCell ref="AB2955:AE2955"/>
    <mergeCell ref="B2957:B2958"/>
    <mergeCell ref="C2957:AE2958"/>
    <mergeCell ref="AF2957:AH2958"/>
    <mergeCell ref="AI2957:AK2958"/>
    <mergeCell ref="J2942:W2943"/>
    <mergeCell ref="X2942:AC2943"/>
    <mergeCell ref="AD2942:AK2943"/>
    <mergeCell ref="B2906:D2906"/>
    <mergeCell ref="E2906:S2906"/>
    <mergeCell ref="T2906:X2906"/>
    <mergeCell ref="Y2906:AC2906"/>
    <mergeCell ref="AD2906:AH2906"/>
    <mergeCell ref="AI2906:AK2906"/>
    <mergeCell ref="B2907:D2907"/>
    <mergeCell ref="E2907:S2907"/>
    <mergeCell ref="T2907:X2907"/>
    <mergeCell ref="C2959:AE2959"/>
    <mergeCell ref="AF2959:AH2959"/>
    <mergeCell ref="AI2959:AK2959"/>
    <mergeCell ref="C3030:AE3030"/>
    <mergeCell ref="AF3030:AH3030"/>
    <mergeCell ref="AI3030:AK3030"/>
    <mergeCell ref="C3031:AE3031"/>
    <mergeCell ref="AF3031:AH3031"/>
    <mergeCell ref="AI3031:AK3031"/>
    <mergeCell ref="C3032:AE3032"/>
    <mergeCell ref="AF3032:AH3032"/>
    <mergeCell ref="B3015:H3015"/>
    <mergeCell ref="C2963:AE2963"/>
    <mergeCell ref="AF2963:AH2963"/>
    <mergeCell ref="AI2963:AK2963"/>
    <mergeCell ref="C2964:AE2964"/>
    <mergeCell ref="AF2964:AH2964"/>
    <mergeCell ref="AI2964:AK2964"/>
    <mergeCell ref="C2965:AE2965"/>
    <mergeCell ref="AF2965:AH2965"/>
    <mergeCell ref="AI2965:AK2965"/>
    <mergeCell ref="B2967:D2967"/>
    <mergeCell ref="E2967:S2967"/>
    <mergeCell ref="T2967:X2967"/>
    <mergeCell ref="Y2967:AC2967"/>
    <mergeCell ref="AD2967:AH2967"/>
    <mergeCell ref="AI2967:AK2967"/>
    <mergeCell ref="B2968:D2968"/>
    <mergeCell ref="E2968:S2968"/>
    <mergeCell ref="T2968:X2968"/>
    <mergeCell ref="Y2968:AC2968"/>
    <mergeCell ref="AD2968:AH2968"/>
    <mergeCell ref="AI2968:AK2968"/>
    <mergeCell ref="B2981:F2983"/>
    <mergeCell ref="B2985:F2987"/>
    <mergeCell ref="O3015:Q3015"/>
    <mergeCell ref="B3018:AK3021"/>
    <mergeCell ref="B3023:C3023"/>
    <mergeCell ref="L3023:O3023"/>
    <mergeCell ref="AE3023:AF3023"/>
    <mergeCell ref="AG3023:AK3023"/>
    <mergeCell ref="B3025:E3025"/>
    <mergeCell ref="S3025:U3025"/>
    <mergeCell ref="V3025:AA3025"/>
    <mergeCell ref="AB3025:AE3025"/>
    <mergeCell ref="B3027:B3028"/>
    <mergeCell ref="C3027:AE3028"/>
    <mergeCell ref="AF3027:AH3028"/>
    <mergeCell ref="AI3027:AK3028"/>
    <mergeCell ref="B2989:F2991"/>
    <mergeCell ref="B2993:F2994"/>
    <mergeCell ref="F2996:AK2996"/>
    <mergeCell ref="B2997:E2997"/>
    <mergeCell ref="F2997:AK2997"/>
    <mergeCell ref="B2998:AK2998"/>
    <mergeCell ref="B2999:AK2999"/>
    <mergeCell ref="B3000:AK3000"/>
    <mergeCell ref="B3001:AK3001"/>
    <mergeCell ref="B3002:AK3002"/>
    <mergeCell ref="B3003:AK3003"/>
    <mergeCell ref="B3005:E3005"/>
    <mergeCell ref="T3005:W3005"/>
    <mergeCell ref="B3012:I3013"/>
    <mergeCell ref="J3012:W3013"/>
    <mergeCell ref="C3029:AE3029"/>
    <mergeCell ref="AF3029:AH3029"/>
    <mergeCell ref="AI3029:AK3029"/>
    <mergeCell ref="X3015:AB3015"/>
    <mergeCell ref="AC3015:AK3015"/>
    <mergeCell ref="C3097:AE3098"/>
    <mergeCell ref="AF3097:AH3098"/>
    <mergeCell ref="AI3097:AK3098"/>
    <mergeCell ref="C3099:AE3099"/>
    <mergeCell ref="AF3099:AH3099"/>
    <mergeCell ref="AI3099:AK3099"/>
    <mergeCell ref="AI3032:AK3032"/>
    <mergeCell ref="C3033:AE3033"/>
    <mergeCell ref="AF3033:AH3033"/>
    <mergeCell ref="AI3033:AK3033"/>
    <mergeCell ref="C3034:AE3034"/>
    <mergeCell ref="AF3034:AH3034"/>
    <mergeCell ref="AI3034:AK3034"/>
    <mergeCell ref="C3035:AE3035"/>
    <mergeCell ref="AF3035:AH3035"/>
    <mergeCell ref="AI3035:AK3035"/>
    <mergeCell ref="B3037:D3037"/>
    <mergeCell ref="E3037:S3037"/>
    <mergeCell ref="T3037:X3037"/>
    <mergeCell ref="Y3037:AC3037"/>
    <mergeCell ref="AD3037:AH3037"/>
    <mergeCell ref="AI3037:AK3037"/>
    <mergeCell ref="B3038:D3038"/>
    <mergeCell ref="E3038:S3038"/>
    <mergeCell ref="T3038:X3038"/>
    <mergeCell ref="Y3038:AC3038"/>
    <mergeCell ref="AD3038:AH3038"/>
    <mergeCell ref="AI3038:AK3038"/>
    <mergeCell ref="B3085:H3085"/>
    <mergeCell ref="X3085:AB3085"/>
    <mergeCell ref="AC3085:AK3085"/>
    <mergeCell ref="O3085:Q3085"/>
    <mergeCell ref="C3100:AE3100"/>
    <mergeCell ref="AF3100:AH3100"/>
    <mergeCell ref="AI3100:AK3100"/>
    <mergeCell ref="C3101:AE3101"/>
    <mergeCell ref="AF3101:AH3101"/>
    <mergeCell ref="AI3101:AK3101"/>
    <mergeCell ref="C3102:AE3102"/>
    <mergeCell ref="AF3102:AH3102"/>
    <mergeCell ref="AI3102:AK3102"/>
    <mergeCell ref="C3103:AE3103"/>
    <mergeCell ref="AF3103:AH3103"/>
    <mergeCell ref="AI3103:AK3103"/>
    <mergeCell ref="B3088:AK3091"/>
    <mergeCell ref="B3093:C3093"/>
    <mergeCell ref="L3093:O3093"/>
    <mergeCell ref="AE3093:AF3093"/>
    <mergeCell ref="AG3093:AK3093"/>
    <mergeCell ref="B3095:E3095"/>
    <mergeCell ref="S3095:U3095"/>
    <mergeCell ref="V3095:AA3095"/>
    <mergeCell ref="AB3095:AE3095"/>
    <mergeCell ref="B3097:B3098"/>
    <mergeCell ref="B3055:F3057"/>
    <mergeCell ref="B3059:F3061"/>
    <mergeCell ref="B3063:F3064"/>
    <mergeCell ref="B3066:E3066"/>
    <mergeCell ref="F3066:AK3066"/>
    <mergeCell ref="C3104:AE3104"/>
    <mergeCell ref="AF3104:AH3104"/>
    <mergeCell ref="AI3104:AK3104"/>
    <mergeCell ref="C3105:AE3105"/>
    <mergeCell ref="AF3105:AH3105"/>
    <mergeCell ref="AI3105:AK3105"/>
    <mergeCell ref="B3107:D3107"/>
    <mergeCell ref="E3107:S3107"/>
    <mergeCell ref="T3107:X3107"/>
    <mergeCell ref="Y3107:AC3107"/>
    <mergeCell ref="AD3107:AH3107"/>
    <mergeCell ref="AI3107:AK3107"/>
    <mergeCell ref="B3108:D3108"/>
    <mergeCell ref="E3108:S3108"/>
    <mergeCell ref="T3108:X3108"/>
    <mergeCell ref="Y3108:AC3108"/>
    <mergeCell ref="AD3108:AH3108"/>
    <mergeCell ref="AI3108:AK3108"/>
    <mergeCell ref="B3109:D3109"/>
    <mergeCell ref="E3109:S3109"/>
    <mergeCell ref="T3109:X3109"/>
    <mergeCell ref="Y3109:AC3109"/>
    <mergeCell ref="AD3109:AH3109"/>
    <mergeCell ref="AI3109:AK3109"/>
    <mergeCell ref="L3163:O3163"/>
    <mergeCell ref="AE3163:AF3163"/>
    <mergeCell ref="AG3163:AK3163"/>
    <mergeCell ref="B3165:E3165"/>
    <mergeCell ref="S3165:U3165"/>
    <mergeCell ref="V3165:AA3165"/>
    <mergeCell ref="AB3165:AE3165"/>
    <mergeCell ref="B3167:B3168"/>
    <mergeCell ref="C3167:AE3168"/>
    <mergeCell ref="AF3167:AH3168"/>
    <mergeCell ref="AI3167:AK3168"/>
    <mergeCell ref="O3155:Q3155"/>
    <mergeCell ref="B3158:AK3161"/>
    <mergeCell ref="B3163:C3163"/>
    <mergeCell ref="B3145:E3145"/>
    <mergeCell ref="T3145:W3145"/>
    <mergeCell ref="B3152:I3153"/>
    <mergeCell ref="J3152:W3153"/>
    <mergeCell ref="X3152:AC3153"/>
    <mergeCell ref="AD3152:AK3153"/>
    <mergeCell ref="B3155:H3155"/>
    <mergeCell ref="X3155:AB3155"/>
    <mergeCell ref="AC3155:AK3155"/>
    <mergeCell ref="B3110:D3110"/>
    <mergeCell ref="E3110:S3110"/>
    <mergeCell ref="T3110:X3110"/>
    <mergeCell ref="B3187:D3187"/>
    <mergeCell ref="E3187:S3187"/>
    <mergeCell ref="T3187:X3187"/>
    <mergeCell ref="Y3187:AC3187"/>
    <mergeCell ref="AD3187:AH3187"/>
    <mergeCell ref="AI3187:AK3187"/>
    <mergeCell ref="C3242:AE3242"/>
    <mergeCell ref="AF3242:AH3242"/>
    <mergeCell ref="AI3242:AK3242"/>
    <mergeCell ref="C3243:AE3243"/>
    <mergeCell ref="AF3243:AH3243"/>
    <mergeCell ref="AI3243:AK3243"/>
    <mergeCell ref="B3249:D3249"/>
    <mergeCell ref="E3249:S3249"/>
    <mergeCell ref="T3249:X3249"/>
    <mergeCell ref="Y3249:AC3249"/>
    <mergeCell ref="AD3249:AH3249"/>
    <mergeCell ref="AI3249:AK3249"/>
    <mergeCell ref="B3235:E3235"/>
    <mergeCell ref="S3235:U3235"/>
    <mergeCell ref="V3235:AA3235"/>
    <mergeCell ref="AB3235:AE3235"/>
    <mergeCell ref="B3237:B3238"/>
    <mergeCell ref="C3237:AE3238"/>
    <mergeCell ref="B3222:I3223"/>
    <mergeCell ref="J3222:W3223"/>
    <mergeCell ref="X3222:AC3223"/>
    <mergeCell ref="AD3222:AK3223"/>
    <mergeCell ref="B3225:H3225"/>
    <mergeCell ref="X3225:AB3225"/>
    <mergeCell ref="AC3225:AK3225"/>
    <mergeCell ref="B3188:D3188"/>
    <mergeCell ref="AI3315:AK3315"/>
    <mergeCell ref="B3317:D3317"/>
    <mergeCell ref="E3317:S3317"/>
    <mergeCell ref="T3317:X3317"/>
    <mergeCell ref="Y3317:AC3317"/>
    <mergeCell ref="AD3317:AH3317"/>
    <mergeCell ref="AI3317:AK3317"/>
    <mergeCell ref="O3295:Q3295"/>
    <mergeCell ref="B3298:AK3301"/>
    <mergeCell ref="B3303:C3303"/>
    <mergeCell ref="L3303:O3303"/>
    <mergeCell ref="AE3303:AF3303"/>
    <mergeCell ref="AG3303:AK3303"/>
    <mergeCell ref="C3244:AE3244"/>
    <mergeCell ref="AF3244:AH3244"/>
    <mergeCell ref="AI3244:AK3244"/>
    <mergeCell ref="C3245:AE3245"/>
    <mergeCell ref="AF3245:AH3245"/>
    <mergeCell ref="AI3245:AK3245"/>
    <mergeCell ref="B3247:D3247"/>
    <mergeCell ref="E3247:S3247"/>
    <mergeCell ref="T3247:X3247"/>
    <mergeCell ref="Y3247:AC3247"/>
    <mergeCell ref="AD3247:AH3247"/>
    <mergeCell ref="AI3247:AK3247"/>
    <mergeCell ref="B3248:D3248"/>
    <mergeCell ref="E3248:S3248"/>
    <mergeCell ref="T3248:X3248"/>
    <mergeCell ref="Y3248:AC3248"/>
    <mergeCell ref="AD3258:AH3258"/>
    <mergeCell ref="Y3251:AC3251"/>
    <mergeCell ref="AD3251:AH3251"/>
    <mergeCell ref="B3305:E3305"/>
    <mergeCell ref="S3305:U3305"/>
    <mergeCell ref="V3305:AA3305"/>
    <mergeCell ref="AB3305:AE3305"/>
    <mergeCell ref="T3258:X3258"/>
    <mergeCell ref="Y3258:AC3258"/>
    <mergeCell ref="B3251:D3251"/>
    <mergeCell ref="E3251:S3251"/>
    <mergeCell ref="T3251:X3251"/>
    <mergeCell ref="T3318:X3318"/>
    <mergeCell ref="Y3318:AC3318"/>
    <mergeCell ref="AD3318:AH3318"/>
    <mergeCell ref="AI3318:AK3318"/>
    <mergeCell ref="B3319:D3319"/>
    <mergeCell ref="E3319:S3319"/>
    <mergeCell ref="T3319:X3319"/>
    <mergeCell ref="Y3319:AC3319"/>
    <mergeCell ref="AD3319:AH3319"/>
    <mergeCell ref="AI3319:AK3319"/>
    <mergeCell ref="AF3311:AH3311"/>
    <mergeCell ref="AI3311:AK3311"/>
    <mergeCell ref="C3312:AE3312"/>
    <mergeCell ref="AF3312:AH3312"/>
    <mergeCell ref="AI3312:AK3312"/>
    <mergeCell ref="C3313:AE3313"/>
    <mergeCell ref="AF3313:AH3313"/>
    <mergeCell ref="AI3313:AK3313"/>
    <mergeCell ref="C3314:AE3314"/>
    <mergeCell ref="AF3314:AH3314"/>
    <mergeCell ref="AI3314:AK3314"/>
    <mergeCell ref="C3315:AE3315"/>
    <mergeCell ref="AF3315:AH3315"/>
    <mergeCell ref="B3368:AK3371"/>
    <mergeCell ref="B3373:C3373"/>
    <mergeCell ref="L3373:O3373"/>
    <mergeCell ref="AE3373:AF3373"/>
    <mergeCell ref="AG3373:AK3373"/>
    <mergeCell ref="B3339:F3341"/>
    <mergeCell ref="B3343:F3344"/>
    <mergeCell ref="B3346:E3346"/>
    <mergeCell ref="F3346:AK3346"/>
    <mergeCell ref="B3323:D3323"/>
    <mergeCell ref="E3323:S3323"/>
    <mergeCell ref="T3323:X3323"/>
    <mergeCell ref="Y3323:AC3323"/>
    <mergeCell ref="AD3323:AH3323"/>
    <mergeCell ref="AI3323:AK3323"/>
    <mergeCell ref="B3324:D3324"/>
    <mergeCell ref="E3324:S3324"/>
    <mergeCell ref="T3324:X3324"/>
    <mergeCell ref="Y3324:AC3324"/>
    <mergeCell ref="AD3324:AH3324"/>
    <mergeCell ref="AI3324:AK3324"/>
    <mergeCell ref="B3325:D3325"/>
    <mergeCell ref="E3325:S3325"/>
    <mergeCell ref="T3325:X3325"/>
    <mergeCell ref="Y3325:AC3325"/>
    <mergeCell ref="AD3325:AH3325"/>
    <mergeCell ref="AI3325:AK3325"/>
    <mergeCell ref="Y3328:AC3328"/>
    <mergeCell ref="AD3328:AH3328"/>
    <mergeCell ref="AI3328:AK3328"/>
    <mergeCell ref="B3331:F3333"/>
    <mergeCell ref="B3335:F3337"/>
    <mergeCell ref="C3379:AE3379"/>
    <mergeCell ref="AF3379:AH3379"/>
    <mergeCell ref="AI3379:AK3379"/>
    <mergeCell ref="C3380:AE3380"/>
    <mergeCell ref="AF3380:AH3380"/>
    <mergeCell ref="AI3380:AK3380"/>
    <mergeCell ref="C3381:AE3381"/>
    <mergeCell ref="AF3381:AH3381"/>
    <mergeCell ref="AI3381:AK3381"/>
    <mergeCell ref="C3382:AE3382"/>
    <mergeCell ref="AF3382:AH3382"/>
    <mergeCell ref="AI3382:AK3382"/>
    <mergeCell ref="C3383:AE3383"/>
    <mergeCell ref="AF3383:AH3383"/>
    <mergeCell ref="AI3383:AK3383"/>
    <mergeCell ref="C3384:AE3384"/>
    <mergeCell ref="AF3384:AH3384"/>
    <mergeCell ref="AI3384:AK3384"/>
    <mergeCell ref="C3450:AE3450"/>
    <mergeCell ref="AF3450:AH3450"/>
    <mergeCell ref="AI3450:AK3450"/>
    <mergeCell ref="B3458:D3458"/>
    <mergeCell ref="E3458:S3458"/>
    <mergeCell ref="T3458:X3458"/>
    <mergeCell ref="Y3458:AC3458"/>
    <mergeCell ref="AD3458:AH3458"/>
    <mergeCell ref="AI3458:AK3458"/>
    <mergeCell ref="AI3396:AK3396"/>
    <mergeCell ref="B3422:AK3422"/>
    <mergeCell ref="B3423:AK3423"/>
    <mergeCell ref="B3425:E3425"/>
    <mergeCell ref="T3425:W3425"/>
    <mergeCell ref="B3432:I3433"/>
    <mergeCell ref="J3432:W3433"/>
    <mergeCell ref="X3432:AC3433"/>
    <mergeCell ref="AD3432:AK3433"/>
    <mergeCell ref="B3401:F3403"/>
    <mergeCell ref="B3405:F3407"/>
    <mergeCell ref="B3409:F3411"/>
    <mergeCell ref="T3459:X3459"/>
    <mergeCell ref="Y3459:AC3459"/>
    <mergeCell ref="AD3459:AH3459"/>
    <mergeCell ref="AI3459:AK3459"/>
    <mergeCell ref="C3451:AE3451"/>
    <mergeCell ref="AF3451:AH3451"/>
    <mergeCell ref="AI3451:AK3451"/>
    <mergeCell ref="C3452:AE3452"/>
    <mergeCell ref="AF3452:AH3452"/>
    <mergeCell ref="AI3452:AK3452"/>
    <mergeCell ref="C3453:AE3453"/>
    <mergeCell ref="AF3453:AH3453"/>
    <mergeCell ref="AI3453:AK3453"/>
    <mergeCell ref="C3454:AE3454"/>
    <mergeCell ref="AF3454:AH3454"/>
    <mergeCell ref="AI3454:AK3454"/>
    <mergeCell ref="C3455:AE3455"/>
    <mergeCell ref="AF3455:AH3455"/>
    <mergeCell ref="T3457:X3457"/>
    <mergeCell ref="Y3457:AC3457"/>
    <mergeCell ref="AD3457:AH3457"/>
    <mergeCell ref="E3459:S3459"/>
  </mergeCells>
  <dataValidations count="1">
    <dataValidation type="list" allowBlank="1" showInputMessage="1" showErrorMessage="1" sqref="AR2" xr:uid="{00000000-0002-0000-0400-000000000000}">
      <formula1>FOLHAS</formula1>
    </dataValidation>
  </dataValidations>
  <printOptions horizontalCentered="1"/>
  <pageMargins left="0.19685039370078741" right="0.19685039370078741" top="0.27559055118110237" bottom="0.27559055118110237" header="0.19685039370078741" footer="0.19685039370078741"/>
  <pageSetup paperSize="9" scale="73" fitToHeight="0" orientation="portrait" r:id="rId1"/>
  <rowBreaks count="7" manualBreakCount="7">
    <brk id="71" min="1" max="36" man="1"/>
    <brk id="141" min="1" max="36" man="1"/>
    <brk id="211" min="1" max="36" man="1"/>
    <brk id="281" max="16383" man="1"/>
    <brk id="351" min="1" max="36" man="1"/>
    <brk id="421" min="1" max="36" man="1"/>
    <brk id="491" min="1" max="36" man="1"/>
  </rowBreaks>
  <drawing r:id="rId2"/>
</worksheet>
</file>

<file path=customUI/_rels/customUI.xml.rels><?xml version="1.0" encoding="UTF-8" standalone="yes"?>
<Relationships xmlns="http://schemas.openxmlformats.org/package/2006/relationships"><Relationship Id="LogoPrisma" Type="http://schemas.openxmlformats.org/officeDocument/2006/relationships/image" Target="images/LogoPrisma.png"/><Relationship Id="LogoMax_New" Type="http://schemas.openxmlformats.org/officeDocument/2006/relationships/image" Target="images/LogoMax_New.png"/></Relationships>
</file>

<file path=customUI/customUI.xml><?xml version="1.0" encoding="utf-8"?>
<customUI xmlns="http://schemas.microsoft.com/office/2006/01/customui" onLoad="RibbonOnLoad">
  <ribbon>
    <tabs>
      <tab id="customTab" label="Macros Manserv" insertAfterMso="TabHome">
        <group id="grupoMacros" tag="GrupoMacros" insertAfterMso="GroupEditingExcel">
          <button id="botaoCarrega" label="Importar do Prisma" size="large" onAction="ColarInfo" imageMso="PrintPreviewShrinkOnePage"/>
          <button id="botaoFiltra" label="Carregar Filtrados" size="large" onAction="ImprimeFiltrados" imageMso="MailMergeMergeToPrinter" tag="BotaoFiltra" getEnabled="GetEnabledMacro"/>
        </group>
        <group id="grupoFiltrar" label="Filtrar Ordens" tag="GrupoFiltrar" insertAfterMso="GroupEditingExcel">
          <button id="botaoFiltPrism" label="Filtrar Ordens PRISMA Selecionadas em Outra Planilha" size="large" onAction="FiltraInfoPrism" image="LogoPrisma"/>
          <button id="botaoFiltMax" label="Filtrar Ordens MAXIMO Selecionadas em Outra Planilha" size="large" onAction="FiltraInfoMax" image="LogoMax_New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840DA3FA2AE4428B5AF5115CD6CC11" ma:contentTypeVersion="14" ma:contentTypeDescription="Crie um novo documento." ma:contentTypeScope="" ma:versionID="d8348e8b58efefe9ea62c902ec179c1b">
  <xsd:schema xmlns:xsd="http://www.w3.org/2001/XMLSchema" xmlns:xs="http://www.w3.org/2001/XMLSchema" xmlns:p="http://schemas.microsoft.com/office/2006/metadata/properties" xmlns:ns2="21adca6d-5d7c-4e34-bfbb-5cc7db7ccffb" xmlns:ns3="2e81c3d9-5b6a-4265-9e87-d1374cf29b61" targetNamespace="http://schemas.microsoft.com/office/2006/metadata/properties" ma:root="true" ma:fieldsID="7caf9637e98840dd2db122396d3fdfb8" ns2:_="" ns3:_="">
    <xsd:import namespace="21adca6d-5d7c-4e34-bfbb-5cc7db7ccffb"/>
    <xsd:import namespace="2e81c3d9-5b6a-4265-9e87-d1374cf29b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dca6d-5d7c-4e34-bfbb-5cc7db7ccf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fe82b97c-6a8a-4995-9eb5-298aced380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81c3d9-5b6a-4265-9e87-d1374cf29b6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0f50486-466f-40cf-8afd-5a8725e8cc71}" ma:internalName="TaxCatchAll" ma:showField="CatchAllData" ma:web="2e81c3d9-5b6a-4265-9e87-d1374cf29b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adca6d-5d7c-4e34-bfbb-5cc7db7ccffb">
      <Terms xmlns="http://schemas.microsoft.com/office/infopath/2007/PartnerControls"/>
    </lcf76f155ced4ddcb4097134ff3c332f>
    <TaxCatchAll xmlns="2e81c3d9-5b6a-4265-9e87-d1374cf29b61" xsi:nil="true"/>
  </documentManagement>
</p:properties>
</file>

<file path=customXml/itemProps1.xml><?xml version="1.0" encoding="utf-8"?>
<ds:datastoreItem xmlns:ds="http://schemas.openxmlformats.org/officeDocument/2006/customXml" ds:itemID="{90BBFD73-885A-4F54-99DD-644EA6BF17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3DC657-A9C9-488E-8C67-EF4585211B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adca6d-5d7c-4e34-bfbb-5cc7db7ccffb"/>
    <ds:schemaRef ds:uri="2e81c3d9-5b6a-4265-9e87-d1374cf29b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2B06D4-8215-4DC0-8955-67BAD073455B}">
  <ds:schemaRefs>
    <ds:schemaRef ds:uri="http://www.w3.org/XML/1998/namespace"/>
    <ds:schemaRef ds:uri="http://schemas.microsoft.com/office/2006/documentManagement/types"/>
    <ds:schemaRef ds:uri="2e81c3d9-5b6a-4265-9e87-d1374cf29b61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21adca6d-5d7c-4e34-bfbb-5cc7db7ccffb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Planilhas</vt:lpstr>
      </vt:variant>
      <vt:variant>
        <vt:i4>4</vt:i4>
      </vt:variant>
      <vt:variant>
        <vt:lpstr>Gráficos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13" baseType="lpstr">
      <vt:lpstr>Prisma</vt:lpstr>
      <vt:lpstr>IMPRESSAO SIMPLES</vt:lpstr>
      <vt:lpstr>LISTAGEM</vt:lpstr>
      <vt:lpstr>IMPRESSÃO LISTA</vt:lpstr>
      <vt:lpstr>Gráfico2</vt:lpstr>
      <vt:lpstr>Gráfico1</vt:lpstr>
      <vt:lpstr>'IMPRESSÃO LISTA'!Area_de_impressao</vt:lpstr>
      <vt:lpstr>'IMPRESSAO SIMPLES'!Area_de_impressao</vt:lpstr>
      <vt:lpstr>Prisma!Area_de_impressao</vt:lpstr>
      <vt:lpstr>ListDataPrev</vt:lpstr>
      <vt:lpstr>ListOfic</vt:lpstr>
      <vt:lpstr>ListTotalOS</vt:lpstr>
      <vt:lpstr>'LISTAGEM'!Titulos_de_impressao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 User</dc:creator>
  <cp:keywords/>
  <dc:description/>
  <cp:lastModifiedBy>Regis dos santos silva</cp:lastModifiedBy>
  <cp:revision/>
  <cp:lastPrinted>2024-05-24T16:58:03Z</cp:lastPrinted>
  <dcterms:created xsi:type="dcterms:W3CDTF">2017-05-10T18:58:17Z</dcterms:created>
  <dcterms:modified xsi:type="dcterms:W3CDTF">2024-06-05T00:25:59Z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0x010100A2840DA3FA2AE4428B5AF5115CD6CC11</vt:lpwstr>
  </property>
  <property fmtid="{D5CDD505-2E9C-101B-9397-08002B2CF9AE}" pid="3" name="MediaServiceImageTags">
    <vt:lpwstr/>
  </property>
</Properties>
</file>