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codeName="ThisWorkbook"/>
  <mc:AlternateContent xmlns:mc="http://schemas.openxmlformats.org/markup-compatibility/2006">
    <mc:Choice Requires="x15">
      <x15ac:absPath xmlns:x15ac="http://schemas.microsoft.com/office/spreadsheetml/2010/11/ac" url="/Users/sehaj/Downloads/"/>
    </mc:Choice>
  </mc:AlternateContent>
  <xr:revisionPtr revIDLastSave="0" documentId="13_ncr:1_{2FCEB191-E7C4-5E43-A010-AB5D7873DE80}" xr6:coauthVersionLast="47" xr6:coauthVersionMax="47" xr10:uidLastSave="{00000000-0000-0000-0000-000000000000}"/>
  <bookViews>
    <workbookView xWindow="28800" yWindow="-820" windowWidth="51200" windowHeight="26740" xr2:uid="{599CBDBA-6DCB-491A-8F55-440439BE8440}"/>
  </bookViews>
  <sheets>
    <sheet name="Dashboard" sheetId="11" r:id="rId1"/>
    <sheet name="Ledger" sheetId="2" r:id="rId2"/>
    <sheet name="Watch List" sheetId="4" r:id="rId3"/>
    <sheet name="MSFT" sheetId="8" r:id="rId4"/>
    <sheet name="VFV" sheetId="7" r:id="rId5"/>
  </sheets>
  <definedNames>
    <definedName name="_xlcn.WorksheetConnection_InfoB6B7" hidden="1">#REF!</definedName>
    <definedName name="stock_chart_data">_xlfn.STOCKHISTORY('Watch List'!$J$5&amp;":"&amp;'Watch List'!$K$5,TODAY()-30,TODAY(),0,1,0,5,2,3,4,1)</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2" i="2" l="1" a="1"/>
  <c r="C12" i="2" s="1"/>
  <c r="I12" i="2"/>
  <c r="C11" i="2" a="1"/>
  <c r="C11" i="2" s="1"/>
  <c r="I11" i="2"/>
  <c r="C10" i="2" a="1"/>
  <c r="C10" i="2" s="1"/>
  <c r="I10" i="2"/>
  <c r="N4" i="2" a="1"/>
  <c r="N4" i="2" s="1"/>
  <c r="M4" i="2" a="1"/>
  <c r="M4" i="2" s="1"/>
  <c r="L4" i="2" a="1"/>
  <c r="L4" i="2" s="1"/>
  <c r="G9" i="2" s="1"/>
  <c r="I9" i="2" s="1"/>
  <c r="C9" i="2" a="1"/>
  <c r="C9" i="2" s="1"/>
  <c r="C8" i="2" a="1"/>
  <c r="C8" i="2" s="1"/>
  <c r="C7" i="2" a="1"/>
  <c r="C7" i="2" s="1"/>
  <c r="C6" i="2" a="1"/>
  <c r="C6" i="2" s="1"/>
  <c r="C5" i="2" a="1"/>
  <c r="C5" i="2" s="1"/>
  <c r="C4" i="2" a="1"/>
  <c r="C4" i="2" s="1"/>
  <c r="C7" i="11" a="1"/>
  <c r="C7" i="11" s="1"/>
  <c r="D7" i="11" s="1" a="1"/>
  <c r="D7" i="11" s="1"/>
  <c r="K3" i="11" a="1"/>
  <c r="K3" i="11" s="1"/>
  <c r="C3" i="8" a="1"/>
  <c r="A6" i="8" a="1"/>
  <c r="C3" i="7" a="1"/>
  <c r="M6" i="11" a="1"/>
  <c r="C3" i="8" l="1"/>
  <c r="A6" i="8"/>
  <c r="C3" i="7"/>
  <c r="I7" i="2"/>
  <c r="I8" i="2"/>
  <c r="I6" i="2"/>
  <c r="I5" i="2"/>
  <c r="I4" i="2"/>
  <c r="F7" i="11" a="1"/>
  <c r="F7" i="11" s="1"/>
  <c r="M6" i="11"/>
  <c r="N3" i="11" s="1"/>
  <c r="C16" i="11" a="1"/>
  <c r="C16" i="11" s="1"/>
  <c r="E7" i="11" a="1"/>
  <c r="E7" i="11" s="1"/>
  <c r="H7" i="11" l="1" a="1"/>
  <c r="H7" i="11" s="1"/>
  <c r="G7" i="11" a="1"/>
  <c r="G7" i="11" s="1"/>
  <c r="F3" i="11" s="1"/>
  <c r="M8" i="11" a="1"/>
  <c r="G3" i="11" l="1"/>
  <c r="H3" i="11" s="1"/>
  <c r="I7" i="11" a="1"/>
  <c r="I7" i="11" s="1"/>
  <c r="M8" i="11"/>
  <c r="M9" i="11" a="1"/>
  <c r="M9" i="11" l="1"/>
  <c r="M10" i="11" a="1"/>
  <c r="M10" i="11" l="1"/>
  <c r="M11" i="11" a="1"/>
  <c r="M11" i="11" l="1"/>
  <c r="M12" i="11" a="1"/>
  <c r="M12" i="11" l="1"/>
  <c r="D16" i="11" a="1"/>
  <c r="D16" i="11" s="1"/>
  <c r="A6" i="7" a="1"/>
  <c r="A6" i="7" l="1"/>
  <c r="B3" i="4" a="1"/>
  <c r="B3" i="4" s="1"/>
  <c r="B4" i="4" a="1"/>
  <c r="B4" i="4" s="1"/>
  <c r="C3" i="4" a="1"/>
  <c r="C3" i="4" s="1"/>
  <c r="C4" i="4" a="1"/>
  <c r="C4" i="4" s="1"/>
  <c r="H4" i="4" l="1" a="1"/>
  <c r="H4" i="4" s="1"/>
  <c r="H3" i="4" a="1"/>
  <c r="H3" i="4" s="1"/>
  <c r="G4" i="4" a="1"/>
  <c r="G4" i="4" s="1"/>
  <c r="G3" i="4" a="1"/>
  <c r="G3" i="4" s="1"/>
  <c r="F4" i="4" a="1"/>
  <c r="F4" i="4" s="1"/>
  <c r="F3" i="4" a="1"/>
  <c r="F3" i="4" s="1"/>
  <c r="E4" i="4" a="1"/>
  <c r="E4" i="4" s="1"/>
  <c r="E3" i="4" a="1"/>
  <c r="E3" i="4" s="1"/>
  <c r="D4" i="4" a="1"/>
  <c r="D4" i="4" s="1"/>
  <c r="D3" i="4" a="1"/>
  <c r="D3" i="4" s="1"/>
  <c r="J7" i="11" a="1"/>
  <c r="J7" i="11" s="1"/>
  <c r="I3" i="11" s="1"/>
  <c r="J3"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52">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9"/>
        </ext>
      </extLst>
    </bk>
    <bk>
      <extLst>
        <ext uri="{3e2802c4-a4d2-4d8b-9148-e3be6c30e623}">
          <xlrd:rvb i="1636"/>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futureMetadata>
  <cellMetadata count="1">
    <bk>
      <rc t="1" v="0"/>
    </bk>
  </cellMetadata>
  <valueMetadata count="205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valueMetadata>
</metadata>
</file>

<file path=xl/sharedStrings.xml><?xml version="1.0" encoding="utf-8"?>
<sst xmlns="http://schemas.openxmlformats.org/spreadsheetml/2006/main" count="73" uniqueCount="35">
  <si>
    <t>Ticker</t>
  </si>
  <si>
    <t>Date</t>
  </si>
  <si>
    <t>Transaction</t>
  </si>
  <si>
    <t>Units</t>
  </si>
  <si>
    <t>Price</t>
  </si>
  <si>
    <t>Stock</t>
  </si>
  <si>
    <t>Buy</t>
  </si>
  <si>
    <t>Currency</t>
  </si>
  <si>
    <t>Current Price</t>
  </si>
  <si>
    <t>Last 12 Months</t>
  </si>
  <si>
    <t>Current Holdings</t>
  </si>
  <si>
    <t>Industry</t>
  </si>
  <si>
    <t>Portfolio by Industry</t>
  </si>
  <si>
    <t>52wk High</t>
  </si>
  <si>
    <t>52wk Low</t>
  </si>
  <si>
    <t>P/E</t>
  </si>
  <si>
    <t>Change</t>
  </si>
  <si>
    <t>Exchange</t>
  </si>
  <si>
    <t>(All)</t>
  </si>
  <si>
    <t>Market Value</t>
  </si>
  <si>
    <t>Transaction Amount</t>
  </si>
  <si>
    <t>Today's Change</t>
  </si>
  <si>
    <t>Total Holding Market Value</t>
  </si>
  <si>
    <t>Personal Stock Portfolio Dashboard</t>
  </si>
  <si>
    <t>Gain/(Loss)</t>
  </si>
  <si>
    <t>Total Gain/(Loss)</t>
  </si>
  <si>
    <t>Stock (Exchange:Ticker)</t>
  </si>
  <si>
    <t>WATCH LIST</t>
  </si>
  <si>
    <t>Latest Date</t>
  </si>
  <si>
    <t>USD</t>
  </si>
  <si>
    <t>Price CAD</t>
  </si>
  <si>
    <t>MSFT</t>
  </si>
  <si>
    <t>VFV</t>
  </si>
  <si>
    <t>XNAS</t>
  </si>
  <si>
    <t>XTSE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</si>
</sst>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_-* #,##0.00_-;\-* #,##0.00_-;_-* &quot;-&quot;??_-;_-@_-"/>
    <numFmt numFmtId="165" formatCode="_-[$$-C09]* #,##0.00_-;\-[$$-C09]* #,##0.00_-;_-[$$-C09]* &quot;-&quot;??_-;_-@_-"/>
    <numFmt numFmtId="166" formatCode="[$-409]dd\-mmm\-yy;@"/>
    <numFmt numFmtId="167" formatCode="#,##0.0000"/>
    <numFmt numFmtId="168" formatCode="[$-409]d\-mmm\-yy;@"/>
    <numFmt numFmtId="169" formatCode="0.00%;\(0.00%\)"/>
    <numFmt numFmtId="170" formatCode="&quot;$&quot;#,##0.00"/>
    <numFmt numFmtId="171" formatCode="&quot;$&quot;#,##0.00;\(&quot;$&quot;#,##0.00\)"/>
    <numFmt numFmtId="172" formatCode="&quot;$&quot;#,##0.00;[Red]\(&quot;$&quot;#,##0.00\)"/>
    <numFmt numFmtId="173" formatCode="0.00%;[Red]\(0.00%\)"/>
    <numFmt numFmtId="174" formatCode="&quot;$&quot;#,##0.0000;\(&quot;$&quot;#,##0.0000\)"/>
    <numFmt numFmtId="175" formatCode="_-[$$-C09]* #,##0.0000_-;\-[$$-C09]* #,##0.0000_-;_-[$$-C09]* &quot;-&quot;??_-;_-@_-"/>
    <numFmt numFmtId="176" formatCode="_([$$-409]* #,##0.00_);_([$$-409]* \(#,##0.00\);_([$$-409]* &quot;-&quot;??_);_(@_)"/>
    <numFmt numFmtId="177" formatCode="#,##0.0"/>
  </numFmts>
  <fonts count="11" x14ac:knownFonts="1">
    <font>
      <sz val="11"/>
      <color theme="1"/>
      <name val="Arial"/>
      <family val="2"/>
      <scheme val="minor"/>
    </font>
    <font>
      <sz val="11"/>
      <color theme="1"/>
      <name val="Arial"/>
      <family val="2"/>
      <scheme val="minor"/>
    </font>
    <font>
      <b/>
      <sz val="11"/>
      <color theme="1"/>
      <name val="Arial"/>
      <family val="2"/>
      <scheme val="minor"/>
    </font>
    <font>
      <sz val="11"/>
      <color theme="0"/>
      <name val="Arial"/>
      <family val="2"/>
      <scheme val="minor"/>
    </font>
    <font>
      <sz val="12"/>
      <color theme="0"/>
      <name val="Arial"/>
      <family val="2"/>
      <scheme val="minor"/>
    </font>
    <font>
      <sz val="14"/>
      <color theme="0"/>
      <name val="Arial"/>
      <family val="2"/>
      <scheme val="minor"/>
    </font>
    <font>
      <sz val="26"/>
      <color theme="0"/>
      <name val="Arial"/>
      <family val="2"/>
      <scheme val="minor"/>
    </font>
    <font>
      <b/>
      <sz val="11"/>
      <color theme="8" tint="-0.499984740745262"/>
      <name val="Arial"/>
      <family val="2"/>
      <scheme val="minor"/>
    </font>
    <font>
      <sz val="11"/>
      <color theme="8" tint="-0.499984740745262"/>
      <name val="Arial"/>
      <family val="2"/>
      <scheme val="minor"/>
    </font>
    <font>
      <sz val="11"/>
      <color theme="1"/>
      <name val="Arial"/>
      <family val="2"/>
    </font>
    <font>
      <sz val="8"/>
      <name val="Arial"/>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1">
    <border>
      <left/>
      <right/>
      <top/>
      <bottom/>
      <diagonal/>
    </border>
    <border>
      <left/>
      <right/>
      <top/>
      <bottom style="thick">
        <color theme="8" tint="0.59996337778862885"/>
      </bottom>
      <diagonal/>
    </border>
    <border>
      <left/>
      <right/>
      <top/>
      <bottom style="thin">
        <color theme="8"/>
      </bottom>
      <diagonal/>
    </border>
    <border>
      <left/>
      <right style="thick">
        <color rgb="FFCFC7F2"/>
      </right>
      <top/>
      <bottom style="thick">
        <color theme="8" tint="0.59996337778862885"/>
      </bottom>
      <diagonal/>
    </border>
    <border>
      <left/>
      <right style="thick">
        <color rgb="FFCFC7F2"/>
      </right>
      <top/>
      <bottom/>
      <diagonal/>
    </border>
    <border>
      <left style="thick">
        <color rgb="FFCFC7F2"/>
      </left>
      <right/>
      <top/>
      <bottom style="thick">
        <color rgb="FFCFC7F2"/>
      </bottom>
      <diagonal/>
    </border>
    <border>
      <left/>
      <right style="thick">
        <color rgb="FFCFC7F2"/>
      </right>
      <top/>
      <bottom style="thick">
        <color rgb="FFCFC7F2"/>
      </bottom>
      <diagonal/>
    </border>
    <border>
      <left style="thick">
        <color rgb="FFCFC7F2"/>
      </left>
      <right style="thick">
        <color rgb="FFCFC7F2"/>
      </right>
      <top style="thick">
        <color rgb="FFCFC7F2"/>
      </top>
      <bottom style="thick">
        <color theme="8" tint="0.59996337778862885"/>
      </bottom>
      <diagonal/>
    </border>
    <border>
      <left style="thick">
        <color rgb="FFCFC7F2"/>
      </left>
      <right style="thick">
        <color rgb="FFCFC7F2"/>
      </right>
      <top/>
      <bottom style="thick">
        <color theme="8" tint="0.59996337778862885"/>
      </bottom>
      <diagonal/>
    </border>
    <border>
      <left style="thick">
        <color rgb="FFCFC7F2"/>
      </left>
      <right style="thick">
        <color rgb="FFCFC7F2"/>
      </right>
      <top/>
      <bottom/>
      <diagonal/>
    </border>
    <border>
      <left style="thick">
        <color rgb="FFCFC7F2"/>
      </left>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2">
    <xf numFmtId="0" fontId="0" fillId="0" borderId="0" xfId="0"/>
    <xf numFmtId="4" fontId="0" fillId="0" borderId="0" xfId="0" applyNumberFormat="1"/>
    <xf numFmtId="3" fontId="0" fillId="0" borderId="0" xfId="0" applyNumberFormat="1"/>
    <xf numFmtId="0" fontId="0" fillId="0" borderId="0" xfId="0" pivotButton="1"/>
    <xf numFmtId="165" fontId="0" fillId="0" borderId="0" xfId="0" applyNumberFormat="1"/>
    <xf numFmtId="4" fontId="0" fillId="0" borderId="0" xfId="0" applyNumberFormat="1" applyAlignment="1">
      <alignment horizontal="center"/>
    </xf>
    <xf numFmtId="0" fontId="2" fillId="0" borderId="0" xfId="0" applyFont="1"/>
    <xf numFmtId="10" fontId="0" fillId="0" borderId="0" xfId="0" applyNumberFormat="1"/>
    <xf numFmtId="168" fontId="0" fillId="0" borderId="0" xfId="0" applyNumberFormat="1"/>
    <xf numFmtId="170" fontId="0" fillId="0" borderId="0" xfId="0" applyNumberFormat="1" applyAlignment="1">
      <alignment vertical="center"/>
    </xf>
    <xf numFmtId="0" fontId="0" fillId="3" borderId="0" xfId="0" applyFill="1"/>
    <xf numFmtId="0" fontId="7" fillId="3" borderId="0" xfId="0" applyFont="1" applyFill="1"/>
    <xf numFmtId="0" fontId="7" fillId="0" borderId="2" xfId="0" applyFont="1" applyBorder="1"/>
    <xf numFmtId="0" fontId="7" fillId="0" borderId="2" xfId="0" applyFont="1" applyBorder="1" applyAlignment="1">
      <alignment horizontal="right"/>
    </xf>
    <xf numFmtId="0" fontId="7" fillId="0" borderId="2" xfId="0" applyFont="1" applyBorder="1" applyAlignment="1">
      <alignment horizontal="centerContinuous"/>
    </xf>
    <xf numFmtId="0" fontId="7" fillId="0" borderId="2" xfId="0" applyFont="1" applyBorder="1" applyAlignment="1">
      <alignment horizontal="center"/>
    </xf>
    <xf numFmtId="3" fontId="7" fillId="0" borderId="2" xfId="0" applyNumberFormat="1" applyFont="1" applyBorder="1"/>
    <xf numFmtId="0" fontId="8" fillId="0" borderId="0" xfId="0" applyFont="1"/>
    <xf numFmtId="0" fontId="7" fillId="0" borderId="0" xfId="0" applyFont="1"/>
    <xf numFmtId="0" fontId="0" fillId="0" borderId="0" xfId="0" applyAlignment="1">
      <alignment vertical="center"/>
    </xf>
    <xf numFmtId="3" fontId="0" fillId="0" borderId="0" xfId="0" applyNumberFormat="1" applyAlignment="1">
      <alignment vertical="center"/>
    </xf>
    <xf numFmtId="172" fontId="0" fillId="0" borderId="0" xfId="0" applyNumberFormat="1" applyAlignment="1">
      <alignment vertical="center"/>
    </xf>
    <xf numFmtId="0" fontId="7" fillId="3" borderId="0" xfId="0" applyFont="1" applyFill="1" applyAlignment="1">
      <alignment horizontal="centerContinuous"/>
    </xf>
    <xf numFmtId="0" fontId="0" fillId="3" borderId="0" xfId="0" applyFill="1" applyAlignment="1">
      <alignment horizontal="centerContinuous"/>
    </xf>
    <xf numFmtId="0" fontId="9" fillId="0" borderId="0" xfId="0" applyFont="1"/>
    <xf numFmtId="167" fontId="0" fillId="0" borderId="0" xfId="0" applyNumberFormat="1"/>
    <xf numFmtId="167" fontId="0" fillId="0" borderId="0" xfId="0" applyNumberFormat="1" applyAlignment="1">
      <alignment horizontal="center"/>
    </xf>
    <xf numFmtId="176" fontId="0" fillId="0" borderId="0" xfId="0" applyNumberFormat="1"/>
    <xf numFmtId="175" fontId="3" fillId="0" borderId="0" xfId="0" applyNumberFormat="1" applyFont="1"/>
    <xf numFmtId="10" fontId="3" fillId="0" borderId="0" xfId="2" applyNumberFormat="1" applyFont="1"/>
    <xf numFmtId="0" fontId="3" fillId="0" borderId="0" xfId="0" applyFont="1"/>
    <xf numFmtId="14" fontId="3" fillId="0" borderId="0" xfId="0" applyNumberFormat="1" applyFont="1"/>
    <xf numFmtId="0" fontId="4" fillId="2" borderId="4" xfId="0" applyFont="1" applyFill="1" applyBorder="1" applyAlignment="1">
      <alignment horizontal="center" wrapText="1"/>
    </xf>
    <xf numFmtId="170" fontId="5" fillId="2" borderId="3" xfId="0" applyNumberFormat="1" applyFont="1" applyFill="1" applyBorder="1" applyAlignment="1">
      <alignment vertical="center"/>
    </xf>
    <xf numFmtId="169" fontId="5" fillId="2" borderId="3" xfId="2" applyNumberFormat="1" applyFont="1" applyFill="1" applyBorder="1" applyAlignment="1">
      <alignment horizontal="center" vertical="center"/>
    </xf>
    <xf numFmtId="171" fontId="5" fillId="2" borderId="7" xfId="0" applyNumberFormat="1" applyFont="1" applyFill="1" applyBorder="1" applyAlignment="1">
      <alignment horizontal="center" vertical="center"/>
    </xf>
    <xf numFmtId="0" fontId="4" fillId="2" borderId="5" xfId="0" applyFont="1" applyFill="1" applyBorder="1" applyAlignment="1">
      <alignment horizontal="centerContinuous" vertical="center"/>
    </xf>
    <xf numFmtId="0" fontId="4" fillId="2" borderId="6" xfId="0" applyFont="1" applyFill="1" applyBorder="1" applyAlignment="1">
      <alignment horizontal="centerContinuous"/>
    </xf>
    <xf numFmtId="0" fontId="3" fillId="2" borderId="4" xfId="0" applyFont="1" applyFill="1" applyBorder="1"/>
    <xf numFmtId="0" fontId="3" fillId="2" borderId="3" xfId="0" applyFont="1" applyFill="1" applyBorder="1"/>
    <xf numFmtId="0" fontId="3" fillId="2" borderId="9" xfId="0" applyFont="1" applyFill="1" applyBorder="1" applyAlignment="1">
      <alignment horizontal="center"/>
    </xf>
    <xf numFmtId="174" fontId="5" fillId="2" borderId="8" xfId="0" applyNumberFormat="1" applyFont="1" applyFill="1" applyBorder="1" applyAlignment="1">
      <alignment horizontal="center" vertical="center"/>
    </xf>
    <xf numFmtId="0" fontId="0" fillId="0" borderId="10" xfId="0" applyBorder="1"/>
    <xf numFmtId="177" fontId="0" fillId="0" borderId="0" xfId="0" applyNumberFormat="1"/>
    <xf numFmtId="173" fontId="0" fillId="0" borderId="0" xfId="2" applyNumberFormat="1" applyFont="1" applyAlignment="1">
      <alignment horizontal="center" vertical="center"/>
    </xf>
    <xf numFmtId="172" fontId="0" fillId="0" borderId="0" xfId="1" applyNumberFormat="1" applyFont="1" applyAlignment="1">
      <alignment horizontal="center" vertical="center"/>
    </xf>
    <xf numFmtId="0" fontId="0" fillId="0" borderId="0" xfId="0" applyAlignment="1">
      <alignment horizontal="center" vertical="center"/>
    </xf>
    <xf numFmtId="166" fontId="0" fillId="0" borderId="0" xfId="0" applyNumberFormat="1" applyAlignment="1">
      <alignment horizontal="center" vertical="center"/>
    </xf>
    <xf numFmtId="0" fontId="6" fillId="2" borderId="0" xfId="0" applyFont="1" applyFill="1" applyAlignment="1">
      <alignment horizontal="left" vertical="center"/>
    </xf>
    <xf numFmtId="0" fontId="6" fillId="2" borderId="1" xfId="0" applyFont="1" applyFill="1" applyBorder="1" applyAlignment="1">
      <alignment horizontal="left" vertical="center"/>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cellXfs>
  <cellStyles count="3">
    <cellStyle name="Comma" xfId="1" builtinId="3"/>
    <cellStyle name="Normal" xfId="0" builtinId="0"/>
    <cellStyle name="Percent" xfId="2" builtinId="5"/>
  </cellStyles>
  <dxfs count="17">
    <dxf>
      <numFmt numFmtId="14" formatCode="0.00%"/>
    </dxf>
    <dxf>
      <numFmt numFmtId="4" formatCode="#,##0.00"/>
    </dxf>
    <dxf>
      <numFmt numFmtId="165" formatCode="_-[$$-C09]* #,##0.00_-;\-[$$-C09]* #,##0.00_-;_-[$$-C09]* &quot;-&quot;??_-;_-@_-"/>
    </dxf>
    <dxf>
      <numFmt numFmtId="165" formatCode="_-[$$-C09]* #,##0.00_-;\-[$$-C09]* #,##0.00_-;_-[$$-C09]* &quot;-&quot;??_-;_-@_-"/>
    </dxf>
    <dxf>
      <numFmt numFmtId="165" formatCode="_-[$$-C09]* #,##0.00_-;\-[$$-C09]* #,##0.00_-;_-[$$-C09]* &quot;-&quot;??_-;_-@_-"/>
    </dxf>
    <dxf>
      <numFmt numFmtId="0" formatCode="General"/>
    </dxf>
    <dxf>
      <numFmt numFmtId="0" formatCode="General"/>
    </dxf>
    <dxf>
      <numFmt numFmtId="4" formatCode="#,##0.00"/>
      <fill>
        <patternFill patternType="none">
          <fgColor indexed="64"/>
          <bgColor auto="1"/>
        </patternFill>
      </fill>
    </dxf>
    <dxf>
      <numFmt numFmtId="167" formatCode="#,##0.0000"/>
      <fill>
        <patternFill patternType="none">
          <fgColor indexed="64"/>
          <bgColor auto="1"/>
        </patternFill>
      </fill>
      <alignment horizontal="center" vertical="bottom" textRotation="0" wrapText="0" indent="0" justifyLastLine="0" shrinkToFit="0" readingOrder="0"/>
    </dxf>
    <dxf>
      <numFmt numFmtId="167" formatCode="#,##0.0000"/>
      <fill>
        <patternFill patternType="none">
          <fgColor indexed="64"/>
          <bgColor auto="1"/>
        </patternFill>
      </fill>
    </dxf>
    <dxf>
      <numFmt numFmtId="4" formatCode="#,##0.00"/>
      <fill>
        <patternFill patternType="none">
          <fgColor indexed="64"/>
          <bgColor indexed="65"/>
        </patternFill>
      </fill>
    </dxf>
    <dxf>
      <numFmt numFmtId="177" formatCode="#,##0.0"/>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numFmt numFmtId="166" formatCode="[$-409]dd\-mmm\-yy;@"/>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dxf>
  </dxfs>
  <tableStyles count="0" defaultTableStyle="TableStyleMedium2" defaultPivotStyle="PivotStyleLight16"/>
  <colors>
    <mruColors>
      <color rgb="FF522DD0"/>
      <color rgb="FFCFC7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Holding</a:t>
            </a:r>
            <a:r>
              <a:rPr lang="en-US" baseline="0"/>
              <a:t> </a:t>
            </a:r>
            <a:r>
              <a:rPr lang="en-US"/>
              <a:t>Market Value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6232897749483447"/>
          <c:y val="0.22009686085849139"/>
          <c:w val="0.48598034288267156"/>
          <c:h val="0.6090951499229571"/>
        </c:manualLayout>
      </c:layout>
      <c:pieChart>
        <c:varyColors val="1"/>
        <c:ser>
          <c:idx val="0"/>
          <c:order val="0"/>
          <c:tx>
            <c:strRef>
              <c:f>Dashboard!$D$15</c:f>
              <c:strCache>
                <c:ptCount val="1"/>
                <c:pt idx="0">
                  <c:v>Market 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F19-4482-8EBD-1D3B01507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F19-4482-8EBD-1D3B01507F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F19-4482-8EBD-1D3B01507F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F19-4482-8EBD-1D3B01507F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F19-4482-8EBD-1D3B01507F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94F-DA40-8BCB-7BEB66338E4B}"/>
              </c:ext>
            </c:extLst>
          </c:dPt>
          <c:dLbls>
            <c:dLbl>
              <c:idx val="0"/>
              <c:layout>
                <c:manualLayout>
                  <c:x val="-4.5428855550547723E-2"/>
                  <c:y val="1.396972968573058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0759962642326946"/>
                      <c:h val="8.2735724063739371E-2"/>
                    </c:manualLayout>
                  </c15:layout>
                </c:ext>
                <c:ext xmlns:c16="http://schemas.microsoft.com/office/drawing/2014/chart" uri="{C3380CC4-5D6E-409C-BE32-E72D297353CC}">
                  <c16:uniqueId val="{00000001-BF19-4482-8EBD-1D3B01507F9F}"/>
                </c:ext>
              </c:extLst>
            </c:dLbl>
            <c:dLbl>
              <c:idx val="1"/>
              <c:layout>
                <c:manualLayout>
                  <c:x val="-2.271442777527375E-2"/>
                  <c:y val="0"/>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30742262623661121"/>
                      <c:h val="0.1871399288423769"/>
                    </c:manualLayout>
                  </c15:layout>
                </c:ext>
                <c:ext xmlns:c16="http://schemas.microsoft.com/office/drawing/2014/chart" uri="{C3380CC4-5D6E-409C-BE32-E72D297353CC}">
                  <c16:uniqueId val="{00000003-BF19-4482-8EBD-1D3B01507F9F}"/>
                </c:ext>
              </c:extLst>
            </c:dLbl>
            <c:dLbl>
              <c:idx val="2"/>
              <c:layout>
                <c:manualLayout>
                  <c:x val="8.7760289131739777E-2"/>
                  <c:y val="6.9850023402047174E-3"/>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585941834155084"/>
                      <c:h val="0.1188650749607995"/>
                    </c:manualLayout>
                  </c15:layout>
                </c:ext>
                <c:ext xmlns:c16="http://schemas.microsoft.com/office/drawing/2014/chart" uri="{C3380CC4-5D6E-409C-BE32-E72D297353CC}">
                  <c16:uniqueId val="{00000005-BF19-4482-8EBD-1D3B01507F9F}"/>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manualLayout>
                      <c:w val="0.26207458006762624"/>
                      <c:h val="0.20110965852810744"/>
                    </c:manualLayout>
                  </c15:layout>
                </c:ext>
                <c:ext xmlns:c16="http://schemas.microsoft.com/office/drawing/2014/chart" uri="{C3380CC4-5D6E-409C-BE32-E72D297353CC}">
                  <c16:uniqueId val="{00000007-BF19-4482-8EBD-1D3B01507F9F}"/>
                </c:ext>
              </c:extLst>
            </c:dLbl>
            <c:dLbl>
              <c:idx val="4"/>
              <c:layout>
                <c:manualLayout>
                  <c:x val="1.5548082720190143E-3"/>
                  <c:y val="-6.9848648428653543E-3"/>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33347170110739743"/>
                      <c:h val="0.1871399288423769"/>
                    </c:manualLayout>
                  </c15:layout>
                </c:ext>
                <c:ext xmlns:c16="http://schemas.microsoft.com/office/drawing/2014/chart" uri="{C3380CC4-5D6E-409C-BE32-E72D297353CC}">
                  <c16:uniqueId val="{00000009-BF19-4482-8EBD-1D3B01507F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Dashboard!$C$16:$C$21</c:f>
              <c:strCache>
                <c:ptCount val="6"/>
                <c:pt idx="0">
                  <c:v>Banking Services</c:v>
                </c:pt>
                <c:pt idx="1">
                  <c:v>Computers, Phones &amp; Household Electronics</c:v>
                </c:pt>
                <c:pt idx="2">
                  <c:v>Machinery, Equipment &amp; Components</c:v>
                </c:pt>
                <c:pt idx="3">
                  <c:v>Oil &amp; Gas Related Equipment and Services</c:v>
                </c:pt>
                <c:pt idx="4">
                  <c:v>Personal &amp; Household Products &amp; Services</c:v>
                </c:pt>
                <c:pt idx="5">
                  <c:v>Food &amp; Drug Retailing</c:v>
                </c:pt>
              </c:strCache>
            </c:strRef>
          </c:cat>
          <c:val>
            <c:numRef>
              <c:f>Dashboard!$D$16:$D$21</c:f>
              <c:numCache>
                <c:formatCode>#,##0</c:formatCode>
                <c:ptCount val="6"/>
                <c:pt idx="0">
                  <c:v>157.24</c:v>
                </c:pt>
                <c:pt idx="1">
                  <c:v>438.57500000000005</c:v>
                </c:pt>
                <c:pt idx="2">
                  <c:v>211.8</c:v>
                </c:pt>
                <c:pt idx="3">
                  <c:v>71.760000000000005</c:v>
                </c:pt>
                <c:pt idx="4">
                  <c:v>145.4</c:v>
                </c:pt>
                <c:pt idx="5" formatCode="General">
                  <c:v>292.83999999999997</c:v>
                </c:pt>
              </c:numCache>
            </c:numRef>
          </c:val>
          <c:extLst>
            <c:ext xmlns:c16="http://schemas.microsoft.com/office/drawing/2014/chart" uri="{C3380CC4-5D6E-409C-BE32-E72D297353CC}">
              <c16:uniqueId val="{0000000A-BF19-4482-8EBD-1D3B01507F9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MSFT Last 24 months</a:t>
            </a:r>
          </a:p>
        </c:rich>
      </c:tx>
      <c:layout>
        <c:manualLayout>
          <c:xMode val="edge"/>
          <c:yMode val="edge"/>
          <c:x val="0.37632377596276201"/>
          <c:y val="1.7719827894427498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accent5">
                    <a:lumMod val="67000"/>
                  </a:schemeClr>
                </a:gs>
                <a:gs pos="48000">
                  <a:schemeClr val="accent5">
                    <a:lumMod val="97000"/>
                    <a:lumOff val="3000"/>
                  </a:schemeClr>
                </a:gs>
                <a:gs pos="100000">
                  <a:schemeClr val="accent5">
                    <a:lumMod val="60000"/>
                    <a:lumOff val="40000"/>
                  </a:schemeClr>
                </a:gs>
              </a:gsLst>
              <a:lin ang="5400000" scaled="1"/>
            </a:gradFill>
            <a:ln>
              <a:noFill/>
            </a:ln>
            <a:effectLst/>
          </c:spPr>
          <c:cat>
            <c:numRef>
              <c:f>MSFT!$C$3:$IS$3</c:f>
              <c:numCache>
                <c:formatCode>m/d/yy</c:formatCode>
                <c:ptCount val="251"/>
                <c:pt idx="0">
                  <c:v>44340</c:v>
                </c:pt>
                <c:pt idx="1">
                  <c:v>44348</c:v>
                </c:pt>
                <c:pt idx="2">
                  <c:v>44354</c:v>
                </c:pt>
                <c:pt idx="3">
                  <c:v>44361</c:v>
                </c:pt>
                <c:pt idx="4">
                  <c:v>44368</c:v>
                </c:pt>
                <c:pt idx="5">
                  <c:v>44375</c:v>
                </c:pt>
                <c:pt idx="6">
                  <c:v>44383</c:v>
                </c:pt>
                <c:pt idx="7">
                  <c:v>44389</c:v>
                </c:pt>
                <c:pt idx="8">
                  <c:v>44396</c:v>
                </c:pt>
                <c:pt idx="9">
                  <c:v>44403</c:v>
                </c:pt>
                <c:pt idx="10">
                  <c:v>44410</c:v>
                </c:pt>
                <c:pt idx="11">
                  <c:v>44417</c:v>
                </c:pt>
                <c:pt idx="12">
                  <c:v>44424</c:v>
                </c:pt>
                <c:pt idx="13">
                  <c:v>44431</c:v>
                </c:pt>
                <c:pt idx="14">
                  <c:v>44438</c:v>
                </c:pt>
                <c:pt idx="15">
                  <c:v>44446</c:v>
                </c:pt>
                <c:pt idx="16">
                  <c:v>44452</c:v>
                </c:pt>
                <c:pt idx="17">
                  <c:v>44459</c:v>
                </c:pt>
                <c:pt idx="18">
                  <c:v>44466</c:v>
                </c:pt>
                <c:pt idx="19">
                  <c:v>44473</c:v>
                </c:pt>
                <c:pt idx="20">
                  <c:v>44480</c:v>
                </c:pt>
                <c:pt idx="21">
                  <c:v>44487</c:v>
                </c:pt>
                <c:pt idx="22">
                  <c:v>44494</c:v>
                </c:pt>
                <c:pt idx="23">
                  <c:v>44501</c:v>
                </c:pt>
                <c:pt idx="24">
                  <c:v>44508</c:v>
                </c:pt>
                <c:pt idx="25">
                  <c:v>44515</c:v>
                </c:pt>
                <c:pt idx="26">
                  <c:v>44522</c:v>
                </c:pt>
                <c:pt idx="27">
                  <c:v>44529</c:v>
                </c:pt>
                <c:pt idx="28">
                  <c:v>44536</c:v>
                </c:pt>
                <c:pt idx="29">
                  <c:v>44543</c:v>
                </c:pt>
                <c:pt idx="30">
                  <c:v>44550</c:v>
                </c:pt>
                <c:pt idx="31">
                  <c:v>44557</c:v>
                </c:pt>
                <c:pt idx="32">
                  <c:v>44564</c:v>
                </c:pt>
                <c:pt idx="33">
                  <c:v>44571</c:v>
                </c:pt>
                <c:pt idx="34">
                  <c:v>44579</c:v>
                </c:pt>
                <c:pt idx="35">
                  <c:v>44585</c:v>
                </c:pt>
                <c:pt idx="36">
                  <c:v>44592</c:v>
                </c:pt>
                <c:pt idx="37">
                  <c:v>44599</c:v>
                </c:pt>
                <c:pt idx="38">
                  <c:v>44606</c:v>
                </c:pt>
                <c:pt idx="39">
                  <c:v>44614</c:v>
                </c:pt>
                <c:pt idx="40">
                  <c:v>44620</c:v>
                </c:pt>
                <c:pt idx="41">
                  <c:v>44627</c:v>
                </c:pt>
                <c:pt idx="42">
                  <c:v>44634</c:v>
                </c:pt>
                <c:pt idx="43">
                  <c:v>44641</c:v>
                </c:pt>
                <c:pt idx="44">
                  <c:v>44648</c:v>
                </c:pt>
                <c:pt idx="45">
                  <c:v>44655</c:v>
                </c:pt>
                <c:pt idx="46">
                  <c:v>44662</c:v>
                </c:pt>
                <c:pt idx="47">
                  <c:v>44669</c:v>
                </c:pt>
                <c:pt idx="48">
                  <c:v>44676</c:v>
                </c:pt>
                <c:pt idx="49">
                  <c:v>44683</c:v>
                </c:pt>
                <c:pt idx="50">
                  <c:v>44690</c:v>
                </c:pt>
                <c:pt idx="51">
                  <c:v>44697</c:v>
                </c:pt>
                <c:pt idx="52">
                  <c:v>44704</c:v>
                </c:pt>
                <c:pt idx="53">
                  <c:v>44712</c:v>
                </c:pt>
                <c:pt idx="54">
                  <c:v>44718</c:v>
                </c:pt>
                <c:pt idx="55">
                  <c:v>44725</c:v>
                </c:pt>
                <c:pt idx="56">
                  <c:v>44733</c:v>
                </c:pt>
                <c:pt idx="57">
                  <c:v>44739</c:v>
                </c:pt>
                <c:pt idx="58">
                  <c:v>44747</c:v>
                </c:pt>
                <c:pt idx="59">
                  <c:v>44753</c:v>
                </c:pt>
                <c:pt idx="60">
                  <c:v>44760</c:v>
                </c:pt>
                <c:pt idx="61">
                  <c:v>44767</c:v>
                </c:pt>
                <c:pt idx="62">
                  <c:v>44774</c:v>
                </c:pt>
                <c:pt idx="63">
                  <c:v>44781</c:v>
                </c:pt>
                <c:pt idx="64">
                  <c:v>44788</c:v>
                </c:pt>
                <c:pt idx="65">
                  <c:v>44795</c:v>
                </c:pt>
                <c:pt idx="66">
                  <c:v>44802</c:v>
                </c:pt>
                <c:pt idx="67">
                  <c:v>44810</c:v>
                </c:pt>
                <c:pt idx="68">
                  <c:v>44816</c:v>
                </c:pt>
                <c:pt idx="69">
                  <c:v>44823</c:v>
                </c:pt>
                <c:pt idx="70">
                  <c:v>44830</c:v>
                </c:pt>
                <c:pt idx="71">
                  <c:v>44837</c:v>
                </c:pt>
                <c:pt idx="72">
                  <c:v>44844</c:v>
                </c:pt>
                <c:pt idx="73">
                  <c:v>44851</c:v>
                </c:pt>
                <c:pt idx="74">
                  <c:v>44858</c:v>
                </c:pt>
                <c:pt idx="75">
                  <c:v>44865</c:v>
                </c:pt>
                <c:pt idx="76">
                  <c:v>44872</c:v>
                </c:pt>
                <c:pt idx="77">
                  <c:v>44879</c:v>
                </c:pt>
                <c:pt idx="78">
                  <c:v>44886</c:v>
                </c:pt>
                <c:pt idx="79">
                  <c:v>44893</c:v>
                </c:pt>
                <c:pt idx="80">
                  <c:v>44900</c:v>
                </c:pt>
                <c:pt idx="81">
                  <c:v>44907</c:v>
                </c:pt>
                <c:pt idx="82">
                  <c:v>44914</c:v>
                </c:pt>
                <c:pt idx="83">
                  <c:v>44922</c:v>
                </c:pt>
                <c:pt idx="84">
                  <c:v>44929</c:v>
                </c:pt>
                <c:pt idx="85">
                  <c:v>44935</c:v>
                </c:pt>
                <c:pt idx="86">
                  <c:v>44943</c:v>
                </c:pt>
                <c:pt idx="87">
                  <c:v>44949</c:v>
                </c:pt>
                <c:pt idx="88">
                  <c:v>44956</c:v>
                </c:pt>
                <c:pt idx="89">
                  <c:v>44963</c:v>
                </c:pt>
                <c:pt idx="90">
                  <c:v>44970</c:v>
                </c:pt>
                <c:pt idx="91">
                  <c:v>44978</c:v>
                </c:pt>
                <c:pt idx="92">
                  <c:v>44984</c:v>
                </c:pt>
                <c:pt idx="93">
                  <c:v>44991</c:v>
                </c:pt>
                <c:pt idx="94">
                  <c:v>44998</c:v>
                </c:pt>
                <c:pt idx="95">
                  <c:v>45005</c:v>
                </c:pt>
                <c:pt idx="96">
                  <c:v>45012</c:v>
                </c:pt>
                <c:pt idx="97">
                  <c:v>45019</c:v>
                </c:pt>
                <c:pt idx="98">
                  <c:v>45026</c:v>
                </c:pt>
                <c:pt idx="99">
                  <c:v>45033</c:v>
                </c:pt>
                <c:pt idx="100">
                  <c:v>45040</c:v>
                </c:pt>
                <c:pt idx="101">
                  <c:v>45047</c:v>
                </c:pt>
                <c:pt idx="102">
                  <c:v>45054</c:v>
                </c:pt>
                <c:pt idx="103">
                  <c:v>45061</c:v>
                </c:pt>
                <c:pt idx="104">
                  <c:v>45068</c:v>
                </c:pt>
              </c:numCache>
            </c:numRef>
          </c:cat>
          <c:val>
            <c:numRef>
              <c:f>MSFT!$C$4:$IS$4</c:f>
              <c:numCache>
                <c:formatCode>_([$$-409]* #,##0.00_);_([$$-409]* \(#,##0.00\);_([$$-409]* "-"??_);_(@_)</c:formatCode>
                <c:ptCount val="251"/>
                <c:pt idx="0">
                  <c:v>249.68</c:v>
                </c:pt>
                <c:pt idx="1">
                  <c:v>250.79</c:v>
                </c:pt>
                <c:pt idx="2">
                  <c:v>257.89</c:v>
                </c:pt>
                <c:pt idx="3">
                  <c:v>259.43</c:v>
                </c:pt>
                <c:pt idx="4">
                  <c:v>265.02</c:v>
                </c:pt>
                <c:pt idx="5">
                  <c:v>277.64999999999998</c:v>
                </c:pt>
                <c:pt idx="6">
                  <c:v>277.94</c:v>
                </c:pt>
                <c:pt idx="7">
                  <c:v>280.75</c:v>
                </c:pt>
                <c:pt idx="8">
                  <c:v>289.67</c:v>
                </c:pt>
                <c:pt idx="9">
                  <c:v>284.91000000000003</c:v>
                </c:pt>
                <c:pt idx="10">
                  <c:v>289.45999999999998</c:v>
                </c:pt>
                <c:pt idx="11">
                  <c:v>292.85000000000002</c:v>
                </c:pt>
                <c:pt idx="12">
                  <c:v>304.36</c:v>
                </c:pt>
                <c:pt idx="13">
                  <c:v>299.72000000000003</c:v>
                </c:pt>
                <c:pt idx="14">
                  <c:v>301.14</c:v>
                </c:pt>
                <c:pt idx="15">
                  <c:v>295.70999999999998</c:v>
                </c:pt>
                <c:pt idx="16">
                  <c:v>299.87</c:v>
                </c:pt>
                <c:pt idx="17">
                  <c:v>299.35000000000002</c:v>
                </c:pt>
                <c:pt idx="18">
                  <c:v>289.10000000000002</c:v>
                </c:pt>
                <c:pt idx="19">
                  <c:v>294.85000000000002</c:v>
                </c:pt>
                <c:pt idx="20">
                  <c:v>304.20999999999998</c:v>
                </c:pt>
                <c:pt idx="21">
                  <c:v>309.16000000000003</c:v>
                </c:pt>
                <c:pt idx="22">
                  <c:v>331.62</c:v>
                </c:pt>
                <c:pt idx="23">
                  <c:v>336.06</c:v>
                </c:pt>
                <c:pt idx="24">
                  <c:v>336.72</c:v>
                </c:pt>
                <c:pt idx="25">
                  <c:v>343.11</c:v>
                </c:pt>
                <c:pt idx="26">
                  <c:v>329.68</c:v>
                </c:pt>
                <c:pt idx="27">
                  <c:v>323.01</c:v>
                </c:pt>
                <c:pt idx="28">
                  <c:v>342.54</c:v>
                </c:pt>
                <c:pt idx="29">
                  <c:v>323.8</c:v>
                </c:pt>
                <c:pt idx="30">
                  <c:v>334.69</c:v>
                </c:pt>
                <c:pt idx="31">
                  <c:v>336.32</c:v>
                </c:pt>
                <c:pt idx="32">
                  <c:v>314.04000000000002</c:v>
                </c:pt>
                <c:pt idx="33">
                  <c:v>310.2</c:v>
                </c:pt>
                <c:pt idx="34">
                  <c:v>296.02999999999997</c:v>
                </c:pt>
                <c:pt idx="35">
                  <c:v>308.26</c:v>
                </c:pt>
                <c:pt idx="36">
                  <c:v>305.94</c:v>
                </c:pt>
                <c:pt idx="37">
                  <c:v>295.04000000000002</c:v>
                </c:pt>
                <c:pt idx="38">
                  <c:v>287.93</c:v>
                </c:pt>
                <c:pt idx="39">
                  <c:v>297.31</c:v>
                </c:pt>
                <c:pt idx="40">
                  <c:v>289.86</c:v>
                </c:pt>
                <c:pt idx="41">
                  <c:v>280.07</c:v>
                </c:pt>
                <c:pt idx="42">
                  <c:v>300.43</c:v>
                </c:pt>
                <c:pt idx="43">
                  <c:v>303.68</c:v>
                </c:pt>
                <c:pt idx="44">
                  <c:v>309.42</c:v>
                </c:pt>
                <c:pt idx="45">
                  <c:v>296.97000000000003</c:v>
                </c:pt>
                <c:pt idx="46">
                  <c:v>279.83</c:v>
                </c:pt>
                <c:pt idx="47">
                  <c:v>274.02999999999997</c:v>
                </c:pt>
                <c:pt idx="48">
                  <c:v>277.52</c:v>
                </c:pt>
                <c:pt idx="49">
                  <c:v>274.73</c:v>
                </c:pt>
                <c:pt idx="50">
                  <c:v>261.12</c:v>
                </c:pt>
                <c:pt idx="51">
                  <c:v>252.56</c:v>
                </c:pt>
                <c:pt idx="52">
                  <c:v>273.24</c:v>
                </c:pt>
                <c:pt idx="53">
                  <c:v>270.02</c:v>
                </c:pt>
                <c:pt idx="54">
                  <c:v>252.99</c:v>
                </c:pt>
                <c:pt idx="55">
                  <c:v>247.65</c:v>
                </c:pt>
                <c:pt idx="56">
                  <c:v>267.7</c:v>
                </c:pt>
                <c:pt idx="57">
                  <c:v>259.58</c:v>
                </c:pt>
                <c:pt idx="58">
                  <c:v>267.66000000000003</c:v>
                </c:pt>
                <c:pt idx="59">
                  <c:v>256.72000000000003</c:v>
                </c:pt>
                <c:pt idx="60">
                  <c:v>260.36</c:v>
                </c:pt>
                <c:pt idx="61">
                  <c:v>280.74</c:v>
                </c:pt>
                <c:pt idx="62">
                  <c:v>282.91000000000003</c:v>
                </c:pt>
                <c:pt idx="63">
                  <c:v>291.91000000000003</c:v>
                </c:pt>
                <c:pt idx="64">
                  <c:v>286.14999999999998</c:v>
                </c:pt>
                <c:pt idx="65">
                  <c:v>268.08999999999997</c:v>
                </c:pt>
                <c:pt idx="66">
                  <c:v>256.06</c:v>
                </c:pt>
                <c:pt idx="67">
                  <c:v>264.45999999999998</c:v>
                </c:pt>
                <c:pt idx="68">
                  <c:v>244.74</c:v>
                </c:pt>
                <c:pt idx="69">
                  <c:v>237.92</c:v>
                </c:pt>
                <c:pt idx="70">
                  <c:v>232.9</c:v>
                </c:pt>
                <c:pt idx="71">
                  <c:v>234.24</c:v>
                </c:pt>
                <c:pt idx="72">
                  <c:v>228.56</c:v>
                </c:pt>
                <c:pt idx="73">
                  <c:v>242.12</c:v>
                </c:pt>
                <c:pt idx="74">
                  <c:v>235.87</c:v>
                </c:pt>
                <c:pt idx="75">
                  <c:v>221.39</c:v>
                </c:pt>
                <c:pt idx="76">
                  <c:v>247.11</c:v>
                </c:pt>
                <c:pt idx="77">
                  <c:v>241.22</c:v>
                </c:pt>
                <c:pt idx="78">
                  <c:v>247.49</c:v>
                </c:pt>
                <c:pt idx="79">
                  <c:v>255.02</c:v>
                </c:pt>
                <c:pt idx="80">
                  <c:v>245.42</c:v>
                </c:pt>
                <c:pt idx="81">
                  <c:v>244.69</c:v>
                </c:pt>
                <c:pt idx="82">
                  <c:v>238.73</c:v>
                </c:pt>
                <c:pt idx="83">
                  <c:v>239.82</c:v>
                </c:pt>
                <c:pt idx="84">
                  <c:v>224.93</c:v>
                </c:pt>
                <c:pt idx="85">
                  <c:v>239.23</c:v>
                </c:pt>
                <c:pt idx="86">
                  <c:v>240.22</c:v>
                </c:pt>
                <c:pt idx="87">
                  <c:v>248.16</c:v>
                </c:pt>
                <c:pt idx="88">
                  <c:v>258.35000000000002</c:v>
                </c:pt>
                <c:pt idx="89">
                  <c:v>263.10000000000002</c:v>
                </c:pt>
                <c:pt idx="90">
                  <c:v>258.06</c:v>
                </c:pt>
                <c:pt idx="91">
                  <c:v>249.22</c:v>
                </c:pt>
                <c:pt idx="92">
                  <c:v>255.29</c:v>
                </c:pt>
                <c:pt idx="93">
                  <c:v>248.59</c:v>
                </c:pt>
                <c:pt idx="94">
                  <c:v>279.43</c:v>
                </c:pt>
                <c:pt idx="95">
                  <c:v>280.57</c:v>
                </c:pt>
                <c:pt idx="96">
                  <c:v>288.3</c:v>
                </c:pt>
                <c:pt idx="97">
                  <c:v>291.60000000000002</c:v>
                </c:pt>
                <c:pt idx="98">
                  <c:v>286.14</c:v>
                </c:pt>
                <c:pt idx="99">
                  <c:v>285.76</c:v>
                </c:pt>
                <c:pt idx="100">
                  <c:v>307.26</c:v>
                </c:pt>
                <c:pt idx="101">
                  <c:v>310.64999999999998</c:v>
                </c:pt>
                <c:pt idx="102">
                  <c:v>308.97000000000003</c:v>
                </c:pt>
                <c:pt idx="103">
                  <c:v>318.33999999999997</c:v>
                </c:pt>
                <c:pt idx="104">
                  <c:v>332.89</c:v>
                </c:pt>
              </c:numCache>
            </c:numRef>
          </c:val>
          <c:extLst>
            <c:ext xmlns:c16="http://schemas.microsoft.com/office/drawing/2014/chart" uri="{C3380CC4-5D6E-409C-BE32-E72D297353CC}">
              <c16:uniqueId val="{00000000-6301-4E37-B97A-822DD01479E3}"/>
            </c:ext>
          </c:extLst>
        </c:ser>
        <c:dLbls>
          <c:showLegendKey val="0"/>
          <c:showVal val="0"/>
          <c:showCatName val="0"/>
          <c:showSerName val="0"/>
          <c:showPercent val="0"/>
          <c:showBubbleSize val="0"/>
        </c:dLbls>
        <c:axId val="909574880"/>
        <c:axId val="909569056"/>
      </c:areaChart>
      <c:dateAx>
        <c:axId val="909574880"/>
        <c:scaling>
          <c:orientation val="minMax"/>
        </c:scaling>
        <c:delete val="1"/>
        <c:axPos val="b"/>
        <c:numFmt formatCode="mmm\-yy" sourceLinked="0"/>
        <c:majorTickMark val="out"/>
        <c:minorTickMark val="none"/>
        <c:tickLblPos val="nextTo"/>
        <c:crossAx val="909569056"/>
        <c:crosses val="autoZero"/>
        <c:auto val="1"/>
        <c:lblOffset val="100"/>
        <c:baseTimeUnit val="days"/>
      </c:dateAx>
      <c:valAx>
        <c:axId val="90956905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5748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VFV Last 24 months</a:t>
            </a:r>
          </a:p>
        </c:rich>
      </c:tx>
      <c:layout>
        <c:manualLayout>
          <c:xMode val="edge"/>
          <c:yMode val="edge"/>
          <c:x val="0.35973504817693608"/>
          <c:y val="3.0905876348789735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accent5">
                    <a:lumMod val="67000"/>
                  </a:schemeClr>
                </a:gs>
                <a:gs pos="48000">
                  <a:schemeClr val="accent5">
                    <a:lumMod val="97000"/>
                    <a:lumOff val="3000"/>
                  </a:schemeClr>
                </a:gs>
                <a:gs pos="100000">
                  <a:schemeClr val="accent5">
                    <a:lumMod val="60000"/>
                    <a:lumOff val="40000"/>
                  </a:schemeClr>
                </a:gs>
              </a:gsLst>
              <a:lin ang="5400000" scaled="1"/>
            </a:gradFill>
            <a:ln>
              <a:noFill/>
            </a:ln>
            <a:effectLst/>
          </c:spPr>
          <c:cat>
            <c:numRef>
              <c:f>VFV!$C$3:$IS$3</c:f>
              <c:numCache>
                <c:formatCode>m/d/yy</c:formatCode>
                <c:ptCount val="251"/>
                <c:pt idx="0">
                  <c:v>44341</c:v>
                </c:pt>
                <c:pt idx="1">
                  <c:v>44347</c:v>
                </c:pt>
                <c:pt idx="2">
                  <c:v>44354</c:v>
                </c:pt>
                <c:pt idx="3">
                  <c:v>44361</c:v>
                </c:pt>
                <c:pt idx="4">
                  <c:v>44368</c:v>
                </c:pt>
                <c:pt idx="5">
                  <c:v>44375</c:v>
                </c:pt>
                <c:pt idx="6">
                  <c:v>44382</c:v>
                </c:pt>
                <c:pt idx="7">
                  <c:v>44389</c:v>
                </c:pt>
                <c:pt idx="8">
                  <c:v>44396</c:v>
                </c:pt>
                <c:pt idx="9">
                  <c:v>44403</c:v>
                </c:pt>
                <c:pt idx="10">
                  <c:v>44411</c:v>
                </c:pt>
                <c:pt idx="11">
                  <c:v>44417</c:v>
                </c:pt>
                <c:pt idx="12">
                  <c:v>44424</c:v>
                </c:pt>
                <c:pt idx="13">
                  <c:v>44431</c:v>
                </c:pt>
                <c:pt idx="14">
                  <c:v>44438</c:v>
                </c:pt>
                <c:pt idx="15">
                  <c:v>44446</c:v>
                </c:pt>
                <c:pt idx="16">
                  <c:v>44452</c:v>
                </c:pt>
                <c:pt idx="17">
                  <c:v>44459</c:v>
                </c:pt>
                <c:pt idx="18">
                  <c:v>44466</c:v>
                </c:pt>
                <c:pt idx="19">
                  <c:v>44473</c:v>
                </c:pt>
                <c:pt idx="20">
                  <c:v>44481</c:v>
                </c:pt>
                <c:pt idx="21">
                  <c:v>44487</c:v>
                </c:pt>
                <c:pt idx="22">
                  <c:v>44494</c:v>
                </c:pt>
                <c:pt idx="23">
                  <c:v>44501</c:v>
                </c:pt>
                <c:pt idx="24">
                  <c:v>44508</c:v>
                </c:pt>
                <c:pt idx="25">
                  <c:v>44515</c:v>
                </c:pt>
                <c:pt idx="26">
                  <c:v>44522</c:v>
                </c:pt>
                <c:pt idx="27">
                  <c:v>44529</c:v>
                </c:pt>
                <c:pt idx="28">
                  <c:v>44536</c:v>
                </c:pt>
                <c:pt idx="29">
                  <c:v>44543</c:v>
                </c:pt>
                <c:pt idx="30">
                  <c:v>44550</c:v>
                </c:pt>
                <c:pt idx="31">
                  <c:v>44559</c:v>
                </c:pt>
                <c:pt idx="32">
                  <c:v>44565</c:v>
                </c:pt>
                <c:pt idx="33">
                  <c:v>44571</c:v>
                </c:pt>
                <c:pt idx="34">
                  <c:v>44578</c:v>
                </c:pt>
                <c:pt idx="35">
                  <c:v>44585</c:v>
                </c:pt>
                <c:pt idx="36">
                  <c:v>44592</c:v>
                </c:pt>
                <c:pt idx="37">
                  <c:v>44599</c:v>
                </c:pt>
                <c:pt idx="38">
                  <c:v>44606</c:v>
                </c:pt>
                <c:pt idx="39">
                  <c:v>44614</c:v>
                </c:pt>
                <c:pt idx="40">
                  <c:v>44620</c:v>
                </c:pt>
                <c:pt idx="41">
                  <c:v>44627</c:v>
                </c:pt>
                <c:pt idx="42">
                  <c:v>44634</c:v>
                </c:pt>
                <c:pt idx="43">
                  <c:v>44641</c:v>
                </c:pt>
                <c:pt idx="44">
                  <c:v>44648</c:v>
                </c:pt>
                <c:pt idx="45">
                  <c:v>44655</c:v>
                </c:pt>
                <c:pt idx="46">
                  <c:v>44662</c:v>
                </c:pt>
                <c:pt idx="47">
                  <c:v>44669</c:v>
                </c:pt>
                <c:pt idx="48">
                  <c:v>44676</c:v>
                </c:pt>
                <c:pt idx="49">
                  <c:v>44683</c:v>
                </c:pt>
                <c:pt idx="50">
                  <c:v>44690</c:v>
                </c:pt>
                <c:pt idx="51">
                  <c:v>44697</c:v>
                </c:pt>
                <c:pt idx="52">
                  <c:v>44705</c:v>
                </c:pt>
                <c:pt idx="53">
                  <c:v>44711</c:v>
                </c:pt>
                <c:pt idx="54">
                  <c:v>44718</c:v>
                </c:pt>
                <c:pt idx="55">
                  <c:v>44725</c:v>
                </c:pt>
                <c:pt idx="56">
                  <c:v>44732</c:v>
                </c:pt>
                <c:pt idx="57">
                  <c:v>44739</c:v>
                </c:pt>
                <c:pt idx="58">
                  <c:v>44746</c:v>
                </c:pt>
                <c:pt idx="59">
                  <c:v>44753</c:v>
                </c:pt>
                <c:pt idx="60">
                  <c:v>44760</c:v>
                </c:pt>
                <c:pt idx="61">
                  <c:v>44767</c:v>
                </c:pt>
                <c:pt idx="62">
                  <c:v>44775</c:v>
                </c:pt>
                <c:pt idx="63">
                  <c:v>44781</c:v>
                </c:pt>
                <c:pt idx="64">
                  <c:v>44788</c:v>
                </c:pt>
                <c:pt idx="65">
                  <c:v>44795</c:v>
                </c:pt>
                <c:pt idx="66">
                  <c:v>44802</c:v>
                </c:pt>
                <c:pt idx="67">
                  <c:v>44810</c:v>
                </c:pt>
                <c:pt idx="68">
                  <c:v>44816</c:v>
                </c:pt>
                <c:pt idx="69">
                  <c:v>44823</c:v>
                </c:pt>
                <c:pt idx="70">
                  <c:v>44830</c:v>
                </c:pt>
                <c:pt idx="71">
                  <c:v>44837</c:v>
                </c:pt>
                <c:pt idx="72">
                  <c:v>44845</c:v>
                </c:pt>
                <c:pt idx="73">
                  <c:v>44851</c:v>
                </c:pt>
                <c:pt idx="74">
                  <c:v>44858</c:v>
                </c:pt>
                <c:pt idx="75">
                  <c:v>44865</c:v>
                </c:pt>
                <c:pt idx="76">
                  <c:v>44872</c:v>
                </c:pt>
                <c:pt idx="77">
                  <c:v>44879</c:v>
                </c:pt>
                <c:pt idx="78">
                  <c:v>44886</c:v>
                </c:pt>
                <c:pt idx="79">
                  <c:v>44893</c:v>
                </c:pt>
                <c:pt idx="80">
                  <c:v>44900</c:v>
                </c:pt>
                <c:pt idx="81">
                  <c:v>44907</c:v>
                </c:pt>
                <c:pt idx="82">
                  <c:v>44914</c:v>
                </c:pt>
                <c:pt idx="83">
                  <c:v>44923</c:v>
                </c:pt>
                <c:pt idx="84">
                  <c:v>44929</c:v>
                </c:pt>
                <c:pt idx="85">
                  <c:v>44935</c:v>
                </c:pt>
                <c:pt idx="86">
                  <c:v>44942</c:v>
                </c:pt>
                <c:pt idx="87">
                  <c:v>44949</c:v>
                </c:pt>
                <c:pt idx="88">
                  <c:v>44956</c:v>
                </c:pt>
                <c:pt idx="89">
                  <c:v>44963</c:v>
                </c:pt>
                <c:pt idx="90">
                  <c:v>44970</c:v>
                </c:pt>
                <c:pt idx="91">
                  <c:v>44978</c:v>
                </c:pt>
                <c:pt idx="92">
                  <c:v>44984</c:v>
                </c:pt>
                <c:pt idx="93">
                  <c:v>44991</c:v>
                </c:pt>
                <c:pt idx="94">
                  <c:v>44998</c:v>
                </c:pt>
                <c:pt idx="95">
                  <c:v>45005</c:v>
                </c:pt>
                <c:pt idx="96">
                  <c:v>45012</c:v>
                </c:pt>
                <c:pt idx="97">
                  <c:v>45019</c:v>
                </c:pt>
                <c:pt idx="98">
                  <c:v>45026</c:v>
                </c:pt>
                <c:pt idx="99">
                  <c:v>45033</c:v>
                </c:pt>
                <c:pt idx="100">
                  <c:v>45040</c:v>
                </c:pt>
                <c:pt idx="101">
                  <c:v>45047</c:v>
                </c:pt>
                <c:pt idx="102">
                  <c:v>45054</c:v>
                </c:pt>
                <c:pt idx="103">
                  <c:v>45061</c:v>
                </c:pt>
                <c:pt idx="104">
                  <c:v>45069</c:v>
                </c:pt>
              </c:numCache>
            </c:numRef>
          </c:cat>
          <c:val>
            <c:numRef>
              <c:f>VFV!$C$4:$IS$4</c:f>
              <c:numCache>
                <c:formatCode>_([$$-1009]* #,##0.00_);_([$$-1009]* \(#,##0.00\);_([$$-1009]* "-"??_);_(@_)</c:formatCode>
                <c:ptCount val="251"/>
                <c:pt idx="0">
                  <c:v>90.3</c:v>
                </c:pt>
                <c:pt idx="1">
                  <c:v>90.84</c:v>
                </c:pt>
                <c:pt idx="2">
                  <c:v>91.83</c:v>
                </c:pt>
                <c:pt idx="3">
                  <c:v>92.1</c:v>
                </c:pt>
                <c:pt idx="4">
                  <c:v>93.65</c:v>
                </c:pt>
                <c:pt idx="5">
                  <c:v>95.13</c:v>
                </c:pt>
                <c:pt idx="6">
                  <c:v>96.48</c:v>
                </c:pt>
                <c:pt idx="7">
                  <c:v>96.83</c:v>
                </c:pt>
                <c:pt idx="8">
                  <c:v>98.4</c:v>
                </c:pt>
                <c:pt idx="9">
                  <c:v>97.38</c:v>
                </c:pt>
                <c:pt idx="10">
                  <c:v>98.91</c:v>
                </c:pt>
                <c:pt idx="11">
                  <c:v>99.31</c:v>
                </c:pt>
                <c:pt idx="12">
                  <c:v>101.22</c:v>
                </c:pt>
                <c:pt idx="13">
                  <c:v>101.1</c:v>
                </c:pt>
                <c:pt idx="14">
                  <c:v>100.99</c:v>
                </c:pt>
                <c:pt idx="15">
                  <c:v>100.53</c:v>
                </c:pt>
                <c:pt idx="16">
                  <c:v>100.54</c:v>
                </c:pt>
                <c:pt idx="17">
                  <c:v>100.33</c:v>
                </c:pt>
                <c:pt idx="18">
                  <c:v>97.6</c:v>
                </c:pt>
                <c:pt idx="19">
                  <c:v>97.16</c:v>
                </c:pt>
                <c:pt idx="20">
                  <c:v>98.21</c:v>
                </c:pt>
                <c:pt idx="21">
                  <c:v>99.78</c:v>
                </c:pt>
                <c:pt idx="22">
                  <c:v>101.19</c:v>
                </c:pt>
                <c:pt idx="23">
                  <c:v>103.79</c:v>
                </c:pt>
                <c:pt idx="24">
                  <c:v>104.36</c:v>
                </c:pt>
                <c:pt idx="25">
                  <c:v>105.6</c:v>
                </c:pt>
                <c:pt idx="26">
                  <c:v>104.46</c:v>
                </c:pt>
                <c:pt idx="27">
                  <c:v>103.53</c:v>
                </c:pt>
                <c:pt idx="28">
                  <c:v>106.6</c:v>
                </c:pt>
                <c:pt idx="29">
                  <c:v>105.96</c:v>
                </c:pt>
                <c:pt idx="30">
                  <c:v>107.73</c:v>
                </c:pt>
                <c:pt idx="31">
                  <c:v>106.84</c:v>
                </c:pt>
                <c:pt idx="32">
                  <c:v>104.84</c:v>
                </c:pt>
                <c:pt idx="33">
                  <c:v>103.81</c:v>
                </c:pt>
                <c:pt idx="34">
                  <c:v>98.26</c:v>
                </c:pt>
                <c:pt idx="35">
                  <c:v>100.44</c:v>
                </c:pt>
                <c:pt idx="36">
                  <c:v>101.98</c:v>
                </c:pt>
                <c:pt idx="37">
                  <c:v>99.92</c:v>
                </c:pt>
                <c:pt idx="38">
                  <c:v>98.54</c:v>
                </c:pt>
                <c:pt idx="39">
                  <c:v>98.93</c:v>
                </c:pt>
                <c:pt idx="40">
                  <c:v>97.91</c:v>
                </c:pt>
                <c:pt idx="41">
                  <c:v>95.16</c:v>
                </c:pt>
                <c:pt idx="42">
                  <c:v>99.99</c:v>
                </c:pt>
                <c:pt idx="43">
                  <c:v>100.44</c:v>
                </c:pt>
                <c:pt idx="44">
                  <c:v>100.9</c:v>
                </c:pt>
                <c:pt idx="45">
                  <c:v>99.99</c:v>
                </c:pt>
                <c:pt idx="46">
                  <c:v>98.3</c:v>
                </c:pt>
                <c:pt idx="47">
                  <c:v>96.42</c:v>
                </c:pt>
                <c:pt idx="48">
                  <c:v>94.1</c:v>
                </c:pt>
                <c:pt idx="49">
                  <c:v>94.31</c:v>
                </c:pt>
                <c:pt idx="50">
                  <c:v>92.35</c:v>
                </c:pt>
                <c:pt idx="51">
                  <c:v>89.03</c:v>
                </c:pt>
                <c:pt idx="52">
                  <c:v>94</c:v>
                </c:pt>
                <c:pt idx="53">
                  <c:v>92</c:v>
                </c:pt>
                <c:pt idx="54">
                  <c:v>88.64</c:v>
                </c:pt>
                <c:pt idx="55">
                  <c:v>85.25</c:v>
                </c:pt>
                <c:pt idx="56">
                  <c:v>89.8</c:v>
                </c:pt>
                <c:pt idx="57">
                  <c:v>86.54</c:v>
                </c:pt>
                <c:pt idx="58">
                  <c:v>89.62</c:v>
                </c:pt>
                <c:pt idx="59">
                  <c:v>89.25</c:v>
                </c:pt>
                <c:pt idx="60">
                  <c:v>90.79</c:v>
                </c:pt>
                <c:pt idx="61">
                  <c:v>93.74</c:v>
                </c:pt>
                <c:pt idx="62">
                  <c:v>95.17</c:v>
                </c:pt>
                <c:pt idx="63">
                  <c:v>97.06</c:v>
                </c:pt>
                <c:pt idx="64">
                  <c:v>97.65</c:v>
                </c:pt>
                <c:pt idx="65">
                  <c:v>94.07</c:v>
                </c:pt>
                <c:pt idx="66">
                  <c:v>91.73</c:v>
                </c:pt>
                <c:pt idx="67">
                  <c:v>94.24</c:v>
                </c:pt>
                <c:pt idx="68">
                  <c:v>91.52</c:v>
                </c:pt>
                <c:pt idx="69">
                  <c:v>89.44</c:v>
                </c:pt>
                <c:pt idx="70">
                  <c:v>87.92</c:v>
                </c:pt>
                <c:pt idx="71">
                  <c:v>88.74</c:v>
                </c:pt>
                <c:pt idx="72">
                  <c:v>88.41</c:v>
                </c:pt>
                <c:pt idx="73">
                  <c:v>90.82</c:v>
                </c:pt>
                <c:pt idx="74">
                  <c:v>94.2</c:v>
                </c:pt>
                <c:pt idx="75">
                  <c:v>90.25</c:v>
                </c:pt>
                <c:pt idx="76">
                  <c:v>93.98</c:v>
                </c:pt>
                <c:pt idx="77">
                  <c:v>94.35</c:v>
                </c:pt>
                <c:pt idx="78">
                  <c:v>96.07</c:v>
                </c:pt>
                <c:pt idx="79">
                  <c:v>97.56</c:v>
                </c:pt>
                <c:pt idx="80">
                  <c:v>95.48</c:v>
                </c:pt>
                <c:pt idx="81">
                  <c:v>93.9</c:v>
                </c:pt>
                <c:pt idx="82">
                  <c:v>92.94</c:v>
                </c:pt>
                <c:pt idx="83">
                  <c:v>92.17</c:v>
                </c:pt>
                <c:pt idx="84">
                  <c:v>92.81</c:v>
                </c:pt>
                <c:pt idx="85">
                  <c:v>94.96</c:v>
                </c:pt>
                <c:pt idx="86">
                  <c:v>94.24</c:v>
                </c:pt>
                <c:pt idx="87">
                  <c:v>96.1</c:v>
                </c:pt>
                <c:pt idx="88">
                  <c:v>98.36</c:v>
                </c:pt>
                <c:pt idx="89">
                  <c:v>96.88</c:v>
                </c:pt>
                <c:pt idx="90">
                  <c:v>97.63</c:v>
                </c:pt>
                <c:pt idx="91">
                  <c:v>95.99</c:v>
                </c:pt>
                <c:pt idx="92">
                  <c:v>97.73</c:v>
                </c:pt>
                <c:pt idx="93">
                  <c:v>95.09</c:v>
                </c:pt>
                <c:pt idx="94">
                  <c:v>95.69</c:v>
                </c:pt>
                <c:pt idx="95">
                  <c:v>96.66</c:v>
                </c:pt>
                <c:pt idx="96">
                  <c:v>98.44</c:v>
                </c:pt>
                <c:pt idx="97">
                  <c:v>98.12</c:v>
                </c:pt>
                <c:pt idx="98">
                  <c:v>98.11</c:v>
                </c:pt>
                <c:pt idx="99">
                  <c:v>99.24</c:v>
                </c:pt>
                <c:pt idx="100">
                  <c:v>100.2</c:v>
                </c:pt>
                <c:pt idx="101">
                  <c:v>98.16</c:v>
                </c:pt>
                <c:pt idx="102">
                  <c:v>99.26</c:v>
                </c:pt>
                <c:pt idx="103">
                  <c:v>100.58</c:v>
                </c:pt>
                <c:pt idx="104">
                  <c:v>101.7</c:v>
                </c:pt>
              </c:numCache>
            </c:numRef>
          </c:val>
          <c:extLst>
            <c:ext xmlns:c16="http://schemas.microsoft.com/office/drawing/2014/chart" uri="{C3380CC4-5D6E-409C-BE32-E72D297353CC}">
              <c16:uniqueId val="{00000000-25A5-4059-9DA4-C3DFF56D1A1F}"/>
            </c:ext>
          </c:extLst>
        </c:ser>
        <c:dLbls>
          <c:showLegendKey val="0"/>
          <c:showVal val="0"/>
          <c:showCatName val="0"/>
          <c:showSerName val="0"/>
          <c:showPercent val="0"/>
          <c:showBubbleSize val="0"/>
        </c:dLbls>
        <c:axId val="909574880"/>
        <c:axId val="909569056"/>
      </c:areaChart>
      <c:dateAx>
        <c:axId val="909574880"/>
        <c:scaling>
          <c:orientation val="minMax"/>
        </c:scaling>
        <c:delete val="1"/>
        <c:axPos val="b"/>
        <c:numFmt formatCode="mmm\-yy" sourceLinked="0"/>
        <c:majorTickMark val="out"/>
        <c:minorTickMark val="none"/>
        <c:tickLblPos val="nextTo"/>
        <c:crossAx val="909569056"/>
        <c:crosses val="autoZero"/>
        <c:auto val="1"/>
        <c:lblOffset val="100"/>
        <c:baseTimeUnit val="days"/>
      </c:dateAx>
      <c:valAx>
        <c:axId val="909569056"/>
        <c:scaling>
          <c:orientation val="minMax"/>
        </c:scaling>
        <c:delete val="0"/>
        <c:axPos val="l"/>
        <c:majorGridlines>
          <c:spPr>
            <a:ln w="9525" cap="flat" cmpd="sng" algn="ctr">
              <a:solidFill>
                <a:schemeClr val="tx1">
                  <a:lumMod val="15000"/>
                  <a:lumOff val="85000"/>
                </a:schemeClr>
              </a:solidFill>
              <a:round/>
            </a:ln>
            <a:effectLst/>
          </c:spPr>
        </c:majorGridlines>
        <c:numFmt formatCode="_([$$-1009]* #,##0.00_);_([$$-1009]* \(#,##0.00\);_([$$-10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5748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a:t>Microsoft (MSFT)</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MSFT!$B$6</c:f>
              <c:strCache>
                <c:ptCount val="1"/>
                <c:pt idx="0">
                  <c:v>Volume</c:v>
                </c:pt>
              </c:strCache>
            </c:strRef>
          </c:tx>
          <c:spPr>
            <a:solidFill>
              <a:schemeClr val="accent1"/>
            </a:solidFill>
            <a:ln w="19050">
              <a:noFill/>
            </a:ln>
            <a:effectLst/>
          </c:spPr>
          <c:invertIfNegative val="0"/>
          <c:cat>
            <c:numRef>
              <c:f>MSFT!$A$7:$A$27</c:f>
              <c:numCache>
                <c:formatCode>m/d/yy</c:formatCode>
                <c:ptCount val="21"/>
                <c:pt idx="0">
                  <c:v>45047</c:v>
                </c:pt>
                <c:pt idx="1">
                  <c:v>45048</c:v>
                </c:pt>
                <c:pt idx="2">
                  <c:v>45049</c:v>
                </c:pt>
                <c:pt idx="3">
                  <c:v>45050</c:v>
                </c:pt>
                <c:pt idx="4">
                  <c:v>45051</c:v>
                </c:pt>
                <c:pt idx="5">
                  <c:v>45054</c:v>
                </c:pt>
                <c:pt idx="6">
                  <c:v>45055</c:v>
                </c:pt>
                <c:pt idx="7">
                  <c:v>45056</c:v>
                </c:pt>
                <c:pt idx="8">
                  <c:v>45057</c:v>
                </c:pt>
                <c:pt idx="9">
                  <c:v>45058</c:v>
                </c:pt>
                <c:pt idx="10">
                  <c:v>45061</c:v>
                </c:pt>
                <c:pt idx="11">
                  <c:v>45062</c:v>
                </c:pt>
                <c:pt idx="12">
                  <c:v>45063</c:v>
                </c:pt>
                <c:pt idx="13">
                  <c:v>45064</c:v>
                </c:pt>
                <c:pt idx="14">
                  <c:v>45065</c:v>
                </c:pt>
                <c:pt idx="15">
                  <c:v>45068</c:v>
                </c:pt>
                <c:pt idx="16">
                  <c:v>45069</c:v>
                </c:pt>
                <c:pt idx="17">
                  <c:v>45070</c:v>
                </c:pt>
                <c:pt idx="18">
                  <c:v>45071</c:v>
                </c:pt>
                <c:pt idx="19">
                  <c:v>45072</c:v>
                </c:pt>
              </c:numCache>
            </c:numRef>
          </c:cat>
          <c:val>
            <c:numRef>
              <c:f>MSFT!$B$7:$B$27</c:f>
              <c:numCache>
                <c:formatCode>#,##0</c:formatCode>
                <c:ptCount val="21"/>
                <c:pt idx="0">
                  <c:v>21294115</c:v>
                </c:pt>
                <c:pt idx="1">
                  <c:v>26404431</c:v>
                </c:pt>
                <c:pt idx="2">
                  <c:v>22360754</c:v>
                </c:pt>
                <c:pt idx="3">
                  <c:v>22519907</c:v>
                </c:pt>
                <c:pt idx="4">
                  <c:v>28197052</c:v>
                </c:pt>
                <c:pt idx="5">
                  <c:v>21318613</c:v>
                </c:pt>
                <c:pt idx="6">
                  <c:v>21340829</c:v>
                </c:pt>
                <c:pt idx="7">
                  <c:v>30078044</c:v>
                </c:pt>
                <c:pt idx="8">
                  <c:v>31680179</c:v>
                </c:pt>
                <c:pt idx="9">
                  <c:v>19774696</c:v>
                </c:pt>
                <c:pt idx="10">
                  <c:v>16336547</c:v>
                </c:pt>
                <c:pt idx="11">
                  <c:v>26730347</c:v>
                </c:pt>
                <c:pt idx="12">
                  <c:v>24315012</c:v>
                </c:pt>
                <c:pt idx="13">
                  <c:v>27275991</c:v>
                </c:pt>
                <c:pt idx="14">
                  <c:v>27546701</c:v>
                </c:pt>
                <c:pt idx="15">
                  <c:v>24115664</c:v>
                </c:pt>
                <c:pt idx="16">
                  <c:v>30797173</c:v>
                </c:pt>
                <c:pt idx="17">
                  <c:v>23384887</c:v>
                </c:pt>
                <c:pt idx="18">
                  <c:v>43301743</c:v>
                </c:pt>
                <c:pt idx="19">
                  <c:v>36630633</c:v>
                </c:pt>
              </c:numCache>
            </c:numRef>
          </c:val>
          <c:extLst>
            <c:ext xmlns:c16="http://schemas.microsoft.com/office/drawing/2014/chart" uri="{C3380CC4-5D6E-409C-BE32-E72D297353CC}">
              <c16:uniqueId val="{00000000-8B70-4EF0-B0DB-0A1A62730F68}"/>
            </c:ext>
          </c:extLst>
        </c:ser>
        <c:dLbls>
          <c:showLegendKey val="0"/>
          <c:showVal val="0"/>
          <c:showCatName val="0"/>
          <c:showSerName val="0"/>
          <c:showPercent val="0"/>
          <c:showBubbleSize val="0"/>
        </c:dLbls>
        <c:gapWidth val="150"/>
        <c:axId val="793344000"/>
        <c:axId val="793335264"/>
      </c:barChart>
      <c:stockChart>
        <c:ser>
          <c:idx val="1"/>
          <c:order val="1"/>
          <c:tx>
            <c:strRef>
              <c:f>MSFT!$C$6</c:f>
              <c:strCache>
                <c:ptCount val="1"/>
                <c:pt idx="0">
                  <c:v>Open</c:v>
                </c:pt>
              </c:strCache>
            </c:strRef>
          </c:tx>
          <c:spPr>
            <a:ln w="19050" cap="rnd">
              <a:noFill/>
              <a:round/>
            </a:ln>
            <a:effectLst/>
          </c:spPr>
          <c:marker>
            <c:symbol val="none"/>
          </c:marker>
          <c:cat>
            <c:numRef>
              <c:f>MSFT!$A$7:$A$27</c:f>
              <c:numCache>
                <c:formatCode>m/d/yy</c:formatCode>
                <c:ptCount val="21"/>
                <c:pt idx="0">
                  <c:v>45047</c:v>
                </c:pt>
                <c:pt idx="1">
                  <c:v>45048</c:v>
                </c:pt>
                <c:pt idx="2">
                  <c:v>45049</c:v>
                </c:pt>
                <c:pt idx="3">
                  <c:v>45050</c:v>
                </c:pt>
                <c:pt idx="4">
                  <c:v>45051</c:v>
                </c:pt>
                <c:pt idx="5">
                  <c:v>45054</c:v>
                </c:pt>
                <c:pt idx="6">
                  <c:v>45055</c:v>
                </c:pt>
                <c:pt idx="7">
                  <c:v>45056</c:v>
                </c:pt>
                <c:pt idx="8">
                  <c:v>45057</c:v>
                </c:pt>
                <c:pt idx="9">
                  <c:v>45058</c:v>
                </c:pt>
                <c:pt idx="10">
                  <c:v>45061</c:v>
                </c:pt>
                <c:pt idx="11">
                  <c:v>45062</c:v>
                </c:pt>
                <c:pt idx="12">
                  <c:v>45063</c:v>
                </c:pt>
                <c:pt idx="13">
                  <c:v>45064</c:v>
                </c:pt>
                <c:pt idx="14">
                  <c:v>45065</c:v>
                </c:pt>
                <c:pt idx="15">
                  <c:v>45068</c:v>
                </c:pt>
                <c:pt idx="16">
                  <c:v>45069</c:v>
                </c:pt>
                <c:pt idx="17">
                  <c:v>45070</c:v>
                </c:pt>
                <c:pt idx="18">
                  <c:v>45071</c:v>
                </c:pt>
                <c:pt idx="19">
                  <c:v>45072</c:v>
                </c:pt>
              </c:numCache>
            </c:numRef>
          </c:cat>
          <c:val>
            <c:numRef>
              <c:f>MSFT!$C$7:$C$27</c:f>
              <c:numCache>
                <c:formatCode>_([$$-409]* #,##0.00_);_([$$-409]* \(#,##0.00\);_([$$-409]* "-"??_);_(@_)</c:formatCode>
                <c:ptCount val="21"/>
                <c:pt idx="0">
                  <c:v>306.97000000000003</c:v>
                </c:pt>
                <c:pt idx="1">
                  <c:v>307.76</c:v>
                </c:pt>
                <c:pt idx="2">
                  <c:v>306.62</c:v>
                </c:pt>
                <c:pt idx="3">
                  <c:v>306.24</c:v>
                </c:pt>
                <c:pt idx="4">
                  <c:v>305.72000000000003</c:v>
                </c:pt>
                <c:pt idx="5">
                  <c:v>310.13</c:v>
                </c:pt>
                <c:pt idx="6">
                  <c:v>308</c:v>
                </c:pt>
                <c:pt idx="7">
                  <c:v>308.62</c:v>
                </c:pt>
                <c:pt idx="8">
                  <c:v>310.10000000000002</c:v>
                </c:pt>
                <c:pt idx="9">
                  <c:v>310.55</c:v>
                </c:pt>
                <c:pt idx="10">
                  <c:v>309.09500000000003</c:v>
                </c:pt>
                <c:pt idx="11">
                  <c:v>309.83</c:v>
                </c:pt>
                <c:pt idx="12">
                  <c:v>312.29000000000002</c:v>
                </c:pt>
                <c:pt idx="13">
                  <c:v>314.52999999999997</c:v>
                </c:pt>
                <c:pt idx="14">
                  <c:v>316.74</c:v>
                </c:pt>
                <c:pt idx="15">
                  <c:v>318.60000000000002</c:v>
                </c:pt>
                <c:pt idx="16">
                  <c:v>320.02999999999997</c:v>
                </c:pt>
                <c:pt idx="17">
                  <c:v>314.73</c:v>
                </c:pt>
                <c:pt idx="18">
                  <c:v>323.24</c:v>
                </c:pt>
                <c:pt idx="19">
                  <c:v>324.02</c:v>
                </c:pt>
              </c:numCache>
            </c:numRef>
          </c:val>
          <c:smooth val="0"/>
          <c:extLst>
            <c:ext xmlns:c16="http://schemas.microsoft.com/office/drawing/2014/chart" uri="{C3380CC4-5D6E-409C-BE32-E72D297353CC}">
              <c16:uniqueId val="{00000001-8B70-4EF0-B0DB-0A1A62730F68}"/>
            </c:ext>
          </c:extLst>
        </c:ser>
        <c:ser>
          <c:idx val="2"/>
          <c:order val="2"/>
          <c:tx>
            <c:strRef>
              <c:f>MSFT!$D$6</c:f>
              <c:strCache>
                <c:ptCount val="1"/>
                <c:pt idx="0">
                  <c:v>High</c:v>
                </c:pt>
              </c:strCache>
            </c:strRef>
          </c:tx>
          <c:spPr>
            <a:ln w="19050" cap="rnd">
              <a:noFill/>
              <a:round/>
            </a:ln>
            <a:effectLst/>
          </c:spPr>
          <c:marker>
            <c:symbol val="none"/>
          </c:marker>
          <c:cat>
            <c:numRef>
              <c:f>MSFT!$A$7:$A$27</c:f>
              <c:numCache>
                <c:formatCode>m/d/yy</c:formatCode>
                <c:ptCount val="21"/>
                <c:pt idx="0">
                  <c:v>45047</c:v>
                </c:pt>
                <c:pt idx="1">
                  <c:v>45048</c:v>
                </c:pt>
                <c:pt idx="2">
                  <c:v>45049</c:v>
                </c:pt>
                <c:pt idx="3">
                  <c:v>45050</c:v>
                </c:pt>
                <c:pt idx="4">
                  <c:v>45051</c:v>
                </c:pt>
                <c:pt idx="5">
                  <c:v>45054</c:v>
                </c:pt>
                <c:pt idx="6">
                  <c:v>45055</c:v>
                </c:pt>
                <c:pt idx="7">
                  <c:v>45056</c:v>
                </c:pt>
                <c:pt idx="8">
                  <c:v>45057</c:v>
                </c:pt>
                <c:pt idx="9">
                  <c:v>45058</c:v>
                </c:pt>
                <c:pt idx="10">
                  <c:v>45061</c:v>
                </c:pt>
                <c:pt idx="11">
                  <c:v>45062</c:v>
                </c:pt>
                <c:pt idx="12">
                  <c:v>45063</c:v>
                </c:pt>
                <c:pt idx="13">
                  <c:v>45064</c:v>
                </c:pt>
                <c:pt idx="14">
                  <c:v>45065</c:v>
                </c:pt>
                <c:pt idx="15">
                  <c:v>45068</c:v>
                </c:pt>
                <c:pt idx="16">
                  <c:v>45069</c:v>
                </c:pt>
                <c:pt idx="17">
                  <c:v>45070</c:v>
                </c:pt>
                <c:pt idx="18">
                  <c:v>45071</c:v>
                </c:pt>
                <c:pt idx="19">
                  <c:v>45072</c:v>
                </c:pt>
              </c:numCache>
            </c:numRef>
          </c:cat>
          <c:val>
            <c:numRef>
              <c:f>MSFT!$D$7:$D$27</c:f>
              <c:numCache>
                <c:formatCode>_([$$-409]* #,##0.00_);_([$$-409]* \(#,##0.00\);_([$$-409]* "-"??_);_(@_)</c:formatCode>
                <c:ptCount val="21"/>
                <c:pt idx="0">
                  <c:v>308.60000000000002</c:v>
                </c:pt>
                <c:pt idx="1">
                  <c:v>309.18</c:v>
                </c:pt>
                <c:pt idx="2">
                  <c:v>308.61</c:v>
                </c:pt>
                <c:pt idx="3">
                  <c:v>307.76260000000002</c:v>
                </c:pt>
                <c:pt idx="4">
                  <c:v>311.97000000000003</c:v>
                </c:pt>
                <c:pt idx="5">
                  <c:v>310.2</c:v>
                </c:pt>
                <c:pt idx="6">
                  <c:v>310.04000000000002</c:v>
                </c:pt>
                <c:pt idx="7">
                  <c:v>313</c:v>
                </c:pt>
                <c:pt idx="8">
                  <c:v>311.12</c:v>
                </c:pt>
                <c:pt idx="9">
                  <c:v>310.64999999999998</c:v>
                </c:pt>
                <c:pt idx="10">
                  <c:v>309.90499999999997</c:v>
                </c:pt>
                <c:pt idx="11">
                  <c:v>313.70999999999998</c:v>
                </c:pt>
                <c:pt idx="12">
                  <c:v>314.43</c:v>
                </c:pt>
                <c:pt idx="13">
                  <c:v>319.04000000000002</c:v>
                </c:pt>
                <c:pt idx="14">
                  <c:v>318.75</c:v>
                </c:pt>
                <c:pt idx="15">
                  <c:v>322.58999999999997</c:v>
                </c:pt>
                <c:pt idx="16">
                  <c:v>322.72000000000003</c:v>
                </c:pt>
                <c:pt idx="17">
                  <c:v>316.5</c:v>
                </c:pt>
                <c:pt idx="18">
                  <c:v>326.89999999999998</c:v>
                </c:pt>
                <c:pt idx="19">
                  <c:v>333.4</c:v>
                </c:pt>
              </c:numCache>
            </c:numRef>
          </c:val>
          <c:smooth val="0"/>
          <c:extLst>
            <c:ext xmlns:c16="http://schemas.microsoft.com/office/drawing/2014/chart" uri="{C3380CC4-5D6E-409C-BE32-E72D297353CC}">
              <c16:uniqueId val="{00000002-8B70-4EF0-B0DB-0A1A62730F68}"/>
            </c:ext>
          </c:extLst>
        </c:ser>
        <c:ser>
          <c:idx val="3"/>
          <c:order val="3"/>
          <c:tx>
            <c:strRef>
              <c:f>MSFT!$E$6</c:f>
              <c:strCache>
                <c:ptCount val="1"/>
                <c:pt idx="0">
                  <c:v>Low</c:v>
                </c:pt>
              </c:strCache>
            </c:strRef>
          </c:tx>
          <c:spPr>
            <a:ln w="19050" cap="rnd">
              <a:noFill/>
              <a:round/>
            </a:ln>
            <a:effectLst/>
          </c:spPr>
          <c:marker>
            <c:symbol val="none"/>
          </c:marker>
          <c:cat>
            <c:numRef>
              <c:f>MSFT!$A$7:$A$27</c:f>
              <c:numCache>
                <c:formatCode>m/d/yy</c:formatCode>
                <c:ptCount val="21"/>
                <c:pt idx="0">
                  <c:v>45047</c:v>
                </c:pt>
                <c:pt idx="1">
                  <c:v>45048</c:v>
                </c:pt>
                <c:pt idx="2">
                  <c:v>45049</c:v>
                </c:pt>
                <c:pt idx="3">
                  <c:v>45050</c:v>
                </c:pt>
                <c:pt idx="4">
                  <c:v>45051</c:v>
                </c:pt>
                <c:pt idx="5">
                  <c:v>45054</c:v>
                </c:pt>
                <c:pt idx="6">
                  <c:v>45055</c:v>
                </c:pt>
                <c:pt idx="7">
                  <c:v>45056</c:v>
                </c:pt>
                <c:pt idx="8">
                  <c:v>45057</c:v>
                </c:pt>
                <c:pt idx="9">
                  <c:v>45058</c:v>
                </c:pt>
                <c:pt idx="10">
                  <c:v>45061</c:v>
                </c:pt>
                <c:pt idx="11">
                  <c:v>45062</c:v>
                </c:pt>
                <c:pt idx="12">
                  <c:v>45063</c:v>
                </c:pt>
                <c:pt idx="13">
                  <c:v>45064</c:v>
                </c:pt>
                <c:pt idx="14">
                  <c:v>45065</c:v>
                </c:pt>
                <c:pt idx="15">
                  <c:v>45068</c:v>
                </c:pt>
                <c:pt idx="16">
                  <c:v>45069</c:v>
                </c:pt>
                <c:pt idx="17">
                  <c:v>45070</c:v>
                </c:pt>
                <c:pt idx="18">
                  <c:v>45071</c:v>
                </c:pt>
                <c:pt idx="19">
                  <c:v>45072</c:v>
                </c:pt>
              </c:numCache>
            </c:numRef>
          </c:cat>
          <c:val>
            <c:numRef>
              <c:f>MSFT!$E$7:$E$27</c:f>
              <c:numCache>
                <c:formatCode>_([$$-409]* #,##0.00_);_([$$-409]* \(#,##0.00\);_([$$-409]* "-"??_);_(@_)</c:formatCode>
                <c:ptCount val="21"/>
                <c:pt idx="0">
                  <c:v>305.14999999999998</c:v>
                </c:pt>
                <c:pt idx="1">
                  <c:v>303.91000000000003</c:v>
                </c:pt>
                <c:pt idx="2">
                  <c:v>304.08999999999997</c:v>
                </c:pt>
                <c:pt idx="3">
                  <c:v>303.39999999999998</c:v>
                </c:pt>
                <c:pt idx="4">
                  <c:v>304.27</c:v>
                </c:pt>
                <c:pt idx="5">
                  <c:v>306.08999999999997</c:v>
                </c:pt>
                <c:pt idx="6">
                  <c:v>306.31</c:v>
                </c:pt>
                <c:pt idx="7">
                  <c:v>307.67</c:v>
                </c:pt>
                <c:pt idx="8">
                  <c:v>306.26010000000002</c:v>
                </c:pt>
                <c:pt idx="9">
                  <c:v>306.60000000000002</c:v>
                </c:pt>
                <c:pt idx="10">
                  <c:v>307.58999999999997</c:v>
                </c:pt>
                <c:pt idx="11">
                  <c:v>309.83</c:v>
                </c:pt>
                <c:pt idx="12">
                  <c:v>310.74</c:v>
                </c:pt>
                <c:pt idx="13">
                  <c:v>313.72000000000003</c:v>
                </c:pt>
                <c:pt idx="14">
                  <c:v>316.37</c:v>
                </c:pt>
                <c:pt idx="15">
                  <c:v>318.01</c:v>
                </c:pt>
                <c:pt idx="16">
                  <c:v>315.25</c:v>
                </c:pt>
                <c:pt idx="17">
                  <c:v>312.61</c:v>
                </c:pt>
                <c:pt idx="18">
                  <c:v>320</c:v>
                </c:pt>
                <c:pt idx="19">
                  <c:v>323.88</c:v>
                </c:pt>
              </c:numCache>
            </c:numRef>
          </c:val>
          <c:smooth val="0"/>
          <c:extLst>
            <c:ext xmlns:c16="http://schemas.microsoft.com/office/drawing/2014/chart" uri="{C3380CC4-5D6E-409C-BE32-E72D297353CC}">
              <c16:uniqueId val="{00000003-8B70-4EF0-B0DB-0A1A62730F68}"/>
            </c:ext>
          </c:extLst>
        </c:ser>
        <c:ser>
          <c:idx val="4"/>
          <c:order val="4"/>
          <c:tx>
            <c:strRef>
              <c:f>MSFT!$F$6</c:f>
              <c:strCache>
                <c:ptCount val="1"/>
                <c:pt idx="0">
                  <c:v>Close</c:v>
                </c:pt>
              </c:strCache>
            </c:strRef>
          </c:tx>
          <c:spPr>
            <a:ln w="19050" cap="rnd">
              <a:noFill/>
              <a:round/>
            </a:ln>
            <a:effectLst/>
          </c:spPr>
          <c:marker>
            <c:symbol val="none"/>
          </c:marker>
          <c:cat>
            <c:numRef>
              <c:f>MSFT!$A$7:$A$27</c:f>
              <c:numCache>
                <c:formatCode>m/d/yy</c:formatCode>
                <c:ptCount val="21"/>
                <c:pt idx="0">
                  <c:v>45047</c:v>
                </c:pt>
                <c:pt idx="1">
                  <c:v>45048</c:v>
                </c:pt>
                <c:pt idx="2">
                  <c:v>45049</c:v>
                </c:pt>
                <c:pt idx="3">
                  <c:v>45050</c:v>
                </c:pt>
                <c:pt idx="4">
                  <c:v>45051</c:v>
                </c:pt>
                <c:pt idx="5">
                  <c:v>45054</c:v>
                </c:pt>
                <c:pt idx="6">
                  <c:v>45055</c:v>
                </c:pt>
                <c:pt idx="7">
                  <c:v>45056</c:v>
                </c:pt>
                <c:pt idx="8">
                  <c:v>45057</c:v>
                </c:pt>
                <c:pt idx="9">
                  <c:v>45058</c:v>
                </c:pt>
                <c:pt idx="10">
                  <c:v>45061</c:v>
                </c:pt>
                <c:pt idx="11">
                  <c:v>45062</c:v>
                </c:pt>
                <c:pt idx="12">
                  <c:v>45063</c:v>
                </c:pt>
                <c:pt idx="13">
                  <c:v>45064</c:v>
                </c:pt>
                <c:pt idx="14">
                  <c:v>45065</c:v>
                </c:pt>
                <c:pt idx="15">
                  <c:v>45068</c:v>
                </c:pt>
                <c:pt idx="16">
                  <c:v>45069</c:v>
                </c:pt>
                <c:pt idx="17">
                  <c:v>45070</c:v>
                </c:pt>
                <c:pt idx="18">
                  <c:v>45071</c:v>
                </c:pt>
                <c:pt idx="19">
                  <c:v>45072</c:v>
                </c:pt>
              </c:numCache>
            </c:numRef>
          </c:cat>
          <c:val>
            <c:numRef>
              <c:f>MSFT!$F$7:$F$27</c:f>
              <c:numCache>
                <c:formatCode>_([$$-409]* #,##0.00_);_([$$-409]* \(#,##0.00\);_([$$-409]* "-"??_);_(@_)</c:formatCode>
                <c:ptCount val="21"/>
                <c:pt idx="0">
                  <c:v>305.56</c:v>
                </c:pt>
                <c:pt idx="1">
                  <c:v>305.41000000000003</c:v>
                </c:pt>
                <c:pt idx="2">
                  <c:v>304.39999999999998</c:v>
                </c:pt>
                <c:pt idx="3">
                  <c:v>305.41000000000003</c:v>
                </c:pt>
                <c:pt idx="4">
                  <c:v>310.64999999999998</c:v>
                </c:pt>
                <c:pt idx="5">
                  <c:v>308.64999999999998</c:v>
                </c:pt>
                <c:pt idx="6">
                  <c:v>307</c:v>
                </c:pt>
                <c:pt idx="7">
                  <c:v>312.31</c:v>
                </c:pt>
                <c:pt idx="8">
                  <c:v>310.11</c:v>
                </c:pt>
                <c:pt idx="9">
                  <c:v>308.97000000000003</c:v>
                </c:pt>
                <c:pt idx="10">
                  <c:v>309.45999999999998</c:v>
                </c:pt>
                <c:pt idx="11">
                  <c:v>311.74</c:v>
                </c:pt>
                <c:pt idx="12">
                  <c:v>314</c:v>
                </c:pt>
                <c:pt idx="13">
                  <c:v>318.52</c:v>
                </c:pt>
                <c:pt idx="14">
                  <c:v>318.33999999999997</c:v>
                </c:pt>
                <c:pt idx="15">
                  <c:v>321.18</c:v>
                </c:pt>
                <c:pt idx="16">
                  <c:v>315.26</c:v>
                </c:pt>
                <c:pt idx="17">
                  <c:v>313.85000000000002</c:v>
                </c:pt>
                <c:pt idx="18">
                  <c:v>325.92</c:v>
                </c:pt>
                <c:pt idx="19">
                  <c:v>332.89</c:v>
                </c:pt>
              </c:numCache>
            </c:numRef>
          </c:val>
          <c:smooth val="0"/>
          <c:extLst>
            <c:ext xmlns:c16="http://schemas.microsoft.com/office/drawing/2014/chart" uri="{C3380CC4-5D6E-409C-BE32-E72D297353CC}">
              <c16:uniqueId val="{00000004-8B70-4EF0-B0DB-0A1A62730F68}"/>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77903568"/>
        <c:axId val="1077928944"/>
      </c:stockChart>
      <c:dateAx>
        <c:axId val="793344000"/>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335264"/>
        <c:crosses val="autoZero"/>
        <c:auto val="1"/>
        <c:lblOffset val="100"/>
        <c:baseTimeUnit val="days"/>
      </c:dateAx>
      <c:valAx>
        <c:axId val="79333526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344000"/>
        <c:crosses val="autoZero"/>
        <c:crossBetween val="between"/>
      </c:valAx>
      <c:valAx>
        <c:axId val="1077928944"/>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903568"/>
        <c:crosses val="max"/>
        <c:crossBetween val="between"/>
      </c:valAx>
      <c:dateAx>
        <c:axId val="1077903568"/>
        <c:scaling>
          <c:orientation val="minMax"/>
        </c:scaling>
        <c:delete val="1"/>
        <c:axPos val="b"/>
        <c:numFmt formatCode="m/d/yy" sourceLinked="1"/>
        <c:majorTickMark val="out"/>
        <c:minorTickMark val="none"/>
        <c:tickLblPos val="nextTo"/>
        <c:crossAx val="107792894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a:t>Vanguard S&amp;P 500 (VFV)</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VFV!$B$6</c:f>
              <c:strCache>
                <c:ptCount val="1"/>
                <c:pt idx="0">
                  <c:v>Volume</c:v>
                </c:pt>
              </c:strCache>
            </c:strRef>
          </c:tx>
          <c:spPr>
            <a:solidFill>
              <a:schemeClr val="accent1"/>
            </a:solidFill>
            <a:ln w="19050">
              <a:noFill/>
            </a:ln>
            <a:effectLst/>
          </c:spPr>
          <c:invertIfNegative val="0"/>
          <c:cat>
            <c:numRef>
              <c:f>VFV!$A$7:$A$27</c:f>
              <c:numCache>
                <c:formatCode>m/d/yy</c:formatCode>
                <c:ptCount val="21"/>
                <c:pt idx="0">
                  <c:v>45047</c:v>
                </c:pt>
                <c:pt idx="1">
                  <c:v>45048</c:v>
                </c:pt>
                <c:pt idx="2">
                  <c:v>45049</c:v>
                </c:pt>
                <c:pt idx="3">
                  <c:v>45050</c:v>
                </c:pt>
                <c:pt idx="4">
                  <c:v>45051</c:v>
                </c:pt>
                <c:pt idx="5">
                  <c:v>45054</c:v>
                </c:pt>
                <c:pt idx="6">
                  <c:v>45055</c:v>
                </c:pt>
                <c:pt idx="7">
                  <c:v>45056</c:v>
                </c:pt>
                <c:pt idx="8">
                  <c:v>45057</c:v>
                </c:pt>
                <c:pt idx="9">
                  <c:v>45058</c:v>
                </c:pt>
                <c:pt idx="10">
                  <c:v>45061</c:v>
                </c:pt>
                <c:pt idx="11">
                  <c:v>45062</c:v>
                </c:pt>
                <c:pt idx="12">
                  <c:v>45063</c:v>
                </c:pt>
                <c:pt idx="13">
                  <c:v>45064</c:v>
                </c:pt>
                <c:pt idx="14">
                  <c:v>45065</c:v>
                </c:pt>
                <c:pt idx="15">
                  <c:v>45069</c:v>
                </c:pt>
                <c:pt idx="16">
                  <c:v>45070</c:v>
                </c:pt>
                <c:pt idx="17">
                  <c:v>45071</c:v>
                </c:pt>
                <c:pt idx="18">
                  <c:v>45072</c:v>
                </c:pt>
              </c:numCache>
            </c:numRef>
          </c:cat>
          <c:val>
            <c:numRef>
              <c:f>VFV!$B$7:$B$27</c:f>
              <c:numCache>
                <c:formatCode>#,##0</c:formatCode>
                <c:ptCount val="21"/>
                <c:pt idx="0">
                  <c:v>114362</c:v>
                </c:pt>
                <c:pt idx="1">
                  <c:v>163590</c:v>
                </c:pt>
                <c:pt idx="2">
                  <c:v>178435</c:v>
                </c:pt>
                <c:pt idx="3">
                  <c:v>228856</c:v>
                </c:pt>
                <c:pt idx="4">
                  <c:v>112398</c:v>
                </c:pt>
                <c:pt idx="5">
                  <c:v>108012</c:v>
                </c:pt>
                <c:pt idx="6">
                  <c:v>75723</c:v>
                </c:pt>
                <c:pt idx="7">
                  <c:v>139378</c:v>
                </c:pt>
                <c:pt idx="8">
                  <c:v>213237</c:v>
                </c:pt>
                <c:pt idx="9">
                  <c:v>81116</c:v>
                </c:pt>
                <c:pt idx="10">
                  <c:v>125672</c:v>
                </c:pt>
                <c:pt idx="11">
                  <c:v>96015</c:v>
                </c:pt>
                <c:pt idx="12">
                  <c:v>180748</c:v>
                </c:pt>
                <c:pt idx="13">
                  <c:v>155287</c:v>
                </c:pt>
                <c:pt idx="14">
                  <c:v>135229</c:v>
                </c:pt>
                <c:pt idx="15">
                  <c:v>177719</c:v>
                </c:pt>
                <c:pt idx="16">
                  <c:v>132510</c:v>
                </c:pt>
                <c:pt idx="17">
                  <c:v>285638</c:v>
                </c:pt>
                <c:pt idx="18">
                  <c:v>262145</c:v>
                </c:pt>
              </c:numCache>
            </c:numRef>
          </c:val>
          <c:extLst>
            <c:ext xmlns:c16="http://schemas.microsoft.com/office/drawing/2014/chart" uri="{C3380CC4-5D6E-409C-BE32-E72D297353CC}">
              <c16:uniqueId val="{00000000-254F-4D33-9538-3C02B802231C}"/>
            </c:ext>
          </c:extLst>
        </c:ser>
        <c:dLbls>
          <c:showLegendKey val="0"/>
          <c:showVal val="0"/>
          <c:showCatName val="0"/>
          <c:showSerName val="0"/>
          <c:showPercent val="0"/>
          <c:showBubbleSize val="0"/>
        </c:dLbls>
        <c:gapWidth val="150"/>
        <c:axId val="793344000"/>
        <c:axId val="793335264"/>
      </c:barChart>
      <c:stockChart>
        <c:ser>
          <c:idx val="1"/>
          <c:order val="1"/>
          <c:tx>
            <c:strRef>
              <c:f>VFV!$C$6</c:f>
              <c:strCache>
                <c:ptCount val="1"/>
                <c:pt idx="0">
                  <c:v>Open</c:v>
                </c:pt>
              </c:strCache>
            </c:strRef>
          </c:tx>
          <c:spPr>
            <a:ln w="19050" cap="rnd">
              <a:noFill/>
              <a:round/>
            </a:ln>
            <a:effectLst/>
          </c:spPr>
          <c:marker>
            <c:symbol val="none"/>
          </c:marker>
          <c:cat>
            <c:numRef>
              <c:f>VFV!$A$7:$A$27</c:f>
              <c:numCache>
                <c:formatCode>m/d/yy</c:formatCode>
                <c:ptCount val="21"/>
                <c:pt idx="0">
                  <c:v>45047</c:v>
                </c:pt>
                <c:pt idx="1">
                  <c:v>45048</c:v>
                </c:pt>
                <c:pt idx="2">
                  <c:v>45049</c:v>
                </c:pt>
                <c:pt idx="3">
                  <c:v>45050</c:v>
                </c:pt>
                <c:pt idx="4">
                  <c:v>45051</c:v>
                </c:pt>
                <c:pt idx="5">
                  <c:v>45054</c:v>
                </c:pt>
                <c:pt idx="6">
                  <c:v>45055</c:v>
                </c:pt>
                <c:pt idx="7">
                  <c:v>45056</c:v>
                </c:pt>
                <c:pt idx="8">
                  <c:v>45057</c:v>
                </c:pt>
                <c:pt idx="9">
                  <c:v>45058</c:v>
                </c:pt>
                <c:pt idx="10">
                  <c:v>45061</c:v>
                </c:pt>
                <c:pt idx="11">
                  <c:v>45062</c:v>
                </c:pt>
                <c:pt idx="12">
                  <c:v>45063</c:v>
                </c:pt>
                <c:pt idx="13">
                  <c:v>45064</c:v>
                </c:pt>
                <c:pt idx="14">
                  <c:v>45065</c:v>
                </c:pt>
                <c:pt idx="15">
                  <c:v>45069</c:v>
                </c:pt>
                <c:pt idx="16">
                  <c:v>45070</c:v>
                </c:pt>
                <c:pt idx="17">
                  <c:v>45071</c:v>
                </c:pt>
                <c:pt idx="18">
                  <c:v>45072</c:v>
                </c:pt>
              </c:numCache>
            </c:numRef>
          </c:cat>
          <c:val>
            <c:numRef>
              <c:f>VFV!$C$7:$C$27</c:f>
              <c:numCache>
                <c:formatCode>_([$$-1009]* #,##0.00_);_([$$-1009]* \(#,##0.00\);_([$$-1009]* "-"??_);_(@_)</c:formatCode>
                <c:ptCount val="21"/>
                <c:pt idx="0">
                  <c:v>100.26</c:v>
                </c:pt>
                <c:pt idx="1">
                  <c:v>100.24</c:v>
                </c:pt>
                <c:pt idx="2">
                  <c:v>99.71</c:v>
                </c:pt>
                <c:pt idx="3">
                  <c:v>98.51</c:v>
                </c:pt>
                <c:pt idx="4">
                  <c:v>97.96</c:v>
                </c:pt>
                <c:pt idx="5">
                  <c:v>97.9</c:v>
                </c:pt>
                <c:pt idx="6">
                  <c:v>98.04</c:v>
                </c:pt>
                <c:pt idx="7">
                  <c:v>98.36</c:v>
                </c:pt>
                <c:pt idx="8">
                  <c:v>98.61</c:v>
                </c:pt>
                <c:pt idx="9">
                  <c:v>99.21</c:v>
                </c:pt>
                <c:pt idx="10">
                  <c:v>99.11</c:v>
                </c:pt>
                <c:pt idx="11">
                  <c:v>98.36</c:v>
                </c:pt>
                <c:pt idx="12">
                  <c:v>98.6</c:v>
                </c:pt>
                <c:pt idx="13">
                  <c:v>99.46</c:v>
                </c:pt>
                <c:pt idx="14">
                  <c:v>100.86</c:v>
                </c:pt>
                <c:pt idx="15">
                  <c:v>100.22</c:v>
                </c:pt>
                <c:pt idx="16">
                  <c:v>99.34</c:v>
                </c:pt>
                <c:pt idx="17">
                  <c:v>100.4</c:v>
                </c:pt>
                <c:pt idx="18">
                  <c:v>100.79</c:v>
                </c:pt>
              </c:numCache>
            </c:numRef>
          </c:val>
          <c:smooth val="0"/>
          <c:extLst>
            <c:ext xmlns:c16="http://schemas.microsoft.com/office/drawing/2014/chart" uri="{C3380CC4-5D6E-409C-BE32-E72D297353CC}">
              <c16:uniqueId val="{00000001-254F-4D33-9538-3C02B802231C}"/>
            </c:ext>
          </c:extLst>
        </c:ser>
        <c:ser>
          <c:idx val="2"/>
          <c:order val="2"/>
          <c:tx>
            <c:strRef>
              <c:f>VFV!$D$6</c:f>
              <c:strCache>
                <c:ptCount val="1"/>
                <c:pt idx="0">
                  <c:v>High</c:v>
                </c:pt>
              </c:strCache>
            </c:strRef>
          </c:tx>
          <c:spPr>
            <a:ln w="19050" cap="rnd">
              <a:noFill/>
              <a:round/>
            </a:ln>
            <a:effectLst/>
          </c:spPr>
          <c:marker>
            <c:symbol val="none"/>
          </c:marker>
          <c:cat>
            <c:numRef>
              <c:f>VFV!$A$7:$A$27</c:f>
              <c:numCache>
                <c:formatCode>m/d/yy</c:formatCode>
                <c:ptCount val="21"/>
                <c:pt idx="0">
                  <c:v>45047</c:v>
                </c:pt>
                <c:pt idx="1">
                  <c:v>45048</c:v>
                </c:pt>
                <c:pt idx="2">
                  <c:v>45049</c:v>
                </c:pt>
                <c:pt idx="3">
                  <c:v>45050</c:v>
                </c:pt>
                <c:pt idx="4">
                  <c:v>45051</c:v>
                </c:pt>
                <c:pt idx="5">
                  <c:v>45054</c:v>
                </c:pt>
                <c:pt idx="6">
                  <c:v>45055</c:v>
                </c:pt>
                <c:pt idx="7">
                  <c:v>45056</c:v>
                </c:pt>
                <c:pt idx="8">
                  <c:v>45057</c:v>
                </c:pt>
                <c:pt idx="9">
                  <c:v>45058</c:v>
                </c:pt>
                <c:pt idx="10">
                  <c:v>45061</c:v>
                </c:pt>
                <c:pt idx="11">
                  <c:v>45062</c:v>
                </c:pt>
                <c:pt idx="12">
                  <c:v>45063</c:v>
                </c:pt>
                <c:pt idx="13">
                  <c:v>45064</c:v>
                </c:pt>
                <c:pt idx="14">
                  <c:v>45065</c:v>
                </c:pt>
                <c:pt idx="15">
                  <c:v>45069</c:v>
                </c:pt>
                <c:pt idx="16">
                  <c:v>45070</c:v>
                </c:pt>
                <c:pt idx="17">
                  <c:v>45071</c:v>
                </c:pt>
                <c:pt idx="18">
                  <c:v>45072</c:v>
                </c:pt>
              </c:numCache>
            </c:numRef>
          </c:cat>
          <c:val>
            <c:numRef>
              <c:f>VFV!$D$7:$D$27</c:f>
              <c:numCache>
                <c:formatCode>_([$$-1009]* #,##0.00_);_([$$-1009]* \(#,##0.00\);_([$$-1009]* "-"??_);_(@_)</c:formatCode>
                <c:ptCount val="21"/>
                <c:pt idx="0">
                  <c:v>100.51</c:v>
                </c:pt>
                <c:pt idx="1">
                  <c:v>100.32</c:v>
                </c:pt>
                <c:pt idx="2">
                  <c:v>100</c:v>
                </c:pt>
                <c:pt idx="3">
                  <c:v>98.51</c:v>
                </c:pt>
                <c:pt idx="4">
                  <c:v>98.44</c:v>
                </c:pt>
                <c:pt idx="5">
                  <c:v>98.29</c:v>
                </c:pt>
                <c:pt idx="6">
                  <c:v>98.11</c:v>
                </c:pt>
                <c:pt idx="7">
                  <c:v>98.44</c:v>
                </c:pt>
                <c:pt idx="8">
                  <c:v>98.95</c:v>
                </c:pt>
                <c:pt idx="9">
                  <c:v>99.26</c:v>
                </c:pt>
                <c:pt idx="10">
                  <c:v>99.15</c:v>
                </c:pt>
                <c:pt idx="11">
                  <c:v>98.71</c:v>
                </c:pt>
                <c:pt idx="12">
                  <c:v>99.4</c:v>
                </c:pt>
                <c:pt idx="13">
                  <c:v>100.75</c:v>
                </c:pt>
                <c:pt idx="14">
                  <c:v>101.08</c:v>
                </c:pt>
                <c:pt idx="15">
                  <c:v>100.5</c:v>
                </c:pt>
                <c:pt idx="16">
                  <c:v>99.73</c:v>
                </c:pt>
                <c:pt idx="17">
                  <c:v>100.79</c:v>
                </c:pt>
                <c:pt idx="18">
                  <c:v>101.88</c:v>
                </c:pt>
              </c:numCache>
            </c:numRef>
          </c:val>
          <c:smooth val="0"/>
          <c:extLst>
            <c:ext xmlns:c16="http://schemas.microsoft.com/office/drawing/2014/chart" uri="{C3380CC4-5D6E-409C-BE32-E72D297353CC}">
              <c16:uniqueId val="{00000002-254F-4D33-9538-3C02B802231C}"/>
            </c:ext>
          </c:extLst>
        </c:ser>
        <c:ser>
          <c:idx val="3"/>
          <c:order val="3"/>
          <c:tx>
            <c:strRef>
              <c:f>VFV!$E$6</c:f>
              <c:strCache>
                <c:ptCount val="1"/>
                <c:pt idx="0">
                  <c:v>Low</c:v>
                </c:pt>
              </c:strCache>
            </c:strRef>
          </c:tx>
          <c:spPr>
            <a:ln w="19050" cap="rnd">
              <a:noFill/>
              <a:round/>
            </a:ln>
            <a:effectLst/>
          </c:spPr>
          <c:marker>
            <c:symbol val="none"/>
          </c:marker>
          <c:cat>
            <c:numRef>
              <c:f>VFV!$A$7:$A$27</c:f>
              <c:numCache>
                <c:formatCode>m/d/yy</c:formatCode>
                <c:ptCount val="21"/>
                <c:pt idx="0">
                  <c:v>45047</c:v>
                </c:pt>
                <c:pt idx="1">
                  <c:v>45048</c:v>
                </c:pt>
                <c:pt idx="2">
                  <c:v>45049</c:v>
                </c:pt>
                <c:pt idx="3">
                  <c:v>45050</c:v>
                </c:pt>
                <c:pt idx="4">
                  <c:v>45051</c:v>
                </c:pt>
                <c:pt idx="5">
                  <c:v>45054</c:v>
                </c:pt>
                <c:pt idx="6">
                  <c:v>45055</c:v>
                </c:pt>
                <c:pt idx="7">
                  <c:v>45056</c:v>
                </c:pt>
                <c:pt idx="8">
                  <c:v>45057</c:v>
                </c:pt>
                <c:pt idx="9">
                  <c:v>45058</c:v>
                </c:pt>
                <c:pt idx="10">
                  <c:v>45061</c:v>
                </c:pt>
                <c:pt idx="11">
                  <c:v>45062</c:v>
                </c:pt>
                <c:pt idx="12">
                  <c:v>45063</c:v>
                </c:pt>
                <c:pt idx="13">
                  <c:v>45064</c:v>
                </c:pt>
                <c:pt idx="14">
                  <c:v>45065</c:v>
                </c:pt>
                <c:pt idx="15">
                  <c:v>45069</c:v>
                </c:pt>
                <c:pt idx="16">
                  <c:v>45070</c:v>
                </c:pt>
                <c:pt idx="17">
                  <c:v>45071</c:v>
                </c:pt>
                <c:pt idx="18">
                  <c:v>45072</c:v>
                </c:pt>
              </c:numCache>
            </c:numRef>
          </c:cat>
          <c:val>
            <c:numRef>
              <c:f>VFV!$E$7:$E$27</c:f>
              <c:numCache>
                <c:formatCode>_([$$-1009]* #,##0.00_);_([$$-1009]* \(#,##0.00\);_([$$-1009]* "-"??_);_(@_)</c:formatCode>
                <c:ptCount val="21"/>
                <c:pt idx="0">
                  <c:v>100.1</c:v>
                </c:pt>
                <c:pt idx="1">
                  <c:v>98.95</c:v>
                </c:pt>
                <c:pt idx="2">
                  <c:v>98.84</c:v>
                </c:pt>
                <c:pt idx="3">
                  <c:v>97.42</c:v>
                </c:pt>
                <c:pt idx="4">
                  <c:v>97.85</c:v>
                </c:pt>
                <c:pt idx="5">
                  <c:v>97.7</c:v>
                </c:pt>
                <c:pt idx="6">
                  <c:v>97.82</c:v>
                </c:pt>
                <c:pt idx="7">
                  <c:v>97.55</c:v>
                </c:pt>
                <c:pt idx="8">
                  <c:v>98.35</c:v>
                </c:pt>
                <c:pt idx="9">
                  <c:v>98.72</c:v>
                </c:pt>
                <c:pt idx="10">
                  <c:v>98.63</c:v>
                </c:pt>
                <c:pt idx="11">
                  <c:v>98.21</c:v>
                </c:pt>
                <c:pt idx="12">
                  <c:v>98.55</c:v>
                </c:pt>
                <c:pt idx="13">
                  <c:v>99.46</c:v>
                </c:pt>
                <c:pt idx="14">
                  <c:v>100.37</c:v>
                </c:pt>
                <c:pt idx="15">
                  <c:v>99.44</c:v>
                </c:pt>
                <c:pt idx="16">
                  <c:v>99.14</c:v>
                </c:pt>
                <c:pt idx="17">
                  <c:v>100</c:v>
                </c:pt>
                <c:pt idx="18">
                  <c:v>100.69</c:v>
                </c:pt>
              </c:numCache>
            </c:numRef>
          </c:val>
          <c:smooth val="0"/>
          <c:extLst>
            <c:ext xmlns:c16="http://schemas.microsoft.com/office/drawing/2014/chart" uri="{C3380CC4-5D6E-409C-BE32-E72D297353CC}">
              <c16:uniqueId val="{00000003-254F-4D33-9538-3C02B802231C}"/>
            </c:ext>
          </c:extLst>
        </c:ser>
        <c:ser>
          <c:idx val="4"/>
          <c:order val="4"/>
          <c:tx>
            <c:strRef>
              <c:f>VFV!$F$6</c:f>
              <c:strCache>
                <c:ptCount val="1"/>
                <c:pt idx="0">
                  <c:v>Close</c:v>
                </c:pt>
              </c:strCache>
            </c:strRef>
          </c:tx>
          <c:spPr>
            <a:ln w="19050" cap="rnd">
              <a:noFill/>
              <a:round/>
            </a:ln>
            <a:effectLst/>
          </c:spPr>
          <c:marker>
            <c:symbol val="none"/>
          </c:marker>
          <c:cat>
            <c:numRef>
              <c:f>VFV!$A$7:$A$27</c:f>
              <c:numCache>
                <c:formatCode>m/d/yy</c:formatCode>
                <c:ptCount val="21"/>
                <c:pt idx="0">
                  <c:v>45047</c:v>
                </c:pt>
                <c:pt idx="1">
                  <c:v>45048</c:v>
                </c:pt>
                <c:pt idx="2">
                  <c:v>45049</c:v>
                </c:pt>
                <c:pt idx="3">
                  <c:v>45050</c:v>
                </c:pt>
                <c:pt idx="4">
                  <c:v>45051</c:v>
                </c:pt>
                <c:pt idx="5">
                  <c:v>45054</c:v>
                </c:pt>
                <c:pt idx="6">
                  <c:v>45055</c:v>
                </c:pt>
                <c:pt idx="7">
                  <c:v>45056</c:v>
                </c:pt>
                <c:pt idx="8">
                  <c:v>45057</c:v>
                </c:pt>
                <c:pt idx="9">
                  <c:v>45058</c:v>
                </c:pt>
                <c:pt idx="10">
                  <c:v>45061</c:v>
                </c:pt>
                <c:pt idx="11">
                  <c:v>45062</c:v>
                </c:pt>
                <c:pt idx="12">
                  <c:v>45063</c:v>
                </c:pt>
                <c:pt idx="13">
                  <c:v>45064</c:v>
                </c:pt>
                <c:pt idx="14">
                  <c:v>45065</c:v>
                </c:pt>
                <c:pt idx="15">
                  <c:v>45069</c:v>
                </c:pt>
                <c:pt idx="16">
                  <c:v>45070</c:v>
                </c:pt>
                <c:pt idx="17">
                  <c:v>45071</c:v>
                </c:pt>
                <c:pt idx="18">
                  <c:v>45072</c:v>
                </c:pt>
              </c:numCache>
            </c:numRef>
          </c:cat>
          <c:val>
            <c:numRef>
              <c:f>VFV!$F$7:$F$27</c:f>
              <c:numCache>
                <c:formatCode>_([$$-1009]* #,##0.00_);_([$$-1009]* \(#,##0.00\);_([$$-1009]* "-"??_);_(@_)</c:formatCode>
                <c:ptCount val="21"/>
                <c:pt idx="0">
                  <c:v>100.21</c:v>
                </c:pt>
                <c:pt idx="1">
                  <c:v>99.59</c:v>
                </c:pt>
                <c:pt idx="2">
                  <c:v>98.87</c:v>
                </c:pt>
                <c:pt idx="3">
                  <c:v>97.53</c:v>
                </c:pt>
                <c:pt idx="4">
                  <c:v>98.16</c:v>
                </c:pt>
                <c:pt idx="5">
                  <c:v>98.29</c:v>
                </c:pt>
                <c:pt idx="6">
                  <c:v>97.84</c:v>
                </c:pt>
                <c:pt idx="7">
                  <c:v>98.23</c:v>
                </c:pt>
                <c:pt idx="8">
                  <c:v>98.95</c:v>
                </c:pt>
                <c:pt idx="9">
                  <c:v>99.26</c:v>
                </c:pt>
                <c:pt idx="10">
                  <c:v>98.93</c:v>
                </c:pt>
                <c:pt idx="11">
                  <c:v>98.4</c:v>
                </c:pt>
                <c:pt idx="12">
                  <c:v>99.31</c:v>
                </c:pt>
                <c:pt idx="13">
                  <c:v>100.67</c:v>
                </c:pt>
                <c:pt idx="14">
                  <c:v>100.58</c:v>
                </c:pt>
                <c:pt idx="15">
                  <c:v>99.53</c:v>
                </c:pt>
                <c:pt idx="16">
                  <c:v>99.44</c:v>
                </c:pt>
                <c:pt idx="17">
                  <c:v>100.58</c:v>
                </c:pt>
                <c:pt idx="18">
                  <c:v>101.7</c:v>
                </c:pt>
              </c:numCache>
            </c:numRef>
          </c:val>
          <c:smooth val="0"/>
          <c:extLst>
            <c:ext xmlns:c16="http://schemas.microsoft.com/office/drawing/2014/chart" uri="{C3380CC4-5D6E-409C-BE32-E72D297353CC}">
              <c16:uniqueId val="{00000004-254F-4D33-9538-3C02B802231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77903568"/>
        <c:axId val="1077928944"/>
      </c:stockChart>
      <c:dateAx>
        <c:axId val="793344000"/>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335264"/>
        <c:crosses val="autoZero"/>
        <c:auto val="1"/>
        <c:lblOffset val="100"/>
        <c:baseTimeUnit val="days"/>
      </c:dateAx>
      <c:valAx>
        <c:axId val="79333526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344000"/>
        <c:crosses val="autoZero"/>
        <c:crossBetween val="between"/>
      </c:valAx>
      <c:valAx>
        <c:axId val="1077928944"/>
        <c:scaling>
          <c:orientation val="minMax"/>
        </c:scaling>
        <c:delete val="0"/>
        <c:axPos val="r"/>
        <c:majorGridlines>
          <c:spPr>
            <a:ln w="9525" cap="flat" cmpd="sng" algn="ctr">
              <a:solidFill>
                <a:schemeClr val="tx1">
                  <a:lumMod val="15000"/>
                  <a:lumOff val="85000"/>
                </a:schemeClr>
              </a:solidFill>
              <a:round/>
            </a:ln>
            <a:effectLst/>
          </c:spPr>
        </c:majorGridlines>
        <c:numFmt formatCode="_([$$-1009]* #,##0.00_);_([$$-1009]* \(#,##0.00\);_([$$-10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903568"/>
        <c:crosses val="max"/>
        <c:crossBetween val="between"/>
      </c:valAx>
      <c:dateAx>
        <c:axId val="1077903568"/>
        <c:scaling>
          <c:orientation val="minMax"/>
        </c:scaling>
        <c:delete val="1"/>
        <c:axPos val="b"/>
        <c:numFmt formatCode="m/d/yy" sourceLinked="1"/>
        <c:majorTickMark val="out"/>
        <c:minorTickMark val="none"/>
        <c:tickLblPos val="nextTo"/>
        <c:crossAx val="107792894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98124</xdr:colOff>
      <xdr:row>21</xdr:row>
      <xdr:rowOff>71967</xdr:rowOff>
    </xdr:from>
    <xdr:to>
      <xdr:col>3</xdr:col>
      <xdr:colOff>2023533</xdr:colOff>
      <xdr:row>41</xdr:row>
      <xdr:rowOff>152401</xdr:rowOff>
    </xdr:to>
    <xdr:graphicFrame macro="">
      <xdr:nvGraphicFramePr>
        <xdr:cNvPr id="2" name="Chart 1">
          <a:extLst>
            <a:ext uri="{FF2B5EF4-FFF2-40B4-BE49-F238E27FC236}">
              <a16:creationId xmlns:a16="http://schemas.microsoft.com/office/drawing/2014/main" id="{C645712F-96A0-459B-B973-BB6E7AB77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149377</xdr:colOff>
      <xdr:row>26</xdr:row>
      <xdr:rowOff>35406</xdr:rowOff>
    </xdr:from>
    <xdr:to>
      <xdr:col>10</xdr:col>
      <xdr:colOff>2553910</xdr:colOff>
      <xdr:row>41</xdr:row>
      <xdr:rowOff>111606</xdr:rowOff>
    </xdr:to>
    <xdr:graphicFrame macro="">
      <xdr:nvGraphicFramePr>
        <xdr:cNvPr id="4" name="Chart 3">
          <a:extLst>
            <a:ext uri="{FF2B5EF4-FFF2-40B4-BE49-F238E27FC236}">
              <a16:creationId xmlns:a16="http://schemas.microsoft.com/office/drawing/2014/main" id="{BC14B6BC-0D6F-42A3-BBE2-79913FF56A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2109409</xdr:colOff>
      <xdr:row>26</xdr:row>
      <xdr:rowOff>35074</xdr:rowOff>
    </xdr:from>
    <xdr:to>
      <xdr:col>8</xdr:col>
      <xdr:colOff>119743</xdr:colOff>
      <xdr:row>41</xdr:row>
      <xdr:rowOff>111274</xdr:rowOff>
    </xdr:to>
    <xdr:graphicFrame macro="">
      <xdr:nvGraphicFramePr>
        <xdr:cNvPr id="5" name="Chart 4">
          <a:extLst>
            <a:ext uri="{FF2B5EF4-FFF2-40B4-BE49-F238E27FC236}">
              <a16:creationId xmlns:a16="http://schemas.microsoft.com/office/drawing/2014/main" id="{7F47E1D8-95AE-47BD-B11F-8099F29B63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658009</xdr:colOff>
      <xdr:row>14</xdr:row>
      <xdr:rowOff>55033</xdr:rowOff>
    </xdr:from>
    <xdr:to>
      <xdr:col>11</xdr:col>
      <xdr:colOff>8467</xdr:colOff>
      <xdr:row>26</xdr:row>
      <xdr:rowOff>0</xdr:rowOff>
    </xdr:to>
    <xdr:graphicFrame macro="">
      <xdr:nvGraphicFramePr>
        <xdr:cNvPr id="7" name="Chart 6">
          <a:extLst>
            <a:ext uri="{FF2B5EF4-FFF2-40B4-BE49-F238E27FC236}">
              <a16:creationId xmlns:a16="http://schemas.microsoft.com/office/drawing/2014/main" id="{86555F3D-D891-4FAC-8534-EF75EAA97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56697</xdr:colOff>
      <xdr:row>14</xdr:row>
      <xdr:rowOff>47172</xdr:rowOff>
    </xdr:from>
    <xdr:to>
      <xdr:col>8</xdr:col>
      <xdr:colOff>632431</xdr:colOff>
      <xdr:row>26</xdr:row>
      <xdr:rowOff>2722</xdr:rowOff>
    </xdr:to>
    <xdr:graphicFrame macro="">
      <xdr:nvGraphicFramePr>
        <xdr:cNvPr id="8" name="Chart 7">
          <a:extLst>
            <a:ext uri="{FF2B5EF4-FFF2-40B4-BE49-F238E27FC236}">
              <a16:creationId xmlns:a16="http://schemas.microsoft.com/office/drawing/2014/main" id="{35AEE6B8-A1E7-41D0-B030-13892D147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74.695803587965" missingItemsLimit="0" createdVersion="6" refreshedVersion="8" minRefreshableVersion="3" recordCount="2" xr:uid="{F83F567A-C764-4984-986C-576AFCC22B04}">
  <cacheSource type="worksheet">
    <worksheetSource name="WatchList"/>
  </cacheSource>
  <cacheFields count="8">
    <cacheField name="Stock" numFmtId="0">
      <sharedItems count="2">
        <s v="MICROSOFT CORPORATION (XNAS:MSFT)"/>
        <s v="Vanguard S&amp;P 500 Index ETF (XTSE:VFV)"/>
      </sharedItems>
    </cacheField>
    <cacheField name="Exchange" numFmtId="0">
      <sharedItems count="2">
        <s v="XNAS"/>
        <s v="XTSE"/>
      </sharedItems>
    </cacheField>
    <cacheField name="Ticker" numFmtId="0">
      <sharedItems count="2">
        <s v="MSFT"/>
        <s v="VFV"/>
      </sharedItems>
    </cacheField>
    <cacheField name="52wk High" numFmtId="165">
      <sharedItems containsSemiMixedTypes="0" containsString="0" containsNumber="1" minValue="101.88" maxValue="333.4"/>
    </cacheField>
    <cacheField name="52wk Low" numFmtId="165">
      <sharedItems containsSemiMixedTypes="0" containsString="0" containsNumber="1" minValue="83.77" maxValue="213.43100000000001"/>
    </cacheField>
    <cacheField name="Price" numFmtId="165">
      <sharedItems containsSemiMixedTypes="0" containsString="0" containsNumber="1" minValue="101.7" maxValue="332.89"/>
    </cacheField>
    <cacheField name="P/E" numFmtId="4">
      <sharedItems containsMixedTypes="1" containsNumber="1" minValue="35.326900000000002" maxValue="35.326900000000002"/>
    </cacheField>
    <cacheField name="Change" numFmtId="10">
      <sharedItems containsSemiMixedTypes="0" containsString="0" containsNumber="1" minValue="1.1134999999999999E-2" maxValue="2.1385999999999999E-2"/>
    </cacheField>
  </cacheFields>
  <extLst>
    <ext xmlns:x14="http://schemas.microsoft.com/office/spreadsheetml/2009/9/main" uri="{725AE2AE-9491-48be-B2B4-4EB974FC3084}">
      <x14:pivotCacheDefinition pivotCacheId="93310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333.4"/>
    <n v="213.43100000000001"/>
    <n v="332.89"/>
    <n v="35.326900000000002"/>
    <n v="2.1385999999999999E-2"/>
  </r>
  <r>
    <x v="1"/>
    <x v="1"/>
    <x v="1"/>
    <n v="101.88"/>
    <n v="83.77"/>
    <n v="101.7"/>
    <s v="#FIELD!"/>
    <n v="1.1134999999999999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045ED6-E6ED-4030-90CD-3B3AE84C1BD3}" name="PivotTable13" cacheId="0"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location ref="J4:K6" firstHeaderRow="1" firstDataRow="1" firstDataCol="2" rowPageCount="1" colPageCount="1"/>
  <pivotFields count="8">
    <pivotField axis="axisPage" compact="0" outline="0" multipleItemSelectionAllowed="1"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2">
    <i>
      <x/>
      <x/>
    </i>
    <i>
      <x v="1"/>
      <x v="1"/>
    </i>
  </rowItems>
  <colItems count="1">
    <i/>
  </colItems>
  <pageFields count="1">
    <pageField fld="0" hier="-1"/>
  </pageField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045ED6-E6ED-4030-90CD-3B3AE84C1BD3}" name="PivotTable20" cacheId="0"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chartFormat="1">
  <location ref="A3:B4" firstHeaderRow="1" firstDataRow="1" firstDataCol="2" rowPageCount="1" colPageCount="1"/>
  <pivotFields count="8">
    <pivotField axis="axisPage"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x="0"/>
        <item h="1" x="1"/>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045ED6-E6ED-4030-90CD-3B3AE84C1BD3}" name="PivotTable19" cacheId="0"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location ref="A3:B4" firstHeaderRow="1" firstDataRow="1" firstDataCol="2" rowPageCount="1" colPageCount="1"/>
  <pivotFields count="8">
    <pivotField axis="axisPage"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h="1" x="0"/>
        <item x="1"/>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v="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1"/>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3">
  <a r="1" c="105">
    <v t="i">1</v>
    <v t="i">9</v>
    <v t="i">15</v>
    <v t="i">22</v>
    <v t="i">29</v>
    <v t="i">36</v>
    <v t="i">44</v>
    <v t="i">50</v>
    <v t="i">57</v>
    <v t="i">64</v>
    <v t="i">71</v>
    <v t="i">78</v>
    <v t="i">85</v>
    <v t="i">92</v>
    <v t="i">99</v>
    <v t="i">107</v>
    <v t="i">113</v>
    <v t="i">120</v>
    <v t="i">127</v>
    <v t="i">134</v>
    <v t="i">141</v>
    <v t="i">148</v>
    <v t="i">155</v>
    <v t="i">162</v>
    <v t="i">169</v>
    <v t="i">176</v>
    <v t="i">183</v>
    <v t="i">190</v>
    <v t="i">197</v>
    <v t="i">204</v>
    <v t="i">211</v>
    <v t="i">218</v>
    <v t="i">225</v>
    <v t="i">232</v>
    <v t="i">240</v>
    <v t="i">246</v>
    <v t="i">253</v>
    <v t="i">260</v>
    <v t="i">267</v>
    <v t="i">275</v>
    <v t="i">281</v>
    <v t="i">288</v>
    <v t="i">295</v>
    <v t="i">302</v>
    <v t="i">309</v>
    <v t="i">316</v>
    <v t="i">323</v>
    <v t="i">330</v>
    <v t="i">337</v>
    <v t="i">344</v>
    <v t="i">351</v>
    <v t="i">358</v>
    <v t="i">365</v>
    <v t="i">373</v>
    <v t="i">379</v>
    <v t="i">386</v>
    <v t="i">394</v>
    <v t="i">400</v>
    <v t="i">408</v>
    <v t="i">414</v>
    <v t="i">421</v>
    <v t="i">428</v>
    <v t="i">435</v>
    <v t="i">442</v>
    <v t="i">449</v>
    <v t="i">456</v>
    <v t="i">463</v>
    <v t="i">471</v>
    <v t="i">477</v>
    <v t="i">484</v>
    <v t="i">491</v>
    <v t="i">498</v>
    <v t="i">505</v>
    <v t="i">512</v>
    <v t="i">519</v>
    <v t="i">526</v>
    <v t="i">533</v>
    <v t="i">540</v>
    <v t="i">547</v>
    <v t="i">554</v>
    <v t="i">561</v>
    <v t="i">568</v>
    <v t="i">575</v>
    <v t="i">583</v>
    <v t="i">590</v>
    <v t="i">596</v>
    <v t="i">604</v>
    <v t="i">610</v>
    <v t="i">617</v>
    <v t="i">624</v>
    <v t="i">631</v>
    <v t="i">639</v>
    <v t="i">645</v>
    <v t="i">652</v>
    <v t="i">659</v>
    <v t="i">666</v>
    <v t="i">673</v>
    <v t="i">680</v>
    <v t="i">687</v>
    <v t="i">694</v>
    <v t="i">701</v>
    <v t="i">708</v>
    <v t="i">715</v>
    <v t="i">722</v>
    <v t="i">729</v>
  </a>
  <a r="1" c="105">
    <v>249.68</v>
    <v>250.79</v>
    <v>257.89</v>
    <v>259.43</v>
    <v>265.02</v>
    <v>277.64999999999998</v>
    <v>277.94</v>
    <v>280.75</v>
    <v>289.67</v>
    <v>284.91000000000003</v>
    <v>289.45999999999998</v>
    <v>292.85000000000002</v>
    <v>304.36</v>
    <v>299.72000000000003</v>
    <v>301.14</v>
    <v>295.70999999999998</v>
    <v>299.87</v>
    <v>299.35000000000002</v>
    <v>289.10000000000002</v>
    <v>294.85000000000002</v>
    <v>304.20999999999998</v>
    <v>309.16000000000003</v>
    <v>331.62</v>
    <v>336.06</v>
    <v>336.72</v>
    <v>343.11</v>
    <v>329.68</v>
    <v>323.01</v>
    <v>342.54</v>
    <v>323.8</v>
    <v>334.69</v>
    <v>336.32</v>
    <v>314.04000000000002</v>
    <v>310.2</v>
    <v>296.02999999999997</v>
    <v>308.26</v>
    <v>305.94</v>
    <v>295.04000000000002</v>
    <v>287.93</v>
    <v>297.31</v>
    <v>289.86</v>
    <v>280.07</v>
    <v>300.43</v>
    <v>303.68</v>
    <v>309.42</v>
    <v>296.97000000000003</v>
    <v>279.83</v>
    <v>274.02999999999997</v>
    <v>277.52</v>
    <v>274.73</v>
    <v>261.12</v>
    <v>252.56</v>
    <v>273.24</v>
    <v>270.02</v>
    <v>252.99</v>
    <v>247.65</v>
    <v>267.7</v>
    <v>259.58</v>
    <v>267.66000000000003</v>
    <v>256.72000000000003</v>
    <v>260.36</v>
    <v>280.74</v>
    <v>282.91000000000003</v>
    <v>291.91000000000003</v>
    <v>286.14999999999998</v>
    <v>268.08999999999997</v>
    <v>256.06</v>
    <v>264.45999999999998</v>
    <v>244.74</v>
    <v>237.92</v>
    <v>232.9</v>
    <v>234.24</v>
    <v>228.56</v>
    <v>242.12</v>
    <v>235.87</v>
    <v>221.39</v>
    <v>247.11</v>
    <v>241.22</v>
    <v>247.49</v>
    <v>255.02</v>
    <v>245.42</v>
    <v>244.69</v>
    <v>238.73</v>
    <v>239.82</v>
    <v>224.93</v>
    <v>239.23</v>
    <v>240.22</v>
    <v>248.16</v>
    <v>258.35000000000002</v>
    <v>263.10000000000002</v>
    <v>258.06</v>
    <v>249.22</v>
    <v>255.29</v>
    <v>248.59</v>
    <v>279.43</v>
    <v>280.57</v>
    <v>288.3</v>
    <v>291.60000000000002</v>
    <v>286.14</v>
    <v>285.76</v>
    <v>307.26</v>
    <v>310.64999999999998</v>
    <v>308.97000000000003</v>
    <v>318.33999999999997</v>
    <v>332.89</v>
  </a>
  <a r="1" c="19">
    <v t="i">2</v>
    <v t="i">3</v>
    <v t="i">4</v>
    <v t="i">5</v>
    <v t="i">6</v>
    <v t="i">9</v>
    <v t="i">10</v>
    <v t="i">11</v>
    <v t="i">12</v>
    <v t="i">13</v>
    <v t="i">16</v>
    <v t="i">17</v>
    <v t="i">18</v>
    <v t="i">19</v>
    <v t="i">20</v>
    <v t="i">24</v>
    <v t="i">25</v>
    <v t="i">26</v>
    <v t="i">27</v>
  </a>
  <a r="1" c="19">
    <v>100.21</v>
    <v>99.59</v>
    <v>98.87</v>
    <v>97.53</v>
    <v>98.16</v>
    <v>98.29</v>
    <v>97.84</v>
    <v>98.23</v>
    <v>98.95</v>
    <v>99.26</v>
    <v>98.93</v>
    <v>98.4</v>
    <v>99.31</v>
    <v>100.67</v>
    <v>100.58</v>
    <v>99.53</v>
    <v>99.44</v>
    <v>100.58</v>
    <v>101.7</v>
  </a>
  <a r="1" c="19">
    <v>100.26</v>
    <v>100.24</v>
    <v>99.71</v>
    <v>98.51</v>
    <v>97.96</v>
    <v>97.9</v>
    <v>98.04</v>
    <v>98.36</v>
    <v>98.61</v>
    <v>99.21</v>
    <v>99.11</v>
    <v>98.36</v>
    <v>98.6</v>
    <v>99.46</v>
    <v>100.86</v>
    <v>100.22</v>
    <v>99.34</v>
    <v>100.4</v>
    <v>100.79</v>
  </a>
  <a r="1" c="19">
    <v>100.51</v>
    <v>100.32</v>
    <v>100</v>
    <v>98.51</v>
    <v>98.44</v>
    <v>98.29</v>
    <v>98.11</v>
    <v>98.44</v>
    <v>98.95</v>
    <v>99.26</v>
    <v>99.15</v>
    <v>98.71</v>
    <v>99.4</v>
    <v>100.75</v>
    <v>101.08</v>
    <v>100.5</v>
    <v>99.73</v>
    <v>100.79</v>
    <v>101.88</v>
  </a>
  <a r="1" c="19">
    <v>100.1</v>
    <v>98.95</v>
    <v>98.84</v>
    <v>97.42</v>
    <v>97.85</v>
    <v>97.7</v>
    <v>97.82</v>
    <v>97.55</v>
    <v>98.35</v>
    <v>98.72</v>
    <v>98.63</v>
    <v>98.21</v>
    <v>98.55</v>
    <v>99.46</v>
    <v>100.37</v>
    <v>99.44</v>
    <v>99.14</v>
    <v>100</v>
    <v>100.69</v>
  </a>
  <a r="1" c="19">
    <v>114362</v>
    <v>163590</v>
    <v>178435</v>
    <v>228856</v>
    <v>112398</v>
    <v>108012</v>
    <v>75723</v>
    <v>139378</v>
    <v>213237</v>
    <v>81116</v>
    <v>125672</v>
    <v>96015</v>
    <v>180748</v>
    <v>155287</v>
    <v>135229</v>
    <v>177719</v>
    <v>132510</v>
    <v>285638</v>
    <v>262145</v>
  </a>
  <a r="1" c="105">
    <v t="i">2</v>
    <v t="i">8</v>
    <v t="i">15</v>
    <v t="i">22</v>
    <v t="i">29</v>
    <v t="i">36</v>
    <v t="i">43</v>
    <v t="i">50</v>
    <v t="i">57</v>
    <v t="i">64</v>
    <v t="i">72</v>
    <v t="i">78</v>
    <v t="i">85</v>
    <v t="i">92</v>
    <v t="i">99</v>
    <v t="i">107</v>
    <v t="i">113</v>
    <v t="i">120</v>
    <v t="i">127</v>
    <v t="i">134</v>
    <v t="i">142</v>
    <v t="i">148</v>
    <v t="i">155</v>
    <v t="i">162</v>
    <v t="i">169</v>
    <v t="i">176</v>
    <v t="i">183</v>
    <v t="i">190</v>
    <v t="i">197</v>
    <v t="i">204</v>
    <v t="i">211</v>
    <v t="i">220</v>
    <v t="i">226</v>
    <v t="i">232</v>
    <v t="i">239</v>
    <v t="i">246</v>
    <v t="i">253</v>
    <v t="i">260</v>
    <v t="i">267</v>
    <v t="i">275</v>
    <v t="i">281</v>
    <v t="i">288</v>
    <v t="i">295</v>
    <v t="i">302</v>
    <v t="i">309</v>
    <v t="i">316</v>
    <v t="i">323</v>
    <v t="i">330</v>
    <v t="i">337</v>
    <v t="i">344</v>
    <v t="i">351</v>
    <v t="i">358</v>
    <v t="i">366</v>
    <v t="i">372</v>
    <v t="i">379</v>
    <v t="i">386</v>
    <v t="i">393</v>
    <v t="i">400</v>
    <v t="i">407</v>
    <v t="i">414</v>
    <v t="i">421</v>
    <v t="i">428</v>
    <v t="i">436</v>
    <v t="i">442</v>
    <v t="i">449</v>
    <v t="i">456</v>
    <v t="i">463</v>
    <v t="i">471</v>
    <v t="i">477</v>
    <v t="i">484</v>
    <v t="i">491</v>
    <v t="i">498</v>
    <v t="i">506</v>
    <v t="i">512</v>
    <v t="i">519</v>
    <v t="i">526</v>
    <v t="i">533</v>
    <v t="i">540</v>
    <v t="i">547</v>
    <v t="i">554</v>
    <v t="i">561</v>
    <v t="i">568</v>
    <v t="i">575</v>
    <v t="i">584</v>
    <v t="i">590</v>
    <v t="i">596</v>
    <v t="i">603</v>
    <v t="i">610</v>
    <v t="i">617</v>
    <v t="i">624</v>
    <v t="i">631</v>
    <v t="i">639</v>
    <v t="i">645</v>
    <v t="i">652</v>
    <v t="i">659</v>
    <v t="i">666</v>
    <v t="i">673</v>
    <v t="i">680</v>
    <v t="i">687</v>
    <v t="i">694</v>
    <v t="i">701</v>
    <v t="i">708</v>
    <v t="i">715</v>
    <v t="i">722</v>
    <v t="i">730</v>
  </a>
  <a r="1" c="105">
    <v>90.3</v>
    <v>90.84</v>
    <v>91.83</v>
    <v>92.1</v>
    <v>93.65</v>
    <v>95.13</v>
    <v>96.48</v>
    <v>96.83</v>
    <v>98.4</v>
    <v>97.38</v>
    <v>98.91</v>
    <v>99.31</v>
    <v>101.22</v>
    <v>101.1</v>
    <v>100.99</v>
    <v>100.53</v>
    <v>100.54</v>
    <v>100.33</v>
    <v>97.6</v>
    <v>97.16</v>
    <v>98.21</v>
    <v>99.78</v>
    <v>101.19</v>
    <v>103.79</v>
    <v>104.36</v>
    <v>105.6</v>
    <v>104.46</v>
    <v>103.53</v>
    <v>106.6</v>
    <v>105.96</v>
    <v>107.73</v>
    <v>106.84</v>
    <v>104.84</v>
    <v>103.81</v>
    <v>98.26</v>
    <v>100.44</v>
    <v>101.98</v>
    <v>99.92</v>
    <v>98.54</v>
    <v>98.93</v>
    <v>97.91</v>
    <v>95.16</v>
    <v>99.99</v>
    <v>100.44</v>
    <v>100.9</v>
    <v>99.99</v>
    <v>98.3</v>
    <v>96.42</v>
    <v>94.1</v>
    <v>94.31</v>
    <v>92.35</v>
    <v>89.03</v>
    <v>94</v>
    <v>92</v>
    <v>88.64</v>
    <v>85.25</v>
    <v>89.8</v>
    <v>86.54</v>
    <v>89.62</v>
    <v>89.25</v>
    <v>90.79</v>
    <v>93.74</v>
    <v>95.17</v>
    <v>97.06</v>
    <v>97.65</v>
    <v>94.07</v>
    <v>91.73</v>
    <v>94.24</v>
    <v>91.52</v>
    <v>89.44</v>
    <v>87.92</v>
    <v>88.74</v>
    <v>88.41</v>
    <v>90.82</v>
    <v>94.2</v>
    <v>90.25</v>
    <v>93.98</v>
    <v>94.35</v>
    <v>96.07</v>
    <v>97.56</v>
    <v>95.48</v>
    <v>93.9</v>
    <v>92.94</v>
    <v>92.17</v>
    <v>92.81</v>
    <v>94.96</v>
    <v>94.24</v>
    <v>96.1</v>
    <v>98.36</v>
    <v>96.88</v>
    <v>97.63</v>
    <v>95.99</v>
    <v>97.73</v>
    <v>95.09</v>
    <v>95.69</v>
    <v>96.66</v>
    <v>98.44</v>
    <v>98.12</v>
    <v>98.11</v>
    <v>99.24</v>
    <v>100.2</v>
    <v>98.16</v>
    <v>99.26</v>
    <v>100.58</v>
    <v>101.7</v>
  </a>
  <a r="1" c="250">
    <v t="i">2</v>
    <v t="i">3</v>
    <v t="i">4</v>
    <v t="i">5</v>
    <v t="i">8</v>
    <v t="i">9</v>
    <v t="i">10</v>
    <v t="i">11</v>
    <v t="i">12</v>
    <v t="i">15</v>
    <v t="i">16</v>
    <v t="i">17</v>
    <v t="i">18</v>
    <v t="i">19</v>
    <v t="i">23</v>
    <v t="i">24</v>
    <v t="i">25</v>
    <v t="i">26</v>
    <v t="i">29</v>
    <v t="i">30</v>
    <v t="i">31</v>
    <v t="i">32</v>
    <v t="i">33</v>
    <v t="i">37</v>
    <v t="i">38</v>
    <v t="i">39</v>
    <v t="i">40</v>
    <v t="i">43</v>
    <v t="i">44</v>
    <v t="i">45</v>
    <v t="i">46</v>
    <v t="i">47</v>
    <v t="i">50</v>
    <v t="i">51</v>
    <v t="i">52</v>
    <v t="i">53</v>
    <v t="i">54</v>
    <v t="i">57</v>
    <v t="i">58</v>
    <v t="i">59</v>
    <v t="i">60</v>
    <v t="i">61</v>
    <v t="i">64</v>
    <v t="i">65</v>
    <v t="i">66</v>
    <v t="i">67</v>
    <v t="i">68</v>
    <v t="i">71</v>
    <v t="i">72</v>
    <v t="i">73</v>
    <v t="i">74</v>
    <v t="i">75</v>
    <v t="i">78</v>
    <v t="i">79</v>
    <v t="i">80</v>
    <v t="i">81</v>
    <v t="i">82</v>
    <v t="i">85</v>
    <v t="i">86</v>
    <v t="i">87</v>
    <v t="i">88</v>
    <v t="i">89</v>
    <v t="i">92</v>
    <v t="i">93</v>
    <v t="i">94</v>
    <v t="i">95</v>
    <v t="i">96</v>
    <v t="i">100</v>
    <v t="i">101</v>
    <v t="i">102</v>
    <v t="i">103</v>
    <v t="i">106</v>
    <v t="i">107</v>
    <v t="i">108</v>
    <v t="i">109</v>
    <v t="i">110</v>
    <v t="i">113</v>
    <v t="i">114</v>
    <v t="i">115</v>
    <v t="i">116</v>
    <v t="i">117</v>
    <v t="i">120</v>
    <v t="i">121</v>
    <v t="i">122</v>
    <v t="i">123</v>
    <v t="i">124</v>
    <v t="i">127</v>
    <v t="i">128</v>
    <v t="i">129</v>
    <v t="i">130</v>
    <v t="i">131</v>
    <v t="i">134</v>
    <v t="i">135</v>
    <v t="i">136</v>
    <v t="i">137</v>
    <v t="i">138</v>
    <v t="i">141</v>
    <v t="i">142</v>
    <v t="i">143</v>
    <v t="i">144</v>
    <v t="i">145</v>
    <v t="i">148</v>
    <v t="i">149</v>
    <v t="i">150</v>
    <v t="i">151</v>
    <v t="i">152</v>
    <v t="i">155</v>
    <v t="i">156</v>
    <v t="i">157</v>
    <v t="i">158</v>
    <v t="i">159</v>
    <v t="i">162</v>
    <v t="i">163</v>
    <v t="i">164</v>
    <v t="i">165</v>
    <v t="i">166</v>
    <v t="i">169</v>
    <v t="i">170</v>
    <v t="i">171</v>
    <v t="i">172</v>
    <v t="i">173</v>
    <v t="i">176</v>
    <v t="i">177</v>
    <v t="i">178</v>
    <v t="i">180</v>
    <v t="i">183</v>
    <v t="i">184</v>
    <v t="i">185</v>
    <v t="i">186</v>
    <v t="i">187</v>
    <v t="i">190</v>
    <v t="i">191</v>
    <v t="i">192</v>
    <v t="i">193</v>
    <v t="i">194</v>
    <v t="i">197</v>
    <v t="i">198</v>
    <v t="i">199</v>
    <v t="i">200</v>
    <v t="i">201</v>
    <v t="i">204</v>
    <v t="i">205</v>
    <v t="i">206</v>
    <v t="i">207</v>
    <v t="i">208</v>
    <v t="i">212</v>
    <v t="i">213</v>
    <v t="i">214</v>
    <v t="i">215</v>
    <v t="i">219</v>
    <v t="i">220</v>
    <v t="i">221</v>
    <v t="i">222</v>
    <v t="i">225</v>
    <v t="i">226</v>
    <v t="i">227</v>
    <v t="i">228</v>
    <v t="i">229</v>
    <v t="i">233</v>
    <v t="i">234</v>
    <v t="i">235</v>
    <v t="i">236</v>
    <v t="i">239</v>
    <v t="i">240</v>
    <v t="i">241</v>
    <v t="i">242</v>
    <v t="i">243</v>
    <v t="i">246</v>
    <v t="i">247</v>
    <v t="i">248</v>
    <v t="i">249</v>
    <v t="i">250</v>
    <v t="i">253</v>
    <v t="i">254</v>
    <v t="i">255</v>
    <v t="i">256</v>
    <v t="i">257</v>
    <v t="i">260</v>
    <v t="i">261</v>
    <v t="i">262</v>
    <v t="i">263</v>
    <v t="i">264</v>
    <v t="i">268</v>
    <v t="i">269</v>
    <v t="i">270</v>
    <v t="i">271</v>
    <v t="i">274</v>
    <v t="i">275</v>
    <v t="i">276</v>
    <v t="i">277</v>
    <v t="i">278</v>
    <v t="i">281</v>
    <v t="i">282</v>
    <v t="i">283</v>
    <v t="i">284</v>
    <v t="i">285</v>
    <v t="i">288</v>
    <v t="i">289</v>
    <v t="i">290</v>
    <v t="i">291</v>
    <v t="i">292</v>
    <v t="i">295</v>
    <v t="i">296</v>
    <v t="i">297</v>
    <v t="i">298</v>
    <v t="i">299</v>
    <v t="i">302</v>
    <v t="i">303</v>
    <v t="i">304</v>
    <v t="i">305</v>
    <v t="i">306</v>
    <v t="i">309</v>
    <v t="i">310</v>
    <v t="i">311</v>
    <v t="i">312</v>
    <v t="i">316</v>
    <v t="i">317</v>
    <v t="i">318</v>
    <v t="i">319</v>
    <v t="i">320</v>
    <v t="i">323</v>
    <v t="i">324</v>
    <v t="i">325</v>
    <v t="i">326</v>
    <v t="i">327</v>
    <v t="i">330</v>
    <v t="i">331</v>
    <v t="i">332</v>
    <v t="i">333</v>
    <v t="i">334</v>
    <v t="i">337</v>
    <v t="i">338</v>
    <v t="i">339</v>
    <v t="i">340</v>
    <v t="i">341</v>
    <v t="i">344</v>
    <v t="i">345</v>
    <v t="i">346</v>
    <v t="i">347</v>
    <v t="i">348</v>
    <v t="i">351</v>
    <v t="i">352</v>
    <v t="i">353</v>
    <v t="i">354</v>
    <v t="i">355</v>
    <v t="i">358</v>
    <v t="i">359</v>
    <v t="i">360</v>
    <v t="i">361</v>
    <v t="i">362</v>
  </a>
  <a r="1" c="250">
    <v>168.82</v>
    <v>165.76</v>
    <v>169.14</v>
    <v>166.83</v>
    <v>167.02</v>
    <v>168.69</v>
    <v>165.96</v>
    <v>160.97999999999999</v>
    <v>154.41999999999999</v>
    <v>146.29</v>
    <v>144.6</v>
    <v>146.22</v>
    <v>137.5</v>
    <v>144.18</v>
    <v>144.76</v>
    <v>144.38999999999999</v>
    <v>141.65</v>
    <v>146.15</v>
    <v>144.29</v>
    <v>142.19</v>
    <v>139.47</v>
    <v>138.62</v>
    <v>140.4</v>
    <v>139.65</v>
    <v>138.15</v>
    <v>141.03</v>
    <v>141.76</v>
    <v>140.58000000000001</v>
    <v>139.18</v>
    <v>139.4</v>
    <v>136.47999999999999</v>
    <v>142.47999999999999</v>
    <v>142.33000000000001</v>
    <v>147.78</v>
    <v>148.93</v>
    <v>150.18</v>
    <v>153.01</v>
    <v>153.79</v>
    <v>149.83000000000001</v>
    <v>151.63</v>
    <v>152.13999999999999</v>
    <v>154.02000000000001</v>
    <v>153.33000000000001</v>
    <v>151.6</v>
    <v>155.43</v>
    <v>156.87</v>
    <v>157.51</v>
    <v>157.28</v>
    <v>158.80000000000001</v>
    <v>162.44</v>
    <v>162.99</v>
    <v>165.84</v>
    <v>165.4</v>
    <v>165.35</v>
    <v>163.9</v>
    <v>164.65</v>
    <v>162.24</v>
    <v>157.69999999999999</v>
    <v>157.33000000000001</v>
    <v>159.13</v>
    <v>162.22999999999999</v>
    <v>157.31</v>
    <v>154.54</v>
    <v>154.66</v>
    <v>152</v>
    <v>151.11000000000001</v>
    <v>149.79</v>
    <v>148.6</v>
    <v>152.25</v>
    <v>153.52000000000001</v>
    <v>158.44</v>
    <v>162.44999999999999</v>
    <v>155.35</v>
    <v>156.30000000000001</v>
    <v>156.13</v>
    <v>153.08000000000001</v>
    <v>155.36000000000001</v>
    <v>153.47999999999999</v>
    <v>148.71</v>
    <v>143.03</v>
    <v>140.26</v>
    <v>137.44999999999999</v>
    <v>137.49</v>
    <v>140.56</v>
    <v>137.79</v>
    <v>134.91</v>
    <v>140.02000000000001</v>
    <v>145.46</v>
    <v>144.37</v>
    <v>142.38</v>
    <v>139</v>
    <v>137.51</v>
    <v>137.35</v>
    <v>136.74</v>
    <v>141.55000000000001</v>
    <v>136.81</v>
    <v>141.54</v>
    <v>145.99</v>
    <v>143.97</v>
    <v>142.41999999999999</v>
    <v>140.04</v>
    <v>141.63</v>
    <v>147.02000000000001</v>
    <v>146.88</v>
    <v>146.97</v>
    <v>150.44</v>
    <v>148.44999999999999</v>
    <v>147.08000000000001</v>
    <v>143.5</v>
    <v>139.31</v>
    <v>144.72</v>
    <v>146.97999999999999</v>
    <v>150.19999999999999</v>
    <v>145.86000000000001</v>
    <v>154.75</v>
    <v>154.88999999999999</v>
    <v>154.13</v>
    <v>153.88999999999999</v>
    <v>152.57</v>
    <v>150.63999999999999</v>
    <v>152.5</v>
    <v>152.81</v>
    <v>154.58000000000001</v>
    <v>153.93</v>
    <v>154.15</v>
    <v>150.87</v>
    <v>154.41999999999999</v>
    <v>157.59</v>
    <v>157.5</v>
    <v>156.75</v>
    <v>156.08000000000001</v>
    <v>154.69999999999999</v>
    <v>154.77000000000001</v>
    <v>154.12</v>
    <v>153.9</v>
    <v>157.31</v>
    <v>157.52000000000001</v>
    <v>154.11000000000001</v>
    <v>150.22</v>
    <v>146.30000000000001</v>
    <v>145.01</v>
    <v>145.69999999999999</v>
    <v>147.1</v>
    <v>145.31</v>
    <v>147.02000000000001</v>
    <v>146.38999999999999</v>
    <v>144.01</v>
    <v>147.32</v>
    <v>147.75</v>
    <v>147.12</v>
    <v>150.54</v>
    <v>146.43</v>
    <v>150.16999999999999</v>
    <v>150.4</v>
    <v>152</v>
    <v>153.91999999999999</v>
    <v>154.91999999999999</v>
    <v>155.76</v>
    <v>153.75</v>
    <v>150.41999999999999</v>
    <v>146.85</v>
    <v>151.6</v>
    <v>154</v>
    <v>155.33000000000001</v>
    <v>156.77000000000001</v>
    <v>155.88</v>
    <v>172.31</v>
    <v>172.66</v>
    <v>174.93</v>
    <v>173.61</v>
    <v>173.13</v>
    <v>178.86</v>
    <v>176.48</v>
    <v>178.7</v>
    <v>179</v>
    <v>179.37</v>
    <v>179.25</v>
    <v>181.33</v>
    <v>181.02</v>
    <v>180.67</v>
    <v>177.94</v>
    <v>177.3</v>
    <v>173.48</v>
    <v>174.7</v>
    <v>175.14</v>
    <v>174.25</v>
    <v>173.3</v>
    <v>173.99</v>
    <v>175.91</v>
    <v>175.34</v>
    <v>179.09</v>
    <v>179.06</v>
    <v>175.32</v>
    <v>174.83</v>
    <v>172.12</v>
    <v>165.7</v>
    <v>157.63</v>
    <v>163.91</v>
    <v>159.81</v>
    <v>160.72999999999999</v>
    <v>156.52000000000001</v>
    <v>158.74</v>
    <v>164.56</v>
    <v>162.75</v>
    <v>162.76</v>
    <v>159.78</v>
    <v>163.12</v>
    <v>159.21</v>
    <v>163.59</v>
    <v>162.41</v>
    <v>164.95</v>
    <v>163.78</v>
    <v>162.56</v>
    <v>161.08000000000001</v>
    <v>158.83000000000001</v>
    <v>161.13999999999999</v>
    <v>161.83000000000001</v>
    <v>159.29</v>
    <v>162.30000000000001</v>
    <v>163.22</v>
    <v>163.71</v>
    <v>164.4</v>
    <v>164.95</v>
    <v>163.28</v>
    <v>163.78</v>
    <v>160.59</v>
    <v>156.12</v>
    <v>155.72</v>
    <v>158.44999999999999</v>
    <v>161.34</v>
    <v>159.32</v>
    <v>153.25</v>
    <v>152.21</v>
    <v>148.81</v>
    <v>152.65</v>
    <v>153.04</v>
    <v>153.38</v>
    <v>148.68</v>
    <v>147.99</v>
    <v>147.93</v>
    <v>150</v>
    <v>148.41</v>
    <v>152.09</v>
    <v>153.47999999999999</v>
    <v>152.94999999999999</v>
    <v>155.51</v>
    <v>152.56</v>
    <v>150.72</v>
    <v>151.08000000000001</v>
    <v>157.24</v>
  </a>
  <a r="1" c="250">
    <v>215.85</v>
    <v>217.57</v>
    <v>220</v>
    <v>222.9</v>
    <v>223.63</v>
    <v>227.1</v>
    <v>229.8</v>
    <v>223.67</v>
    <v>215.18</v>
    <v>206.88</v>
    <v>206.69</v>
    <v>206</v>
    <v>194.79</v>
    <v>192.64</v>
    <v>196.37</v>
    <v>187.83</v>
    <v>178.67</v>
    <v>185.49</v>
    <v>187.59</v>
    <v>187.44</v>
    <v>183.48</v>
    <v>178.76</v>
    <v>178.29</v>
    <v>173.76</v>
    <v>172.31</v>
    <v>180.28</v>
    <v>179.1</v>
    <v>175.02</v>
    <v>174.49</v>
    <v>173.87</v>
    <v>169.94</v>
    <v>173.38</v>
    <v>173.49</v>
    <v>179.49</v>
    <v>179.97</v>
    <v>180.99</v>
    <v>178.62</v>
    <v>181.81</v>
    <v>181.23</v>
    <v>185.25</v>
    <v>187.84</v>
    <v>198.25</v>
    <v>194.86</v>
    <v>183.51</v>
    <v>182.87</v>
    <v>183.64</v>
    <v>185.39</v>
    <v>185.81</v>
    <v>186.03</v>
    <v>190.72</v>
    <v>194</v>
    <v>196.84</v>
    <v>195.95</v>
    <v>197.52</v>
    <v>195.93</v>
    <v>197.35</v>
    <v>195.6</v>
    <v>191.76</v>
    <v>197.21</v>
    <v>194.16</v>
    <v>198.88</v>
    <v>191.92</v>
    <v>191.78</v>
    <v>186.94</v>
    <v>184.71</v>
    <v>182.44</v>
    <v>180.83</v>
    <v>180.66</v>
    <v>180.86</v>
    <v>183.15</v>
    <v>189.49</v>
    <v>192.4</v>
    <v>184.31</v>
    <v>184.65</v>
    <v>182.49</v>
    <v>179.47</v>
    <v>182.11</v>
    <v>177.99</v>
    <v>171.95</v>
    <v>170.55</v>
    <v>164.24</v>
    <v>162.62</v>
    <v>162.44</v>
    <v>167.76</v>
    <v>165.9</v>
    <v>164.08</v>
    <v>171.23</v>
    <v>179.63</v>
    <v>178.38</v>
    <v>178.81</v>
    <v>177.55</v>
    <v>178.67</v>
    <v>179.75</v>
    <v>179.5</v>
    <v>183.14</v>
    <v>178.19</v>
    <v>180.8</v>
    <v>183.55</v>
    <v>184.41</v>
    <v>180.54</v>
    <v>190.22</v>
    <v>191.3</v>
    <v>194.84</v>
    <v>196.96</v>
    <v>212.14</v>
    <v>219.34</v>
    <v>216.46</v>
    <v>218.5</v>
    <v>214.54</v>
    <v>219.26</v>
    <v>227.85</v>
    <v>228.61</v>
    <v>229.81</v>
    <v>225.54</v>
    <v>232.45</v>
    <v>236.49</v>
    <v>236.5</v>
    <v>234.59</v>
    <v>232.42</v>
    <v>230.44</v>
    <v>231.43</v>
    <v>232.17</v>
    <v>237.26</v>
    <v>236.92</v>
    <v>235.7</v>
    <v>232.3</v>
    <v>235.12</v>
    <v>236.41</v>
    <v>235.69</v>
    <v>236.13</v>
    <v>232.57</v>
    <v>228.29</v>
    <v>228.98</v>
    <v>230.92</v>
    <v>227.29</v>
    <v>233.06</v>
    <v>235.49</v>
    <v>234.48</v>
    <v>230.66</v>
    <v>232.72</v>
    <v>232.29</v>
    <v>235.14</v>
    <v>241.73</v>
    <v>237.54</v>
    <v>239.87</v>
    <v>243.14</v>
    <v>239.38</v>
    <v>240.2</v>
    <v>239.56</v>
    <v>238.88</v>
    <v>241.36</v>
    <v>240.28</v>
    <v>248.86</v>
    <v>246.62</v>
    <v>250.51</v>
    <v>250.73</v>
    <v>255.07</v>
    <v>258.45999999999998</v>
    <v>256.26</v>
    <v>252.82</v>
    <v>245.75</v>
    <v>249.71</v>
    <v>252.7</v>
    <v>257.61</v>
    <v>258.44</v>
    <v>262.12</v>
    <v>264.54000000000002</v>
    <v>261.5</v>
    <v>252.29</v>
    <v>249.54</v>
    <v>244.9</v>
    <v>247.76</v>
    <v>251.42</v>
    <v>249.66</v>
    <v>248.87</v>
    <v>246.28</v>
    <v>247.67</v>
    <v>248.15</v>
    <v>244.36</v>
    <v>248.7</v>
    <v>246.52</v>
    <v>247.79</v>
    <v>240.71</v>
    <v>237.89</v>
    <v>237.95</v>
    <v>236.17</v>
    <v>239.98</v>
    <v>239.55</v>
    <v>248.67</v>
    <v>252.18</v>
    <v>255.31</v>
    <v>253.98</v>
    <v>246.14</v>
    <v>248.72</v>
    <v>240.96</v>
    <v>227.01</v>
    <v>224.7</v>
    <v>225.67</v>
    <v>217.26</v>
    <v>218.71</v>
    <v>215.01</v>
    <v>220.31</v>
    <v>224.92</v>
    <v>219.95</v>
    <v>219.44</v>
    <v>217.01</v>
    <v>218</v>
    <v>220.16</v>
    <v>223</v>
    <v>224.54</v>
    <v>228.84</v>
    <v>229.87</v>
    <v>217.45</v>
    <v>213.53</v>
    <v>209.17</v>
    <v>215.53</v>
    <v>220.6</v>
    <v>220.5</v>
    <v>221.67</v>
    <v>223.68</v>
    <v>225.24</v>
    <v>225.2</v>
    <v>224.65</v>
    <v>222.27</v>
    <v>220.27</v>
    <v>223.43</v>
    <v>218.63</v>
    <v>216.19</v>
    <v>214.33</v>
    <v>218.8</v>
    <v>217.27</v>
    <v>215.15</v>
    <v>215.64</v>
    <v>210.38</v>
    <v>215.09</v>
    <v>214.79</v>
    <v>213.49</v>
    <v>213.17</v>
    <v>210.03</v>
    <v>209.54</v>
    <v>211.29</v>
    <v>207.2</v>
    <v>212.1</v>
    <v>214.72</v>
    <v>214.78</v>
    <v>214.26</v>
    <v>212.71</v>
    <v>209.7</v>
    <v>209.98</v>
    <v>211.8</v>
  </a>
  <a r="1" c="250">
    <v>148.84</v>
    <v>148.71</v>
    <v>151.21</v>
    <v>145.38</v>
    <v>146.13999999999999</v>
    <v>148.71</v>
    <v>147.96</v>
    <v>142.63999999999999</v>
    <v>137.13</v>
    <v>131.88</v>
    <v>132.76</v>
    <v>135.43</v>
    <v>130.06</v>
    <v>131.56</v>
    <v>135.87</v>
    <v>135.35</v>
    <v>138.27000000000001</v>
    <v>141.66</v>
    <v>141.66</v>
    <v>137.44</v>
    <v>139.22999999999999</v>
    <v>136.72</v>
    <v>138.93</v>
    <v>141.56</v>
    <v>142.91999999999999</v>
    <v>146.35</v>
    <v>147.04</v>
    <v>144.87</v>
    <v>145.86000000000001</v>
    <v>145.49</v>
    <v>148.47</v>
    <v>150.16999999999999</v>
    <v>147.07</v>
    <v>151</v>
    <v>153.04</v>
    <v>155.35</v>
    <v>154.09</v>
    <v>152.94999999999999</v>
    <v>151.6</v>
    <v>156.79</v>
    <v>157.35</v>
    <v>162.51</v>
    <v>161.51</v>
    <v>160.01</v>
    <v>166.13</v>
    <v>165.81</v>
    <v>165.35</v>
    <v>164.87</v>
    <v>164.92</v>
    <v>169.24</v>
    <v>168.49</v>
    <v>172.1</v>
    <v>173.19</v>
    <v>173.03</v>
    <v>174.55</v>
    <v>174.15</v>
    <v>171.52</v>
    <v>167.57</v>
    <v>167.23</v>
    <v>167.53</v>
    <v>170.03</v>
    <v>163.62</v>
    <v>161.38</v>
    <v>158.91</v>
    <v>157.22</v>
    <v>157.96</v>
    <v>155.81</v>
    <v>154.53</v>
    <v>155.96</v>
    <v>154.46</v>
    <v>157.37</v>
    <v>163.43</v>
    <v>153.84</v>
    <v>155.31</v>
    <v>152.37</v>
    <v>150.69999999999999</v>
    <v>154.47999999999999</v>
    <v>156.9</v>
    <v>153.72</v>
    <v>152.74</v>
    <v>150.43</v>
    <v>150.77000000000001</v>
    <v>151.76</v>
    <v>149.84</v>
    <v>142.47999999999999</v>
    <v>138.19999999999999</v>
    <v>142.44999999999999</v>
    <v>146.1</v>
    <v>146.4</v>
    <v>145.43</v>
    <v>140.09</v>
    <v>140.41999999999999</v>
    <v>138.97999999999999</v>
    <v>138.34</v>
    <v>142.99</v>
    <v>138.38</v>
    <v>142.41</v>
    <v>143.75</v>
    <v>143.86000000000001</v>
    <v>143.38999999999999</v>
    <v>147.27000000000001</v>
    <v>149.44999999999999</v>
    <v>152.34</v>
    <v>149.35</v>
    <v>144.80000000000001</v>
    <v>155.74</v>
    <v>153.34</v>
    <v>150.65</v>
    <v>145.03</v>
    <v>138.88</v>
    <v>138.38</v>
    <v>138.91999999999999</v>
    <v>139.5</v>
    <v>134.87</v>
    <v>146.87</v>
    <v>149.69999999999999</v>
    <v>148.28</v>
    <v>150.04</v>
    <v>148.79</v>
    <v>150.72</v>
    <v>151.29</v>
    <v>148.01</v>
    <v>150.18</v>
    <v>151.07</v>
    <v>148.11000000000001</v>
    <v>144.22</v>
    <v>141.16999999999999</v>
    <v>148.03</v>
    <v>148.31</v>
    <v>147.81</v>
    <v>146.63</v>
    <v>142.91</v>
    <v>140.94</v>
    <v>142.65</v>
    <v>142.16</v>
    <v>144.49</v>
    <v>145.47</v>
    <v>143.21</v>
    <v>136.5</v>
    <v>134.51</v>
    <v>132.37</v>
    <v>132.30000000000001</v>
    <v>135.44999999999999</v>
    <v>132.22999999999999</v>
    <v>131.86000000000001</v>
    <v>130.03</v>
    <v>126.04</v>
    <v>129.61000000000001</v>
    <v>129.93</v>
    <v>125.07</v>
    <v>126.36</v>
    <v>125.02</v>
    <v>129.62</v>
    <v>130.15</v>
    <v>130.72999999999999</v>
    <v>133.49</v>
    <v>133.41</v>
    <v>134.76</v>
    <v>135.94</v>
    <v>135.21</v>
    <v>135.27000000000001</v>
    <v>137.87</v>
    <v>141.11000000000001</v>
    <v>142.53</v>
    <v>141.86000000000001</v>
    <v>143.96</v>
    <v>145.93</v>
    <v>143</v>
    <v>144.29</v>
    <v>145.43</v>
    <v>150.82</v>
    <v>154.5</v>
    <v>151.72999999999999</v>
    <v>154.65</v>
    <v>151.91999999999999</v>
    <v>150.87</v>
    <v>151.01</v>
    <v>153.85</v>
    <v>153.19999999999999</v>
    <v>155.33000000000001</v>
    <v>153.71</v>
    <v>152.55000000000001</v>
    <v>148.47999999999999</v>
    <v>148.91</v>
    <v>149.4</v>
    <v>146.71</v>
    <v>147.91999999999999</v>
    <v>147.41</v>
    <v>145.31</v>
    <v>145.91</v>
    <v>151.03</v>
    <v>153.83000000000001</v>
    <v>151.6</v>
    <v>152.87</v>
    <v>150.59</v>
    <v>148.5</v>
    <v>150.47</v>
    <v>152.59</v>
    <v>152.99</v>
    <v>155.85</v>
    <v>155</v>
    <v>157.4</v>
    <v>159.28</v>
    <v>157.83000000000001</v>
    <v>158.93</v>
    <v>160.25</v>
    <v>158.28</v>
    <v>157.65</v>
    <v>160.77000000000001</v>
    <v>162.36000000000001</v>
    <v>164.9</v>
    <v>166.17</v>
    <v>165.63</v>
    <v>163.76</v>
    <v>164.66</v>
    <v>162.03</v>
    <v>160.80000000000001</v>
    <v>160.1</v>
    <v>165.56</v>
    <v>165.21</v>
    <v>165.23</v>
    <v>166.47</v>
    <v>167.63</v>
    <v>166.65</v>
    <v>165.02</v>
    <v>165.33</v>
    <v>163.77000000000001</v>
    <v>163.76</v>
    <v>168.41</v>
    <v>169.68</v>
    <v>169.59</v>
    <v>168.54</v>
    <v>167.45</v>
    <v>165.79</v>
    <v>173.57</v>
    <v>173.5</v>
    <v>171.77</v>
    <v>173.55500000000001</v>
    <v>173.75</v>
    <v>172.57</v>
    <v>172.07</v>
    <v>172.07</v>
    <v>172.69</v>
    <v>175.05</v>
    <v>175.16</v>
    <v>174.2</v>
    <v>171.56</v>
    <v>171.84</v>
    <v>172.99</v>
    <v>175.43</v>
  </a>
  <a r="1" c="20">
    <v t="i">2</v>
    <v t="i">3</v>
    <v t="i">4</v>
    <v t="i">5</v>
    <v t="i">6</v>
    <v t="i">9</v>
    <v t="i">10</v>
    <v t="i">11</v>
    <v t="i">12</v>
    <v t="i">13</v>
    <v t="i">16</v>
    <v t="i">17</v>
    <v t="i">18</v>
    <v t="i">19</v>
    <v t="i">20</v>
    <v t="i">23</v>
    <v t="i">24</v>
    <v t="i">25</v>
    <v t="i">26</v>
    <v t="i">27</v>
  </a>
  <a r="1" c="20">
    <v>305.56</v>
    <v>305.41000000000003</v>
    <v>304.39999999999998</v>
    <v>305.41000000000003</v>
    <v>310.64999999999998</v>
    <v>308.64999999999998</v>
    <v>307</v>
    <v>312.31</v>
    <v>310.11</v>
    <v>308.97000000000003</v>
    <v>309.45999999999998</v>
    <v>311.74</v>
    <v>314</v>
    <v>318.52</v>
    <v>318.33999999999997</v>
    <v>321.18</v>
    <v>315.26</v>
    <v>313.85000000000002</v>
    <v>325.92</v>
    <v>332.89</v>
  </a>
  <a r="1" c="20">
    <v>306.97000000000003</v>
    <v>307.76</v>
    <v>306.62</v>
    <v>306.24</v>
    <v>305.72000000000003</v>
    <v>310.13</v>
    <v>308</v>
    <v>308.62</v>
    <v>310.10000000000002</v>
    <v>310.55</v>
    <v>309.09500000000003</v>
    <v>309.83</v>
    <v>312.29000000000002</v>
    <v>314.52999999999997</v>
    <v>316.74</v>
    <v>318.60000000000002</v>
    <v>320.02999999999997</v>
    <v>314.73</v>
    <v>323.24</v>
    <v>324.02</v>
  </a>
  <a r="1" c="20">
    <v>308.60000000000002</v>
    <v>309.18</v>
    <v>308.61</v>
    <v>307.76260000000002</v>
    <v>311.97000000000003</v>
    <v>310.2</v>
    <v>310.04000000000002</v>
    <v>313</v>
    <v>311.12</v>
    <v>310.64999999999998</v>
    <v>309.90499999999997</v>
    <v>313.70999999999998</v>
    <v>314.43</v>
    <v>319.04000000000002</v>
    <v>318.75</v>
    <v>322.58999999999997</v>
    <v>322.72000000000003</v>
    <v>316.5</v>
    <v>326.89999999999998</v>
    <v>333.4</v>
  </a>
  <a r="1" c="20">
    <v>305.14999999999998</v>
    <v>303.91000000000003</v>
    <v>304.08999999999997</v>
    <v>303.39999999999998</v>
    <v>304.27</v>
    <v>306.08999999999997</v>
    <v>306.31</v>
    <v>307.67</v>
    <v>306.26010000000002</v>
    <v>306.60000000000002</v>
    <v>307.58999999999997</v>
    <v>309.83</v>
    <v>310.74</v>
    <v>313.72000000000003</v>
    <v>316.37</v>
    <v>318.01</v>
    <v>315.25</v>
    <v>312.61</v>
    <v>320</v>
    <v>323.88</v>
  </a>
  <a r="1" c="20">
    <v>21294115</v>
    <v>26404431</v>
    <v>22360754</v>
    <v>22519907</v>
    <v>28197052</v>
    <v>21318613</v>
    <v>21340829</v>
    <v>30078044</v>
    <v>31680179</v>
    <v>19774696</v>
    <v>16336547</v>
    <v>26730347</v>
    <v>24315012</v>
    <v>27275991</v>
    <v>27546701</v>
    <v>24115664</v>
    <v>30797173</v>
    <v>23384887</v>
    <v>43301743</v>
    <v>36630633</v>
  </a>
  <a r="1" c="250">
    <v>46.15</v>
    <v>45.95</v>
    <v>46.93</v>
    <v>46.81</v>
    <v>47.11</v>
    <v>47.53</v>
    <v>47.18</v>
    <v>46.17</v>
    <v>45.55</v>
    <v>44</v>
    <v>42.94</v>
    <v>42.68</v>
    <v>40.97</v>
    <v>40.49</v>
    <v>41.49</v>
    <v>41.25</v>
    <v>40.799999999999997</v>
    <v>41.78</v>
    <v>42.18</v>
    <v>42.54</v>
    <v>42.44</v>
    <v>42.26</v>
    <v>42.66</v>
    <v>41.44</v>
    <v>41.28</v>
    <v>42</v>
    <v>42.19</v>
    <v>42.1</v>
    <v>41.74</v>
    <v>41.64</v>
    <v>41.1</v>
    <v>41.59</v>
    <v>42.46</v>
    <v>43.15</v>
    <v>43.08</v>
    <v>42.96</v>
    <v>42.91</v>
    <v>44.01</v>
    <v>43.82</v>
    <v>44.6</v>
    <v>44.71</v>
    <v>44.93</v>
    <v>44.53</v>
    <v>43.99</v>
    <v>44.16</v>
    <v>43.25</v>
    <v>42.77</v>
    <v>43.41</v>
    <v>43.42</v>
    <v>43.88</v>
    <v>44.28</v>
    <v>43.51</v>
    <v>42.72</v>
    <v>43.19</v>
    <v>42.8</v>
    <v>43.33</v>
    <v>43.28</v>
    <v>42.97</v>
    <v>43.72</v>
    <v>44.11</v>
    <v>44.38</v>
    <v>43.57</v>
    <v>43.93</v>
    <v>42.64</v>
    <v>41.22</v>
    <v>41.01</v>
    <v>41.34</v>
    <v>40.83</v>
    <v>41.18</v>
    <v>41.13</v>
    <v>41.82</v>
    <v>42.93</v>
    <v>41.98</v>
    <v>42.2</v>
    <v>41.87</v>
    <v>40.99</v>
    <v>41.35</v>
    <v>40.71</v>
    <v>40.14</v>
    <v>40.07</v>
    <v>38.03</v>
    <v>37.21</v>
    <v>37.51</v>
    <v>38.479999999999997</v>
    <v>37.700000000000003</v>
    <v>37.1</v>
    <v>38.450000000000003</v>
    <v>39.42</v>
    <v>38.93</v>
    <v>37.19</v>
    <v>37.049999999999997</v>
    <v>36.409999999999997</v>
    <v>36.03</v>
    <v>35.619999999999997</v>
    <v>37.130000000000003</v>
    <v>35.979999999999997</v>
    <v>37.04</v>
    <v>37.340000000000003</v>
    <v>37.29</v>
    <v>37.17</v>
    <v>37.880000000000003</v>
    <v>37.69</v>
    <v>38.130000000000003</v>
    <v>38.630000000000003</v>
    <v>39.049999999999997</v>
    <v>39.049999999999997</v>
    <v>38.950000000000003</v>
    <v>38.92</v>
    <v>38.700000000000003</v>
    <v>39.01</v>
    <v>40.200000000000003</v>
    <v>39.93</v>
    <v>40.14</v>
    <v>39.270000000000003</v>
    <v>40.909999999999997</v>
    <v>41.82</v>
    <v>40.159999999999997</v>
    <v>40.369999999999997</v>
    <v>40.43</v>
    <v>40.32</v>
    <v>40.35</v>
    <v>40.200000000000003</v>
    <v>41.01</v>
    <v>41.45</v>
    <v>41.74</v>
    <v>41.2</v>
    <v>40.86</v>
    <v>41.29</v>
    <v>40.96</v>
    <v>40.61</v>
    <v>39.92</v>
    <v>39.39</v>
    <v>39.26</v>
    <v>39.229999999999997</v>
    <v>39.130000000000003</v>
    <v>39.35</v>
    <v>39.81</v>
    <v>39.71</v>
    <v>38.93</v>
    <v>38.369999999999997</v>
    <v>37.9</v>
    <v>38.49</v>
    <v>39.29</v>
    <v>38.83</v>
    <v>39.49</v>
    <v>39.659999999999997</v>
    <v>38.81</v>
    <v>39.270000000000003</v>
    <v>39.1</v>
    <v>39.03</v>
    <v>39.770000000000003</v>
    <v>39.61</v>
    <v>40.520000000000003</v>
    <v>41</v>
    <v>40.98</v>
    <v>41.31</v>
    <v>41.92</v>
    <v>41.76</v>
    <v>41.68</v>
    <v>41.19</v>
    <v>41.38</v>
    <v>41.86</v>
    <v>41.88</v>
    <v>41.53</v>
    <v>40.47</v>
    <v>40.65</v>
    <v>40.840000000000003</v>
    <v>40.53</v>
    <v>40.97</v>
    <v>40.72</v>
    <v>40.590000000000003</v>
    <v>40.57</v>
    <v>40.49</v>
    <v>40.75</v>
    <v>39.54</v>
    <v>39.31</v>
    <v>40.590000000000003</v>
    <v>40.9</v>
    <v>39.770000000000003</v>
    <v>39.51</v>
    <v>39.159999999999997</v>
    <v>38.9</v>
    <v>38.08</v>
    <v>37.799999999999997</v>
    <v>37.85</v>
    <v>37.82</v>
    <v>38.020000000000003</v>
    <v>37.520000000000003</v>
    <v>38.01</v>
    <v>38.659999999999997</v>
    <v>38.86</v>
    <v>38.82</v>
    <v>38.33</v>
    <v>38.39</v>
    <v>37.99</v>
    <v>37.840000000000003</v>
    <v>38.229999999999997</v>
    <v>38.25</v>
    <v>36.590000000000003</v>
    <v>37.020000000000003</v>
    <v>36.56</v>
    <v>37.15</v>
    <v>37.08</v>
    <v>36.61</v>
    <v>36.450000000000003</v>
    <v>36.729999999999997</v>
    <v>36.82</v>
    <v>36.729999999999997</v>
    <v>37.83</v>
    <v>38.08</v>
    <v>38.15</v>
    <v>39.01</v>
    <v>38.89</v>
    <v>39.25</v>
    <v>38.979999999999997</v>
    <v>39.07</v>
    <v>39.61</v>
    <v>39.700000000000003</v>
    <v>40.04</v>
    <v>40.04</v>
    <v>40.049999999999997</v>
    <v>39.950000000000003</v>
    <v>39.76</v>
    <v>39.369999999999997</v>
    <v>39.31</v>
    <v>39.42</v>
    <v>39.24</v>
    <v>39.119999999999997</v>
    <v>39.31</v>
    <v>39.76</v>
    <v>39.56</v>
    <v>38.56</v>
    <v>38.86</v>
    <v>39.270000000000003</v>
    <v>39.909999999999997</v>
    <v>39.659999999999997</v>
    <v>39.840000000000003</v>
    <v>39.71</v>
    <v>39.479999999999997</v>
    <v>38.44</v>
    <v>38.64</v>
    <v>37.130000000000003</v>
    <v>37.19</v>
    <v>37.049999999999997</v>
    <v>37.090000000000003</v>
    <v>36.869999999999997</v>
    <v>36.71</v>
    <v>36.6</v>
    <v>35.909999999999997</v>
    <v>35.880000000000003</v>
  </a>
  <a r="1" c="250">
    <v>147.88</v>
    <v>145.63999999999999</v>
    <v>147.21</v>
    <v>145.88999999999999</v>
    <v>145.32</v>
    <v>146.94</v>
    <v>145.11000000000001</v>
    <v>142.49</v>
    <v>141.94999999999999</v>
    <v>138.15</v>
    <v>133.84</v>
    <v>132.51</v>
    <v>133.32</v>
    <v>132.36000000000001</v>
    <v>136.37</v>
    <v>138.5</v>
    <v>142.30000000000001</v>
    <v>144.35</v>
    <v>143.25</v>
    <v>140.91999999999999</v>
    <v>142.19999999999999</v>
    <v>143.79</v>
    <v>146.11000000000001</v>
    <v>144.69999999999999</v>
    <v>146.05000000000001</v>
    <v>146</v>
    <v>145.02000000000001</v>
    <v>146.04</v>
    <v>144.75</v>
    <v>145.69999999999999</v>
    <v>145.27000000000001</v>
    <v>145.07</v>
    <v>143.31</v>
    <v>144.04</v>
    <v>141.55000000000001</v>
    <v>140.77000000000001</v>
    <v>143.02000000000001</v>
    <v>143.99</v>
    <v>144.27000000000001</v>
    <v>145.63999999999999</v>
    <v>148.06</v>
    <v>138.91</v>
    <v>142.9</v>
    <v>141.94999999999999</v>
    <v>144.88</v>
    <v>144.65</v>
    <v>144.72</v>
    <v>145.27000000000001</v>
    <v>144.93</v>
    <v>146.30000000000001</v>
    <v>145.26</v>
    <v>146.66999999999999</v>
    <v>148.56</v>
    <v>149.93</v>
    <v>149.24</v>
    <v>149.77000000000001</v>
    <v>149.72999999999999</v>
    <v>149.33000000000001</v>
    <v>146.44999999999999</v>
    <v>145.82</v>
    <v>145.69999999999999</v>
    <v>142.29</v>
    <v>141.69</v>
    <v>140.18</v>
    <v>137.94</v>
    <v>139.63999999999999</v>
    <v>137.16</v>
    <v>135.63</v>
    <v>137.68</v>
    <v>137.86000000000001</v>
    <v>139.96</v>
    <v>141.1</v>
    <v>138.18</v>
    <v>138.51</v>
    <v>137.44</v>
    <v>138.28</v>
    <v>137.99</v>
    <v>137.5</v>
    <v>135.72999999999999</v>
    <v>136.21</v>
    <v>135.58000000000001</v>
    <v>135.71</v>
    <v>131.97999999999999</v>
    <v>131.97999999999999</v>
    <v>128.69999999999999</v>
    <v>126.25</v>
    <v>128.51</v>
    <v>130.1</v>
    <v>129.19999999999999</v>
    <v>126.48</v>
    <v>124.27</v>
    <v>123.76</v>
    <v>124.23</v>
    <v>124.43</v>
    <v>126.31</v>
    <v>125.08</v>
    <v>127.34</v>
    <v>128.37</v>
    <v>129.56</v>
    <v>126.99</v>
    <v>128.58000000000001</v>
    <v>129.37</v>
    <v>130.86000000000001</v>
    <v>131.78</v>
    <v>131.88</v>
    <v>135.22</v>
    <v>134.66999999999999</v>
    <v>134.88</v>
    <v>132.94</v>
    <v>132.03</v>
    <v>134.44</v>
    <v>136.5</v>
    <v>136.81</v>
    <v>136.47999999999999</v>
    <v>141.18</v>
    <v>140.97</v>
    <v>140.97999999999999</v>
    <v>140.49</v>
    <v>141.74</v>
    <v>140.87</v>
    <v>142.57</v>
    <v>144.38</v>
    <v>145.62</v>
    <v>146.44999999999999</v>
    <v>146.72</v>
    <v>146.6</v>
    <v>145.47999999999999</v>
    <v>149.16</v>
    <v>149.25</v>
    <v>150.61000000000001</v>
    <v>149.09</v>
    <v>149.28</v>
    <v>150.24</v>
    <v>151.32</v>
    <v>150.91999999999999</v>
    <v>152.47</v>
    <v>152.24</v>
    <v>152.84</v>
    <v>151.11000000000001</v>
    <v>150.44</v>
    <v>150.4</v>
    <v>150.46</v>
    <v>151.84</v>
    <v>152.19</v>
    <v>152.62</v>
    <v>153.94999999999999</v>
    <v>151.96</v>
    <v>152.59</v>
    <v>151.56</v>
    <v>151.57</v>
    <v>152.22999999999999</v>
    <v>150.34</v>
    <v>153.91999999999999</v>
    <v>152.04</v>
    <v>151.88999999999999</v>
    <v>150.66</v>
    <v>149.81</v>
    <v>150.88</v>
    <v>150.44</v>
    <v>146.41</v>
    <v>142.41999999999999</v>
    <v>142.97</v>
    <v>141.05000000000001</v>
    <v>141.82</v>
    <v>141.72</v>
    <v>141.15</v>
    <v>140.57</v>
    <v>141.01</v>
    <v>142.38</v>
    <v>143.19</v>
    <v>142.16999999999999</v>
    <v>142.61000000000001</v>
    <v>141.4</v>
    <v>140.02000000000001</v>
    <v>138.57</v>
    <v>137.05000000000001</v>
    <v>138.26</v>
    <v>140.07</v>
    <v>139.28</v>
    <v>138.96</v>
    <v>137.13999999999999</v>
    <v>140.01</v>
    <v>139.91</v>
    <v>140.5</v>
    <v>140.05000000000001</v>
    <v>139.26</v>
    <v>139.13999999999999</v>
    <v>137.56</v>
    <v>137.66</v>
    <v>139.93</v>
    <v>140.94999999999999</v>
    <v>140.35</v>
    <v>137.56</v>
    <v>137.58000000000001</v>
    <v>136.57</v>
    <v>137.19</v>
    <v>138.13999999999999</v>
    <v>139.85</v>
    <v>141.83000000000001</v>
    <v>142.88999999999999</v>
    <v>142.93</v>
    <v>145.13</v>
    <v>144.08000000000001</v>
    <v>143.99</v>
    <v>143.79</v>
    <v>146.72</v>
    <v>145.94999999999999</v>
    <v>146.36000000000001</v>
    <v>146.81</v>
    <v>147.44999999999999</v>
    <v>148.69</v>
    <v>149.51</v>
    <v>150.22999999999999</v>
    <v>151.26</v>
    <v>152.22</v>
    <v>150.96</v>
    <v>150.66</v>
    <v>151.07</v>
    <v>151.77000000000001</v>
    <v>151</v>
    <v>151.05000000000001</v>
    <v>151.21</v>
    <v>151.24</v>
    <v>150.85</v>
    <v>156.07</v>
    <v>156.35</v>
    <v>156.38999999999999</v>
    <v>154.58000000000001</v>
    <v>156.47</v>
    <v>156.38</v>
    <v>156.57</v>
    <v>156.43</v>
    <v>156.22999999999999</v>
    <v>155.51</v>
    <v>156.03</v>
    <v>155.30000000000001</v>
    <v>153.71</v>
    <v>154.03</v>
    <v>154.38999999999999</v>
    <v>155.96</v>
    <v>156.01</v>
    <v>155.74</v>
    <v>155.08000000000001</v>
    <v>152.53</v>
    <v>153.16999999999999</v>
    <v>149.16</v>
    <v>147.55000000000001</v>
    <v>146.33000000000001</v>
    <v>145.38999999999999</v>
    <v>145.4</v>
  </a>
  <a r="1" c="250">
    <v>128.63</v>
    <v>125.45</v>
    <v>127.51</v>
    <v>125.32</v>
    <v>124.87</v>
    <v>123.37</v>
    <v>122.3</v>
    <v>121.02</v>
    <v>121.7</v>
    <v>119.41</v>
    <v>119.46</v>
    <v>119.38</v>
    <v>120.62</v>
    <v>118.29</v>
    <v>122.17</v>
    <v>120.69</v>
    <v>123.62</v>
    <v>123.72</v>
    <v>124.12</v>
    <v>122.37</v>
    <v>121.92</v>
    <v>121.58</v>
    <v>122.63</v>
    <v>124.25</v>
    <v>125.13</v>
    <v>125.32</v>
    <v>125.4</v>
    <v>125.45</v>
    <v>125.07</v>
    <v>125.37</v>
    <v>127.82</v>
    <v>129.07</v>
    <v>128.77000000000001</v>
    <v>129.56</v>
    <v>130.63999999999999</v>
    <v>132.55000000000001</v>
    <v>132.21</v>
    <v>132.02000000000001</v>
    <v>121.98</v>
    <v>126.59</v>
    <v>129.75</v>
    <v>132.05000000000001</v>
    <v>132.54</v>
    <v>132.68</v>
    <v>130.5</v>
    <v>125.57</v>
    <v>126.58</v>
    <v>127.61</v>
    <v>128.87</v>
    <v>129.13999999999999</v>
    <v>129.82</v>
    <v>132.22</v>
    <v>132.6</v>
    <v>139.37</v>
    <v>139.52000000000001</v>
    <v>139.07</v>
    <v>137.02000000000001</v>
    <v>134.57</v>
    <v>134</v>
    <v>134.97</v>
    <v>135.87</v>
    <v>131.6</v>
    <v>132.88</v>
    <v>132.47999999999999</v>
    <v>132.55000000000001</v>
    <v>134.47999999999999</v>
    <v>133</v>
    <v>132.34</v>
    <v>135.74</v>
    <v>136.43</v>
    <v>136.84</v>
    <v>138.07</v>
    <v>135.22</v>
    <v>134.91999999999999</v>
    <v>133.47</v>
    <v>133.19</v>
    <v>134.33000000000001</v>
    <v>133.55000000000001</v>
    <v>134.77000000000001</v>
    <v>133.38999999999999</v>
    <v>130.06</v>
    <v>131.31</v>
    <v>130.94999999999999</v>
    <v>133.11000000000001</v>
    <v>132.25</v>
    <v>129.69999999999999</v>
    <v>132.53</v>
    <v>134.25</v>
    <v>132.91999999999999</v>
    <v>131.68</v>
    <v>128.56</v>
    <v>129.32</v>
    <v>132.66999999999999</v>
    <v>131.16999999999999</v>
    <v>132.28</v>
    <v>130.43</v>
    <v>131.37</v>
    <v>134.13999999999999</v>
    <v>133.76</v>
    <v>134.09</v>
    <v>136.80000000000001</v>
    <v>139.41</v>
    <v>140.07</v>
    <v>141.13999999999999</v>
    <v>140.72999999999999</v>
    <v>142.51</v>
    <v>142.33000000000001</v>
    <v>141.69</v>
    <v>140.75</v>
    <v>140.72</v>
    <v>140.97</v>
    <v>142.44999999999999</v>
    <v>142.79</v>
    <v>139.47</v>
    <v>142.36000000000001</v>
    <v>142.58000000000001</v>
    <v>138.38999999999999</v>
    <v>147.44</v>
    <v>148.5</v>
    <v>148</v>
    <v>150.22999999999999</v>
    <v>151.15</v>
    <v>151.69</v>
    <v>152.41999999999999</v>
    <v>153.07</v>
    <v>153.51</v>
    <v>152.97</v>
    <v>152.41999999999999</v>
    <v>153.37</v>
    <v>153.22</v>
    <v>151.65</v>
    <v>149.88999999999999</v>
    <v>149.11000000000001</v>
    <v>148.78</v>
    <v>145.31</v>
    <v>148.02000000000001</v>
    <v>147.49</v>
    <v>146.66999999999999</v>
    <v>145.36000000000001</v>
    <v>142.75</v>
    <v>142.80000000000001</v>
    <v>144.05000000000001</v>
    <v>145.18</v>
    <v>143.47999999999999</v>
    <v>143.77000000000001</v>
    <v>143.81</v>
    <v>141.29</v>
    <v>142.15</v>
    <v>141.79</v>
    <v>143.6</v>
    <v>143.76</v>
    <v>143.27000000000001</v>
    <v>146.78</v>
    <v>144.94999999999999</v>
    <v>144.86000000000001</v>
    <v>146.13</v>
    <v>144.81</v>
    <v>145.29</v>
    <v>144.41</v>
    <v>140.84</v>
    <v>138.83000000000001</v>
    <v>140.54</v>
    <v>142.63999999999999</v>
    <v>143.02000000000001</v>
    <v>142.34</v>
    <v>142.21</v>
    <v>143.30000000000001</v>
    <v>142.15</v>
    <v>143.87</v>
    <v>144.66999999999999</v>
    <v>143.62</v>
    <v>141.71</v>
    <v>140.68</v>
    <v>140.97999999999999</v>
    <v>140.22</v>
    <v>141.52000000000001</v>
    <v>143.72</v>
    <v>145.91</v>
    <v>145.49</v>
    <v>146.57</v>
    <v>144.27000000000001</v>
    <v>146.44</v>
    <v>147.33000000000001</v>
    <v>144.24</v>
    <v>142.09</v>
    <v>142.47</v>
    <v>141.44</v>
    <v>142.13</v>
    <v>140.15</v>
    <v>140.5</v>
    <v>140.66999999999999</v>
    <v>140.65</v>
    <v>139.25</v>
    <v>138.1</v>
    <v>137.16999999999999</v>
    <v>136.97</v>
    <v>137.37</v>
    <v>138.1</v>
    <v>139.63999999999999</v>
    <v>138.28</v>
    <v>139.4</v>
    <v>140.9</v>
    <v>140.41999999999999</v>
    <v>139.52000000000001</v>
    <v>140.65</v>
    <v>141.80000000000001</v>
    <v>144.16999999999999</v>
    <v>143.61000000000001</v>
    <v>144.22999999999999</v>
    <v>145.66999999999999</v>
    <v>147.44999999999999</v>
    <v>148.69</v>
    <v>147.22999999999999</v>
    <v>149.66999999999999</v>
    <v>150.80000000000001</v>
    <v>150.51</v>
    <v>150.07</v>
    <v>149.34</v>
    <v>149.49</v>
    <v>148.47999999999999</v>
    <v>149.52000000000001</v>
    <v>149.85</v>
    <v>150.01</v>
    <v>150.97</v>
    <v>151.72999999999999</v>
    <v>152.76</v>
    <v>151.57</v>
    <v>150.91</v>
    <v>151.38</v>
    <v>150.97</v>
    <v>151.59</v>
    <v>151.18</v>
    <v>150.62</v>
    <v>150.47</v>
    <v>151.77000000000001</v>
    <v>152.72</v>
    <v>152.97999999999999</v>
    <v>152.55000000000001</v>
    <v>153.12</v>
    <v>153.07</v>
    <v>151.88</v>
    <v>149.78</v>
    <v>149.53</v>
    <v>151.47</v>
    <v>149.91</v>
    <v>148.59</v>
    <v>148.31</v>
    <v>147.63</v>
    <v>146.16</v>
    <v>146.41999999999999</v>
  </a>
</arrayData>
</file>

<file path=xl/richData/rdrichvalue.xml><?xml version="1.0" encoding="utf-8"?>
<rvData xmlns="http://schemas.microsoft.com/office/spreadsheetml/2017/richdata" count="2088">
  <rv s="0">
    <v>0</v>
    <v>USD/CAD</v>
    <v>2</v>
    <v>3</v>
    <v>Finance</v>
    <v>4</v>
    <v>en-AU</v>
    <v>avylur</v>
    <v>268435456</v>
    <v>1</v>
    <v>Powered by Refinitiv</v>
    <v>1.3976999999999999</v>
    <v>1.2515000000000001</v>
    <v>1.5E-3</v>
    <v>1.1039999999999999E-3</v>
    <v>CAD</v>
    <v>USD</v>
    <v>1.3604000000000001</v>
    <v>Currency Pair</v>
    <v>45075.999016203707</v>
    <v>1.3588</v>
    <v>US Dollar/Canadian Dollar FX Spot Rate</v>
    <v>1.3589</v>
    <v>1.3587</v>
    <v>1.3602000000000001</v>
    <v>USDCAD</v>
    <v>USD/CAD</v>
  </rv>
  <rv s="1">
    <v>0</v>
  </rv>
  <rv s="2">
    <fb>44712</fb>
    <v>5</v>
  </rv>
  <rv s="2">
    <fb>44713</fb>
    <v>5</v>
  </rv>
  <rv s="2">
    <fb>44714</fb>
    <v>5</v>
  </rv>
  <rv s="2">
    <fb>44715</fb>
    <v>5</v>
  </rv>
  <rv s="2">
    <fb>44718</fb>
    <v>5</v>
  </rv>
  <rv s="2">
    <fb>44719</fb>
    <v>5</v>
  </rv>
  <rv s="2">
    <fb>44720</fb>
    <v>5</v>
  </rv>
  <rv s="2">
    <fb>44721</fb>
    <v>5</v>
  </rv>
  <rv s="2">
    <fb>44722</fb>
    <v>5</v>
  </rv>
  <rv s="2">
    <fb>44725</fb>
    <v>5</v>
  </rv>
  <rv s="2">
    <fb>44726</fb>
    <v>5</v>
  </rv>
  <rv s="2">
    <fb>44727</fb>
    <v>5</v>
  </rv>
  <rv s="2">
    <fb>44728</fb>
    <v>5</v>
  </rv>
  <rv s="2">
    <fb>44729</fb>
    <v>5</v>
  </rv>
  <rv s="2">
    <fb>44733</fb>
    <v>5</v>
  </rv>
  <rv s="2">
    <fb>44734</fb>
    <v>5</v>
  </rv>
  <rv s="2">
    <fb>44735</fb>
    <v>5</v>
  </rv>
  <rv s="2">
    <fb>44736</fb>
    <v>5</v>
  </rv>
  <rv s="2">
    <fb>44739</fb>
    <v>5</v>
  </rv>
  <rv s="2">
    <fb>44740</fb>
    <v>5</v>
  </rv>
  <rv s="2">
    <fb>44741</fb>
    <v>5</v>
  </rv>
  <rv s="2">
    <fb>44742</fb>
    <v>5</v>
  </rv>
  <rv s="2">
    <fb>44743</fb>
    <v>5</v>
  </rv>
  <rv s="2">
    <fb>44747</fb>
    <v>5</v>
  </rv>
  <rv s="2">
    <fb>44748</fb>
    <v>5</v>
  </rv>
  <rv s="2">
    <fb>44749</fb>
    <v>5</v>
  </rv>
  <rv s="2">
    <fb>44750</fb>
    <v>5</v>
  </rv>
  <rv s="2">
    <fb>44753</fb>
    <v>5</v>
  </rv>
  <rv s="2">
    <fb>44754</fb>
    <v>5</v>
  </rv>
  <rv s="2">
    <fb>44755</fb>
    <v>5</v>
  </rv>
  <rv s="2">
    <fb>44756</fb>
    <v>5</v>
  </rv>
  <rv s="2">
    <fb>44757</fb>
    <v>5</v>
  </rv>
  <rv s="2">
    <fb>44760</fb>
    <v>5</v>
  </rv>
  <rv s="2">
    <fb>44761</fb>
    <v>5</v>
  </rv>
  <rv s="2">
    <fb>44762</fb>
    <v>5</v>
  </rv>
  <rv s="2">
    <fb>44763</fb>
    <v>5</v>
  </rv>
  <rv s="2">
    <fb>44764</fb>
    <v>5</v>
  </rv>
  <rv s="2">
    <fb>44767</fb>
    <v>5</v>
  </rv>
  <rv s="2">
    <fb>44768</fb>
    <v>5</v>
  </rv>
  <rv s="2">
    <fb>44769</fb>
    <v>5</v>
  </rv>
  <rv s="2">
    <fb>44770</fb>
    <v>5</v>
  </rv>
  <rv s="2">
    <fb>44771</fb>
    <v>5</v>
  </rv>
  <rv s="2">
    <fb>44774</fb>
    <v>5</v>
  </rv>
  <rv s="2">
    <fb>44775</fb>
    <v>5</v>
  </rv>
  <rv s="2">
    <fb>44776</fb>
    <v>5</v>
  </rv>
  <rv s="2">
    <fb>44777</fb>
    <v>5</v>
  </rv>
  <rv s="2">
    <fb>44778</fb>
    <v>5</v>
  </rv>
  <rv s="2">
    <fb>44781</fb>
    <v>5</v>
  </rv>
  <rv s="2">
    <fb>44782</fb>
    <v>5</v>
  </rv>
  <rv s="2">
    <fb>44783</fb>
    <v>5</v>
  </rv>
  <rv s="2">
    <fb>44784</fb>
    <v>5</v>
  </rv>
  <rv s="2">
    <fb>44785</fb>
    <v>5</v>
  </rv>
  <rv s="2">
    <fb>44788</fb>
    <v>5</v>
  </rv>
  <rv s="2">
    <fb>44789</fb>
    <v>5</v>
  </rv>
  <rv s="2">
    <fb>44790</fb>
    <v>5</v>
  </rv>
  <rv s="2">
    <fb>44791</fb>
    <v>5</v>
  </rv>
  <rv s="2">
    <fb>44792</fb>
    <v>5</v>
  </rv>
  <rv s="2">
    <fb>44795</fb>
    <v>5</v>
  </rv>
  <rv s="2">
    <fb>44796</fb>
    <v>5</v>
  </rv>
  <rv s="2">
    <fb>44797</fb>
    <v>5</v>
  </rv>
  <rv s="2">
    <fb>44798</fb>
    <v>5</v>
  </rv>
  <rv s="2">
    <fb>44799</fb>
    <v>5</v>
  </rv>
  <rv s="2">
    <fb>44802</fb>
    <v>5</v>
  </rv>
  <rv s="2">
    <fb>44803</fb>
    <v>5</v>
  </rv>
  <rv s="2">
    <fb>44804</fb>
    <v>5</v>
  </rv>
  <rv s="2">
    <fb>44805</fb>
    <v>5</v>
  </rv>
  <rv s="2">
    <fb>44806</fb>
    <v>5</v>
  </rv>
  <rv s="2">
    <fb>44810</fb>
    <v>5</v>
  </rv>
  <rv s="2">
    <fb>44811</fb>
    <v>5</v>
  </rv>
  <rv s="2">
    <fb>44812</fb>
    <v>5</v>
  </rv>
  <rv s="2">
    <fb>44813</fb>
    <v>5</v>
  </rv>
  <rv s="2">
    <fb>44816</fb>
    <v>5</v>
  </rv>
  <rv s="2">
    <fb>44817</fb>
    <v>5</v>
  </rv>
  <rv s="2">
    <fb>44818</fb>
    <v>5</v>
  </rv>
  <rv s="2">
    <fb>44819</fb>
    <v>5</v>
  </rv>
  <rv s="2">
    <fb>44820</fb>
    <v>5</v>
  </rv>
  <rv s="2">
    <fb>44823</fb>
    <v>5</v>
  </rv>
  <rv s="2">
    <fb>44824</fb>
    <v>5</v>
  </rv>
  <rv s="2">
    <fb>44825</fb>
    <v>5</v>
  </rv>
  <rv s="2">
    <fb>44826</fb>
    <v>5</v>
  </rv>
  <rv s="2">
    <fb>44827</fb>
    <v>5</v>
  </rv>
  <rv s="2">
    <fb>44830</fb>
    <v>5</v>
  </rv>
  <rv s="2">
    <fb>44831</fb>
    <v>5</v>
  </rv>
  <rv s="2">
    <fb>44832</fb>
    <v>5</v>
  </rv>
  <rv s="2">
    <fb>44833</fb>
    <v>5</v>
  </rv>
  <rv s="2">
    <fb>44834</fb>
    <v>5</v>
  </rv>
  <rv s="2">
    <fb>44837</fb>
    <v>5</v>
  </rv>
  <rv s="2">
    <fb>44838</fb>
    <v>5</v>
  </rv>
  <rv s="2">
    <fb>44839</fb>
    <v>5</v>
  </rv>
  <rv s="2">
    <fb>44840</fb>
    <v>5</v>
  </rv>
  <rv s="2">
    <fb>44841</fb>
    <v>5</v>
  </rv>
  <rv s="2">
    <fb>44844</fb>
    <v>5</v>
  </rv>
  <rv s="2">
    <fb>44845</fb>
    <v>5</v>
  </rv>
  <rv s="2">
    <fb>44846</fb>
    <v>5</v>
  </rv>
  <rv s="2">
    <fb>44847</fb>
    <v>5</v>
  </rv>
  <rv s="2">
    <fb>44848</fb>
    <v>5</v>
  </rv>
  <rv s="2">
    <fb>44851</fb>
    <v>5</v>
  </rv>
  <rv s="2">
    <fb>44852</fb>
    <v>5</v>
  </rv>
  <rv s="2">
    <fb>44853</fb>
    <v>5</v>
  </rv>
  <rv s="2">
    <fb>44854</fb>
    <v>5</v>
  </rv>
  <rv s="2">
    <fb>44855</fb>
    <v>5</v>
  </rv>
  <rv s="2">
    <fb>44858</fb>
    <v>5</v>
  </rv>
  <rv s="2">
    <fb>44859</fb>
    <v>5</v>
  </rv>
  <rv s="2">
    <fb>44860</fb>
    <v>5</v>
  </rv>
  <rv s="2">
    <fb>44861</fb>
    <v>5</v>
  </rv>
  <rv s="2">
    <fb>44862</fb>
    <v>5</v>
  </rv>
  <rv s="2">
    <fb>44865</fb>
    <v>5</v>
  </rv>
  <rv s="2">
    <fb>44866</fb>
    <v>5</v>
  </rv>
  <rv s="2">
    <fb>44867</fb>
    <v>5</v>
  </rv>
  <rv s="2">
    <fb>44868</fb>
    <v>5</v>
  </rv>
  <rv s="2">
    <fb>44869</fb>
    <v>5</v>
  </rv>
  <rv s="2">
    <fb>44872</fb>
    <v>5</v>
  </rv>
  <rv s="2">
    <fb>44873</fb>
    <v>5</v>
  </rv>
  <rv s="2">
    <fb>44874</fb>
    <v>5</v>
  </rv>
  <rv s="2">
    <fb>44875</fb>
    <v>5</v>
  </rv>
  <rv s="2">
    <fb>44876</fb>
    <v>5</v>
  </rv>
  <rv s="2">
    <fb>44879</fb>
    <v>5</v>
  </rv>
  <rv s="2">
    <fb>44880</fb>
    <v>5</v>
  </rv>
  <rv s="2">
    <fb>44881</fb>
    <v>5</v>
  </rv>
  <rv s="2">
    <fb>44882</fb>
    <v>5</v>
  </rv>
  <rv s="2">
    <fb>44883</fb>
    <v>5</v>
  </rv>
  <rv s="2">
    <fb>44886</fb>
    <v>5</v>
  </rv>
  <rv s="2">
    <fb>44887</fb>
    <v>5</v>
  </rv>
  <rv s="2">
    <fb>44888</fb>
    <v>5</v>
  </rv>
  <rv s="2">
    <fb>44890</fb>
    <v>5</v>
  </rv>
  <rv s="2">
    <fb>44893</fb>
    <v>5</v>
  </rv>
  <rv s="2">
    <fb>44894</fb>
    <v>5</v>
  </rv>
  <rv s="2">
    <fb>44895</fb>
    <v>5</v>
  </rv>
  <rv s="2">
    <fb>44896</fb>
    <v>5</v>
  </rv>
  <rv s="2">
    <fb>44897</fb>
    <v>5</v>
  </rv>
  <rv s="2">
    <fb>44900</fb>
    <v>5</v>
  </rv>
  <rv s="2">
    <fb>44901</fb>
    <v>5</v>
  </rv>
  <rv s="2">
    <fb>44902</fb>
    <v>5</v>
  </rv>
  <rv s="2">
    <fb>44903</fb>
    <v>5</v>
  </rv>
  <rv s="2">
    <fb>44904</fb>
    <v>5</v>
  </rv>
  <rv s="2">
    <fb>44907</fb>
    <v>5</v>
  </rv>
  <rv s="2">
    <fb>44908</fb>
    <v>5</v>
  </rv>
  <rv s="2">
    <fb>44909</fb>
    <v>5</v>
  </rv>
  <rv s="2">
    <fb>44910</fb>
    <v>5</v>
  </rv>
  <rv s="2">
    <fb>44911</fb>
    <v>5</v>
  </rv>
  <rv s="2">
    <fb>44914</fb>
    <v>5</v>
  </rv>
  <rv s="2">
    <fb>44915</fb>
    <v>5</v>
  </rv>
  <rv s="2">
    <fb>44916</fb>
    <v>5</v>
  </rv>
  <rv s="2">
    <fb>44917</fb>
    <v>5</v>
  </rv>
  <rv s="2">
    <fb>44918</fb>
    <v>5</v>
  </rv>
  <rv s="2">
    <fb>44922</fb>
    <v>5</v>
  </rv>
  <rv s="2">
    <fb>44923</fb>
    <v>5</v>
  </rv>
  <rv s="2">
    <fb>44924</fb>
    <v>5</v>
  </rv>
  <rv s="2">
    <fb>44925</fb>
    <v>5</v>
  </rv>
  <rv s="2">
    <fb>44929</fb>
    <v>5</v>
  </rv>
  <rv s="2">
    <fb>44930</fb>
    <v>5</v>
  </rv>
  <rv s="2">
    <fb>44931</fb>
    <v>5</v>
  </rv>
  <rv s="2">
    <fb>44932</fb>
    <v>5</v>
  </rv>
  <rv s="2">
    <fb>44935</fb>
    <v>5</v>
  </rv>
  <rv s="2">
    <fb>44936</fb>
    <v>5</v>
  </rv>
  <rv s="2">
    <fb>44937</fb>
    <v>5</v>
  </rv>
  <rv s="2">
    <fb>44938</fb>
    <v>5</v>
  </rv>
  <rv s="2">
    <fb>44939</fb>
    <v>5</v>
  </rv>
  <rv s="2">
    <fb>44943</fb>
    <v>5</v>
  </rv>
  <rv s="2">
    <fb>44944</fb>
    <v>5</v>
  </rv>
  <rv s="2">
    <fb>44945</fb>
    <v>5</v>
  </rv>
  <rv s="2">
    <fb>44946</fb>
    <v>5</v>
  </rv>
  <rv s="2">
    <fb>44949</fb>
    <v>5</v>
  </rv>
  <rv s="2">
    <fb>44950</fb>
    <v>5</v>
  </rv>
  <rv s="2">
    <fb>44951</fb>
    <v>5</v>
  </rv>
  <rv s="2">
    <fb>44952</fb>
    <v>5</v>
  </rv>
  <rv s="2">
    <fb>44953</fb>
    <v>5</v>
  </rv>
  <rv s="2">
    <fb>44956</fb>
    <v>5</v>
  </rv>
  <rv s="2">
    <fb>44957</fb>
    <v>5</v>
  </rv>
  <rv s="2">
    <fb>44958</fb>
    <v>5</v>
  </rv>
  <rv s="2">
    <fb>44959</fb>
    <v>5</v>
  </rv>
  <rv s="2">
    <fb>44960</fb>
    <v>5</v>
  </rv>
  <rv s="2">
    <fb>44963</fb>
    <v>5</v>
  </rv>
  <rv s="2">
    <fb>44964</fb>
    <v>5</v>
  </rv>
  <rv s="2">
    <fb>44965</fb>
    <v>5</v>
  </rv>
  <rv s="2">
    <fb>44966</fb>
    <v>5</v>
  </rv>
  <rv s="2">
    <fb>44967</fb>
    <v>5</v>
  </rv>
  <rv s="2">
    <fb>44970</fb>
    <v>5</v>
  </rv>
  <rv s="2">
    <fb>44971</fb>
    <v>5</v>
  </rv>
  <rv s="2">
    <fb>44972</fb>
    <v>5</v>
  </rv>
  <rv s="2">
    <fb>44973</fb>
    <v>5</v>
  </rv>
  <rv s="2">
    <fb>44974</fb>
    <v>5</v>
  </rv>
  <rv s="2">
    <fb>44978</fb>
    <v>5</v>
  </rv>
  <rv s="2">
    <fb>44979</fb>
    <v>5</v>
  </rv>
  <rv s="2">
    <fb>44980</fb>
    <v>5</v>
  </rv>
  <rv s="2">
    <fb>44981</fb>
    <v>5</v>
  </rv>
  <rv s="2">
    <fb>44984</fb>
    <v>5</v>
  </rv>
  <rv s="2">
    <fb>44985</fb>
    <v>5</v>
  </rv>
  <rv s="2">
    <fb>44986</fb>
    <v>5</v>
  </rv>
  <rv s="2">
    <fb>44987</fb>
    <v>5</v>
  </rv>
  <rv s="2">
    <fb>44988</fb>
    <v>5</v>
  </rv>
  <rv s="2">
    <fb>44991</fb>
    <v>5</v>
  </rv>
  <rv s="2">
    <fb>44992</fb>
    <v>5</v>
  </rv>
  <rv s="2">
    <fb>44993</fb>
    <v>5</v>
  </rv>
  <rv s="2">
    <fb>44994</fb>
    <v>5</v>
  </rv>
  <rv s="2">
    <fb>44995</fb>
    <v>5</v>
  </rv>
  <rv s="2">
    <fb>44998</fb>
    <v>5</v>
  </rv>
  <rv s="2">
    <fb>44999</fb>
    <v>5</v>
  </rv>
  <rv s="2">
    <fb>45000</fb>
    <v>5</v>
  </rv>
  <rv s="2">
    <fb>45001</fb>
    <v>5</v>
  </rv>
  <rv s="2">
    <fb>45002</fb>
    <v>5</v>
  </rv>
  <rv s="2">
    <fb>45005</fb>
    <v>5</v>
  </rv>
  <rv s="2">
    <fb>45006</fb>
    <v>5</v>
  </rv>
  <rv s="2">
    <fb>45007</fb>
    <v>5</v>
  </rv>
  <rv s="2">
    <fb>45008</fb>
    <v>5</v>
  </rv>
  <rv s="2">
    <fb>45009</fb>
    <v>5</v>
  </rv>
  <rv s="2">
    <fb>45012</fb>
    <v>5</v>
  </rv>
  <rv s="2">
    <fb>45013</fb>
    <v>5</v>
  </rv>
  <rv s="2">
    <fb>45014</fb>
    <v>5</v>
  </rv>
  <rv s="2">
    <fb>45015</fb>
    <v>5</v>
  </rv>
  <rv s="2">
    <fb>45016</fb>
    <v>5</v>
  </rv>
  <rv s="2">
    <fb>45019</fb>
    <v>5</v>
  </rv>
  <rv s="2">
    <fb>45020</fb>
    <v>5</v>
  </rv>
  <rv s="2">
    <fb>45021</fb>
    <v>5</v>
  </rv>
  <rv s="2">
    <fb>45022</fb>
    <v>5</v>
  </rv>
  <rv s="2">
    <fb>45026</fb>
    <v>5</v>
  </rv>
  <rv s="2">
    <fb>45027</fb>
    <v>5</v>
  </rv>
  <rv s="2">
    <fb>45028</fb>
    <v>5</v>
  </rv>
  <rv s="2">
    <fb>45029</fb>
    <v>5</v>
  </rv>
  <rv s="2">
    <fb>45030</fb>
    <v>5</v>
  </rv>
  <rv s="2">
    <fb>45033</fb>
    <v>5</v>
  </rv>
  <rv s="2">
    <fb>45034</fb>
    <v>5</v>
  </rv>
  <rv s="2">
    <fb>45035</fb>
    <v>5</v>
  </rv>
  <rv s="2">
    <fb>45036</fb>
    <v>5</v>
  </rv>
  <rv s="2">
    <fb>45037</fb>
    <v>5</v>
  </rv>
  <rv s="2">
    <fb>45040</fb>
    <v>5</v>
  </rv>
  <rv s="2">
    <fb>45041</fb>
    <v>5</v>
  </rv>
  <rv s="2">
    <fb>45042</fb>
    <v>5</v>
  </rv>
  <rv s="2">
    <fb>45043</fb>
    <v>5</v>
  </rv>
  <rv s="2">
    <fb>45044</fb>
    <v>5</v>
  </rv>
  <rv s="2">
    <fb>45047</fb>
    <v>5</v>
  </rv>
  <rv s="2">
    <fb>45048</fb>
    <v>5</v>
  </rv>
  <rv s="2">
    <fb>45049</fb>
    <v>5</v>
  </rv>
  <rv s="2">
    <fb>45050</fb>
    <v>5</v>
  </rv>
  <rv s="2">
    <fb>45051</fb>
    <v>5</v>
  </rv>
  <rv s="2">
    <fb>45054</fb>
    <v>5</v>
  </rv>
  <rv s="2">
    <fb>45055</fb>
    <v>5</v>
  </rv>
  <rv s="2">
    <fb>45056</fb>
    <v>5</v>
  </rv>
  <rv s="2">
    <fb>45057</fb>
    <v>5</v>
  </rv>
  <rv s="2">
    <fb>45058</fb>
    <v>5</v>
  </rv>
  <rv s="2">
    <fb>45061</fb>
    <v>5</v>
  </rv>
  <rv s="2">
    <fb>45062</fb>
    <v>5</v>
  </rv>
  <rv s="2">
    <fb>45063</fb>
    <v>5</v>
  </rv>
  <rv s="2">
    <fb>45064</fb>
    <v>5</v>
  </rv>
  <rv s="2">
    <fb>45065</fb>
    <v>5</v>
  </rv>
  <rv s="2">
    <fb>45068</fb>
    <v>5</v>
  </rv>
  <rv s="2">
    <fb>45069</fb>
    <v>5</v>
  </rv>
  <rv s="2">
    <fb>45070</fb>
    <v>5</v>
  </rv>
  <rv s="2">
    <fb>45071</fb>
    <v>5</v>
  </rv>
  <rv s="2">
    <fb>45072</fb>
    <v>5</v>
  </rv>
  <rv s="3">
    <v>https://www.bing.com/financeapi/forcetrigger?t=a1o2lh&amp;q=XNYS%3aAXP&amp;form=skydnc</v>
    <v>Learn more on Bing</v>
  </rv>
  <rv s="4">
    <v>6</v>
    <v>AMERICAN EXPRESS COMPANY (XNYS:AXP)</v>
    <v>7</v>
    <v>8</v>
    <v>Finance</v>
    <v>9</v>
    <v>en-AU</v>
    <v>a1o2lh</v>
    <v>268435456</v>
    <v>1</v>
    <v>Powered by Refinitiv</v>
    <v>182.15</v>
    <v>130.65</v>
    <v>1.1794</v>
    <v>6.16</v>
    <v>4.0773000000000004E-2</v>
    <v>-0.24</v>
    <v>-1.5260000000000002E-3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158.25</v>
    <v>Banking Services</v>
    <v>Stock</v>
    <v>45072.997697962499</v>
    <v>252</v>
    <v>152.53</v>
    <v>116867200000</v>
    <v>AMERICAN EXPRESS COMPANY</v>
    <v>AMERICAN EXPRESS COMPANY</v>
    <v>152.81</v>
    <v>15.896800000000001</v>
    <v>151.08000000000001</v>
    <v>157.24</v>
    <v>157</v>
    <v>743240700</v>
    <v>AXP</v>
    <v>AMERICAN EXPRESS COMPANY (XNYS:AXP)</v>
    <v>4015476</v>
    <v>2785417</v>
    <v>1965</v>
  </rv>
  <rv s="1">
    <v>253</v>
  </rv>
  <rv s="2">
    <fb>168.82</fb>
    <v>10</v>
  </rv>
  <rv s="2">
    <fb>165.76</fb>
    <v>10</v>
  </rv>
  <rv s="2">
    <fb>169.14</fb>
    <v>10</v>
  </rv>
  <rv s="2">
    <fb>166.83</fb>
    <v>10</v>
  </rv>
  <rv s="2">
    <fb>167.02</fb>
    <v>10</v>
  </rv>
  <rv s="2">
    <fb>168.69</fb>
    <v>10</v>
  </rv>
  <rv s="2">
    <fb>165.96</fb>
    <v>10</v>
  </rv>
  <rv s="2">
    <fb>160.97999999999999</fb>
    <v>10</v>
  </rv>
  <rv s="2">
    <fb>154.41999999999999</fb>
    <v>10</v>
  </rv>
  <rv s="2">
    <fb>146.29</fb>
    <v>10</v>
  </rv>
  <rv s="2">
    <fb>144.6</fb>
    <v>10</v>
  </rv>
  <rv s="2">
    <fb>146.22</fb>
    <v>10</v>
  </rv>
  <rv s="2">
    <fb>137.5</fb>
    <v>10</v>
  </rv>
  <rv s="2">
    <fb>144.18</fb>
    <v>10</v>
  </rv>
  <rv s="2">
    <fb>144.76</fb>
    <v>10</v>
  </rv>
  <rv s="2">
    <fb>144.38999999999999</fb>
    <v>10</v>
  </rv>
  <rv s="2">
    <fb>141.65</fb>
    <v>10</v>
  </rv>
  <rv s="2">
    <fb>146.15</fb>
    <v>10</v>
  </rv>
  <rv s="2">
    <fb>144.29</fb>
    <v>10</v>
  </rv>
  <rv s="2">
    <fb>142.19</fb>
    <v>10</v>
  </rv>
  <rv s="2">
    <fb>139.47</fb>
    <v>10</v>
  </rv>
  <rv s="2">
    <fb>138.62</fb>
    <v>10</v>
  </rv>
  <rv s="2">
    <fb>140.4</fb>
    <v>10</v>
  </rv>
  <rv s="2">
    <fb>139.65</fb>
    <v>10</v>
  </rv>
  <rv s="2">
    <fb>138.15</fb>
    <v>10</v>
  </rv>
  <rv s="2">
    <fb>141.03</fb>
    <v>10</v>
  </rv>
  <rv s="2">
    <fb>141.76</fb>
    <v>10</v>
  </rv>
  <rv s="2">
    <fb>140.58000000000001</fb>
    <v>10</v>
  </rv>
  <rv s="2">
    <fb>139.18</fb>
    <v>10</v>
  </rv>
  <rv s="2">
    <fb>139.4</fb>
    <v>10</v>
  </rv>
  <rv s="2">
    <fb>136.47999999999999</fb>
    <v>10</v>
  </rv>
  <rv s="2">
    <fb>142.47999999999999</fb>
    <v>10</v>
  </rv>
  <rv s="2">
    <fb>142.33000000000001</fb>
    <v>10</v>
  </rv>
  <rv s="2">
    <fb>147.78</fb>
    <v>10</v>
  </rv>
  <rv s="2">
    <fb>148.93</fb>
    <v>10</v>
  </rv>
  <rv s="2">
    <fb>150.18</fb>
    <v>10</v>
  </rv>
  <rv s="2">
    <fb>153.01</fb>
    <v>10</v>
  </rv>
  <rv s="2">
    <fb>153.79</fb>
    <v>10</v>
  </rv>
  <rv s="2">
    <fb>149.83000000000001</fb>
    <v>10</v>
  </rv>
  <rv s="2">
    <fb>151.63</fb>
    <v>10</v>
  </rv>
  <rv s="2">
    <fb>152.13999999999999</fb>
    <v>10</v>
  </rv>
  <rv s="2">
    <fb>154.02000000000001</fb>
    <v>10</v>
  </rv>
  <rv s="2">
    <fb>153.33000000000001</fb>
    <v>10</v>
  </rv>
  <rv s="2">
    <fb>151.6</fb>
    <v>10</v>
  </rv>
  <rv s="2">
    <fb>155.43</fb>
    <v>10</v>
  </rv>
  <rv s="2">
    <fb>156.87</fb>
    <v>10</v>
  </rv>
  <rv s="2">
    <fb>157.51</fb>
    <v>10</v>
  </rv>
  <rv s="2">
    <fb>157.28</fb>
    <v>10</v>
  </rv>
  <rv s="2">
    <fb>158.80000000000001</fb>
    <v>10</v>
  </rv>
  <rv s="2">
    <fb>162.44</fb>
    <v>10</v>
  </rv>
  <rv s="2">
    <fb>162.99</fb>
    <v>10</v>
  </rv>
  <rv s="2">
    <fb>165.84</fb>
    <v>10</v>
  </rv>
  <rv s="2">
    <fb>165.4</fb>
    <v>10</v>
  </rv>
  <rv s="2">
    <fb>165.35</fb>
    <v>10</v>
  </rv>
  <rv s="2">
    <fb>163.9</fb>
    <v>10</v>
  </rv>
  <rv s="2">
    <fb>164.65</fb>
    <v>10</v>
  </rv>
  <rv s="2">
    <fb>162.24</fb>
    <v>10</v>
  </rv>
  <rv s="2">
    <fb>157.69999999999999</fb>
    <v>10</v>
  </rv>
  <rv s="2">
    <fb>157.33000000000001</fb>
    <v>10</v>
  </rv>
  <rv s="2">
    <fb>159.13</fb>
    <v>10</v>
  </rv>
  <rv s="2">
    <fb>162.22999999999999</fb>
    <v>10</v>
  </rv>
  <rv s="2">
    <fb>157.31</fb>
    <v>10</v>
  </rv>
  <rv s="2">
    <fb>154.54</fb>
    <v>10</v>
  </rv>
  <rv s="2">
    <fb>154.66</fb>
    <v>10</v>
  </rv>
  <rv s="2">
    <fb>152</fb>
    <v>10</v>
  </rv>
  <rv s="2">
    <fb>151.11000000000001</fb>
    <v>10</v>
  </rv>
  <rv s="2">
    <fb>149.79</fb>
    <v>10</v>
  </rv>
  <rv s="2">
    <fb>148.6</fb>
    <v>10</v>
  </rv>
  <rv s="2">
    <fb>152.25</fb>
    <v>10</v>
  </rv>
  <rv s="2">
    <fb>153.52000000000001</fb>
    <v>10</v>
  </rv>
  <rv s="2">
    <fb>158.44</fb>
    <v>10</v>
  </rv>
  <rv s="2">
    <fb>162.44999999999999</fb>
    <v>10</v>
  </rv>
  <rv s="2">
    <fb>155.35</fb>
    <v>10</v>
  </rv>
  <rv s="2">
    <fb>156.30000000000001</fb>
    <v>10</v>
  </rv>
  <rv s="2">
    <fb>156.13</fb>
    <v>10</v>
  </rv>
  <rv s="2">
    <fb>153.08000000000001</fb>
    <v>10</v>
  </rv>
  <rv s="2">
    <fb>155.36000000000001</fb>
    <v>10</v>
  </rv>
  <rv s="2">
    <fb>153.47999999999999</fb>
    <v>10</v>
  </rv>
  <rv s="2">
    <fb>148.71</fb>
    <v>10</v>
  </rv>
  <rv s="2">
    <fb>143.03</fb>
    <v>10</v>
  </rv>
  <rv s="2">
    <fb>140.26</fb>
    <v>10</v>
  </rv>
  <rv s="2">
    <fb>137.44999999999999</fb>
    <v>10</v>
  </rv>
  <rv s="2">
    <fb>137.49</fb>
    <v>10</v>
  </rv>
  <rv s="2">
    <fb>140.56</fb>
    <v>10</v>
  </rv>
  <rv s="2">
    <fb>137.79</fb>
    <v>10</v>
  </rv>
  <rv s="2">
    <fb>134.91</fb>
    <v>10</v>
  </rv>
  <rv s="2">
    <fb>140.02000000000001</fb>
    <v>10</v>
  </rv>
  <rv s="2">
    <fb>145.46</fb>
    <v>10</v>
  </rv>
  <rv s="2">
    <fb>144.37</fb>
    <v>10</v>
  </rv>
  <rv s="2">
    <fb>142.38</fb>
    <v>10</v>
  </rv>
  <rv s="2">
    <fb>139</fb>
    <v>10</v>
  </rv>
  <rv s="2">
    <fb>137.51</fb>
    <v>10</v>
  </rv>
  <rv s="2">
    <fb>137.35</fb>
    <v>10</v>
  </rv>
  <rv s="2">
    <fb>136.74</fb>
    <v>10</v>
  </rv>
  <rv s="2">
    <fb>141.55000000000001</fb>
    <v>10</v>
  </rv>
  <rv s="2">
    <fb>136.81</fb>
    <v>10</v>
  </rv>
  <rv s="2">
    <fb>141.54</fb>
    <v>10</v>
  </rv>
  <rv s="2">
    <fb>145.99</fb>
    <v>10</v>
  </rv>
  <rv s="2">
    <fb>143.97</fb>
    <v>10</v>
  </rv>
  <rv s="2">
    <fb>142.41999999999999</fb>
    <v>10</v>
  </rv>
  <rv s="2">
    <fb>140.04</fb>
    <v>10</v>
  </rv>
  <rv s="2">
    <fb>141.63</fb>
    <v>10</v>
  </rv>
  <rv s="2">
    <fb>147.02000000000001</fb>
    <v>10</v>
  </rv>
  <rv s="2">
    <fb>146.88</fb>
    <v>10</v>
  </rv>
  <rv s="2">
    <fb>146.97</fb>
    <v>10</v>
  </rv>
  <rv s="2">
    <fb>150.44</fb>
    <v>10</v>
  </rv>
  <rv s="2">
    <fb>148.44999999999999</fb>
    <v>10</v>
  </rv>
  <rv s="2">
    <fb>147.08000000000001</fb>
    <v>10</v>
  </rv>
  <rv s="2">
    <fb>143.5</fb>
    <v>10</v>
  </rv>
  <rv s="2">
    <fb>139.31</fb>
    <v>10</v>
  </rv>
  <rv s="2">
    <fb>144.72</fb>
    <v>10</v>
  </rv>
  <rv s="2">
    <fb>146.97999999999999</fb>
    <v>10</v>
  </rv>
  <rv s="2">
    <fb>150.19999999999999</fb>
    <v>10</v>
  </rv>
  <rv s="2">
    <fb>145.86000000000001</fb>
    <v>10</v>
  </rv>
  <rv s="2">
    <fb>154.75</fb>
    <v>10</v>
  </rv>
  <rv s="2">
    <fb>154.88999999999999</fb>
    <v>10</v>
  </rv>
  <rv s="2">
    <fb>154.13</fb>
    <v>10</v>
  </rv>
  <rv s="2">
    <fb>153.88999999999999</fb>
    <v>10</v>
  </rv>
  <rv s="2">
    <fb>152.57</fb>
    <v>10</v>
  </rv>
  <rv s="2">
    <fb>150.63999999999999</fb>
    <v>10</v>
  </rv>
  <rv s="2">
    <fb>152.5</fb>
    <v>10</v>
  </rv>
  <rv s="2">
    <fb>152.81</fb>
    <v>10</v>
  </rv>
  <rv s="2">
    <fb>154.58000000000001</fb>
    <v>10</v>
  </rv>
  <rv s="2">
    <fb>153.93</fb>
    <v>10</v>
  </rv>
  <rv s="2">
    <fb>154.15</fb>
    <v>10</v>
  </rv>
  <rv s="2">
    <fb>150.87</fb>
    <v>10</v>
  </rv>
  <rv s="2">
    <fb>157.59</fb>
    <v>10</v>
  </rv>
  <rv s="2">
    <fb>157.5</fb>
    <v>10</v>
  </rv>
  <rv s="2">
    <fb>156.75</fb>
    <v>10</v>
  </rv>
  <rv s="2">
    <fb>156.08000000000001</fb>
    <v>10</v>
  </rv>
  <rv s="2">
    <fb>154.69999999999999</fb>
    <v>10</v>
  </rv>
  <rv s="2">
    <fb>154.77000000000001</fb>
    <v>10</v>
  </rv>
  <rv s="2">
    <fb>154.12</fb>
    <v>10</v>
  </rv>
  <rv s="2">
    <fb>153.9</fb>
    <v>10</v>
  </rv>
  <rv s="2">
    <fb>157.52000000000001</fb>
    <v>10</v>
  </rv>
  <rv s="2">
    <fb>154.11000000000001</fb>
    <v>10</v>
  </rv>
  <rv s="2">
    <fb>150.22</fb>
    <v>10</v>
  </rv>
  <rv s="2">
    <fb>146.30000000000001</fb>
    <v>10</v>
  </rv>
  <rv s="2">
    <fb>145.01</fb>
    <v>10</v>
  </rv>
  <rv s="2">
    <fb>145.69999999999999</fb>
    <v>10</v>
  </rv>
  <rv s="2">
    <fb>147.1</fb>
    <v>10</v>
  </rv>
  <rv s="2">
    <fb>145.31</fb>
    <v>10</v>
  </rv>
  <rv s="2">
    <fb>146.38999999999999</fb>
    <v>10</v>
  </rv>
  <rv s="2">
    <fb>144.01</fb>
    <v>10</v>
  </rv>
  <rv s="2">
    <fb>147.32</fb>
    <v>10</v>
  </rv>
  <rv s="2">
    <fb>147.75</fb>
    <v>10</v>
  </rv>
  <rv s="2">
    <fb>147.12</fb>
    <v>10</v>
  </rv>
  <rv s="2">
    <fb>150.54</fb>
    <v>10</v>
  </rv>
  <rv s="2">
    <fb>146.43</fb>
    <v>10</v>
  </rv>
  <rv s="2">
    <fb>150.16999999999999</fb>
    <v>10</v>
  </rv>
  <rv s="2">
    <fb>150.4</fb>
    <v>10</v>
  </rv>
  <rv s="2">
    <fb>153.91999999999999</fb>
    <v>10</v>
  </rv>
  <rv s="2">
    <fb>154.91999999999999</fb>
    <v>10</v>
  </rv>
  <rv s="2">
    <fb>155.76</fb>
    <v>10</v>
  </rv>
  <rv s="2">
    <fb>153.75</fb>
    <v>10</v>
  </rv>
  <rv s="2">
    <fb>150.41999999999999</fb>
    <v>10</v>
  </rv>
  <rv s="2">
    <fb>146.85</fb>
    <v>10</v>
  </rv>
  <rv s="2">
    <fb>154</fb>
    <v>10</v>
  </rv>
  <rv s="2">
    <fb>155.33000000000001</fb>
    <v>10</v>
  </rv>
  <rv s="2">
    <fb>156.77000000000001</fb>
    <v>10</v>
  </rv>
  <rv s="2">
    <fb>155.88</fb>
    <v>10</v>
  </rv>
  <rv s="2">
    <fb>172.31</fb>
    <v>10</v>
  </rv>
  <rv s="2">
    <fb>172.66</fb>
    <v>10</v>
  </rv>
  <rv s="2">
    <fb>174.93</fb>
    <v>10</v>
  </rv>
  <rv s="2">
    <fb>173.61</fb>
    <v>10</v>
  </rv>
  <rv s="2">
    <fb>173.13</fb>
    <v>10</v>
  </rv>
  <rv s="2">
    <fb>178.86</fb>
    <v>10</v>
  </rv>
  <rv s="2">
    <fb>176.48</fb>
    <v>10</v>
  </rv>
  <rv s="2">
    <fb>178.7</fb>
    <v>10</v>
  </rv>
  <rv s="2">
    <fb>179</fb>
    <v>10</v>
  </rv>
  <rv s="2">
    <fb>179.37</fb>
    <v>10</v>
  </rv>
  <rv s="2">
    <fb>179.25</fb>
    <v>10</v>
  </rv>
  <rv s="2">
    <fb>181.33</fb>
    <v>10</v>
  </rv>
  <rv s="2">
    <fb>181.02</fb>
    <v>10</v>
  </rv>
  <rv s="2">
    <fb>180.67</fb>
    <v>10</v>
  </rv>
  <rv s="2">
    <fb>177.94</fb>
    <v>10</v>
  </rv>
  <rv s="2">
    <fb>177.3</fb>
    <v>10</v>
  </rv>
  <rv s="2">
    <fb>173.48</fb>
    <v>10</v>
  </rv>
  <rv s="2">
    <fb>174.7</fb>
    <v>10</v>
  </rv>
  <rv s="2">
    <fb>175.14</fb>
    <v>10</v>
  </rv>
  <rv s="2">
    <fb>174.25</fb>
    <v>10</v>
  </rv>
  <rv s="2">
    <fb>173.3</fb>
    <v>10</v>
  </rv>
  <rv s="2">
    <fb>173.99</fb>
    <v>10</v>
  </rv>
  <rv s="2">
    <fb>175.91</fb>
    <v>10</v>
  </rv>
  <rv s="2">
    <fb>175.34</fb>
    <v>10</v>
  </rv>
  <rv s="2">
    <fb>179.09</fb>
    <v>10</v>
  </rv>
  <rv s="2">
    <fb>179.06</fb>
    <v>10</v>
  </rv>
  <rv s="2">
    <fb>175.32</fb>
    <v>10</v>
  </rv>
  <rv s="2">
    <fb>174.83</fb>
    <v>10</v>
  </rv>
  <rv s="2">
    <fb>172.12</fb>
    <v>10</v>
  </rv>
  <rv s="2">
    <fb>165.7</fb>
    <v>10</v>
  </rv>
  <rv s="2">
    <fb>157.63</fb>
    <v>10</v>
  </rv>
  <rv s="2">
    <fb>163.91</fb>
    <v>10</v>
  </rv>
  <rv s="2">
    <fb>159.81</fb>
    <v>10</v>
  </rv>
  <rv s="2">
    <fb>160.72999999999999</fb>
    <v>10</v>
  </rv>
  <rv s="2">
    <fb>156.52000000000001</fb>
    <v>10</v>
  </rv>
  <rv s="2">
    <fb>158.74</fb>
    <v>10</v>
  </rv>
  <rv s="2">
    <fb>164.56</fb>
    <v>10</v>
  </rv>
  <rv s="2">
    <fb>162.75</fb>
    <v>10</v>
  </rv>
  <rv s="2">
    <fb>162.76</fb>
    <v>10</v>
  </rv>
  <rv s="2">
    <fb>159.78</fb>
    <v>10</v>
  </rv>
  <rv s="2">
    <fb>163.12</fb>
    <v>10</v>
  </rv>
  <rv s="2">
    <fb>159.21</fb>
    <v>10</v>
  </rv>
  <rv s="2">
    <fb>163.59</fb>
    <v>10</v>
  </rv>
  <rv s="2">
    <fb>162.41</fb>
    <v>10</v>
  </rv>
  <rv s="2">
    <fb>164.95</fb>
    <v>10</v>
  </rv>
  <rv s="2">
    <fb>163.78</fb>
    <v>10</v>
  </rv>
  <rv s="2">
    <fb>162.56</fb>
    <v>10</v>
  </rv>
  <rv s="2">
    <fb>161.08000000000001</fb>
    <v>10</v>
  </rv>
  <rv s="2">
    <fb>158.83000000000001</fb>
    <v>10</v>
  </rv>
  <rv s="2">
    <fb>161.13999999999999</fb>
    <v>10</v>
  </rv>
  <rv s="2">
    <fb>161.83000000000001</fb>
    <v>10</v>
  </rv>
  <rv s="2">
    <fb>159.29</fb>
    <v>10</v>
  </rv>
  <rv s="2">
    <fb>162.30000000000001</fb>
    <v>10</v>
  </rv>
  <rv s="2">
    <fb>163.22</fb>
    <v>10</v>
  </rv>
  <rv s="2">
    <fb>163.71</fb>
    <v>10</v>
  </rv>
  <rv s="2">
    <fb>164.4</fb>
    <v>10</v>
  </rv>
  <rv s="2">
    <fb>163.28</fb>
    <v>10</v>
  </rv>
  <rv s="2">
    <fb>160.59</fb>
    <v>10</v>
  </rv>
  <rv s="2">
    <fb>156.12</fb>
    <v>10</v>
  </rv>
  <rv s="2">
    <fb>155.72</fb>
    <v>10</v>
  </rv>
  <rv s="2">
    <fb>158.44999999999999</fb>
    <v>10</v>
  </rv>
  <rv s="2">
    <fb>161.34</fb>
    <v>10</v>
  </rv>
  <rv s="2">
    <fb>159.32</fb>
    <v>10</v>
  </rv>
  <rv s="2">
    <fb>153.25</fb>
    <v>10</v>
  </rv>
  <rv s="2">
    <fb>152.21</fb>
    <v>10</v>
  </rv>
  <rv s="2">
    <fb>148.81</fb>
    <v>10</v>
  </rv>
  <rv s="2">
    <fb>152.65</fb>
    <v>10</v>
  </rv>
  <rv s="2">
    <fb>153.04</fb>
    <v>10</v>
  </rv>
  <rv s="2">
    <fb>153.38</fb>
    <v>10</v>
  </rv>
  <rv s="2">
    <fb>148.68</fb>
    <v>10</v>
  </rv>
  <rv s="2">
    <fb>147.99</fb>
    <v>10</v>
  </rv>
  <rv s="2">
    <fb>147.93</fb>
    <v>10</v>
  </rv>
  <rv s="2">
    <fb>150</fb>
    <v>10</v>
  </rv>
  <rv s="2">
    <fb>148.41</fb>
    <v>10</v>
  </rv>
  <rv s="2">
    <fb>152.09</fb>
    <v>10</v>
  </rv>
  <rv s="2">
    <fb>152.94999999999999</fb>
    <v>10</v>
  </rv>
  <rv s="2">
    <fb>155.51</fb>
    <v>10</v>
  </rv>
  <rv s="2">
    <fb>152.56</fb>
    <v>10</v>
  </rv>
  <rv s="2">
    <fb>150.72</fb>
    <v>10</v>
  </rv>
  <rv s="2">
    <fb>151.08000000000001</fb>
    <v>10</v>
  </rv>
  <rv s="2">
    <fb>157.24</fb>
    <v>10</v>
  </rv>
  <rv s="3">
    <v>https://www.bing.com/financeapi/forcetrigger?t=a1mou2&amp;q=XNAS%3aAAPL&amp;form=skydnc</v>
    <v>Learn more on Bing</v>
  </rv>
  <rv s="4">
    <v>6</v>
    <v>APPLE INC. (XNAS:AAPL)</v>
    <v>7</v>
    <v>8</v>
    <v>Finance</v>
    <v>9</v>
    <v>en-AU</v>
    <v>a1mou2</v>
    <v>268435456</v>
    <v>1</v>
    <v>Powered by Refinitiv</v>
    <v>176.39</v>
    <v>124.17</v>
    <v>1.2901</v>
    <v>2.44</v>
    <v>1.4105000000000001E-2</v>
    <v>0.09</v>
    <v>5.13E-4</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175.77</v>
    <v>Computers, Phones &amp; Household Electronics</v>
    <v>Stock</v>
    <v>45072.99995282344</v>
    <v>497</v>
    <v>173.11</v>
    <v>2759286000000</v>
    <v>APPLE INC.</v>
    <v>APPLE INC.</v>
    <v>173.32</v>
    <v>29.336200000000002</v>
    <v>172.99</v>
    <v>175.43</v>
    <v>175.52</v>
    <v>15728700000</v>
    <v>AAPL</v>
    <v>APPLE INC. (XNAS:AAPL)</v>
    <v>54834975</v>
    <v>55184713</v>
    <v>1977</v>
  </rv>
  <rv s="1">
    <v>498</v>
  </rv>
  <rv s="2">
    <fb>148.84</fb>
    <v>10</v>
  </rv>
  <rv s="2">
    <fb>151.21</fb>
    <v>10</v>
  </rv>
  <rv s="2">
    <fb>145.38</fb>
    <v>10</v>
  </rv>
  <rv s="2">
    <fb>146.13999999999999</fb>
    <v>10</v>
  </rv>
  <rv s="2">
    <fb>147.96</fb>
    <v>10</v>
  </rv>
  <rv s="2">
    <fb>142.63999999999999</fb>
    <v>10</v>
  </rv>
  <rv s="2">
    <fb>137.13</fb>
    <v>10</v>
  </rv>
  <rv s="2">
    <fb>131.88</fb>
    <v>10</v>
  </rv>
  <rv s="2">
    <fb>132.76</fb>
    <v>10</v>
  </rv>
  <rv s="2">
    <fb>135.43</fb>
    <v>10</v>
  </rv>
  <rv s="2">
    <fb>130.06</fb>
    <v>10</v>
  </rv>
  <rv s="2">
    <fb>131.56</fb>
    <v>10</v>
  </rv>
  <rv s="2">
    <fb>135.87</fb>
    <v>10</v>
  </rv>
  <rv s="2">
    <fb>135.35</fb>
    <v>10</v>
  </rv>
  <rv s="2">
    <fb>138.27000000000001</fb>
    <v>10</v>
  </rv>
  <rv s="2">
    <fb>141.66</fb>
    <v>10</v>
  </rv>
  <rv s="2">
    <fb>137.44</fb>
    <v>10</v>
  </rv>
  <rv s="2">
    <fb>139.22999999999999</fb>
    <v>10</v>
  </rv>
  <rv s="2">
    <fb>136.72</fb>
    <v>10</v>
  </rv>
  <rv s="2">
    <fb>138.93</fb>
    <v>10</v>
  </rv>
  <rv s="2">
    <fb>141.56</fb>
    <v>10</v>
  </rv>
  <rv s="2">
    <fb>142.91999999999999</fb>
    <v>10</v>
  </rv>
  <rv s="2">
    <fb>146.35</fb>
    <v>10</v>
  </rv>
  <rv s="2">
    <fb>147.04</fb>
    <v>10</v>
  </rv>
  <rv s="2">
    <fb>144.87</fb>
    <v>10</v>
  </rv>
  <rv s="2">
    <fb>145.49</fb>
    <v>10</v>
  </rv>
  <rv s="2">
    <fb>148.47</fb>
    <v>10</v>
  </rv>
  <rv s="2">
    <fb>147.07</fb>
    <v>10</v>
  </rv>
  <rv s="2">
    <fb>151</fb>
    <v>10</v>
  </rv>
  <rv s="2">
    <fb>154.09</fb>
    <v>10</v>
  </rv>
  <rv s="2">
    <fb>156.79</fb>
    <v>10</v>
  </rv>
  <rv s="2">
    <fb>157.35</fb>
    <v>10</v>
  </rv>
  <rv s="2">
    <fb>162.51</fb>
    <v>10</v>
  </rv>
  <rv s="2">
    <fb>161.51</fb>
    <v>10</v>
  </rv>
  <rv s="2">
    <fb>160.01</fb>
    <v>10</v>
  </rv>
  <rv s="2">
    <fb>166.13</fb>
    <v>10</v>
  </rv>
  <rv s="2">
    <fb>165.81</fb>
    <v>10</v>
  </rv>
  <rv s="2">
    <fb>164.87</fb>
    <v>10</v>
  </rv>
  <rv s="2">
    <fb>164.92</fb>
    <v>10</v>
  </rv>
  <rv s="2">
    <fb>169.24</fb>
    <v>10</v>
  </rv>
  <rv s="2">
    <fb>168.49</fb>
    <v>10</v>
  </rv>
  <rv s="2">
    <fb>172.1</fb>
    <v>10</v>
  </rv>
  <rv s="2">
    <fb>173.19</fb>
    <v>10</v>
  </rv>
  <rv s="2">
    <fb>173.03</fb>
    <v>10</v>
  </rv>
  <rv s="2">
    <fb>174.55</fb>
    <v>10</v>
  </rv>
  <rv s="2">
    <fb>174.15</fb>
    <v>10</v>
  </rv>
  <rv s="2">
    <fb>171.52</fb>
    <v>10</v>
  </rv>
  <rv s="2">
    <fb>167.57</fb>
    <v>10</v>
  </rv>
  <rv s="2">
    <fb>167.23</fb>
    <v>10</v>
  </rv>
  <rv s="2">
    <fb>167.53</fb>
    <v>10</v>
  </rv>
  <rv s="2">
    <fb>170.03</fb>
    <v>10</v>
  </rv>
  <rv s="2">
    <fb>163.62</fb>
    <v>10</v>
  </rv>
  <rv s="2">
    <fb>161.38</fb>
    <v>10</v>
  </rv>
  <rv s="2">
    <fb>158.91</fb>
    <v>10</v>
  </rv>
  <rv s="2">
    <fb>157.22</fb>
    <v>10</v>
  </rv>
  <rv s="2">
    <fb>157.96</fb>
    <v>10</v>
  </rv>
  <rv s="2">
    <fb>155.81</fb>
    <v>10</v>
  </rv>
  <rv s="2">
    <fb>154.53</fb>
    <v>10</v>
  </rv>
  <rv s="2">
    <fb>155.96</fb>
    <v>10</v>
  </rv>
  <rv s="2">
    <fb>154.46</fb>
    <v>10</v>
  </rv>
  <rv s="2">
    <fb>157.37</fb>
    <v>10</v>
  </rv>
  <rv s="2">
    <fb>163.43</fb>
    <v>10</v>
  </rv>
  <rv s="2">
    <fb>153.84</fb>
    <v>10</v>
  </rv>
  <rv s="2">
    <fb>155.31</fb>
    <v>10</v>
  </rv>
  <rv s="2">
    <fb>152.37</fb>
    <v>10</v>
  </rv>
  <rv s="2">
    <fb>150.69999999999999</fb>
    <v>10</v>
  </rv>
  <rv s="2">
    <fb>154.47999999999999</fb>
    <v>10</v>
  </rv>
  <rv s="2">
    <fb>156.9</fb>
    <v>10</v>
  </rv>
  <rv s="2">
    <fb>153.72</fb>
    <v>10</v>
  </rv>
  <rv s="2">
    <fb>152.74</fb>
    <v>10</v>
  </rv>
  <rv s="2">
    <fb>150.43</fb>
    <v>10</v>
  </rv>
  <rv s="2">
    <fb>150.77000000000001</fb>
    <v>10</v>
  </rv>
  <rv s="2">
    <fb>151.76</fb>
    <v>10</v>
  </rv>
  <rv s="2">
    <fb>149.84</fb>
    <v>10</v>
  </rv>
  <rv s="2">
    <fb>138.19999999999999</fb>
    <v>10</v>
  </rv>
  <rv s="2">
    <fb>142.44999999999999</fb>
    <v>10</v>
  </rv>
  <rv s="2">
    <fb>146.1</fb>
    <v>10</v>
  </rv>
  <rv s="2">
    <fb>146.4</fb>
    <v>10</v>
  </rv>
  <rv s="2">
    <fb>145.43</fb>
    <v>10</v>
  </rv>
  <rv s="2">
    <fb>140.09</fb>
    <v>10</v>
  </rv>
  <rv s="2">
    <fb>140.41999999999999</fb>
    <v>10</v>
  </rv>
  <rv s="2">
    <fb>138.97999999999999</fb>
    <v>10</v>
  </rv>
  <rv s="2">
    <fb>138.34</fb>
    <v>10</v>
  </rv>
  <rv s="2">
    <fb>142.99</fb>
    <v>10</v>
  </rv>
  <rv s="2">
    <fb>138.38</fb>
    <v>10</v>
  </rv>
  <rv s="2">
    <fb>142.41</fb>
    <v>10</v>
  </rv>
  <rv s="2">
    <fb>143.75</fb>
    <v>10</v>
  </rv>
  <rv s="2">
    <fb>143.86000000000001</fb>
    <v>10</v>
  </rv>
  <rv s="2">
    <fb>143.38999999999999</fb>
    <v>10</v>
  </rv>
  <rv s="2">
    <fb>147.27000000000001</fb>
    <v>10</v>
  </rv>
  <rv s="2">
    <fb>149.44999999999999</fb>
    <v>10</v>
  </rv>
  <rv s="2">
    <fb>152.34</fb>
    <v>10</v>
  </rv>
  <rv s="2">
    <fb>149.35</fb>
    <v>10</v>
  </rv>
  <rv s="2">
    <fb>144.80000000000001</fb>
    <v>10</v>
  </rv>
  <rv s="2">
    <fb>155.74</fb>
    <v>10</v>
  </rv>
  <rv s="2">
    <fb>153.34</fb>
    <v>10</v>
  </rv>
  <rv s="2">
    <fb>150.65</fb>
    <v>10</v>
  </rv>
  <rv s="2">
    <fb>145.03</fb>
    <v>10</v>
  </rv>
  <rv s="2">
    <fb>138.88</fb>
    <v>10</v>
  </rv>
  <rv s="2">
    <fb>138.91999999999999</fb>
    <v>10</v>
  </rv>
  <rv s="2">
    <fb>139.5</fb>
    <v>10</v>
  </rv>
  <rv s="2">
    <fb>134.87</fb>
    <v>10</v>
  </rv>
  <rv s="2">
    <fb>146.87</fb>
    <v>10</v>
  </rv>
  <rv s="2">
    <fb>149.69999999999999</fb>
    <v>10</v>
  </rv>
  <rv s="2">
    <fb>148.28</fb>
    <v>10</v>
  </rv>
  <rv s="2">
    <fb>150.04</fb>
    <v>10</v>
  </rv>
  <rv s="2">
    <fb>148.79</fb>
    <v>10</v>
  </rv>
  <rv s="2">
    <fb>151.29</fb>
    <v>10</v>
  </rv>
  <rv s="2">
    <fb>148.01</fb>
    <v>10</v>
  </rv>
  <rv s="2">
    <fb>151.07</fb>
    <v>10</v>
  </rv>
  <rv s="2">
    <fb>148.11000000000001</fb>
    <v>10</v>
  </rv>
  <rv s="2">
    <fb>144.22</fb>
    <v>10</v>
  </rv>
  <rv s="2">
    <fb>141.16999999999999</fb>
    <v>10</v>
  </rv>
  <rv s="2">
    <fb>148.03</fb>
    <v>10</v>
  </rv>
  <rv s="2">
    <fb>148.31</fb>
    <v>10</v>
  </rv>
  <rv s="2">
    <fb>147.81</fb>
    <v>10</v>
  </rv>
  <rv s="2">
    <fb>146.63</fb>
    <v>10</v>
  </rv>
  <rv s="2">
    <fb>142.91</fb>
    <v>10</v>
  </rv>
  <rv s="2">
    <fb>140.94</fb>
    <v>10</v>
  </rv>
  <rv s="2">
    <fb>142.65</fb>
    <v>10</v>
  </rv>
  <rv s="2">
    <fb>142.16</fb>
    <v>10</v>
  </rv>
  <rv s="2">
    <fb>144.49</fb>
    <v>10</v>
  </rv>
  <rv s="2">
    <fb>145.47</fb>
    <v>10</v>
  </rv>
  <rv s="2">
    <fb>143.21</fb>
    <v>10</v>
  </rv>
  <rv s="2">
    <fb>136.5</fb>
    <v>10</v>
  </rv>
  <rv s="2">
    <fb>134.51</fb>
    <v>10</v>
  </rv>
  <rv s="2">
    <fb>132.37</fb>
    <v>10</v>
  </rv>
  <rv s="2">
    <fb>132.30000000000001</fb>
    <v>10</v>
  </rv>
  <rv s="2">
    <fb>135.44999999999999</fb>
    <v>10</v>
  </rv>
  <rv s="2">
    <fb>132.22999999999999</fb>
    <v>10</v>
  </rv>
  <rv s="2">
    <fb>131.86000000000001</fb>
    <v>10</v>
  </rv>
  <rv s="2">
    <fb>130.03</fb>
    <v>10</v>
  </rv>
  <rv s="2">
    <fb>126.04</fb>
    <v>10</v>
  </rv>
  <rv s="2">
    <fb>129.61000000000001</fb>
    <v>10</v>
  </rv>
  <rv s="2">
    <fb>129.93</fb>
    <v>10</v>
  </rv>
  <rv s="2">
    <fb>125.07</fb>
    <v>10</v>
  </rv>
  <rv s="2">
    <fb>126.36</fb>
    <v>10</v>
  </rv>
  <rv s="2">
    <fb>125.02</fb>
    <v>10</v>
  </rv>
  <rv s="2">
    <fb>129.62</fb>
    <v>10</v>
  </rv>
  <rv s="2">
    <fb>130.15</fb>
    <v>10</v>
  </rv>
  <rv s="2">
    <fb>130.72999999999999</fb>
    <v>10</v>
  </rv>
  <rv s="2">
    <fb>133.49</fb>
    <v>10</v>
  </rv>
  <rv s="2">
    <fb>133.41</fb>
    <v>10</v>
  </rv>
  <rv s="2">
    <fb>134.76</fb>
    <v>10</v>
  </rv>
  <rv s="2">
    <fb>135.94</fb>
    <v>10</v>
  </rv>
  <rv s="2">
    <fb>135.21</fb>
    <v>10</v>
  </rv>
  <rv s="2">
    <fb>135.27000000000001</fb>
    <v>10</v>
  </rv>
  <rv s="2">
    <fb>137.87</fb>
    <v>10</v>
  </rv>
  <rv s="2">
    <fb>141.11000000000001</fb>
    <v>10</v>
  </rv>
  <rv s="2">
    <fb>142.53</fb>
    <v>10</v>
  </rv>
  <rv s="2">
    <fb>141.86000000000001</fb>
    <v>10</v>
  </rv>
  <rv s="2">
    <fb>143.96</fb>
    <v>10</v>
  </rv>
  <rv s="2">
    <fb>145.93</fb>
    <v>10</v>
  </rv>
  <rv s="2">
    <fb>143</fb>
    <v>10</v>
  </rv>
  <rv s="2">
    <fb>150.82</fb>
    <v>10</v>
  </rv>
  <rv s="2">
    <fb>154.5</fb>
    <v>10</v>
  </rv>
  <rv s="2">
    <fb>151.72999999999999</fb>
    <v>10</v>
  </rv>
  <rv s="2">
    <fb>154.65</fb>
    <v>10</v>
  </rv>
  <rv s="2">
    <fb>151.91999999999999</fb>
    <v>10</v>
  </rv>
  <rv s="2">
    <fb>151.01</fb>
    <v>10</v>
  </rv>
  <rv s="2">
    <fb>153.85</fb>
    <v>10</v>
  </rv>
  <rv s="2">
    <fb>153.19999999999999</fb>
    <v>10</v>
  </rv>
  <rv s="2">
    <fb>153.71</fb>
    <v>10</v>
  </rv>
  <rv s="2">
    <fb>152.55000000000001</fb>
    <v>10</v>
  </rv>
  <rv s="2">
    <fb>148.47999999999999</fb>
    <v>10</v>
  </rv>
  <rv s="2">
    <fb>148.91</fb>
    <v>10</v>
  </rv>
  <rv s="2">
    <fb>149.4</fb>
    <v>10</v>
  </rv>
  <rv s="2">
    <fb>146.71</fb>
    <v>10</v>
  </rv>
  <rv s="2">
    <fb>147.91999999999999</fb>
    <v>10</v>
  </rv>
  <rv s="2">
    <fb>147.41</fb>
    <v>10</v>
  </rv>
  <rv s="2">
    <fb>145.91</fb>
    <v>10</v>
  </rv>
  <rv s="2">
    <fb>151.03</fb>
    <v>10</v>
  </rv>
  <rv s="2">
    <fb>153.83000000000001</fb>
    <v>10</v>
  </rv>
  <rv s="2">
    <fb>152.87</fb>
    <v>10</v>
  </rv>
  <rv s="2">
    <fb>150.59</fb>
    <v>10</v>
  </rv>
  <rv s="2">
    <fb>148.5</fb>
    <v>10</v>
  </rv>
  <rv s="2">
    <fb>150.47</fb>
    <v>10</v>
  </rv>
  <rv s="2">
    <fb>152.59</fb>
    <v>10</v>
  </rv>
  <rv s="2">
    <fb>152.99</fb>
    <v>10</v>
  </rv>
  <rv s="2">
    <fb>155.85</fb>
    <v>10</v>
  </rv>
  <rv s="2">
    <fb>155</fb>
    <v>10</v>
  </rv>
  <rv s="2">
    <fb>157.4</fb>
    <v>10</v>
  </rv>
  <rv s="2">
    <fb>159.28</fb>
    <v>10</v>
  </rv>
  <rv s="2">
    <fb>157.83000000000001</fb>
    <v>10</v>
  </rv>
  <rv s="2">
    <fb>158.93</fb>
    <v>10</v>
  </rv>
  <rv s="2">
    <fb>160.25</fb>
    <v>10</v>
  </rv>
  <rv s="2">
    <fb>158.28</fb>
    <v>10</v>
  </rv>
  <rv s="2">
    <fb>157.65</fb>
    <v>10</v>
  </rv>
  <rv s="2">
    <fb>160.77000000000001</fb>
    <v>10</v>
  </rv>
  <rv s="2">
    <fb>162.36000000000001</fb>
    <v>10</v>
  </rv>
  <rv s="2">
    <fb>164.9</fb>
    <v>10</v>
  </rv>
  <rv s="2">
    <fb>166.17</fb>
    <v>10</v>
  </rv>
  <rv s="2">
    <fb>165.63</fb>
    <v>10</v>
  </rv>
  <rv s="2">
    <fb>163.76</fb>
    <v>10</v>
  </rv>
  <rv s="2">
    <fb>164.66</fb>
    <v>10</v>
  </rv>
  <rv s="2">
    <fb>162.03</fb>
    <v>10</v>
  </rv>
  <rv s="2">
    <fb>160.80000000000001</fb>
    <v>10</v>
  </rv>
  <rv s="2">
    <fb>160.1</fb>
    <v>10</v>
  </rv>
  <rv s="2">
    <fb>165.56</fb>
    <v>10</v>
  </rv>
  <rv s="2">
    <fb>165.21</fb>
    <v>10</v>
  </rv>
  <rv s="2">
    <fb>165.23</fb>
    <v>10</v>
  </rv>
  <rv s="2">
    <fb>166.47</fb>
    <v>10</v>
  </rv>
  <rv s="2">
    <fb>167.63</fb>
    <v>10</v>
  </rv>
  <rv s="2">
    <fb>166.65</fb>
    <v>10</v>
  </rv>
  <rv s="2">
    <fb>165.02</fb>
    <v>10</v>
  </rv>
  <rv s="2">
    <fb>165.33</fb>
    <v>10</v>
  </rv>
  <rv s="2">
    <fb>163.77000000000001</fb>
    <v>10</v>
  </rv>
  <rv s="2">
    <fb>168.41</fb>
    <v>10</v>
  </rv>
  <rv s="2">
    <fb>169.68</fb>
    <v>10</v>
  </rv>
  <rv s="2">
    <fb>169.59</fb>
    <v>10</v>
  </rv>
  <rv s="2">
    <fb>168.54</fb>
    <v>10</v>
  </rv>
  <rv s="2">
    <fb>167.45</fb>
    <v>10</v>
  </rv>
  <rv s="2">
    <fb>165.79</fb>
    <v>10</v>
  </rv>
  <rv s="2">
    <fb>173.57</fb>
    <v>10</v>
  </rv>
  <rv s="2">
    <fb>173.5</fb>
    <v>10</v>
  </rv>
  <rv s="2">
    <fb>171.77</fb>
    <v>10</v>
  </rv>
  <rv s="2">
    <fb>173.55500000000001</fb>
    <v>10</v>
  </rv>
  <rv s="2">
    <fb>173.75</fb>
    <v>10</v>
  </rv>
  <rv s="2">
    <fb>172.57</fb>
    <v>10</v>
  </rv>
  <rv s="2">
    <fb>172.07</fb>
    <v>10</v>
  </rv>
  <rv s="2">
    <fb>172.69</fb>
    <v>10</v>
  </rv>
  <rv s="2">
    <fb>175.05</fb>
    <v>10</v>
  </rv>
  <rv s="2">
    <fb>175.16</fb>
    <v>10</v>
  </rv>
  <rv s="2">
    <fb>174.2</fb>
    <v>10</v>
  </rv>
  <rv s="2">
    <fb>171.56</fb>
    <v>10</v>
  </rv>
  <rv s="2">
    <fb>171.84</fb>
    <v>10</v>
  </rv>
  <rv s="2">
    <fb>172.99</fb>
    <v>10</v>
  </rv>
  <rv s="2">
    <fb>175.43</fb>
    <v>10</v>
  </rv>
  <rv s="3">
    <v>https://www.bing.com/financeapi/forcetrigger?t=a1p7zr&amp;q=XNYS%3aCAT&amp;form=skydnc</v>
    <v>Learn more on Bing</v>
  </rv>
  <rv s="4">
    <v>6</v>
    <v>CATERPILLAR INC. (XNYS:CAT)</v>
    <v>7</v>
    <v>8</v>
    <v>Finance</v>
    <v>9</v>
    <v>en-AU</v>
    <v>a1p7zr</v>
    <v>268435456</v>
    <v>1</v>
    <v>Powered by Refinitiv</v>
    <v>266.04000000000002</v>
    <v>160.6</v>
    <v>1.0760000000000001</v>
    <v>1.82</v>
    <v>8.6670000000000011E-3</v>
    <v>0.05</v>
    <v>2.3609999999999999E-4</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213.28</v>
    <v>Machinery, Equipment &amp; Components</v>
    <v>Stock</v>
    <v>45072.994536863283</v>
    <v>728</v>
    <v>210.20500000000001</v>
    <v>109152300000</v>
    <v>CATERPILLAR INC.</v>
    <v>CATERPILLAR INC.</v>
    <v>211.74</v>
    <v>15.5229</v>
    <v>209.98</v>
    <v>211.8</v>
    <v>211.85</v>
    <v>515355700</v>
    <v>CAT</v>
    <v>CATERPILLAR INC. (XNYS:CAT)</v>
    <v>1973881</v>
    <v>3081479</v>
    <v>1986</v>
  </rv>
  <rv s="1">
    <v>729</v>
  </rv>
  <rv s="2">
    <fb>215.85</fb>
    <v>10</v>
  </rv>
  <rv s="2">
    <fb>217.57</fb>
    <v>10</v>
  </rv>
  <rv s="2">
    <fb>220</fb>
    <v>10</v>
  </rv>
  <rv s="2">
    <fb>222.9</fb>
    <v>10</v>
  </rv>
  <rv s="2">
    <fb>223.63</fb>
    <v>10</v>
  </rv>
  <rv s="2">
    <fb>227.1</fb>
    <v>10</v>
  </rv>
  <rv s="2">
    <fb>229.8</fb>
    <v>10</v>
  </rv>
  <rv s="2">
    <fb>223.67</fb>
    <v>10</v>
  </rv>
  <rv s="2">
    <fb>215.18</fb>
    <v>10</v>
  </rv>
  <rv s="2">
    <fb>206.88</fb>
    <v>10</v>
  </rv>
  <rv s="2">
    <fb>206.69</fb>
    <v>10</v>
  </rv>
  <rv s="2">
    <fb>206</fb>
    <v>10</v>
  </rv>
  <rv s="2">
    <fb>194.79</fb>
    <v>10</v>
  </rv>
  <rv s="2">
    <fb>192.64</fb>
    <v>10</v>
  </rv>
  <rv s="2">
    <fb>196.37</fb>
    <v>10</v>
  </rv>
  <rv s="2">
    <fb>187.83</fb>
    <v>10</v>
  </rv>
  <rv s="2">
    <fb>178.67</fb>
    <v>10</v>
  </rv>
  <rv s="2">
    <fb>185.49</fb>
    <v>10</v>
  </rv>
  <rv s="2">
    <fb>187.59</fb>
    <v>10</v>
  </rv>
  <rv s="2">
    <fb>187.44</fb>
    <v>10</v>
  </rv>
  <rv s="2">
    <fb>183.48</fb>
    <v>10</v>
  </rv>
  <rv s="2">
    <fb>178.76</fb>
    <v>10</v>
  </rv>
  <rv s="2">
    <fb>178.29</fb>
    <v>10</v>
  </rv>
  <rv s="2">
    <fb>173.76</fb>
    <v>10</v>
  </rv>
  <rv s="2">
    <fb>180.28</fb>
    <v>10</v>
  </rv>
  <rv s="2">
    <fb>179.1</fb>
    <v>10</v>
  </rv>
  <rv s="2">
    <fb>175.02</fb>
    <v>10</v>
  </rv>
  <rv s="2">
    <fb>174.49</fb>
    <v>10</v>
  </rv>
  <rv s="2">
    <fb>173.87</fb>
    <v>10</v>
  </rv>
  <rv s="2">
    <fb>169.94</fb>
    <v>10</v>
  </rv>
  <rv s="2">
    <fb>173.38</fb>
    <v>10</v>
  </rv>
  <rv s="2">
    <fb>173.49</fb>
    <v>10</v>
  </rv>
  <rv s="2">
    <fb>179.49</fb>
    <v>10</v>
  </rv>
  <rv s="2">
    <fb>179.97</fb>
    <v>10</v>
  </rv>
  <rv s="2">
    <fb>180.99</fb>
    <v>10</v>
  </rv>
  <rv s="2">
    <fb>178.62</fb>
    <v>10</v>
  </rv>
  <rv s="2">
    <fb>181.81</fb>
    <v>10</v>
  </rv>
  <rv s="2">
    <fb>181.23</fb>
    <v>10</v>
  </rv>
  <rv s="2">
    <fb>185.25</fb>
    <v>10</v>
  </rv>
  <rv s="2">
    <fb>187.84</fb>
    <v>10</v>
  </rv>
  <rv s="2">
    <fb>198.25</fb>
    <v>10</v>
  </rv>
  <rv s="2">
    <fb>194.86</fb>
    <v>10</v>
  </rv>
  <rv s="2">
    <fb>183.51</fb>
    <v>10</v>
  </rv>
  <rv s="2">
    <fb>182.87</fb>
    <v>10</v>
  </rv>
  <rv s="2">
    <fb>183.64</fb>
    <v>10</v>
  </rv>
  <rv s="2">
    <fb>185.39</fb>
    <v>10</v>
  </rv>
  <rv s="2">
    <fb>185.81</fb>
    <v>10</v>
  </rv>
  <rv s="2">
    <fb>186.03</fb>
    <v>10</v>
  </rv>
  <rv s="2">
    <fb>190.72</fb>
    <v>10</v>
  </rv>
  <rv s="2">
    <fb>194</fb>
    <v>10</v>
  </rv>
  <rv s="2">
    <fb>196.84</fb>
    <v>10</v>
  </rv>
  <rv s="2">
    <fb>195.95</fb>
    <v>10</v>
  </rv>
  <rv s="2">
    <fb>197.52</fb>
    <v>10</v>
  </rv>
  <rv s="2">
    <fb>195.93</fb>
    <v>10</v>
  </rv>
  <rv s="2">
    <fb>197.35</fb>
    <v>10</v>
  </rv>
  <rv s="2">
    <fb>195.6</fb>
    <v>10</v>
  </rv>
  <rv s="2">
    <fb>191.76</fb>
    <v>10</v>
  </rv>
  <rv s="2">
    <fb>197.21</fb>
    <v>10</v>
  </rv>
  <rv s="2">
    <fb>194.16</fb>
    <v>10</v>
  </rv>
  <rv s="2">
    <fb>198.88</fb>
    <v>10</v>
  </rv>
  <rv s="2">
    <fb>191.92</fb>
    <v>10</v>
  </rv>
  <rv s="2">
    <fb>191.78</fb>
    <v>10</v>
  </rv>
  <rv s="2">
    <fb>186.94</fb>
    <v>10</v>
  </rv>
  <rv s="2">
    <fb>184.71</fb>
    <v>10</v>
  </rv>
  <rv s="2">
    <fb>182.44</fb>
    <v>10</v>
  </rv>
  <rv s="2">
    <fb>180.83</fb>
    <v>10</v>
  </rv>
  <rv s="2">
    <fb>180.66</fb>
    <v>10</v>
  </rv>
  <rv s="2">
    <fb>180.86</fb>
    <v>10</v>
  </rv>
  <rv s="2">
    <fb>183.15</fb>
    <v>10</v>
  </rv>
  <rv s="2">
    <fb>189.49</fb>
    <v>10</v>
  </rv>
  <rv s="2">
    <fb>192.4</fb>
    <v>10</v>
  </rv>
  <rv s="2">
    <fb>184.31</fb>
    <v>10</v>
  </rv>
  <rv s="2">
    <fb>184.65</fb>
    <v>10</v>
  </rv>
  <rv s="2">
    <fb>182.49</fb>
    <v>10</v>
  </rv>
  <rv s="2">
    <fb>179.47</fb>
    <v>10</v>
  </rv>
  <rv s="2">
    <fb>182.11</fb>
    <v>10</v>
  </rv>
  <rv s="2">
    <fb>177.99</fb>
    <v>10</v>
  </rv>
  <rv s="2">
    <fb>171.95</fb>
    <v>10</v>
  </rv>
  <rv s="2">
    <fb>170.55</fb>
    <v>10</v>
  </rv>
  <rv s="2">
    <fb>164.24</fb>
    <v>10</v>
  </rv>
  <rv s="2">
    <fb>162.62</fb>
    <v>10</v>
  </rv>
  <rv s="2">
    <fb>167.76</fb>
    <v>10</v>
  </rv>
  <rv s="2">
    <fb>165.9</fb>
    <v>10</v>
  </rv>
  <rv s="2">
    <fb>164.08</fb>
    <v>10</v>
  </rv>
  <rv s="2">
    <fb>171.23</fb>
    <v>10</v>
  </rv>
  <rv s="2">
    <fb>179.63</fb>
    <v>10</v>
  </rv>
  <rv s="2">
    <fb>178.38</fb>
    <v>10</v>
  </rv>
  <rv s="2">
    <fb>178.81</fb>
    <v>10</v>
  </rv>
  <rv s="2">
    <fb>177.55</fb>
    <v>10</v>
  </rv>
  <rv s="2">
    <fb>179.75</fb>
    <v>10</v>
  </rv>
  <rv s="2">
    <fb>179.5</fb>
    <v>10</v>
  </rv>
  <rv s="2">
    <fb>183.14</fb>
    <v>10</v>
  </rv>
  <rv s="2">
    <fb>178.19</fb>
    <v>10</v>
  </rv>
  <rv s="2">
    <fb>180.8</fb>
    <v>10</v>
  </rv>
  <rv s="2">
    <fb>183.55</fb>
    <v>10</v>
  </rv>
  <rv s="2">
    <fb>184.41</fb>
    <v>10</v>
  </rv>
  <rv s="2">
    <fb>180.54</fb>
    <v>10</v>
  </rv>
  <rv s="2">
    <fb>190.22</fb>
    <v>10</v>
  </rv>
  <rv s="2">
    <fb>191.3</fb>
    <v>10</v>
  </rv>
  <rv s="2">
    <fb>194.84</fb>
    <v>10</v>
  </rv>
  <rv s="2">
    <fb>196.96</fb>
    <v>10</v>
  </rv>
  <rv s="2">
    <fb>212.14</fb>
    <v>10</v>
  </rv>
  <rv s="2">
    <fb>219.34</fb>
    <v>10</v>
  </rv>
  <rv s="2">
    <fb>216.46</fb>
    <v>10</v>
  </rv>
  <rv s="2">
    <fb>218.5</fb>
    <v>10</v>
  </rv>
  <rv s="2">
    <fb>214.54</fb>
    <v>10</v>
  </rv>
  <rv s="2">
    <fb>219.26</fb>
    <v>10</v>
  </rv>
  <rv s="2">
    <fb>227.85</fb>
    <v>10</v>
  </rv>
  <rv s="2">
    <fb>228.61</fb>
    <v>10</v>
  </rv>
  <rv s="2">
    <fb>229.81</fb>
    <v>10</v>
  </rv>
  <rv s="2">
    <fb>225.54</fb>
    <v>10</v>
  </rv>
  <rv s="2">
    <fb>232.45</fb>
    <v>10</v>
  </rv>
  <rv s="2">
    <fb>236.49</fb>
    <v>10</v>
  </rv>
  <rv s="2">
    <fb>236.5</fb>
    <v>10</v>
  </rv>
  <rv s="2">
    <fb>234.59</fb>
    <v>10</v>
  </rv>
  <rv s="2">
    <fb>232.42</fb>
    <v>10</v>
  </rv>
  <rv s="2">
    <fb>230.44</fb>
    <v>10</v>
  </rv>
  <rv s="2">
    <fb>231.43</fb>
    <v>10</v>
  </rv>
  <rv s="2">
    <fb>232.17</fb>
    <v>10</v>
  </rv>
  <rv s="2">
    <fb>237.26</fb>
    <v>10</v>
  </rv>
  <rv s="2">
    <fb>236.92</fb>
    <v>10</v>
  </rv>
  <rv s="2">
    <fb>235.7</fb>
    <v>10</v>
  </rv>
  <rv s="2">
    <fb>232.3</fb>
    <v>10</v>
  </rv>
  <rv s="2">
    <fb>235.12</fb>
    <v>10</v>
  </rv>
  <rv s="2">
    <fb>236.41</fb>
    <v>10</v>
  </rv>
  <rv s="2">
    <fb>235.69</fb>
    <v>10</v>
  </rv>
  <rv s="2">
    <fb>236.13</fb>
    <v>10</v>
  </rv>
  <rv s="2">
    <fb>232.57</fb>
    <v>10</v>
  </rv>
  <rv s="2">
    <fb>228.29</fb>
    <v>10</v>
  </rv>
  <rv s="2">
    <fb>228.98</fb>
    <v>10</v>
  </rv>
  <rv s="2">
    <fb>230.92</fb>
    <v>10</v>
  </rv>
  <rv s="2">
    <fb>227.29</fb>
    <v>10</v>
  </rv>
  <rv s="2">
    <fb>233.06</fb>
    <v>10</v>
  </rv>
  <rv s="2">
    <fb>235.49</fb>
    <v>10</v>
  </rv>
  <rv s="2">
    <fb>234.48</fb>
    <v>10</v>
  </rv>
  <rv s="2">
    <fb>230.66</fb>
    <v>10</v>
  </rv>
  <rv s="2">
    <fb>232.72</fb>
    <v>10</v>
  </rv>
  <rv s="2">
    <fb>232.29</fb>
    <v>10</v>
  </rv>
  <rv s="2">
    <fb>235.14</fb>
    <v>10</v>
  </rv>
  <rv s="2">
    <fb>241.73</fb>
    <v>10</v>
  </rv>
  <rv s="2">
    <fb>237.54</fb>
    <v>10</v>
  </rv>
  <rv s="2">
    <fb>239.87</fb>
    <v>10</v>
  </rv>
  <rv s="2">
    <fb>243.14</fb>
    <v>10</v>
  </rv>
  <rv s="2">
    <fb>239.38</fb>
    <v>10</v>
  </rv>
  <rv s="2">
    <fb>240.2</fb>
    <v>10</v>
  </rv>
  <rv s="2">
    <fb>239.56</fb>
    <v>10</v>
  </rv>
  <rv s="2">
    <fb>238.88</fb>
    <v>10</v>
  </rv>
  <rv s="2">
    <fb>241.36</fb>
    <v>10</v>
  </rv>
  <rv s="2">
    <fb>240.28</fb>
    <v>10</v>
  </rv>
  <rv s="2">
    <fb>248.86</fb>
    <v>10</v>
  </rv>
  <rv s="2">
    <fb>246.62</fb>
    <v>10</v>
  </rv>
  <rv s="2">
    <fb>250.51</fb>
    <v>10</v>
  </rv>
  <rv s="2">
    <fb>250.73</fb>
    <v>10</v>
  </rv>
  <rv s="2">
    <fb>255.07</fb>
    <v>10</v>
  </rv>
  <rv s="2">
    <fb>258.45999999999998</fb>
    <v>10</v>
  </rv>
  <rv s="2">
    <fb>256.26</fb>
    <v>10</v>
  </rv>
  <rv s="2">
    <fb>252.82</fb>
    <v>10</v>
  </rv>
  <rv s="2">
    <fb>245.75</fb>
    <v>10</v>
  </rv>
  <rv s="2">
    <fb>249.71</fb>
    <v>10</v>
  </rv>
  <rv s="2">
    <fb>252.7</fb>
    <v>10</v>
  </rv>
  <rv s="2">
    <fb>257.61</fb>
    <v>10</v>
  </rv>
  <rv s="2">
    <fb>258.44</fb>
    <v>10</v>
  </rv>
  <rv s="2">
    <fb>262.12</fb>
    <v>10</v>
  </rv>
  <rv s="2">
    <fb>264.54000000000002</fb>
    <v>10</v>
  </rv>
  <rv s="2">
    <fb>261.5</fb>
    <v>10</v>
  </rv>
  <rv s="2">
    <fb>252.29</fb>
    <v>10</v>
  </rv>
  <rv s="2">
    <fb>249.54</fb>
    <v>10</v>
  </rv>
  <rv s="2">
    <fb>244.9</fb>
    <v>10</v>
  </rv>
  <rv s="2">
    <fb>247.76</fb>
    <v>10</v>
  </rv>
  <rv s="2">
    <fb>251.42</fb>
    <v>10</v>
  </rv>
  <rv s="2">
    <fb>249.66</fb>
    <v>10</v>
  </rv>
  <rv s="2">
    <fb>248.87</fb>
    <v>10</v>
  </rv>
  <rv s="2">
    <fb>246.28</fb>
    <v>10</v>
  </rv>
  <rv s="2">
    <fb>247.67</fb>
    <v>10</v>
  </rv>
  <rv s="2">
    <fb>248.15</fb>
    <v>10</v>
  </rv>
  <rv s="2">
    <fb>244.36</fb>
    <v>10</v>
  </rv>
  <rv s="2">
    <fb>248.7</fb>
    <v>10</v>
  </rv>
  <rv s="2">
    <fb>246.52</fb>
    <v>10</v>
  </rv>
  <rv s="2">
    <fb>247.79</fb>
    <v>10</v>
  </rv>
  <rv s="2">
    <fb>240.71</fb>
    <v>10</v>
  </rv>
  <rv s="2">
    <fb>237.89</fb>
    <v>10</v>
  </rv>
  <rv s="2">
    <fb>237.95</fb>
    <v>10</v>
  </rv>
  <rv s="2">
    <fb>236.17</fb>
    <v>10</v>
  </rv>
  <rv s="2">
    <fb>239.98</fb>
    <v>10</v>
  </rv>
  <rv s="2">
    <fb>239.55</fb>
    <v>10</v>
  </rv>
  <rv s="2">
    <fb>248.67</fb>
    <v>10</v>
  </rv>
  <rv s="2">
    <fb>252.18</fb>
    <v>10</v>
  </rv>
  <rv s="2">
    <fb>255.31</fb>
    <v>10</v>
  </rv>
  <rv s="2">
    <fb>253.98</fb>
    <v>10</v>
  </rv>
  <rv s="2">
    <fb>246.14</fb>
    <v>10</v>
  </rv>
  <rv s="2">
    <fb>248.72</fb>
    <v>10</v>
  </rv>
  <rv s="2">
    <fb>240.96</fb>
    <v>10</v>
  </rv>
  <rv s="2">
    <fb>227.01</fb>
    <v>10</v>
  </rv>
  <rv s="2">
    <fb>224.7</fb>
    <v>10</v>
  </rv>
  <rv s="2">
    <fb>225.67</fb>
    <v>10</v>
  </rv>
  <rv s="2">
    <fb>217.26</fb>
    <v>10</v>
  </rv>
  <rv s="2">
    <fb>218.71</fb>
    <v>10</v>
  </rv>
  <rv s="2">
    <fb>215.01</fb>
    <v>10</v>
  </rv>
  <rv s="2">
    <fb>220.31</fb>
    <v>10</v>
  </rv>
  <rv s="2">
    <fb>224.92</fb>
    <v>10</v>
  </rv>
  <rv s="2">
    <fb>219.95</fb>
    <v>10</v>
  </rv>
  <rv s="2">
    <fb>219.44</fb>
    <v>10</v>
  </rv>
  <rv s="2">
    <fb>217.01</fb>
    <v>10</v>
  </rv>
  <rv s="2">
    <fb>218</fb>
    <v>10</v>
  </rv>
  <rv s="2">
    <fb>220.16</fb>
    <v>10</v>
  </rv>
  <rv s="2">
    <fb>223</fb>
    <v>10</v>
  </rv>
  <rv s="2">
    <fb>224.54</fb>
    <v>10</v>
  </rv>
  <rv s="2">
    <fb>228.84</fb>
    <v>10</v>
  </rv>
  <rv s="2">
    <fb>229.87</fb>
    <v>10</v>
  </rv>
  <rv s="2">
    <fb>217.45</fb>
    <v>10</v>
  </rv>
  <rv s="2">
    <fb>213.53</fb>
    <v>10</v>
  </rv>
  <rv s="2">
    <fb>209.17</fb>
    <v>10</v>
  </rv>
  <rv s="2">
    <fb>215.53</fb>
    <v>10</v>
  </rv>
  <rv s="2">
    <fb>220.6</fb>
    <v>10</v>
  </rv>
  <rv s="2">
    <fb>220.5</fb>
    <v>10</v>
  </rv>
  <rv s="2">
    <fb>221.67</fb>
    <v>10</v>
  </rv>
  <rv s="2">
    <fb>223.68</fb>
    <v>10</v>
  </rv>
  <rv s="2">
    <fb>225.24</fb>
    <v>10</v>
  </rv>
  <rv s="2">
    <fb>225.2</fb>
    <v>10</v>
  </rv>
  <rv s="2">
    <fb>224.65</fb>
    <v>10</v>
  </rv>
  <rv s="2">
    <fb>222.27</fb>
    <v>10</v>
  </rv>
  <rv s="2">
    <fb>220.27</fb>
    <v>10</v>
  </rv>
  <rv s="2">
    <fb>223.43</fb>
    <v>10</v>
  </rv>
  <rv s="2">
    <fb>218.63</fb>
    <v>10</v>
  </rv>
  <rv s="2">
    <fb>216.19</fb>
    <v>10</v>
  </rv>
  <rv s="2">
    <fb>214.33</fb>
    <v>10</v>
  </rv>
  <rv s="2">
    <fb>218.8</fb>
    <v>10</v>
  </rv>
  <rv s="2">
    <fb>217.27</fb>
    <v>10</v>
  </rv>
  <rv s="2">
    <fb>215.15</fb>
    <v>10</v>
  </rv>
  <rv s="2">
    <fb>215.64</fb>
    <v>10</v>
  </rv>
  <rv s="2">
    <fb>210.38</fb>
    <v>10</v>
  </rv>
  <rv s="2">
    <fb>215.09</fb>
    <v>10</v>
  </rv>
  <rv s="2">
    <fb>214.79</fb>
    <v>10</v>
  </rv>
  <rv s="2">
    <fb>213.49</fb>
    <v>10</v>
  </rv>
  <rv s="2">
    <fb>213.17</fb>
    <v>10</v>
  </rv>
  <rv s="2">
    <fb>210.03</fb>
    <v>10</v>
  </rv>
  <rv s="2">
    <fb>209.54</fb>
    <v>10</v>
  </rv>
  <rv s="2">
    <fb>211.29</fb>
    <v>10</v>
  </rv>
  <rv s="2">
    <fb>207.2</fb>
    <v>10</v>
  </rv>
  <rv s="2">
    <fb>212.1</fb>
    <v>10</v>
  </rv>
  <rv s="2">
    <fb>214.72</fb>
    <v>10</v>
  </rv>
  <rv s="2">
    <fb>214.78</fb>
    <v>10</v>
  </rv>
  <rv s="2">
    <fb>214.26</fb>
    <v>10</v>
  </rv>
  <rv s="2">
    <fb>212.71</fb>
    <v>10</v>
  </rv>
  <rv s="2">
    <fb>209.7</fb>
    <v>10</v>
  </rv>
  <rv s="2">
    <fb>209.98</fb>
    <v>10</v>
  </rv>
  <rv s="2">
    <fb>211.8</fb>
    <v>10</v>
  </rv>
  <rv s="3">
    <v>https://creativecommons.org/licenses/by-sa/3.0</v>
    <v>CC BY-SA 3.0</v>
  </rv>
  <rv s="3">
    <v>http://ru.wikipedia.org/wiki/Enbridge</v>
    <v>Wikipedia</v>
  </rv>
  <rv s="5">
    <v>978</v>
    <v>979</v>
  </rv>
  <rv s="6">
    <v>15</v>
    <v>https://www.bing.com/th?id=AMMS_2dff174a9486b673dc917f30af9876c5&amp;qlt=95</v>
    <v>980</v>
    <v>0</v>
    <v>https://www.bing.com/images/search?form=xlimg&amp;q=enbridge</v>
    <v>Image of Enbridge Inc.</v>
  </rv>
  <rv s="3">
    <v>https://www.bing.com/financeapi/forcetrigger?t=a1rykr&amp;q=XNYS%3aENB&amp;form=skydnc</v>
    <v>Learn more on Bing</v>
  </rv>
  <rv s="7">
    <v>11</v>
    <v>Enbridge Inc. (XNYS:ENB)</v>
    <v>13</v>
    <v>14</v>
    <v>Finance</v>
    <v>9</v>
    <v>en-AU</v>
    <v>a1rykr</v>
    <v>268435456</v>
    <v>1</v>
    <v>Powered by Refinitiv</v>
    <v>47.67</v>
    <v>35.020000000000003</v>
    <v>0.90329999999999999</v>
    <v>-0.03</v>
    <v>-8.3540000000000003E-4</v>
    <v>0.11</v>
    <v>3.0659999999999997E-3</v>
    <v>USD</v>
    <v>Enbridge Inc. is an energy transportation and distribution company. The Company operates through five business segments: Liquids Pipelines, Gas Transmission and Midstream, Gas Distribution and Storage, Renewable Power Generation, and Energy Services. Liquids Pipelines consists of pipelines and terminals in Canada and the United States (US) that transport and export various grades of crude oil and other liquid hydrocarbons. Gas Transmission and Midstream consists of its investments in natural gas pipelines and gathering and processing facilities in Canada and the United States. Gas Distribution and Storage consists of its natural gas utility operations. Renewable Power Generation consists primarily of investments in wind and solar assets, as well as geothermal, waste heat recovery, and transmission assets. Energy Services segment provides physical commodity marketing, logistics services, and energy marketing services to North American refiners, producers and other customers.</v>
    <v>11100</v>
    <v>New York Stock Exchange</v>
    <v>XNYS</v>
    <v>XNYS</v>
    <v>Suite 200, 425 - 1 Street S.W., CALGARY, AB, T2P 3L8 CA</v>
    <v>36.200000000000003</v>
    <v>981</v>
    <v>Oil &amp; Gas Related Equipment and Services</v>
    <v>Stock</v>
    <v>45072.998381828125</v>
    <v>982</v>
    <v>35.85</v>
    <v>98731380000</v>
    <v>Enbridge Inc.</v>
    <v>Enbridge Inc.</v>
    <v>36.07</v>
    <v>41.399299999999997</v>
    <v>35.909999999999997</v>
    <v>35.880000000000003</v>
    <v>35.99</v>
    <v>2024676000</v>
    <v>ENB</v>
    <v>Enbridge Inc. (XNYS:ENB)</v>
    <v>5139365</v>
    <v>3526348</v>
    <v>1987</v>
  </rv>
  <rv s="1">
    <v>983</v>
  </rv>
  <rv s="2">
    <fb>46.15</fb>
    <v>10</v>
  </rv>
  <rv s="2">
    <fb>45.95</fb>
    <v>10</v>
  </rv>
  <rv s="2">
    <fb>46.93</fb>
    <v>10</v>
  </rv>
  <rv s="2">
    <fb>46.81</fb>
    <v>10</v>
  </rv>
  <rv s="2">
    <fb>47.11</fb>
    <v>10</v>
  </rv>
  <rv s="2">
    <fb>47.53</fb>
    <v>10</v>
  </rv>
  <rv s="2">
    <fb>47.18</fb>
    <v>10</v>
  </rv>
  <rv s="2">
    <fb>46.17</fb>
    <v>10</v>
  </rv>
  <rv s="2">
    <fb>45.55</fb>
    <v>10</v>
  </rv>
  <rv s="2">
    <fb>44</fb>
    <v>10</v>
  </rv>
  <rv s="2">
    <fb>42.94</fb>
    <v>10</v>
  </rv>
  <rv s="2">
    <fb>42.68</fb>
    <v>10</v>
  </rv>
  <rv s="2">
    <fb>40.97</fb>
    <v>10</v>
  </rv>
  <rv s="2">
    <fb>40.49</fb>
    <v>10</v>
  </rv>
  <rv s="2">
    <fb>41.49</fb>
    <v>10</v>
  </rv>
  <rv s="2">
    <fb>41.25</fb>
    <v>10</v>
  </rv>
  <rv s="2">
    <fb>40.799999999999997</fb>
    <v>10</v>
  </rv>
  <rv s="2">
    <fb>41.78</fb>
    <v>10</v>
  </rv>
  <rv s="2">
    <fb>42.18</fb>
    <v>10</v>
  </rv>
  <rv s="2">
    <fb>42.54</fb>
    <v>10</v>
  </rv>
  <rv s="2">
    <fb>42.44</fb>
    <v>10</v>
  </rv>
  <rv s="2">
    <fb>42.26</fb>
    <v>10</v>
  </rv>
  <rv s="2">
    <fb>42.66</fb>
    <v>10</v>
  </rv>
  <rv s="2">
    <fb>41.44</fb>
    <v>10</v>
  </rv>
  <rv s="2">
    <fb>41.28</fb>
    <v>10</v>
  </rv>
  <rv s="2">
    <fb>42</fb>
    <v>10</v>
  </rv>
  <rv s="2">
    <fb>42.19</fb>
    <v>10</v>
  </rv>
  <rv s="2">
    <fb>42.1</fb>
    <v>10</v>
  </rv>
  <rv s="2">
    <fb>41.74</fb>
    <v>10</v>
  </rv>
  <rv s="2">
    <fb>41.64</fb>
    <v>10</v>
  </rv>
  <rv s="2">
    <fb>41.1</fb>
    <v>10</v>
  </rv>
  <rv s="2">
    <fb>41.59</fb>
    <v>10</v>
  </rv>
  <rv s="2">
    <fb>42.46</fb>
    <v>10</v>
  </rv>
  <rv s="2">
    <fb>43.15</fb>
    <v>10</v>
  </rv>
  <rv s="2">
    <fb>43.08</fb>
    <v>10</v>
  </rv>
  <rv s="2">
    <fb>42.96</fb>
    <v>10</v>
  </rv>
  <rv s="2">
    <fb>42.91</fb>
    <v>10</v>
  </rv>
  <rv s="2">
    <fb>44.01</fb>
    <v>10</v>
  </rv>
  <rv s="2">
    <fb>43.82</fb>
    <v>10</v>
  </rv>
  <rv s="2">
    <fb>44.6</fb>
    <v>10</v>
  </rv>
  <rv s="2">
    <fb>44.71</fb>
    <v>10</v>
  </rv>
  <rv s="2">
    <fb>44.93</fb>
    <v>10</v>
  </rv>
  <rv s="2">
    <fb>44.53</fb>
    <v>10</v>
  </rv>
  <rv s="2">
    <fb>43.99</fb>
    <v>10</v>
  </rv>
  <rv s="2">
    <fb>44.16</fb>
    <v>10</v>
  </rv>
  <rv s="2">
    <fb>43.25</fb>
    <v>10</v>
  </rv>
  <rv s="2">
    <fb>42.77</fb>
    <v>10</v>
  </rv>
  <rv s="2">
    <fb>43.41</fb>
    <v>10</v>
  </rv>
  <rv s="2">
    <fb>43.42</fb>
    <v>10</v>
  </rv>
  <rv s="2">
    <fb>43.88</fb>
    <v>10</v>
  </rv>
  <rv s="2">
    <fb>44.28</fb>
    <v>10</v>
  </rv>
  <rv s="2">
    <fb>43.51</fb>
    <v>10</v>
  </rv>
  <rv s="2">
    <fb>42.72</fb>
    <v>10</v>
  </rv>
  <rv s="2">
    <fb>43.19</fb>
    <v>10</v>
  </rv>
  <rv s="2">
    <fb>42.8</fb>
    <v>10</v>
  </rv>
  <rv s="2">
    <fb>43.33</fb>
    <v>10</v>
  </rv>
  <rv s="2">
    <fb>43.28</fb>
    <v>10</v>
  </rv>
  <rv s="2">
    <fb>42.97</fb>
    <v>10</v>
  </rv>
  <rv s="2">
    <fb>43.72</fb>
    <v>10</v>
  </rv>
  <rv s="2">
    <fb>44.11</fb>
    <v>10</v>
  </rv>
  <rv s="2">
    <fb>44.38</fb>
    <v>10</v>
  </rv>
  <rv s="2">
    <fb>43.57</fb>
    <v>10</v>
  </rv>
  <rv s="2">
    <fb>43.93</fb>
    <v>10</v>
  </rv>
  <rv s="2">
    <fb>42.64</fb>
    <v>10</v>
  </rv>
  <rv s="2">
    <fb>41.22</fb>
    <v>10</v>
  </rv>
  <rv s="2">
    <fb>41.01</fb>
    <v>10</v>
  </rv>
  <rv s="2">
    <fb>41.34</fb>
    <v>10</v>
  </rv>
  <rv s="2">
    <fb>40.83</fb>
    <v>10</v>
  </rv>
  <rv s="2">
    <fb>41.18</fb>
    <v>10</v>
  </rv>
  <rv s="2">
    <fb>41.13</fb>
    <v>10</v>
  </rv>
  <rv s="2">
    <fb>41.82</fb>
    <v>10</v>
  </rv>
  <rv s="2">
    <fb>42.93</fb>
    <v>10</v>
  </rv>
  <rv s="2">
    <fb>41.98</fb>
    <v>10</v>
  </rv>
  <rv s="2">
    <fb>42.2</fb>
    <v>10</v>
  </rv>
  <rv s="2">
    <fb>41.87</fb>
    <v>10</v>
  </rv>
  <rv s="2">
    <fb>40.99</fb>
    <v>10</v>
  </rv>
  <rv s="2">
    <fb>41.35</fb>
    <v>10</v>
  </rv>
  <rv s="2">
    <fb>40.71</fb>
    <v>10</v>
  </rv>
  <rv s="2">
    <fb>40.14</fb>
    <v>10</v>
  </rv>
  <rv s="2">
    <fb>40.07</fb>
    <v>10</v>
  </rv>
  <rv s="2">
    <fb>38.03</fb>
    <v>10</v>
  </rv>
  <rv s="2">
    <fb>37.21</fb>
    <v>10</v>
  </rv>
  <rv s="2">
    <fb>37.51</fb>
    <v>10</v>
  </rv>
  <rv s="2">
    <fb>38.479999999999997</fb>
    <v>10</v>
  </rv>
  <rv s="2">
    <fb>37.700000000000003</fb>
    <v>10</v>
  </rv>
  <rv s="2">
    <fb>37.1</fb>
    <v>10</v>
  </rv>
  <rv s="2">
    <fb>38.450000000000003</fb>
    <v>10</v>
  </rv>
  <rv s="2">
    <fb>39.42</fb>
    <v>10</v>
  </rv>
  <rv s="2">
    <fb>38.93</fb>
    <v>10</v>
  </rv>
  <rv s="2">
    <fb>37.19</fb>
    <v>10</v>
  </rv>
  <rv s="2">
    <fb>37.049999999999997</fb>
    <v>10</v>
  </rv>
  <rv s="2">
    <fb>36.409999999999997</fb>
    <v>10</v>
  </rv>
  <rv s="2">
    <fb>36.03</fb>
    <v>10</v>
  </rv>
  <rv s="2">
    <fb>35.619999999999997</fb>
    <v>10</v>
  </rv>
  <rv s="2">
    <fb>37.130000000000003</fb>
    <v>10</v>
  </rv>
  <rv s="2">
    <fb>35.979999999999997</fb>
    <v>10</v>
  </rv>
  <rv s="2">
    <fb>37.04</fb>
    <v>10</v>
  </rv>
  <rv s="2">
    <fb>37.340000000000003</fb>
    <v>10</v>
  </rv>
  <rv s="2">
    <fb>37.29</fb>
    <v>10</v>
  </rv>
  <rv s="2">
    <fb>37.17</fb>
    <v>10</v>
  </rv>
  <rv s="2">
    <fb>37.880000000000003</fb>
    <v>10</v>
  </rv>
  <rv s="2">
    <fb>37.69</fb>
    <v>10</v>
  </rv>
  <rv s="2">
    <fb>38.130000000000003</fb>
    <v>10</v>
  </rv>
  <rv s="2">
    <fb>38.630000000000003</fb>
    <v>10</v>
  </rv>
  <rv s="2">
    <fb>39.049999999999997</fb>
    <v>10</v>
  </rv>
  <rv s="2">
    <fb>38.950000000000003</fb>
    <v>10</v>
  </rv>
  <rv s="2">
    <fb>38.92</fb>
    <v>10</v>
  </rv>
  <rv s="2">
    <fb>38.700000000000003</fb>
    <v>10</v>
  </rv>
  <rv s="2">
    <fb>39.01</fb>
    <v>10</v>
  </rv>
  <rv s="2">
    <fb>40.200000000000003</fb>
    <v>10</v>
  </rv>
  <rv s="2">
    <fb>39.93</fb>
    <v>10</v>
  </rv>
  <rv s="2">
    <fb>39.270000000000003</fb>
    <v>10</v>
  </rv>
  <rv s="2">
    <fb>40.909999999999997</fb>
    <v>10</v>
  </rv>
  <rv s="2">
    <fb>40.159999999999997</fb>
    <v>10</v>
  </rv>
  <rv s="2">
    <fb>40.369999999999997</fb>
    <v>10</v>
  </rv>
  <rv s="2">
    <fb>40.43</fb>
    <v>10</v>
  </rv>
  <rv s="2">
    <fb>40.32</fb>
    <v>10</v>
  </rv>
  <rv s="2">
    <fb>40.35</fb>
    <v>10</v>
  </rv>
  <rv s="2">
    <fb>41.45</fb>
    <v>10</v>
  </rv>
  <rv s="2">
    <fb>41.2</fb>
    <v>10</v>
  </rv>
  <rv s="2">
    <fb>40.86</fb>
    <v>10</v>
  </rv>
  <rv s="2">
    <fb>41.29</fb>
    <v>10</v>
  </rv>
  <rv s="2">
    <fb>40.96</fb>
    <v>10</v>
  </rv>
  <rv s="2">
    <fb>40.61</fb>
    <v>10</v>
  </rv>
  <rv s="2">
    <fb>39.92</fb>
    <v>10</v>
  </rv>
  <rv s="2">
    <fb>39.39</fb>
    <v>10</v>
  </rv>
  <rv s="2">
    <fb>39.26</fb>
    <v>10</v>
  </rv>
  <rv s="2">
    <fb>39.229999999999997</fb>
    <v>10</v>
  </rv>
  <rv s="2">
    <fb>39.130000000000003</fb>
    <v>10</v>
  </rv>
  <rv s="2">
    <fb>39.35</fb>
    <v>10</v>
  </rv>
  <rv s="2">
    <fb>39.81</fb>
    <v>10</v>
  </rv>
  <rv s="2">
    <fb>39.71</fb>
    <v>10</v>
  </rv>
  <rv s="2">
    <fb>38.369999999999997</fb>
    <v>10</v>
  </rv>
  <rv s="2">
    <fb>37.9</fb>
    <v>10</v>
  </rv>
  <rv s="2">
    <fb>38.49</fb>
    <v>10</v>
  </rv>
  <rv s="2">
    <fb>39.29</fb>
    <v>10</v>
  </rv>
  <rv s="2">
    <fb>38.83</fb>
    <v>10</v>
  </rv>
  <rv s="2">
    <fb>39.49</fb>
    <v>10</v>
  </rv>
  <rv s="2">
    <fb>39.659999999999997</fb>
    <v>10</v>
  </rv>
  <rv s="2">
    <fb>38.81</fb>
    <v>10</v>
  </rv>
  <rv s="2">
    <fb>39.1</fb>
    <v>10</v>
  </rv>
  <rv s="2">
    <fb>39.03</fb>
    <v>10</v>
  </rv>
  <rv s="2">
    <fb>39.770000000000003</fb>
    <v>10</v>
  </rv>
  <rv s="2">
    <fb>39.61</fb>
    <v>10</v>
  </rv>
  <rv s="2">
    <fb>40.520000000000003</fb>
    <v>10</v>
  </rv>
  <rv s="2">
    <fb>41</fb>
    <v>10</v>
  </rv>
  <rv s="2">
    <fb>40.98</fb>
    <v>10</v>
  </rv>
  <rv s="2">
    <fb>41.31</fb>
    <v>10</v>
  </rv>
  <rv s="2">
    <fb>41.92</fb>
    <v>10</v>
  </rv>
  <rv s="2">
    <fb>41.76</fb>
    <v>10</v>
  </rv>
  <rv s="2">
    <fb>41.68</fb>
    <v>10</v>
  </rv>
  <rv s="2">
    <fb>41.19</fb>
    <v>10</v>
  </rv>
  <rv s="2">
    <fb>41.38</fb>
    <v>10</v>
  </rv>
  <rv s="2">
    <fb>41.86</fb>
    <v>10</v>
  </rv>
  <rv s="2">
    <fb>41.88</fb>
    <v>10</v>
  </rv>
  <rv s="2">
    <fb>41.53</fb>
    <v>10</v>
  </rv>
  <rv s="2">
    <fb>40.47</fb>
    <v>10</v>
  </rv>
  <rv s="2">
    <fb>40.65</fb>
    <v>10</v>
  </rv>
  <rv s="2">
    <fb>40.840000000000003</fb>
    <v>10</v>
  </rv>
  <rv s="2">
    <fb>40.53</fb>
    <v>10</v>
  </rv>
  <rv s="2">
    <fb>40.72</fb>
    <v>10</v>
  </rv>
  <rv s="2">
    <fb>40.590000000000003</fb>
    <v>10</v>
  </rv>
  <rv s="2">
    <fb>40.57</fb>
    <v>10</v>
  </rv>
  <rv s="2">
    <fb>40.75</fb>
    <v>10</v>
  </rv>
  <rv s="2">
    <fb>39.54</fb>
    <v>10</v>
  </rv>
  <rv s="2">
    <fb>39.31</fb>
    <v>10</v>
  </rv>
  <rv s="2">
    <fb>40.9</fb>
    <v>10</v>
  </rv>
  <rv s="2">
    <fb>39.51</fb>
    <v>10</v>
  </rv>
  <rv s="2">
    <fb>39.159999999999997</fb>
    <v>10</v>
  </rv>
  <rv s="2">
    <fb>38.9</fb>
    <v>10</v>
  </rv>
  <rv s="2">
    <fb>38.08</fb>
    <v>10</v>
  </rv>
  <rv s="2">
    <fb>37.799999999999997</fb>
    <v>10</v>
  </rv>
  <rv s="2">
    <fb>37.85</fb>
    <v>10</v>
  </rv>
  <rv s="2">
    <fb>37.82</fb>
    <v>10</v>
  </rv>
  <rv s="2">
    <fb>38.020000000000003</fb>
    <v>10</v>
  </rv>
  <rv s="2">
    <fb>37.520000000000003</fb>
    <v>10</v>
  </rv>
  <rv s="2">
    <fb>38.01</fb>
    <v>10</v>
  </rv>
  <rv s="2">
    <fb>38.659999999999997</fb>
    <v>10</v>
  </rv>
  <rv s="2">
    <fb>38.86</fb>
    <v>10</v>
  </rv>
  <rv s="2">
    <fb>38.82</fb>
    <v>10</v>
  </rv>
  <rv s="2">
    <fb>38.33</fb>
    <v>10</v>
  </rv>
  <rv s="2">
    <fb>38.39</fb>
    <v>10</v>
  </rv>
  <rv s="2">
    <fb>37.99</fb>
    <v>10</v>
  </rv>
  <rv s="2">
    <fb>37.840000000000003</fb>
    <v>10</v>
  </rv>
  <rv s="2">
    <fb>38.229999999999997</fb>
    <v>10</v>
  </rv>
  <rv s="2">
    <fb>38.25</fb>
    <v>10</v>
  </rv>
  <rv s="2">
    <fb>36.590000000000003</fb>
    <v>10</v>
  </rv>
  <rv s="2">
    <fb>37.020000000000003</fb>
    <v>10</v>
  </rv>
  <rv s="2">
    <fb>36.56</fb>
    <v>10</v>
  </rv>
  <rv s="2">
    <fb>37.15</fb>
    <v>10</v>
  </rv>
  <rv s="2">
    <fb>37.08</fb>
    <v>10</v>
  </rv>
  <rv s="2">
    <fb>36.61</fb>
    <v>10</v>
  </rv>
  <rv s="2">
    <fb>36.450000000000003</fb>
    <v>10</v>
  </rv>
  <rv s="2">
    <fb>36.729999999999997</fb>
    <v>10</v>
  </rv>
  <rv s="2">
    <fb>36.82</fb>
    <v>10</v>
  </rv>
  <rv s="2">
    <fb>37.83</fb>
    <v>10</v>
  </rv>
  <rv s="2">
    <fb>38.15</fb>
    <v>10</v>
  </rv>
  <rv s="2">
    <fb>38.89</fb>
    <v>10</v>
  </rv>
  <rv s="2">
    <fb>39.25</fb>
    <v>10</v>
  </rv>
  <rv s="2">
    <fb>38.979999999999997</fb>
    <v>10</v>
  </rv>
  <rv s="2">
    <fb>39.07</fb>
    <v>10</v>
  </rv>
  <rv s="2">
    <fb>39.700000000000003</fb>
    <v>10</v>
  </rv>
  <rv s="2">
    <fb>40.04</fb>
    <v>10</v>
  </rv>
  <rv s="2">
    <fb>40.049999999999997</fb>
    <v>10</v>
  </rv>
  <rv s="2">
    <fb>39.950000000000003</fb>
    <v>10</v>
  </rv>
  <rv s="2">
    <fb>39.76</fb>
    <v>10</v>
  </rv>
  <rv s="2">
    <fb>39.369999999999997</fb>
    <v>10</v>
  </rv>
  <rv s="2">
    <fb>39.24</fb>
    <v>10</v>
  </rv>
  <rv s="2">
    <fb>39.119999999999997</fb>
    <v>10</v>
  </rv>
  <rv s="2">
    <fb>39.56</fb>
    <v>10</v>
  </rv>
  <rv s="2">
    <fb>38.56</fb>
    <v>10</v>
  </rv>
  <rv s="2">
    <fb>39.909999999999997</fb>
    <v>10</v>
  </rv>
  <rv s="2">
    <fb>39.840000000000003</fb>
    <v>10</v>
  </rv>
  <rv s="2">
    <fb>39.479999999999997</fb>
    <v>10</v>
  </rv>
  <rv s="2">
    <fb>38.44</fb>
    <v>10</v>
  </rv>
  <rv s="2">
    <fb>38.64</fb>
    <v>10</v>
  </rv>
  <rv s="2">
    <fb>37.090000000000003</fb>
    <v>10</v>
  </rv>
  <rv s="2">
    <fb>36.869999999999997</fb>
    <v>10</v>
  </rv>
  <rv s="2">
    <fb>36.71</fb>
    <v>10</v>
  </rv>
  <rv s="2">
    <fb>36.6</fb>
    <v>10</v>
  </rv>
  <rv s="2">
    <fb>35.909999999999997</fb>
    <v>10</v>
  </rv>
  <rv s="2">
    <fb>35.880000000000003</fb>
    <v>10</v>
  </rv>
  <rv s="3">
    <v>https://www.bing.com/financeapi/forcetrigger?t=a1zsjc&amp;q=XNYS%3aPG&amp;form=skydnc</v>
    <v>Learn more on Bing</v>
  </rv>
  <rv s="4">
    <v>6</v>
    <v>THE PROCTER &amp; GAMBLE COMPANY (XNYS:PG)</v>
    <v>7</v>
    <v>8</v>
    <v>Finance</v>
    <v>9</v>
    <v>en-AU</v>
    <v>a1zsjc</v>
    <v>268435456</v>
    <v>1</v>
    <v>Powered by Refinitiv</v>
    <v>158.11000000000001</v>
    <v>122.18</v>
    <v>0.39539999999999997</v>
    <v>0.01</v>
    <v>6.8780000000000002E-5</v>
    <v>0.01</v>
    <v>6.8780000000000002E-5</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146.01</v>
    <v>Personal &amp; Household Products &amp; Services</v>
    <v>Stock</v>
    <v>45072.999328691403</v>
    <v>1207</v>
    <v>144.72499999999999</v>
    <v>342703300000</v>
    <v>THE PROCTER &amp; GAMBLE COMPANY</v>
    <v>THE PROCTER &amp; GAMBLE COMPANY</v>
    <v>145.33000000000001</v>
    <v>25.322399999999998</v>
    <v>145.38999999999999</v>
    <v>145.4</v>
    <v>145.41</v>
    <v>2356969000</v>
    <v>PG</v>
    <v>THE PROCTER &amp; GAMBLE COMPANY (XNYS:PG)</v>
    <v>4716495</v>
    <v>5869056</v>
    <v>1905</v>
  </rv>
  <rv s="1">
    <v>1208</v>
  </rv>
  <rv s="2">
    <fb>147.88</fb>
    <v>10</v>
  </rv>
  <rv s="2">
    <fb>145.63999999999999</fb>
    <v>10</v>
  </rv>
  <rv s="2">
    <fb>147.21</fb>
    <v>10</v>
  </rv>
  <rv s="2">
    <fb>145.88999999999999</fb>
    <v>10</v>
  </rv>
  <rv s="2">
    <fb>145.32</fb>
    <v>10</v>
  </rv>
  <rv s="2">
    <fb>146.94</fb>
    <v>10</v>
  </rv>
  <rv s="2">
    <fb>145.11000000000001</fb>
    <v>10</v>
  </rv>
  <rv s="2">
    <fb>142.49</fb>
    <v>10</v>
  </rv>
  <rv s="2">
    <fb>141.94999999999999</fb>
    <v>10</v>
  </rv>
  <rv s="2">
    <fb>133.84</fb>
    <v>10</v>
  </rv>
  <rv s="2">
    <fb>132.51</fb>
    <v>10</v>
  </rv>
  <rv s="2">
    <fb>133.32</fb>
    <v>10</v>
  </rv>
  <rv s="2">
    <fb>132.36000000000001</fb>
    <v>10</v>
  </rv>
  <rv s="2">
    <fb>136.37</fb>
    <v>10</v>
  </rv>
  <rv s="2">
    <fb>138.5</fb>
    <v>10</v>
  </rv>
  <rv s="2">
    <fb>142.30000000000001</fb>
    <v>10</v>
  </rv>
  <rv s="2">
    <fb>144.35</fb>
    <v>10</v>
  </rv>
  <rv s="2">
    <fb>143.25</fb>
    <v>10</v>
  </rv>
  <rv s="2">
    <fb>140.91999999999999</fb>
    <v>10</v>
  </rv>
  <rv s="2">
    <fb>142.19999999999999</fb>
    <v>10</v>
  </rv>
  <rv s="2">
    <fb>143.79</fb>
    <v>10</v>
  </rv>
  <rv s="2">
    <fb>146.11000000000001</fb>
    <v>10</v>
  </rv>
  <rv s="2">
    <fb>144.69999999999999</fb>
    <v>10</v>
  </rv>
  <rv s="2">
    <fb>146.05000000000001</fb>
    <v>10</v>
  </rv>
  <rv s="2">
    <fb>146</fb>
    <v>10</v>
  </rv>
  <rv s="2">
    <fb>145.02000000000001</fb>
    <v>10</v>
  </rv>
  <rv s="2">
    <fb>146.04</fb>
    <v>10</v>
  </rv>
  <rv s="2">
    <fb>144.75</fb>
    <v>10</v>
  </rv>
  <rv s="2">
    <fb>145.27000000000001</fb>
    <v>10</v>
  </rv>
  <rv s="2">
    <fb>145.07</fb>
    <v>10</v>
  </rv>
  <rv s="2">
    <fb>143.31</fb>
    <v>10</v>
  </rv>
  <rv s="2">
    <fb>144.04</fb>
    <v>10</v>
  </rv>
  <rv s="2">
    <fb>140.77000000000001</fb>
    <v>10</v>
  </rv>
  <rv s="2">
    <fb>143.02000000000001</fb>
    <v>10</v>
  </rv>
  <rv s="2">
    <fb>143.99</fb>
    <v>10</v>
  </rv>
  <rv s="2">
    <fb>144.27000000000001</fb>
    <v>10</v>
  </rv>
  <rv s="2">
    <fb>148.06</fb>
    <v>10</v>
  </rv>
  <rv s="2">
    <fb>138.91</fb>
    <v>10</v>
  </rv>
  <rv s="2">
    <fb>142.9</fb>
    <v>10</v>
  </rv>
  <rv s="2">
    <fb>144.88</fb>
    <v>10</v>
  </rv>
  <rv s="2">
    <fb>144.65</fb>
    <v>10</v>
  </rv>
  <rv s="2">
    <fb>144.93</fb>
    <v>10</v>
  </rv>
  <rv s="2">
    <fb>145.26</fb>
    <v>10</v>
  </rv>
  <rv s="2">
    <fb>146.66999999999999</fb>
    <v>10</v>
  </rv>
  <rv s="2">
    <fb>148.56</fb>
    <v>10</v>
  </rv>
  <rv s="2">
    <fb>149.93</fb>
    <v>10</v>
  </rv>
  <rv s="2">
    <fb>149.24</fb>
    <v>10</v>
  </rv>
  <rv s="2">
    <fb>149.77000000000001</fb>
    <v>10</v>
  </rv>
  <rv s="2">
    <fb>149.72999999999999</fb>
    <v>10</v>
  </rv>
  <rv s="2">
    <fb>149.33000000000001</fb>
    <v>10</v>
  </rv>
  <rv s="2">
    <fb>146.44999999999999</fb>
    <v>10</v>
  </rv>
  <rv s="2">
    <fb>145.82</fb>
    <v>10</v>
  </rv>
  <rv s="2">
    <fb>142.29</fb>
    <v>10</v>
  </rv>
  <rv s="2">
    <fb>141.69</fb>
    <v>10</v>
  </rv>
  <rv s="2">
    <fb>140.18</fb>
    <v>10</v>
  </rv>
  <rv s="2">
    <fb>137.94</fb>
    <v>10</v>
  </rv>
  <rv s="2">
    <fb>139.63999999999999</fb>
    <v>10</v>
  </rv>
  <rv s="2">
    <fb>137.16</fb>
    <v>10</v>
  </rv>
  <rv s="2">
    <fb>135.63</fb>
    <v>10</v>
  </rv>
  <rv s="2">
    <fb>137.68</fb>
    <v>10</v>
  </rv>
  <rv s="2">
    <fb>137.86000000000001</fb>
    <v>10</v>
  </rv>
  <rv s="2">
    <fb>139.96</fb>
    <v>10</v>
  </rv>
  <rv s="2">
    <fb>141.1</fb>
    <v>10</v>
  </rv>
  <rv s="2">
    <fb>138.18</fb>
    <v>10</v>
  </rv>
  <rv s="2">
    <fb>138.51</fb>
    <v>10</v>
  </rv>
  <rv s="2">
    <fb>138.28</fb>
    <v>10</v>
  </rv>
  <rv s="2">
    <fb>137.99</fb>
    <v>10</v>
  </rv>
  <rv s="2">
    <fb>135.72999999999999</fb>
    <v>10</v>
  </rv>
  <rv s="2">
    <fb>136.21</fb>
    <v>10</v>
  </rv>
  <rv s="2">
    <fb>135.58000000000001</fb>
    <v>10</v>
  </rv>
  <rv s="2">
    <fb>135.71</fb>
    <v>10</v>
  </rv>
  <rv s="2">
    <fb>131.97999999999999</fb>
    <v>10</v>
  </rv>
  <rv s="2">
    <fb>128.69999999999999</fb>
    <v>10</v>
  </rv>
  <rv s="2">
    <fb>126.25</fb>
    <v>10</v>
  </rv>
  <rv s="2">
    <fb>128.51</fb>
    <v>10</v>
  </rv>
  <rv s="2">
    <fb>130.1</fb>
    <v>10</v>
  </rv>
  <rv s="2">
    <fb>129.19999999999999</fb>
    <v>10</v>
  </rv>
  <rv s="2">
    <fb>126.48</fb>
    <v>10</v>
  </rv>
  <rv s="2">
    <fb>124.27</fb>
    <v>10</v>
  </rv>
  <rv s="2">
    <fb>123.76</fb>
    <v>10</v>
  </rv>
  <rv s="2">
    <fb>124.23</fb>
    <v>10</v>
  </rv>
  <rv s="2">
    <fb>124.43</fb>
    <v>10</v>
  </rv>
  <rv s="2">
    <fb>126.31</fb>
    <v>10</v>
  </rv>
  <rv s="2">
    <fb>125.08</fb>
    <v>10</v>
  </rv>
  <rv s="2">
    <fb>127.34</fb>
    <v>10</v>
  </rv>
  <rv s="2">
    <fb>128.37</fb>
    <v>10</v>
  </rv>
  <rv s="2">
    <fb>129.56</fb>
    <v>10</v>
  </rv>
  <rv s="2">
    <fb>126.99</fb>
    <v>10</v>
  </rv>
  <rv s="2">
    <fb>128.58000000000001</fb>
    <v>10</v>
  </rv>
  <rv s="2">
    <fb>129.37</fb>
    <v>10</v>
  </rv>
  <rv s="2">
    <fb>130.86000000000001</fb>
    <v>10</v>
  </rv>
  <rv s="2">
    <fb>131.78</fb>
    <v>10</v>
  </rv>
  <rv s="2">
    <fb>135.22</fb>
    <v>10</v>
  </rv>
  <rv s="2">
    <fb>134.66999999999999</fb>
    <v>10</v>
  </rv>
  <rv s="2">
    <fb>134.88</fb>
    <v>10</v>
  </rv>
  <rv s="2">
    <fb>132.94</fb>
    <v>10</v>
  </rv>
  <rv s="2">
    <fb>132.03</fb>
    <v>10</v>
  </rv>
  <rv s="2">
    <fb>134.44</fb>
    <v>10</v>
  </rv>
  <rv s="2">
    <fb>141.18</fb>
    <v>10</v>
  </rv>
  <rv s="2">
    <fb>140.97</fb>
    <v>10</v>
  </rv>
  <rv s="2">
    <fb>140.97999999999999</fb>
    <v>10</v>
  </rv>
  <rv s="2">
    <fb>140.49</fb>
    <v>10</v>
  </rv>
  <rv s="2">
    <fb>141.74</fb>
    <v>10</v>
  </rv>
  <rv s="2">
    <fb>140.87</fb>
    <v>10</v>
  </rv>
  <rv s="2">
    <fb>142.57</fb>
    <v>10</v>
  </rv>
  <rv s="2">
    <fb>144.38</fb>
    <v>10</v>
  </rv>
  <rv s="2">
    <fb>145.62</fb>
    <v>10</v>
  </rv>
  <rv s="2">
    <fb>146.72</fb>
    <v>10</v>
  </rv>
  <rv s="2">
    <fb>146.6</fb>
    <v>10</v>
  </rv>
  <rv s="2">
    <fb>145.47999999999999</fb>
    <v>10</v>
  </rv>
  <rv s="2">
    <fb>149.16</fb>
    <v>10</v>
  </rv>
  <rv s="2">
    <fb>149.25</fb>
    <v>10</v>
  </rv>
  <rv s="2">
    <fb>150.61000000000001</fb>
    <v>10</v>
  </rv>
  <rv s="2">
    <fb>149.09</fb>
    <v>10</v>
  </rv>
  <rv s="2">
    <fb>149.28</fb>
    <v>10</v>
  </rv>
  <rv s="2">
    <fb>150.24</fb>
    <v>10</v>
  </rv>
  <rv s="2">
    <fb>151.32</fb>
    <v>10</v>
  </rv>
  <rv s="2">
    <fb>150.91999999999999</fb>
    <v>10</v>
  </rv>
  <rv s="2">
    <fb>152.47</fb>
    <v>10</v>
  </rv>
  <rv s="2">
    <fb>152.24</fb>
    <v>10</v>
  </rv>
  <rv s="2">
    <fb>152.84</fb>
    <v>10</v>
  </rv>
  <rv s="2">
    <fb>150.46</fb>
    <v>10</v>
  </rv>
  <rv s="2">
    <fb>151.84</fb>
    <v>10</v>
  </rv>
  <rv s="2">
    <fb>152.19</fb>
    <v>10</v>
  </rv>
  <rv s="2">
    <fb>152.62</fb>
    <v>10</v>
  </rv>
  <rv s="2">
    <fb>153.94999999999999</fb>
    <v>10</v>
  </rv>
  <rv s="2">
    <fb>151.96</fb>
    <v>10</v>
  </rv>
  <rv s="2">
    <fb>151.56</fb>
    <v>10</v>
  </rv>
  <rv s="2">
    <fb>151.57</fb>
    <v>10</v>
  </rv>
  <rv s="2">
    <fb>152.22999999999999</fb>
    <v>10</v>
  </rv>
  <rv s="2">
    <fb>150.34</fb>
    <v>10</v>
  </rv>
  <rv s="2">
    <fb>152.04</fb>
    <v>10</v>
  </rv>
  <rv s="2">
    <fb>151.88999999999999</fb>
    <v>10</v>
  </rv>
  <rv s="2">
    <fb>150.66</fb>
    <v>10</v>
  </rv>
  <rv s="2">
    <fb>149.81</fb>
    <v>10</v>
  </rv>
  <rv s="2">
    <fb>150.88</fb>
    <v>10</v>
  </rv>
  <rv s="2">
    <fb>146.41</fb>
    <v>10</v>
  </rv>
  <rv s="2">
    <fb>142.97</fb>
    <v>10</v>
  </rv>
  <rv s="2">
    <fb>141.05000000000001</fb>
    <v>10</v>
  </rv>
  <rv s="2">
    <fb>141.82</fb>
    <v>10</v>
  </rv>
  <rv s="2">
    <fb>141.72</fb>
    <v>10</v>
  </rv>
  <rv s="2">
    <fb>141.15</fb>
    <v>10</v>
  </rv>
  <rv s="2">
    <fb>140.57</fb>
    <v>10</v>
  </rv>
  <rv s="2">
    <fb>141.01</fb>
    <v>10</v>
  </rv>
  <rv s="2">
    <fb>143.19</fb>
    <v>10</v>
  </rv>
  <rv s="2">
    <fb>142.16999999999999</fb>
    <v>10</v>
  </rv>
  <rv s="2">
    <fb>142.61000000000001</fb>
    <v>10</v>
  </rv>
  <rv s="2">
    <fb>141.4</fb>
    <v>10</v>
  </rv>
  <rv s="2">
    <fb>138.57</fb>
    <v>10</v>
  </rv>
  <rv s="2">
    <fb>137.05000000000001</fb>
    <v>10</v>
  </rv>
  <rv s="2">
    <fb>138.26</fb>
    <v>10</v>
  </rv>
  <rv s="2">
    <fb>140.07</fb>
    <v>10</v>
  </rv>
  <rv s="2">
    <fb>139.28</fb>
    <v>10</v>
  </rv>
  <rv s="2">
    <fb>138.96</fb>
    <v>10</v>
  </rv>
  <rv s="2">
    <fb>137.13999999999999</fb>
    <v>10</v>
  </rv>
  <rv s="2">
    <fb>140.01</fb>
    <v>10</v>
  </rv>
  <rv s="2">
    <fb>139.91</fb>
    <v>10</v>
  </rv>
  <rv s="2">
    <fb>140.5</fb>
    <v>10</v>
  </rv>
  <rv s="2">
    <fb>140.05000000000001</fb>
    <v>10</v>
  </rv>
  <rv s="2">
    <fb>139.26</fb>
    <v>10</v>
  </rv>
  <rv s="2">
    <fb>139.13999999999999</fb>
    <v>10</v>
  </rv>
  <rv s="2">
    <fb>137.56</fb>
    <v>10</v>
  </rv>
  <rv s="2">
    <fb>137.66</fb>
    <v>10</v>
  </rv>
  <rv s="2">
    <fb>139.93</fb>
    <v>10</v>
  </rv>
  <rv s="2">
    <fb>140.94999999999999</fb>
    <v>10</v>
  </rv>
  <rv s="2">
    <fb>140.35</fb>
    <v>10</v>
  </rv>
  <rv s="2">
    <fb>137.58000000000001</fb>
    <v>10</v>
  </rv>
  <rv s="2">
    <fb>136.57</fb>
    <v>10</v>
  </rv>
  <rv s="2">
    <fb>137.19</fb>
    <v>10</v>
  </rv>
  <rv s="2">
    <fb>138.13999999999999</fb>
    <v>10</v>
  </rv>
  <rv s="2">
    <fb>139.85</fb>
    <v>10</v>
  </rv>
  <rv s="2">
    <fb>141.83000000000001</fb>
    <v>10</v>
  </rv>
  <rv s="2">
    <fb>142.88999999999999</fb>
    <v>10</v>
  </rv>
  <rv s="2">
    <fb>142.93</fb>
    <v>10</v>
  </rv>
  <rv s="2">
    <fb>145.13</fb>
    <v>10</v>
  </rv>
  <rv s="2">
    <fb>144.08000000000001</fb>
    <v>10</v>
  </rv>
  <rv s="2">
    <fb>145.94999999999999</fb>
    <v>10</v>
  </rv>
  <rv s="2">
    <fb>146.36000000000001</fb>
    <v>10</v>
  </rv>
  <rv s="2">
    <fb>146.81</fb>
    <v>10</v>
  </rv>
  <rv s="2">
    <fb>147.44999999999999</fb>
    <v>10</v>
  </rv>
  <rv s="2">
    <fb>148.69</fb>
    <v>10</v>
  </rv>
  <rv s="2">
    <fb>149.51</fb>
    <v>10</v>
  </rv>
  <rv s="2">
    <fb>150.22999999999999</fb>
    <v>10</v>
  </rv>
  <rv s="2">
    <fb>151.26</fb>
    <v>10</v>
  </rv>
  <rv s="2">
    <fb>152.22</fb>
    <v>10</v>
  </rv>
  <rv s="2">
    <fb>150.96</fb>
    <v>10</v>
  </rv>
  <rv s="2">
    <fb>151.77000000000001</fb>
    <v>10</v>
  </rv>
  <rv s="2">
    <fb>151.05000000000001</fb>
    <v>10</v>
  </rv>
  <rv s="2">
    <fb>151.24</fb>
    <v>10</v>
  </rv>
  <rv s="2">
    <fb>150.85</fb>
    <v>10</v>
  </rv>
  <rv s="2">
    <fb>156.07</fb>
    <v>10</v>
  </rv>
  <rv s="2">
    <fb>156.35</fb>
    <v>10</v>
  </rv>
  <rv s="2">
    <fb>156.38999999999999</fb>
    <v>10</v>
  </rv>
  <rv s="2">
    <fb>156.47</fb>
    <v>10</v>
  </rv>
  <rv s="2">
    <fb>156.38</fb>
    <v>10</v>
  </rv>
  <rv s="2">
    <fb>156.57</fb>
    <v>10</v>
  </rv>
  <rv s="2">
    <fb>156.43</fb>
    <v>10</v>
  </rv>
  <rv s="2">
    <fb>156.22999999999999</fb>
    <v>10</v>
  </rv>
  <rv s="2">
    <fb>156.03</fb>
    <v>10</v>
  </rv>
  <rv s="2">
    <fb>155.30000000000001</fb>
    <v>10</v>
  </rv>
  <rv s="2">
    <fb>154.03</fb>
    <v>10</v>
  </rv>
  <rv s="2">
    <fb>154.38999999999999</fb>
    <v>10</v>
  </rv>
  <rv s="2">
    <fb>156.01</fb>
    <v>10</v>
  </rv>
  <rv s="2">
    <fb>155.08000000000001</fb>
    <v>10</v>
  </rv>
  <rv s="2">
    <fb>152.53</fb>
    <v>10</v>
  </rv>
  <rv s="2">
    <fb>153.16999999999999</fb>
    <v>10</v>
  </rv>
  <rv s="2">
    <fb>147.55000000000001</fb>
    <v>10</v>
  </rv>
  <rv s="2">
    <fb>146.33000000000001</fb>
    <v>10</v>
  </rv>
  <rv s="2">
    <fb>145.38999999999999</fb>
    <v>10</v>
  </rv>
  <rv s="2">
    <fb>145.4</fb>
    <v>10</v>
  </rv>
  <rv s="3">
    <v>https://www.bing.com/financeapi/forcetrigger?t=a25ya2&amp;q=XNYS%3aWMT&amp;form=skydnc</v>
    <v>Learn more on Bing</v>
  </rv>
  <rv s="4">
    <v>6</v>
    <v>WALMART INC. (XNYS:WMT)</v>
    <v>7</v>
    <v>8</v>
    <v>Finance</v>
    <v>9</v>
    <v>en-AU</v>
    <v>a25ya2</v>
    <v>268435456</v>
    <v>1</v>
    <v>Powered by Refinitiv</v>
    <v>154.63999999999999</v>
    <v>117.9029</v>
    <v>0.49530000000000002</v>
    <v>0.26</v>
    <v>1.779E-3</v>
    <v>0.02</v>
    <v>1.3660000000000001E-4</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146.815</v>
    <v>Food &amp; Drug Retailing</v>
    <v>Stock</v>
    <v>45072.997767303124</v>
    <v>1420</v>
    <v>145.47</v>
    <v>394945500000</v>
    <v>WALMART INC.</v>
    <v>WALMART INC.</v>
    <v>145.69999999999999</v>
    <v>35.225000000000001</v>
    <v>146.16</v>
    <v>146.41999999999999</v>
    <v>146.44</v>
    <v>2697347000</v>
    <v>WMT</v>
    <v>WALMART INC. (XNYS:WMT)</v>
    <v>5240285</v>
    <v>5878817</v>
    <v>1969</v>
  </rv>
  <rv s="1">
    <v>1421</v>
  </rv>
  <rv s="2">
    <fb>128.63</fb>
    <v>10</v>
  </rv>
  <rv s="2">
    <fb>125.45</fb>
    <v>10</v>
  </rv>
  <rv s="2">
    <fb>127.51</fb>
    <v>10</v>
  </rv>
  <rv s="2">
    <fb>125.32</fb>
    <v>10</v>
  </rv>
  <rv s="2">
    <fb>124.87</fb>
    <v>10</v>
  </rv>
  <rv s="2">
    <fb>123.37</fb>
    <v>10</v>
  </rv>
  <rv s="2">
    <fb>122.3</fb>
    <v>10</v>
  </rv>
  <rv s="2">
    <fb>121.02</fb>
    <v>10</v>
  </rv>
  <rv s="2">
    <fb>121.7</fb>
    <v>10</v>
  </rv>
  <rv s="2">
    <fb>119.41</fb>
    <v>10</v>
  </rv>
  <rv s="2">
    <fb>119.46</fb>
    <v>10</v>
  </rv>
  <rv s="2">
    <fb>119.38</fb>
    <v>10</v>
  </rv>
  <rv s="2">
    <fb>120.62</fb>
    <v>10</v>
  </rv>
  <rv s="2">
    <fb>118.29</fb>
    <v>10</v>
  </rv>
  <rv s="2">
    <fb>122.17</fb>
    <v>10</v>
  </rv>
  <rv s="2">
    <fb>120.69</fb>
    <v>10</v>
  </rv>
  <rv s="2">
    <fb>123.62</fb>
    <v>10</v>
  </rv>
  <rv s="2">
    <fb>123.72</fb>
    <v>10</v>
  </rv>
  <rv s="2">
    <fb>124.12</fb>
    <v>10</v>
  </rv>
  <rv s="2">
    <fb>122.37</fb>
    <v>10</v>
  </rv>
  <rv s="2">
    <fb>121.92</fb>
    <v>10</v>
  </rv>
  <rv s="2">
    <fb>121.58</fb>
    <v>10</v>
  </rv>
  <rv s="2">
    <fb>122.63</fb>
    <v>10</v>
  </rv>
  <rv s="2">
    <fb>124.25</fb>
    <v>10</v>
  </rv>
  <rv s="2">
    <fb>125.13</fb>
    <v>10</v>
  </rv>
  <rv s="2">
    <fb>125.4</fb>
    <v>10</v>
  </rv>
  <rv s="2">
    <fb>125.37</fb>
    <v>10</v>
  </rv>
  <rv s="2">
    <fb>127.82</fb>
    <v>10</v>
  </rv>
  <rv s="2">
    <fb>129.07</fb>
    <v>10</v>
  </rv>
  <rv s="2">
    <fb>128.77000000000001</fb>
    <v>10</v>
  </rv>
  <rv s="2">
    <fb>130.63999999999999</fb>
    <v>10</v>
  </rv>
  <rv s="2">
    <fb>132.55000000000001</fb>
    <v>10</v>
  </rv>
  <rv s="2">
    <fb>132.21</fb>
    <v>10</v>
  </rv>
  <rv s="2">
    <fb>132.02000000000001</fb>
    <v>10</v>
  </rv>
  <rv s="2">
    <fb>121.98</fb>
    <v>10</v>
  </rv>
  <rv s="2">
    <fb>126.59</fb>
    <v>10</v>
  </rv>
  <rv s="2">
    <fb>129.75</fb>
    <v>10</v>
  </rv>
  <rv s="2">
    <fb>132.05000000000001</fb>
    <v>10</v>
  </rv>
  <rv s="2">
    <fb>132.54</fb>
    <v>10</v>
  </rv>
  <rv s="2">
    <fb>132.68</fb>
    <v>10</v>
  </rv>
  <rv s="2">
    <fb>130.5</fb>
    <v>10</v>
  </rv>
  <rv s="2">
    <fb>125.57</fb>
    <v>10</v>
  </rv>
  <rv s="2">
    <fb>126.58</fb>
    <v>10</v>
  </rv>
  <rv s="2">
    <fb>127.61</fb>
    <v>10</v>
  </rv>
  <rv s="2">
    <fb>128.87</fb>
    <v>10</v>
  </rv>
  <rv s="2">
    <fb>129.13999999999999</fb>
    <v>10</v>
  </rv>
  <rv s="2">
    <fb>129.82</fb>
    <v>10</v>
  </rv>
  <rv s="2">
    <fb>132.22</fb>
    <v>10</v>
  </rv>
  <rv s="2">
    <fb>132.6</fb>
    <v>10</v>
  </rv>
  <rv s="2">
    <fb>139.37</fb>
    <v>10</v>
  </rv>
  <rv s="2">
    <fb>139.52000000000001</fb>
    <v>10</v>
  </rv>
  <rv s="2">
    <fb>139.07</fb>
    <v>10</v>
  </rv>
  <rv s="2">
    <fb>137.02000000000001</fb>
    <v>10</v>
  </rv>
  <rv s="2">
    <fb>134.57</fb>
    <v>10</v>
  </rv>
  <rv s="2">
    <fb>134</fb>
    <v>10</v>
  </rv>
  <rv s="2">
    <fb>134.97</fb>
    <v>10</v>
  </rv>
  <rv s="2">
    <fb>131.6</fb>
    <v>10</v>
  </rv>
  <rv s="2">
    <fb>132.88</fb>
    <v>10</v>
  </rv>
  <rv s="2">
    <fb>132.47999999999999</fb>
    <v>10</v>
  </rv>
  <rv s="2">
    <fb>134.47999999999999</fb>
    <v>10</v>
  </rv>
  <rv s="2">
    <fb>133</fb>
    <v>10</v>
  </rv>
  <rv s="2">
    <fb>132.34</fb>
    <v>10</v>
  </rv>
  <rv s="2">
    <fb>135.74</fb>
    <v>10</v>
  </rv>
  <rv s="2">
    <fb>136.43</fb>
    <v>10</v>
  </rv>
  <rv s="2">
    <fb>136.84</fb>
    <v>10</v>
  </rv>
  <rv s="2">
    <fb>138.07</fb>
    <v>10</v>
  </rv>
  <rv s="2">
    <fb>134.91999999999999</fb>
    <v>10</v>
  </rv>
  <rv s="2">
    <fb>133.47</fb>
    <v>10</v>
  </rv>
  <rv s="2">
    <fb>133.19</fb>
    <v>10</v>
  </rv>
  <rv s="2">
    <fb>134.33000000000001</fb>
    <v>10</v>
  </rv>
  <rv s="2">
    <fb>133.55000000000001</fb>
    <v>10</v>
  </rv>
  <rv s="2">
    <fb>134.77000000000001</fb>
    <v>10</v>
  </rv>
  <rv s="2">
    <fb>133.38999999999999</fb>
    <v>10</v>
  </rv>
  <rv s="2">
    <fb>131.31</fb>
    <v>10</v>
  </rv>
  <rv s="2">
    <fb>130.94999999999999</fb>
    <v>10</v>
  </rv>
  <rv s="2">
    <fb>133.11000000000001</fb>
    <v>10</v>
  </rv>
  <rv s="2">
    <fb>132.25</fb>
    <v>10</v>
  </rv>
  <rv s="2">
    <fb>129.69999999999999</fb>
    <v>10</v>
  </rv>
  <rv s="2">
    <fb>132.53</fb>
    <v>10</v>
  </rv>
  <rv s="2">
    <fb>134.25</fb>
    <v>10</v>
  </rv>
  <rv s="2">
    <fb>132.91999999999999</fb>
    <v>10</v>
  </rv>
  <rv s="2">
    <fb>131.68</fb>
    <v>10</v>
  </rv>
  <rv s="2">
    <fb>128.56</fb>
    <v>10</v>
  </rv>
  <rv s="2">
    <fb>129.32</fb>
    <v>10</v>
  </rv>
  <rv s="2">
    <fb>132.66999999999999</fb>
    <v>10</v>
  </rv>
  <rv s="2">
    <fb>131.16999999999999</fb>
    <v>10</v>
  </rv>
  <rv s="2">
    <fb>132.28</fb>
    <v>10</v>
  </rv>
  <rv s="2">
    <fb>130.43</fb>
    <v>10</v>
  </rv>
  <rv s="2">
    <fb>131.37</fb>
    <v>10</v>
  </rv>
  <rv s="2">
    <fb>134.13999999999999</fb>
    <v>10</v>
  </rv>
  <rv s="2">
    <fb>133.76</fb>
    <v>10</v>
  </rv>
  <rv s="2">
    <fb>134.09</fb>
    <v>10</v>
  </rv>
  <rv s="2">
    <fb>136.80000000000001</fb>
    <v>10</v>
  </rv>
  <rv s="2">
    <fb>139.41</fb>
    <v>10</v>
  </rv>
  <rv s="2">
    <fb>141.13999999999999</fb>
    <v>10</v>
  </rv>
  <rv s="2">
    <fb>140.72999999999999</fb>
    <v>10</v>
  </rv>
  <rv s="2">
    <fb>142.51</fb>
    <v>10</v>
  </rv>
  <rv s="2">
    <fb>140.75</fb>
    <v>10</v>
  </rv>
  <rv s="2">
    <fb>140.72</fb>
    <v>10</v>
  </rv>
  <rv s="2">
    <fb>142.79</fb>
    <v>10</v>
  </rv>
  <rv s="2">
    <fb>142.36000000000001</fb>
    <v>10</v>
  </rv>
  <rv s="2">
    <fb>142.58000000000001</fb>
    <v>10</v>
  </rv>
  <rv s="2">
    <fb>138.38999999999999</fb>
    <v>10</v>
  </rv>
  <rv s="2">
    <fb>147.44</fb>
    <v>10</v>
  </rv>
  <rv s="2">
    <fb>148</fb>
    <v>10</v>
  </rv>
  <rv s="2">
    <fb>151.15</fb>
    <v>10</v>
  </rv>
  <rv s="2">
    <fb>151.69</fb>
    <v>10</v>
  </rv>
  <rv s="2">
    <fb>152.41999999999999</fb>
    <v>10</v>
  </rv>
  <rv s="2">
    <fb>153.07</fb>
    <v>10</v>
  </rv>
  <rv s="2">
    <fb>153.51</fb>
    <v>10</v>
  </rv>
  <rv s="2">
    <fb>152.97</fb>
    <v>10</v>
  </rv>
  <rv s="2">
    <fb>153.37</fb>
    <v>10</v>
  </rv>
  <rv s="2">
    <fb>153.22</fb>
    <v>10</v>
  </rv>
  <rv s="2">
    <fb>151.65</fb>
    <v>10</v>
  </rv>
  <rv s="2">
    <fb>149.88999999999999</fb>
    <v>10</v>
  </rv>
  <rv s="2">
    <fb>149.11000000000001</fb>
    <v>10</v>
  </rv>
  <rv s="2">
    <fb>148.78</fb>
    <v>10</v>
  </rv>
  <rv s="2">
    <fb>148.02000000000001</fb>
    <v>10</v>
  </rv>
  <rv s="2">
    <fb>147.49</fb>
    <v>10</v>
  </rv>
  <rv s="2">
    <fb>145.36000000000001</fb>
    <v>10</v>
  </rv>
  <rv s="2">
    <fb>142.75</fb>
    <v>10</v>
  </rv>
  <rv s="2">
    <fb>142.80000000000001</fb>
    <v>10</v>
  </rv>
  <rv s="2">
    <fb>144.05000000000001</fb>
    <v>10</v>
  </rv>
  <rv s="2">
    <fb>145.18</fb>
    <v>10</v>
  </rv>
  <rv s="2">
    <fb>143.47999999999999</fb>
    <v>10</v>
  </rv>
  <rv s="2">
    <fb>143.77000000000001</fb>
    <v>10</v>
  </rv>
  <rv s="2">
    <fb>143.81</fb>
    <v>10</v>
  </rv>
  <rv s="2">
    <fb>141.29</fb>
    <v>10</v>
  </rv>
  <rv s="2">
    <fb>142.15</fb>
    <v>10</v>
  </rv>
  <rv s="2">
    <fb>141.79</fb>
    <v>10</v>
  </rv>
  <rv s="2">
    <fb>143.6</fb>
    <v>10</v>
  </rv>
  <rv s="2">
    <fb>143.76</fb>
    <v>10</v>
  </rv>
  <rv s="2">
    <fb>143.27000000000001</fb>
    <v>10</v>
  </rv>
  <rv s="2">
    <fb>146.78</fb>
    <v>10</v>
  </rv>
  <rv s="2">
    <fb>144.94999999999999</fb>
    <v>10</v>
  </rv>
  <rv s="2">
    <fb>144.86000000000001</fb>
    <v>10</v>
  </rv>
  <rv s="2">
    <fb>146.13</fb>
    <v>10</v>
  </rv>
  <rv s="2">
    <fb>144.81</fb>
    <v>10</v>
  </rv>
  <rv s="2">
    <fb>145.29</fb>
    <v>10</v>
  </rv>
  <rv s="2">
    <fb>144.41</fb>
    <v>10</v>
  </rv>
  <rv s="2">
    <fb>140.84</fb>
    <v>10</v>
  </rv>
  <rv s="2">
    <fb>138.83000000000001</fb>
    <v>10</v>
  </rv>
  <rv s="2">
    <fb>140.54</fb>
    <v>10</v>
  </rv>
  <rv s="2">
    <fb>142.34</fb>
    <v>10</v>
  </rv>
  <rv s="2">
    <fb>142.21</fb>
    <v>10</v>
  </rv>
  <rv s="2">
    <fb>143.30000000000001</fb>
    <v>10</v>
  </rv>
  <rv s="2">
    <fb>143.87</fb>
    <v>10</v>
  </rv>
  <rv s="2">
    <fb>144.66999999999999</fb>
    <v>10</v>
  </rv>
  <rv s="2">
    <fb>143.62</fb>
    <v>10</v>
  </rv>
  <rv s="2">
    <fb>141.71</fb>
    <v>10</v>
  </rv>
  <rv s="2">
    <fb>140.68</fb>
    <v>10</v>
  </rv>
  <rv s="2">
    <fb>140.22</fb>
    <v>10</v>
  </rv>
  <rv s="2">
    <fb>141.52000000000001</fb>
    <v>10</v>
  </rv>
  <rv s="2">
    <fb>143.72</fb>
    <v>10</v>
  </rv>
  <rv s="2">
    <fb>146.57</fb>
    <v>10</v>
  </rv>
  <rv s="2">
    <fb>146.44</fb>
    <v>10</v>
  </rv>
  <rv s="2">
    <fb>147.33000000000001</fb>
    <v>10</v>
  </rv>
  <rv s="2">
    <fb>144.24</fb>
    <v>10</v>
  </rv>
  <rv s="2">
    <fb>142.09</fb>
    <v>10</v>
  </rv>
  <rv s="2">
    <fb>142.47</fb>
    <v>10</v>
  </rv>
  <rv s="2">
    <fb>141.44</fb>
    <v>10</v>
  </rv>
  <rv s="2">
    <fb>142.13</fb>
    <v>10</v>
  </rv>
  <rv s="2">
    <fb>140.15</fb>
    <v>10</v>
  </rv>
  <rv s="2">
    <fb>140.66999999999999</fb>
    <v>10</v>
  </rv>
  <rv s="2">
    <fb>140.65</fb>
    <v>10</v>
  </rv>
  <rv s="2">
    <fb>139.25</fb>
    <v>10</v>
  </rv>
  <rv s="2">
    <fb>138.1</fb>
    <v>10</v>
  </rv>
  <rv s="2">
    <fb>137.16999999999999</fb>
    <v>10</v>
  </rv>
  <rv s="2">
    <fb>136.97</fb>
    <v>10</v>
  </rv>
  <rv s="2">
    <fb>137.37</fb>
    <v>10</v>
  </rv>
  <rv s="2">
    <fb>140.9</fb>
    <v>10</v>
  </rv>
  <rv s="2">
    <fb>141.80000000000001</fb>
    <v>10</v>
  </rv>
  <rv s="2">
    <fb>144.16999999999999</fb>
    <v>10</v>
  </rv>
  <rv s="2">
    <fb>143.61000000000001</fb>
    <v>10</v>
  </rv>
  <rv s="2">
    <fb>144.22999999999999</fb>
    <v>10</v>
  </rv>
  <rv s="2">
    <fb>145.66999999999999</fb>
    <v>10</v>
  </rv>
  <rv s="2">
    <fb>147.22999999999999</fb>
    <v>10</v>
  </rv>
  <rv s="2">
    <fb>149.66999999999999</fb>
    <v>10</v>
  </rv>
  <rv s="2">
    <fb>150.80000000000001</fb>
    <v>10</v>
  </rv>
  <rv s="2">
    <fb>150.51</fb>
    <v>10</v>
  </rv>
  <rv s="2">
    <fb>150.07</fb>
    <v>10</v>
  </rv>
  <rv s="2">
    <fb>149.34</fb>
    <v>10</v>
  </rv>
  <rv s="2">
    <fb>149.49</fb>
    <v>10</v>
  </rv>
  <rv s="2">
    <fb>149.52000000000001</fb>
    <v>10</v>
  </rv>
  <rv s="2">
    <fb>149.85</fb>
    <v>10</v>
  </rv>
  <rv s="2">
    <fb>150.01</fb>
    <v>10</v>
  </rv>
  <rv s="2">
    <fb>150.97</fb>
    <v>10</v>
  </rv>
  <rv s="2">
    <fb>152.76</fb>
    <v>10</v>
  </rv>
  <rv s="2">
    <fb>150.91</fb>
    <v>10</v>
  </rv>
  <rv s="2">
    <fb>151.38</fb>
    <v>10</v>
  </rv>
  <rv s="2">
    <fb>151.59</fb>
    <v>10</v>
  </rv>
  <rv s="2">
    <fb>151.18</fb>
    <v>10</v>
  </rv>
  <rv s="2">
    <fb>150.62</fb>
    <v>10</v>
  </rv>
  <rv s="2">
    <fb>152.72</fb>
    <v>10</v>
  </rv>
  <rv s="2">
    <fb>152.97999999999999</fb>
    <v>10</v>
  </rv>
  <rv s="2">
    <fb>153.12</fb>
    <v>10</v>
  </rv>
  <rv s="2">
    <fb>151.88</fb>
    <v>10</v>
  </rv>
  <rv s="2">
    <fb>149.78</fb>
    <v>10</v>
  </rv>
  <rv s="2">
    <fb>149.53</fb>
    <v>10</v>
  </rv>
  <rv s="2">
    <fb>151.47</fb>
    <v>10</v>
  </rv>
  <rv s="2">
    <fb>149.91</fb>
    <v>10</v>
  </rv>
  <rv s="2">
    <fb>148.59</fb>
    <v>10</v>
  </rv>
  <rv s="2">
    <fb>147.63</fb>
    <v>10</v>
  </rv>
  <rv s="2">
    <fb>146.16</fb>
    <v>10</v>
  </rv>
  <rv s="2">
    <fb>146.41999999999999</fb>
    <v>10</v>
  </rv>
  <rv s="0">
    <v>0</v>
    <v>CAD/USD</v>
    <v>2</v>
    <v>16</v>
    <v>Finance</v>
    <v>4</v>
    <v>en-US</v>
    <v>av3wnm</v>
    <v>268435456</v>
    <v>1</v>
    <v>Powered by Refinitiv</v>
    <v>0.79879999999999995</v>
    <v>0.71530000000000005</v>
    <v>-8.0000000000000004E-4</v>
    <v>-1.0870000000000001E-3</v>
    <v>USD</v>
    <v>CAD</v>
    <v>0.7359</v>
    <v>Currency Pair</v>
    <v>45075.999016203707</v>
    <v>0.73509999999999998</v>
    <v>Canadian Dollar/US Dollar FX Cross Rate</v>
    <v>0.73560000000000003</v>
    <v>0.73580000000000001</v>
    <v>0.73499999999999999</v>
    <v>CADUSD</v>
    <v>CAD/USD</v>
  </rv>
  <rv s="1">
    <v>1628</v>
  </rv>
  <rv s="3">
    <v>http://en.wikipedia.org/wiki/Public_domain</v>
    <v>Public domain</v>
  </rv>
  <rv s="3">
    <v>https://en.wikipedia.org/wiki/Microsoft</v>
    <v>Wikipedia</v>
  </rv>
  <rv s="5">
    <v>1630</v>
    <v>1631</v>
  </rv>
  <rv s="6">
    <v>15</v>
    <v>https://www.bing.com/th?id=AMMS_e6e837c7bf3a77408619758b7447855a&amp;qlt=95</v>
    <v>1632</v>
    <v>0</v>
    <v>https://www.bing.com/images/search?form=xlimg&amp;q=microsoft</v>
    <v>Image of MICROSOFT CORPORATION</v>
  </rv>
  <rv s="3">
    <v>https://www.bing.com/financeapi/forcetrigger?t=a1xzim&amp;q=XNAS%3aMSFT&amp;form=skydnc</v>
    <v>Learn more on Bing</v>
  </rv>
  <rv s="7">
    <v>11</v>
    <v>MICROSOFT CORPORATION (XNAS:MSFT)</v>
    <v>13</v>
    <v>17</v>
    <v>Finance</v>
    <v>9</v>
    <v>en-AU</v>
    <v>a1xzim</v>
    <v>268435456</v>
    <v>1</v>
    <v>Powered by Refinitiv</v>
    <v>333.4</v>
    <v>213.43100000000001</v>
    <v>0.92920000000000003</v>
    <v>6.97</v>
    <v>2.1385999999999999E-2</v>
    <v>1.1599999999999999</v>
    <v>3.4849999999999998E-3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v>221000</v>
    <v>Nasdaq Stock Market</v>
    <v>XNAS</v>
    <v>XNAS</v>
    <v>One Microsoft Way, REDMOND, WA, 98052-6399 US</v>
    <v>333.4</v>
    <v>1633</v>
    <v>Software &amp; IT Services</v>
    <v>Stock</v>
    <v>45072.999919235939</v>
    <v>1634</v>
    <v>323.88</v>
    <v>2475200000000</v>
    <v>MICROSOFT CORPORATION</v>
    <v>MICROSOFT CORPORATION</v>
    <v>324.02</v>
    <v>35.326900000000002</v>
    <v>325.92</v>
    <v>332.89</v>
    <v>334.05</v>
    <v>7435488000</v>
    <v>MSFT</v>
    <v>MICROSOFT CORPORATION (XNAS:MSFT)</v>
    <v>36630633</v>
    <v>29214550</v>
    <v>1993</v>
  </rv>
  <rv s="1">
    <v>1635</v>
  </rv>
  <rv s="3">
    <v>https://www.bing.com/financeapi/forcetrigger?t=ab1our&amp;q=XTSE%3aVFV&amp;form=skydnc</v>
    <v>Learn more on Bing</v>
  </rv>
  <rv s="8">
    <v>18</v>
    <v>Vanguard S&amp;P 500 Index ETF (XTSE:VFV)</v>
    <v>19</v>
    <v>20</v>
    <v>Finance</v>
    <v>21</v>
    <v>en-AU</v>
    <v>ab1our</v>
    <v>268435456</v>
    <v>1</v>
    <v>Powered by Refinitiv</v>
    <v>102.07</v>
    <v>83.77</v>
    <v>0.97570000000000001</v>
    <v>0.28000000000000003</v>
    <v>2.7529999999999998E-3</v>
    <v>CAD</v>
    <v>Toronto Stock Exchange</v>
    <v>XTSE</v>
    <v>8.9999999999999998E-4</v>
    <v>102.07</v>
    <v>ETF</v>
    <v>45075.833067129628</v>
    <v>1637</v>
    <v>101.9</v>
    <v>7458238076.3800001</v>
    <v>Vanguard S&amp;P 500 Index ETF</v>
    <v>102</v>
    <v>101.7</v>
    <v>101.98</v>
    <v>VFV</v>
    <v>Vanguard S&amp;P 500 Index ETF (XTSE:VFV)</v>
    <v>94080</v>
  </rv>
  <rv s="1">
    <v>1638</v>
  </rv>
  <rv s="9">
    <v>12</v>
    <v>P/E</v>
    <v>0</v>
  </rv>
  <rv s="2">
    <fb>44340</fb>
    <v>5</v>
  </rv>
  <rv s="2">
    <fb>44348</fb>
    <v>5</v>
  </rv>
  <rv s="2">
    <fb>44354</fb>
    <v>5</v>
  </rv>
  <rv s="2">
    <fb>44361</fb>
    <v>5</v>
  </rv>
  <rv s="2">
    <fb>44368</fb>
    <v>5</v>
  </rv>
  <rv s="2">
    <fb>44375</fb>
    <v>5</v>
  </rv>
  <rv s="2">
    <fb>44383</fb>
    <v>5</v>
  </rv>
  <rv s="2">
    <fb>44389</fb>
    <v>5</v>
  </rv>
  <rv s="2">
    <fb>44396</fb>
    <v>5</v>
  </rv>
  <rv s="2">
    <fb>44403</fb>
    <v>5</v>
  </rv>
  <rv s="2">
    <fb>44410</fb>
    <v>5</v>
  </rv>
  <rv s="2">
    <fb>44417</fb>
    <v>5</v>
  </rv>
  <rv s="2">
    <fb>44424</fb>
    <v>5</v>
  </rv>
  <rv s="2">
    <fb>44431</fb>
    <v>5</v>
  </rv>
  <rv s="2">
    <fb>44438</fb>
    <v>5</v>
  </rv>
  <rv s="2">
    <fb>44446</fb>
    <v>5</v>
  </rv>
  <rv s="2">
    <fb>44452</fb>
    <v>5</v>
  </rv>
  <rv s="2">
    <fb>44459</fb>
    <v>5</v>
  </rv>
  <rv s="2">
    <fb>44466</fb>
    <v>5</v>
  </rv>
  <rv s="2">
    <fb>44473</fb>
    <v>5</v>
  </rv>
  <rv s="2">
    <fb>44480</fb>
    <v>5</v>
  </rv>
  <rv s="2">
    <fb>44487</fb>
    <v>5</v>
  </rv>
  <rv s="2">
    <fb>44494</fb>
    <v>5</v>
  </rv>
  <rv s="2">
    <fb>44501</fb>
    <v>5</v>
  </rv>
  <rv s="2">
    <fb>44508</fb>
    <v>5</v>
  </rv>
  <rv s="2">
    <fb>44515</fb>
    <v>5</v>
  </rv>
  <rv s="2">
    <fb>44522</fb>
    <v>5</v>
  </rv>
  <rv s="2">
    <fb>44529</fb>
    <v>5</v>
  </rv>
  <rv s="2">
    <fb>44536</fb>
    <v>5</v>
  </rv>
  <rv s="2">
    <fb>44543</fb>
    <v>5</v>
  </rv>
  <rv s="2">
    <fb>44550</fb>
    <v>5</v>
  </rv>
  <rv s="2">
    <fb>44557</fb>
    <v>5</v>
  </rv>
  <rv s="2">
    <fb>44564</fb>
    <v>5</v>
  </rv>
  <rv s="2">
    <fb>44571</fb>
    <v>5</v>
  </rv>
  <rv s="2">
    <fb>44579</fb>
    <v>5</v>
  </rv>
  <rv s="2">
    <fb>44585</fb>
    <v>5</v>
  </rv>
  <rv s="2">
    <fb>44592</fb>
    <v>5</v>
  </rv>
  <rv s="2">
    <fb>44599</fb>
    <v>5</v>
  </rv>
  <rv s="2">
    <fb>44606</fb>
    <v>5</v>
  </rv>
  <rv s="2">
    <fb>44614</fb>
    <v>5</v>
  </rv>
  <rv s="2">
    <fb>44620</fb>
    <v>5</v>
  </rv>
  <rv s="2">
    <fb>44627</fb>
    <v>5</v>
  </rv>
  <rv s="2">
    <fb>44634</fb>
    <v>5</v>
  </rv>
  <rv s="2">
    <fb>44641</fb>
    <v>5</v>
  </rv>
  <rv s="2">
    <fb>44648</fb>
    <v>5</v>
  </rv>
  <rv s="2">
    <fb>44655</fb>
    <v>5</v>
  </rv>
  <rv s="2">
    <fb>44662</fb>
    <v>5</v>
  </rv>
  <rv s="2">
    <fb>44669</fb>
    <v>5</v>
  </rv>
  <rv s="2">
    <fb>44676</fb>
    <v>5</v>
  </rv>
  <rv s="2">
    <fb>44683</fb>
    <v>5</v>
  </rv>
  <rv s="2">
    <fb>44690</fb>
    <v>5</v>
  </rv>
  <rv s="2">
    <fb>44697</fb>
    <v>5</v>
  </rv>
  <rv s="2">
    <fb>44704</fb>
    <v>5</v>
  </rv>
  <rv s="2">
    <fb>249.68</fb>
    <v>10</v>
  </rv>
  <rv s="2">
    <fb>250.79</fb>
    <v>10</v>
  </rv>
  <rv s="2">
    <fb>257.89</fb>
    <v>10</v>
  </rv>
  <rv s="2">
    <fb>259.43</fb>
    <v>10</v>
  </rv>
  <rv s="2">
    <fb>265.02</fb>
    <v>10</v>
  </rv>
  <rv s="2">
    <fb>277.64999999999998</fb>
    <v>10</v>
  </rv>
  <rv s="2">
    <fb>277.94</fb>
    <v>10</v>
  </rv>
  <rv s="2">
    <fb>280.75</fb>
    <v>10</v>
  </rv>
  <rv s="2">
    <fb>289.67</fb>
    <v>10</v>
  </rv>
  <rv s="2">
    <fb>284.91000000000003</fb>
    <v>10</v>
  </rv>
  <rv s="2">
    <fb>289.45999999999998</fb>
    <v>10</v>
  </rv>
  <rv s="2">
    <fb>292.85000000000002</fb>
    <v>10</v>
  </rv>
  <rv s="2">
    <fb>304.36</fb>
    <v>10</v>
  </rv>
  <rv s="2">
    <fb>299.72000000000003</fb>
    <v>10</v>
  </rv>
  <rv s="2">
    <fb>301.14</fb>
    <v>10</v>
  </rv>
  <rv s="2">
    <fb>295.70999999999998</fb>
    <v>10</v>
  </rv>
  <rv s="2">
    <fb>299.87</fb>
    <v>10</v>
  </rv>
  <rv s="2">
    <fb>299.35000000000002</fb>
    <v>10</v>
  </rv>
  <rv s="2">
    <fb>289.10000000000002</fb>
    <v>10</v>
  </rv>
  <rv s="2">
    <fb>294.85000000000002</fb>
    <v>10</v>
  </rv>
  <rv s="2">
    <fb>304.20999999999998</fb>
    <v>10</v>
  </rv>
  <rv s="2">
    <fb>309.16000000000003</fb>
    <v>10</v>
  </rv>
  <rv s="2">
    <fb>331.62</fb>
    <v>10</v>
  </rv>
  <rv s="2">
    <fb>336.06</fb>
    <v>10</v>
  </rv>
  <rv s="2">
    <fb>336.72</fb>
    <v>10</v>
  </rv>
  <rv s="2">
    <fb>343.11</fb>
    <v>10</v>
  </rv>
  <rv s="2">
    <fb>329.68</fb>
    <v>10</v>
  </rv>
  <rv s="2">
    <fb>323.01</fb>
    <v>10</v>
  </rv>
  <rv s="2">
    <fb>342.54</fb>
    <v>10</v>
  </rv>
  <rv s="2">
    <fb>323.8</fb>
    <v>10</v>
  </rv>
  <rv s="2">
    <fb>334.69</fb>
    <v>10</v>
  </rv>
  <rv s="2">
    <fb>336.32</fb>
    <v>10</v>
  </rv>
  <rv s="2">
    <fb>314.04000000000002</fb>
    <v>10</v>
  </rv>
  <rv s="2">
    <fb>310.2</fb>
    <v>10</v>
  </rv>
  <rv s="2">
    <fb>296.02999999999997</fb>
    <v>10</v>
  </rv>
  <rv s="2">
    <fb>308.26</fb>
    <v>10</v>
  </rv>
  <rv s="2">
    <fb>305.94</fb>
    <v>10</v>
  </rv>
  <rv s="2">
    <fb>295.04000000000002</fb>
    <v>10</v>
  </rv>
  <rv s="2">
    <fb>287.93</fb>
    <v>10</v>
  </rv>
  <rv s="2">
    <fb>297.31</fb>
    <v>10</v>
  </rv>
  <rv s="2">
    <fb>289.86</fb>
    <v>10</v>
  </rv>
  <rv s="2">
    <fb>280.07</fb>
    <v>10</v>
  </rv>
  <rv s="2">
    <fb>300.43</fb>
    <v>10</v>
  </rv>
  <rv s="2">
    <fb>303.68</fb>
    <v>10</v>
  </rv>
  <rv s="2">
    <fb>309.42</fb>
    <v>10</v>
  </rv>
  <rv s="2">
    <fb>296.97000000000003</fb>
    <v>10</v>
  </rv>
  <rv s="2">
    <fb>279.83</fb>
    <v>10</v>
  </rv>
  <rv s="2">
    <fb>274.02999999999997</fb>
    <v>10</v>
  </rv>
  <rv s="2">
    <fb>277.52</fb>
    <v>10</v>
  </rv>
  <rv s="2">
    <fb>274.73</fb>
    <v>10</v>
  </rv>
  <rv s="2">
    <fb>261.12</fb>
    <v>10</v>
  </rv>
  <rv s="2">
    <fb>252.56</fb>
    <v>10</v>
  </rv>
  <rv s="2">
    <fb>273.24</fb>
    <v>10</v>
  </rv>
  <rv s="2">
    <fb>270.02</fb>
    <v>10</v>
  </rv>
  <rv s="2">
    <fb>252.99</fb>
    <v>10</v>
  </rv>
  <rv s="2">
    <fb>247.65</fb>
    <v>10</v>
  </rv>
  <rv s="2">
    <fb>267.7</fb>
    <v>10</v>
  </rv>
  <rv s="2">
    <fb>259.58</fb>
    <v>10</v>
  </rv>
  <rv s="2">
    <fb>267.66000000000003</fb>
    <v>10</v>
  </rv>
  <rv s="2">
    <fb>256.72000000000003</fb>
    <v>10</v>
  </rv>
  <rv s="2">
    <fb>260.36</fb>
    <v>10</v>
  </rv>
  <rv s="2">
    <fb>280.74</fb>
    <v>10</v>
  </rv>
  <rv s="2">
    <fb>282.91000000000003</fb>
    <v>10</v>
  </rv>
  <rv s="2">
    <fb>291.91000000000003</fb>
    <v>10</v>
  </rv>
  <rv s="2">
    <fb>286.14999999999998</fb>
    <v>10</v>
  </rv>
  <rv s="2">
    <fb>268.08999999999997</fb>
    <v>10</v>
  </rv>
  <rv s="2">
    <fb>256.06</fb>
    <v>10</v>
  </rv>
  <rv s="2">
    <fb>264.45999999999998</fb>
    <v>10</v>
  </rv>
  <rv s="2">
    <fb>244.74</fb>
    <v>10</v>
  </rv>
  <rv s="2">
    <fb>237.92</fb>
    <v>10</v>
  </rv>
  <rv s="2">
    <fb>232.9</fb>
    <v>10</v>
  </rv>
  <rv s="2">
    <fb>234.24</fb>
    <v>10</v>
  </rv>
  <rv s="2">
    <fb>228.56</fb>
    <v>10</v>
  </rv>
  <rv s="2">
    <fb>242.12</fb>
    <v>10</v>
  </rv>
  <rv s="2">
    <fb>235.87</fb>
    <v>10</v>
  </rv>
  <rv s="2">
    <fb>221.39</fb>
    <v>10</v>
  </rv>
  <rv s="2">
    <fb>247.11</fb>
    <v>10</v>
  </rv>
  <rv s="2">
    <fb>241.22</fb>
    <v>10</v>
  </rv>
  <rv s="2">
    <fb>247.49</fb>
    <v>10</v>
  </rv>
  <rv s="2">
    <fb>255.02</fb>
    <v>10</v>
  </rv>
  <rv s="2">
    <fb>245.42</fb>
    <v>10</v>
  </rv>
  <rv s="2">
    <fb>244.69</fb>
    <v>10</v>
  </rv>
  <rv s="2">
    <fb>238.73</fb>
    <v>10</v>
  </rv>
  <rv s="2">
    <fb>239.82</fb>
    <v>10</v>
  </rv>
  <rv s="2">
    <fb>224.93</fb>
    <v>10</v>
  </rv>
  <rv s="2">
    <fb>239.23</fb>
    <v>10</v>
  </rv>
  <rv s="2">
    <fb>240.22</fb>
    <v>10</v>
  </rv>
  <rv s="2">
    <fb>248.16</fb>
    <v>10</v>
  </rv>
  <rv s="2">
    <fb>258.35000000000002</fb>
    <v>10</v>
  </rv>
  <rv s="2">
    <fb>263.10000000000002</fb>
    <v>10</v>
  </rv>
  <rv s="2">
    <fb>258.06</fb>
    <v>10</v>
  </rv>
  <rv s="2">
    <fb>249.22</fb>
    <v>10</v>
  </rv>
  <rv s="2">
    <fb>255.29</fb>
    <v>10</v>
  </rv>
  <rv s="2">
    <fb>248.59</fb>
    <v>10</v>
  </rv>
  <rv s="2">
    <fb>279.43</fb>
    <v>10</v>
  </rv>
  <rv s="2">
    <fb>280.57</fb>
    <v>10</v>
  </rv>
  <rv s="2">
    <fb>288.3</fb>
    <v>10</v>
  </rv>
  <rv s="2">
    <fb>291.60000000000002</fb>
    <v>10</v>
  </rv>
  <rv s="2">
    <fb>286.14</fb>
    <v>10</v>
  </rv>
  <rv s="2">
    <fb>285.76</fb>
    <v>10</v>
  </rv>
  <rv s="2">
    <fb>307.26</fb>
    <v>10</v>
  </rv>
  <rv s="2">
    <fb>310.64999999999998</fb>
    <v>10</v>
  </rv>
  <rv s="2">
    <fb>308.97000000000003</fb>
    <v>10</v>
  </rv>
  <rv s="2">
    <fb>318.33999999999997</fb>
    <v>10</v>
  </rv>
  <rv s="2">
    <fb>332.89</fb>
    <v>10</v>
  </rv>
  <rv s="2">
    <fb>21294115</fb>
    <v>22</v>
  </rv>
  <rv s="2">
    <fb>306.97000000000003</fb>
    <v>10</v>
  </rv>
  <rv s="2">
    <fb>308.60000000000002</fb>
    <v>10</v>
  </rv>
  <rv s="2">
    <fb>305.14999999999998</fb>
    <v>10</v>
  </rv>
  <rv s="2">
    <fb>305.56</fb>
    <v>10</v>
  </rv>
  <rv s="2">
    <fb>26404431</fb>
    <v>22</v>
  </rv>
  <rv s="2">
    <fb>307.76</fb>
    <v>10</v>
  </rv>
  <rv s="2">
    <fb>309.18</fb>
    <v>10</v>
  </rv>
  <rv s="2">
    <fb>303.91000000000003</fb>
    <v>10</v>
  </rv>
  <rv s="2">
    <fb>305.41000000000003</fb>
    <v>10</v>
  </rv>
  <rv s="2">
    <fb>22360754</fb>
    <v>22</v>
  </rv>
  <rv s="2">
    <fb>306.62</fb>
    <v>10</v>
  </rv>
  <rv s="2">
    <fb>308.61</fb>
    <v>10</v>
  </rv>
  <rv s="2">
    <fb>304.08999999999997</fb>
    <v>10</v>
  </rv>
  <rv s="2">
    <fb>304.39999999999998</fb>
    <v>10</v>
  </rv>
  <rv s="2">
    <fb>22519907</fb>
    <v>22</v>
  </rv>
  <rv s="2">
    <fb>306.24</fb>
    <v>10</v>
  </rv>
  <rv s="2">
    <fb>307.76260000000002</fb>
    <v>10</v>
  </rv>
  <rv s="2">
    <fb>303.39999999999998</fb>
    <v>10</v>
  </rv>
  <rv s="2">
    <fb>28197052</fb>
    <v>22</v>
  </rv>
  <rv s="2">
    <fb>305.72000000000003</fb>
    <v>10</v>
  </rv>
  <rv s="2">
    <fb>311.97000000000003</fb>
    <v>10</v>
  </rv>
  <rv s="2">
    <fb>304.27</fb>
    <v>10</v>
  </rv>
  <rv s="2">
    <fb>21318613</fb>
    <v>22</v>
  </rv>
  <rv s="2">
    <fb>310.13</fb>
    <v>10</v>
  </rv>
  <rv s="2">
    <fb>306.08999999999997</fb>
    <v>10</v>
  </rv>
  <rv s="2">
    <fb>308.64999999999998</fb>
    <v>10</v>
  </rv>
  <rv s="2">
    <fb>21340829</fb>
    <v>22</v>
  </rv>
  <rv s="2">
    <fb>308</fb>
    <v>10</v>
  </rv>
  <rv s="2">
    <fb>310.04000000000002</fb>
    <v>10</v>
  </rv>
  <rv s="2">
    <fb>306.31</fb>
    <v>10</v>
  </rv>
  <rv s="2">
    <fb>307</fb>
    <v>10</v>
  </rv>
  <rv s="2">
    <fb>30078044</fb>
    <v>22</v>
  </rv>
  <rv s="2">
    <fb>308.62</fb>
    <v>10</v>
  </rv>
  <rv s="2">
    <fb>313</fb>
    <v>10</v>
  </rv>
  <rv s="2">
    <fb>307.67</fb>
    <v>10</v>
  </rv>
  <rv s="2">
    <fb>312.31</fb>
    <v>10</v>
  </rv>
  <rv s="2">
    <fb>31680179</fb>
    <v>22</v>
  </rv>
  <rv s="2">
    <fb>310.10000000000002</fb>
    <v>10</v>
  </rv>
  <rv s="2">
    <fb>311.12</fb>
    <v>10</v>
  </rv>
  <rv s="2">
    <fb>306.26010000000002</fb>
    <v>10</v>
  </rv>
  <rv s="2">
    <fb>310.11</fb>
    <v>10</v>
  </rv>
  <rv s="2">
    <fb>19774696</fb>
    <v>22</v>
  </rv>
  <rv s="2">
    <fb>310.55</fb>
    <v>10</v>
  </rv>
  <rv s="2">
    <fb>306.60000000000002</fb>
    <v>10</v>
  </rv>
  <rv s="2">
    <fb>16336547</fb>
    <v>22</v>
  </rv>
  <rv s="2">
    <fb>309.09500000000003</fb>
    <v>10</v>
  </rv>
  <rv s="2">
    <fb>309.90499999999997</fb>
    <v>10</v>
  </rv>
  <rv s="2">
    <fb>307.58999999999997</fb>
    <v>10</v>
  </rv>
  <rv s="2">
    <fb>309.45999999999998</fb>
    <v>10</v>
  </rv>
  <rv s="2">
    <fb>26730347</fb>
    <v>22</v>
  </rv>
  <rv s="2">
    <fb>309.83</fb>
    <v>10</v>
  </rv>
  <rv s="2">
    <fb>313.70999999999998</fb>
    <v>10</v>
  </rv>
  <rv s="2">
    <fb>311.74</fb>
    <v>10</v>
  </rv>
  <rv s="2">
    <fb>24315012</fb>
    <v>22</v>
  </rv>
  <rv s="2">
    <fb>312.29000000000002</fb>
    <v>10</v>
  </rv>
  <rv s="2">
    <fb>314.43</fb>
    <v>10</v>
  </rv>
  <rv s="2">
    <fb>310.74</fb>
    <v>10</v>
  </rv>
  <rv s="2">
    <fb>314</fb>
    <v>10</v>
  </rv>
  <rv s="2">
    <fb>27275991</fb>
    <v>22</v>
  </rv>
  <rv s="2">
    <fb>314.52999999999997</fb>
    <v>10</v>
  </rv>
  <rv s="2">
    <fb>319.04000000000002</fb>
    <v>10</v>
  </rv>
  <rv s="2">
    <fb>313.72000000000003</fb>
    <v>10</v>
  </rv>
  <rv s="2">
    <fb>318.52</fb>
    <v>10</v>
  </rv>
  <rv s="2">
    <fb>27546701</fb>
    <v>22</v>
  </rv>
  <rv s="2">
    <fb>316.74</fb>
    <v>10</v>
  </rv>
  <rv s="2">
    <fb>318.75</fb>
    <v>10</v>
  </rv>
  <rv s="2">
    <fb>316.37</fb>
    <v>10</v>
  </rv>
  <rv s="2">
    <fb>24115664</fb>
    <v>22</v>
  </rv>
  <rv s="2">
    <fb>318.60000000000002</fb>
    <v>10</v>
  </rv>
  <rv s="2">
    <fb>322.58999999999997</fb>
    <v>10</v>
  </rv>
  <rv s="2">
    <fb>318.01</fb>
    <v>10</v>
  </rv>
  <rv s="2">
    <fb>321.18</fb>
    <v>10</v>
  </rv>
  <rv s="2">
    <fb>30797173</fb>
    <v>22</v>
  </rv>
  <rv s="2">
    <fb>320.02999999999997</fb>
    <v>10</v>
  </rv>
  <rv s="2">
    <fb>322.72000000000003</fb>
    <v>10</v>
  </rv>
  <rv s="2">
    <fb>315.25</fb>
    <v>10</v>
  </rv>
  <rv s="2">
    <fb>315.26</fb>
    <v>10</v>
  </rv>
  <rv s="2">
    <fb>23384887</fb>
    <v>22</v>
  </rv>
  <rv s="2">
    <fb>314.73</fb>
    <v>10</v>
  </rv>
  <rv s="2">
    <fb>316.5</fb>
    <v>10</v>
  </rv>
  <rv s="2">
    <fb>312.61</fb>
    <v>10</v>
  </rv>
  <rv s="2">
    <fb>313.85000000000002</fb>
    <v>10</v>
  </rv>
  <rv s="2">
    <fb>43301743</fb>
    <v>22</v>
  </rv>
  <rv s="2">
    <fb>323.24</fb>
    <v>10</v>
  </rv>
  <rv s="2">
    <fb>326.89999999999998</fb>
    <v>10</v>
  </rv>
  <rv s="2">
    <fb>320</fb>
    <v>10</v>
  </rv>
  <rv s="2">
    <fb>325.92</fb>
    <v>10</v>
  </rv>
  <rv s="2">
    <fb>36630633</fb>
    <v>22</v>
  </rv>
  <rv s="2">
    <fb>324.02</fb>
    <v>10</v>
  </rv>
  <rv s="2">
    <fb>333.4</fb>
    <v>10</v>
  </rv>
  <rv s="2">
    <fb>323.88</fb>
    <v>10</v>
  </rv>
  <rv s="2">
    <fb>44341</fb>
    <v>5</v>
  </rv>
  <rv s="2">
    <fb>44347</fb>
    <v>5</v>
  </rv>
  <rv s="2">
    <fb>44382</fb>
    <v>5</v>
  </rv>
  <rv s="2">
    <fb>44411</fb>
    <v>5</v>
  </rv>
  <rv s="2">
    <fb>44481</fb>
    <v>5</v>
  </rv>
  <rv s="2">
    <fb>44559</fb>
    <v>5</v>
  </rv>
  <rv s="2">
    <fb>44565</fb>
    <v>5</v>
  </rv>
  <rv s="2">
    <fb>44578</fb>
    <v>5</v>
  </rv>
  <rv s="2">
    <fb>44705</fb>
    <v>5</v>
  </rv>
  <rv s="2">
    <fb>44711</fb>
    <v>5</v>
  </rv>
  <rv s="2">
    <fb>44732</fb>
    <v>5</v>
  </rv>
  <rv s="2">
    <fb>44746</fb>
    <v>5</v>
  </rv>
  <rv s="2">
    <fb>44942</fb>
    <v>5</v>
  </rv>
  <rv s="2">
    <fb>90.3</fb>
    <v>23</v>
  </rv>
  <rv s="2">
    <fb>90.84</fb>
    <v>23</v>
  </rv>
  <rv s="2">
    <fb>91.83</fb>
    <v>23</v>
  </rv>
  <rv s="2">
    <fb>92.1</fb>
    <v>23</v>
  </rv>
  <rv s="2">
    <fb>93.65</fb>
    <v>23</v>
  </rv>
  <rv s="2">
    <fb>95.13</fb>
    <v>23</v>
  </rv>
  <rv s="2">
    <fb>96.48</fb>
    <v>23</v>
  </rv>
  <rv s="2">
    <fb>96.83</fb>
    <v>23</v>
  </rv>
  <rv s="2">
    <fb>98.4</fb>
    <v>23</v>
  </rv>
  <rv s="2">
    <fb>97.38</fb>
    <v>23</v>
  </rv>
  <rv s="2">
    <fb>98.91</fb>
    <v>23</v>
  </rv>
  <rv s="2">
    <fb>99.31</fb>
    <v>23</v>
  </rv>
  <rv s="2">
    <fb>101.22</fb>
    <v>23</v>
  </rv>
  <rv s="2">
    <fb>101.1</fb>
    <v>23</v>
  </rv>
  <rv s="2">
    <fb>100.99</fb>
    <v>23</v>
  </rv>
  <rv s="2">
    <fb>100.53</fb>
    <v>23</v>
  </rv>
  <rv s="2">
    <fb>100.54</fb>
    <v>23</v>
  </rv>
  <rv s="2">
    <fb>100.33</fb>
    <v>23</v>
  </rv>
  <rv s="2">
    <fb>97.6</fb>
    <v>23</v>
  </rv>
  <rv s="2">
    <fb>97.16</fb>
    <v>23</v>
  </rv>
  <rv s="2">
    <fb>98.21</fb>
    <v>23</v>
  </rv>
  <rv s="2">
    <fb>99.78</fb>
    <v>23</v>
  </rv>
  <rv s="2">
    <fb>101.19</fb>
    <v>23</v>
  </rv>
  <rv s="2">
    <fb>103.79</fb>
    <v>23</v>
  </rv>
  <rv s="2">
    <fb>104.36</fb>
    <v>23</v>
  </rv>
  <rv s="2">
    <fb>105.6</fb>
    <v>23</v>
  </rv>
  <rv s="2">
    <fb>104.46</fb>
    <v>23</v>
  </rv>
  <rv s="2">
    <fb>103.53</fb>
    <v>23</v>
  </rv>
  <rv s="2">
    <fb>106.6</fb>
    <v>23</v>
  </rv>
  <rv s="2">
    <fb>105.96</fb>
    <v>23</v>
  </rv>
  <rv s="2">
    <fb>107.73</fb>
    <v>23</v>
  </rv>
  <rv s="2">
    <fb>106.84</fb>
    <v>23</v>
  </rv>
  <rv s="2">
    <fb>104.84</fb>
    <v>23</v>
  </rv>
  <rv s="2">
    <fb>103.81</fb>
    <v>23</v>
  </rv>
  <rv s="2">
    <fb>98.26</fb>
    <v>23</v>
  </rv>
  <rv s="2">
    <fb>100.44</fb>
    <v>23</v>
  </rv>
  <rv s="2">
    <fb>101.98</fb>
    <v>23</v>
  </rv>
  <rv s="2">
    <fb>99.92</fb>
    <v>23</v>
  </rv>
  <rv s="2">
    <fb>98.54</fb>
    <v>23</v>
  </rv>
  <rv s="2">
    <fb>98.93</fb>
    <v>23</v>
  </rv>
  <rv s="2">
    <fb>97.91</fb>
    <v>23</v>
  </rv>
  <rv s="2">
    <fb>95.16</fb>
    <v>23</v>
  </rv>
  <rv s="2">
    <fb>99.99</fb>
    <v>23</v>
  </rv>
  <rv s="2">
    <fb>100.9</fb>
    <v>23</v>
  </rv>
  <rv s="2">
    <fb>98.3</fb>
    <v>23</v>
  </rv>
  <rv s="2">
    <fb>96.42</fb>
    <v>23</v>
  </rv>
  <rv s="2">
    <fb>94.1</fb>
    <v>23</v>
  </rv>
  <rv s="2">
    <fb>94.31</fb>
    <v>23</v>
  </rv>
  <rv s="2">
    <fb>92.35</fb>
    <v>23</v>
  </rv>
  <rv s="2">
    <fb>89.03</fb>
    <v>23</v>
  </rv>
  <rv s="2">
    <fb>94</fb>
    <v>23</v>
  </rv>
  <rv s="2">
    <fb>92</fb>
    <v>23</v>
  </rv>
  <rv s="2">
    <fb>88.64</fb>
    <v>23</v>
  </rv>
  <rv s="2">
    <fb>85.25</fb>
    <v>23</v>
  </rv>
  <rv s="2">
    <fb>89.8</fb>
    <v>23</v>
  </rv>
  <rv s="2">
    <fb>86.54</fb>
    <v>23</v>
  </rv>
  <rv s="2">
    <fb>89.62</fb>
    <v>23</v>
  </rv>
  <rv s="2">
    <fb>89.25</fb>
    <v>23</v>
  </rv>
  <rv s="2">
    <fb>90.79</fb>
    <v>23</v>
  </rv>
  <rv s="2">
    <fb>93.74</fb>
    <v>23</v>
  </rv>
  <rv s="2">
    <fb>95.17</fb>
    <v>23</v>
  </rv>
  <rv s="2">
    <fb>97.06</fb>
    <v>23</v>
  </rv>
  <rv s="2">
    <fb>97.65</fb>
    <v>23</v>
  </rv>
  <rv s="2">
    <fb>94.07</fb>
    <v>23</v>
  </rv>
  <rv s="2">
    <fb>91.73</fb>
    <v>23</v>
  </rv>
  <rv s="2">
    <fb>94.24</fb>
    <v>23</v>
  </rv>
  <rv s="2">
    <fb>91.52</fb>
    <v>23</v>
  </rv>
  <rv s="2">
    <fb>89.44</fb>
    <v>23</v>
  </rv>
  <rv s="2">
    <fb>87.92</fb>
    <v>23</v>
  </rv>
  <rv s="2">
    <fb>88.74</fb>
    <v>23</v>
  </rv>
  <rv s="2">
    <fb>88.41</fb>
    <v>23</v>
  </rv>
  <rv s="2">
    <fb>90.82</fb>
    <v>23</v>
  </rv>
  <rv s="2">
    <fb>94.2</fb>
    <v>23</v>
  </rv>
  <rv s="2">
    <fb>90.25</fb>
    <v>23</v>
  </rv>
  <rv s="2">
    <fb>93.98</fb>
    <v>23</v>
  </rv>
  <rv s="2">
    <fb>94.35</fb>
    <v>23</v>
  </rv>
  <rv s="2">
    <fb>96.07</fb>
    <v>23</v>
  </rv>
  <rv s="2">
    <fb>97.56</fb>
    <v>23</v>
  </rv>
  <rv s="2">
    <fb>95.48</fb>
    <v>23</v>
  </rv>
  <rv s="2">
    <fb>93.9</fb>
    <v>23</v>
  </rv>
  <rv s="2">
    <fb>92.94</fb>
    <v>23</v>
  </rv>
  <rv s="2">
    <fb>92.17</fb>
    <v>23</v>
  </rv>
  <rv s="2">
    <fb>92.81</fb>
    <v>23</v>
  </rv>
  <rv s="2">
    <fb>94.96</fb>
    <v>23</v>
  </rv>
  <rv s="2">
    <fb>96.1</fb>
    <v>23</v>
  </rv>
  <rv s="2">
    <fb>98.36</fb>
    <v>23</v>
  </rv>
  <rv s="2">
    <fb>96.88</fb>
    <v>23</v>
  </rv>
  <rv s="2">
    <fb>97.63</fb>
    <v>23</v>
  </rv>
  <rv s="2">
    <fb>95.99</fb>
    <v>23</v>
  </rv>
  <rv s="2">
    <fb>97.73</fb>
    <v>23</v>
  </rv>
  <rv s="2">
    <fb>95.09</fb>
    <v>23</v>
  </rv>
  <rv s="2">
    <fb>95.69</fb>
    <v>23</v>
  </rv>
  <rv s="2">
    <fb>96.66</fb>
    <v>23</v>
  </rv>
  <rv s="2">
    <fb>98.44</fb>
    <v>23</v>
  </rv>
  <rv s="2">
    <fb>98.12</fb>
    <v>23</v>
  </rv>
  <rv s="2">
    <fb>98.11</fb>
    <v>23</v>
  </rv>
  <rv s="2">
    <fb>99.24</fb>
    <v>23</v>
  </rv>
  <rv s="2">
    <fb>100.2</fb>
    <v>23</v>
  </rv>
  <rv s="2">
    <fb>98.16</fb>
    <v>23</v>
  </rv>
  <rv s="2">
    <fb>99.26</fb>
    <v>23</v>
  </rv>
  <rv s="2">
    <fb>100.58</fb>
    <v>23</v>
  </rv>
  <rv s="2">
    <fb>101.7</fb>
    <v>23</v>
  </rv>
  <rv s="2">
    <fb>114362</fb>
    <v>22</v>
  </rv>
  <rv s="2">
    <fb>100.26</fb>
    <v>23</v>
  </rv>
  <rv s="2">
    <fb>100.51</fb>
    <v>23</v>
  </rv>
  <rv s="2">
    <fb>100.1</fb>
    <v>23</v>
  </rv>
  <rv s="2">
    <fb>100.21</fb>
    <v>23</v>
  </rv>
  <rv s="2">
    <fb>163590</fb>
    <v>22</v>
  </rv>
  <rv s="2">
    <fb>100.24</fb>
    <v>23</v>
  </rv>
  <rv s="2">
    <fb>100.32</fb>
    <v>23</v>
  </rv>
  <rv s="2">
    <fb>98.95</fb>
    <v>23</v>
  </rv>
  <rv s="2">
    <fb>99.59</fb>
    <v>23</v>
  </rv>
  <rv s="2">
    <fb>178435</fb>
    <v>22</v>
  </rv>
  <rv s="2">
    <fb>99.71</fb>
    <v>23</v>
  </rv>
  <rv s="2">
    <fb>100</fb>
    <v>23</v>
  </rv>
  <rv s="2">
    <fb>98.84</fb>
    <v>23</v>
  </rv>
  <rv s="2">
    <fb>98.87</fb>
    <v>23</v>
  </rv>
  <rv s="2">
    <fb>228856</fb>
    <v>22</v>
  </rv>
  <rv s="2">
    <fb>98.51</fb>
    <v>23</v>
  </rv>
  <rv s="2">
    <fb>97.42</fb>
    <v>23</v>
  </rv>
  <rv s="2">
    <fb>97.53</fb>
    <v>23</v>
  </rv>
  <rv s="2">
    <fb>112398</fb>
    <v>22</v>
  </rv>
  <rv s="2">
    <fb>97.96</fb>
    <v>23</v>
  </rv>
  <rv s="2">
    <fb>97.85</fb>
    <v>23</v>
  </rv>
  <rv s="2">
    <fb>108012</fb>
    <v>22</v>
  </rv>
  <rv s="2">
    <fb>97.9</fb>
    <v>23</v>
  </rv>
  <rv s="2">
    <fb>98.29</fb>
    <v>23</v>
  </rv>
  <rv s="2">
    <fb>97.7</fb>
    <v>23</v>
  </rv>
  <rv s="2">
    <fb>75723</fb>
    <v>22</v>
  </rv>
  <rv s="2">
    <fb>98.04</fb>
    <v>23</v>
  </rv>
  <rv s="2">
    <fb>97.82</fb>
    <v>23</v>
  </rv>
  <rv s="2">
    <fb>97.84</fb>
    <v>23</v>
  </rv>
  <rv s="2">
    <fb>139378</fb>
    <v>22</v>
  </rv>
  <rv s="2">
    <fb>97.55</fb>
    <v>23</v>
  </rv>
  <rv s="2">
    <fb>98.23</fb>
    <v>23</v>
  </rv>
  <rv s="2">
    <fb>213237</fb>
    <v>22</v>
  </rv>
  <rv s="2">
    <fb>98.61</fb>
    <v>23</v>
  </rv>
  <rv s="2">
    <fb>98.35</fb>
    <v>23</v>
  </rv>
  <rv s="2">
    <fb>81116</fb>
    <v>22</v>
  </rv>
  <rv s="2">
    <fb>99.21</fb>
    <v>23</v>
  </rv>
  <rv s="2">
    <fb>98.72</fb>
    <v>23</v>
  </rv>
  <rv s="2">
    <fb>125672</fb>
    <v>22</v>
  </rv>
  <rv s="2">
    <fb>99.11</fb>
    <v>23</v>
  </rv>
  <rv s="2">
    <fb>99.15</fb>
    <v>23</v>
  </rv>
  <rv s="2">
    <fb>98.63</fb>
    <v>23</v>
  </rv>
  <rv s="2">
    <fb>96015</fb>
    <v>22</v>
  </rv>
  <rv s="2">
    <fb>98.71</fb>
    <v>23</v>
  </rv>
  <rv s="2">
    <fb>180748</fb>
    <v>22</v>
  </rv>
  <rv s="2">
    <fb>98.6</fb>
    <v>23</v>
  </rv>
  <rv s="2">
    <fb>99.4</fb>
    <v>23</v>
  </rv>
  <rv s="2">
    <fb>98.55</fb>
    <v>23</v>
  </rv>
  <rv s="2">
    <fb>155287</fb>
    <v>22</v>
  </rv>
  <rv s="2">
    <fb>99.46</fb>
    <v>23</v>
  </rv>
  <rv s="2">
    <fb>100.75</fb>
    <v>23</v>
  </rv>
  <rv s="2">
    <fb>100.67</fb>
    <v>23</v>
  </rv>
  <rv s="2">
    <fb>135229</fb>
    <v>22</v>
  </rv>
  <rv s="2">
    <fb>100.86</fb>
    <v>23</v>
  </rv>
  <rv s="2">
    <fb>101.08</fb>
    <v>23</v>
  </rv>
  <rv s="2">
    <fb>100.37</fb>
    <v>23</v>
  </rv>
  <rv s="2">
    <fb>177719</fb>
    <v>22</v>
  </rv>
  <rv s="2">
    <fb>100.22</fb>
    <v>23</v>
  </rv>
  <rv s="2">
    <fb>100.5</fb>
    <v>23</v>
  </rv>
  <rv s="2">
    <fb>99.44</fb>
    <v>23</v>
  </rv>
  <rv s="2">
    <fb>99.53</fb>
    <v>23</v>
  </rv>
  <rv s="2">
    <fb>132510</fb>
    <v>22</v>
  </rv>
  <rv s="2">
    <fb>99.34</fb>
    <v>23</v>
  </rv>
  <rv s="2">
    <fb>99.73</fb>
    <v>23</v>
  </rv>
  <rv s="2">
    <fb>99.14</fb>
    <v>23</v>
  </rv>
  <rv s="2">
    <fb>285638</fb>
    <v>22</v>
  </rv>
  <rv s="2">
    <fb>100.4</fb>
    <v>23</v>
  </rv>
  <rv s="2">
    <fb>100.79</fb>
    <v>23</v>
  </rv>
  <rv s="2">
    <fb>262145</fb>
    <v>22</v>
  </rv>
  <rv s="2">
    <fb>101.88</fb>
    <v>23</v>
  </rv>
  <rv s="2">
    <fb>100.69</fb>
    <v>23</v>
  </rv>
  <rv s="10">
    <v>24</v>
    <v>XNAS:MSFT</v>
    <v>Weekly</v>
    <v>44339</v>
    <v>45080</v>
    <v>0</v>
    <v>1</v>
    <v>638206560000000000,638210015118154133,0</v>
    <v>0</v>
    <v>a1xzim</v>
    <v>XNAS:MSFT</v>
    <v>1</v>
  </rv>
  <rv s="11">
    <v>25</v>
    <v>XTSE:VFV</v>
    <v>Daily</v>
    <v>45045</v>
    <v>45075</v>
    <v>0</v>
    <v>1</v>
    <v>638206560000000000,638210015118164601,0</v>
    <v>2</v>
    <v>ab1our</v>
    <v/>
    <v>3</v>
    <v>4</v>
    <v>5</v>
    <v>6</v>
    <v>7</v>
  </rv>
  <rv s="10">
    <v>26</v>
    <v>XTSE:VFV</v>
    <v>Weekly</v>
    <v>44339</v>
    <v>45080</v>
    <v>0</v>
    <v>1</v>
    <v>638206560000000000,638210015118164601,0</v>
    <v>8</v>
    <v>ab1our</v>
    <v>XTSE:VFV</v>
    <v>9</v>
  </rv>
  <rv s="10">
    <v>24</v>
    <v>a1o2lh</v>
    <v>Daily</v>
    <v>44710</v>
    <v>45075</v>
    <v>0</v>
    <v>1</v>
    <v>638206560000000000,638210015118158343,0</v>
    <v>10</v>
    <v>a1o2lh</v>
    <v/>
    <v>11</v>
  </rv>
  <rv s="10">
    <v>24</v>
    <v>a1p7zr</v>
    <v>Daily</v>
    <v>44710</v>
    <v>45075</v>
    <v>0</v>
    <v>1</v>
    <v>638206560000000000,638210015118174557,0</v>
    <v>10</v>
    <v>a1p7zr</v>
    <v/>
    <v>12</v>
  </rv>
  <rv s="10">
    <v>24</v>
    <v>a1mou2</v>
    <v>Daily</v>
    <v>44710</v>
    <v>45075</v>
    <v>0</v>
    <v>1</v>
    <v>638206560000000000,638210015118149220,0</v>
    <v>10</v>
    <v>a1mou2</v>
    <v/>
    <v>13</v>
  </rv>
  <rv s="11">
    <v>27</v>
    <v>XNAS:MSFT</v>
    <v>Daily</v>
    <v>45045</v>
    <v>45075</v>
    <v>0</v>
    <v>1</v>
    <v>638206560000000000,638210015118154133,0</v>
    <v>14</v>
    <v>a1xzim</v>
    <v/>
    <v>15</v>
    <v>16</v>
    <v>17</v>
    <v>18</v>
    <v>19</v>
  </rv>
  <rv s="10">
    <v>24</v>
    <v>a1rykr</v>
    <v>Daily</v>
    <v>44710</v>
    <v>45075</v>
    <v>0</v>
    <v>1</v>
    <v>638206560000000000,638210015118174046,0</v>
    <v>10</v>
    <v>a1rykr</v>
    <v/>
    <v>20</v>
  </rv>
  <rv s="10">
    <v>24</v>
    <v>a1zsjc</v>
    <v>Daily</v>
    <v>44710</v>
    <v>45075</v>
    <v>0</v>
    <v>1</v>
    <v>638206560000000000,638210015118168301,0</v>
    <v>10</v>
    <v>a1zsjc</v>
    <v/>
    <v>21</v>
  </rv>
  <rv s="10">
    <v>24</v>
    <v>a25ya2</v>
    <v>Daily</v>
    <v>44710</v>
    <v>45075</v>
    <v>0</v>
    <v>1</v>
    <v>638206560000000000,638210015118184021,0</v>
    <v>10</v>
    <v>a25ya2</v>
    <v/>
    <v>22</v>
  </rv>
</rvData>
</file>

<file path=xl/richData/rdrichvaluestructure.xml><?xml version="1.0" encoding="utf-8"?>
<rvStructures xmlns="http://schemas.microsoft.com/office/spreadsheetml/2017/richdata" count="1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formattednumber">
    <k n="_Format" t="spb"/>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error">
    <k n="errorType" t="i"/>
    <k n="field" t="s"/>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spbArrays>
  <spbData count="28">
    <spb s="0">
      <v>0</v>
      <v>Name</v>
    </spb>
    <spb s="1">
      <v>0</v>
      <v>0</v>
      <v>0</v>
    </spb>
    <spb s="2">
      <v>1</v>
      <v>1</v>
    </spb>
    <spb s="3">
      <v>1</v>
      <v>1</v>
      <v>2</v>
      <v>1</v>
      <v>1</v>
      <v>1</v>
      <v>3</v>
      <v>1</v>
      <v>1</v>
      <v>1</v>
      <v>4</v>
      <v>5</v>
    </spb>
    <spb s="4">
      <v>GMT</v>
    </spb>
    <spb s="5">
      <v>6</v>
    </spb>
    <spb s="6">
      <v>1</v>
      <v>Name</v>
      <v>LearnMoreOnLink</v>
    </spb>
    <spb s="7">
      <v>1</v>
      <v>1</v>
      <v>1</v>
      <v>1</v>
    </spb>
    <spb s="8">
      <v>7</v>
      <v>8</v>
      <v>8</v>
      <v>7</v>
      <v>2</v>
      <v>7</v>
      <v>7</v>
      <v>7</v>
      <v>9</v>
      <v>9</v>
      <v>3</v>
      <v>10</v>
      <v>7</v>
      <v>7</v>
      <v>7</v>
      <v>9</v>
      <v>4</v>
      <v>11</v>
      <v>5</v>
      <v>9</v>
      <v>7</v>
      <v>7</v>
      <v>3</v>
    </spb>
    <spb s="9">
      <v>at close</v>
      <v>from previous close</v>
      <v>from previous close</v>
      <v>Source: Nasdaq</v>
      <v>GMT</v>
      <v>Delayed 15 minutes</v>
      <v>from close</v>
      <v>from close</v>
    </spb>
    <spb s="5">
      <v>7</v>
    </spb>
    <spb s="6">
      <v>2</v>
      <v>Name</v>
      <v>LearnMoreOnLink</v>
    </spb>
    <spb s="10">
      <v>0</v>
      <v>0</v>
    </spb>
    <spb s="11">
      <v>12</v>
      <v>1</v>
      <v>1</v>
      <v>1</v>
      <v>1</v>
    </spb>
    <spb s="12">
      <v>7</v>
      <v>8</v>
      <v>8</v>
      <v>7</v>
      <v>2</v>
      <v>7</v>
      <v>12</v>
      <v>7</v>
      <v>7</v>
      <v>9</v>
      <v>9</v>
      <v>3</v>
      <v>13</v>
      <v>7</v>
      <v>7</v>
      <v>7</v>
      <v>9</v>
      <v>4</v>
      <v>11</v>
      <v>5</v>
      <v>9</v>
      <v>7</v>
      <v>7</v>
      <v>3</v>
    </spb>
    <spb s="13">
      <v>Powered by Refinitiv</v>
    </spb>
    <spb s="3">
      <v>7</v>
      <v>7</v>
      <v>2</v>
      <v>7</v>
      <v>7</v>
      <v>7</v>
      <v>3</v>
      <v>7</v>
      <v>7</v>
      <v>7</v>
      <v>4</v>
      <v>5</v>
    </spb>
    <spb s="12">
      <v>7</v>
      <v>8</v>
      <v>8</v>
      <v>7</v>
      <v>2</v>
      <v>7</v>
      <v>12</v>
      <v>7</v>
      <v>7</v>
      <v>9</v>
      <v>9</v>
      <v>3</v>
      <v>10</v>
      <v>7</v>
      <v>7</v>
      <v>7</v>
      <v>9</v>
      <v>4</v>
      <v>11</v>
      <v>5</v>
      <v>9</v>
      <v>7</v>
      <v>7</v>
      <v>3</v>
    </spb>
    <spb s="6">
      <v>3</v>
      <v>Name</v>
      <v>LearnMoreOnLink</v>
    </spb>
    <spb s="14">
      <v>1</v>
      <v>1</v>
      <v>1</v>
    </spb>
    <spb s="15">
      <v>1</v>
      <v>8</v>
      <v>1</v>
      <v>2</v>
      <v>1</v>
      <v>1</v>
      <v>1</v>
      <v>9</v>
      <v>3</v>
      <v>13</v>
      <v>1</v>
      <v>1</v>
      <v>3</v>
      <v>1</v>
      <v>4</v>
      <v>5</v>
    </spb>
    <spb s="16">
      <v>Delayed 20 minutes</v>
      <v>from previous close</v>
      <v>from previous close</v>
      <v>GMT</v>
    </spb>
    <spb s="5">
      <v>9</v>
    </spb>
    <spb s="5">
      <v>1</v>
    </spb>
    <spb s="17">
      <v>6</v>
      <v>7</v>
    </spb>
    <spb s="18">
      <v>1</v>
      <v>6</v>
      <v>1</v>
      <v>1</v>
      <v>1</v>
      <v>9</v>
    </spb>
    <spb s="17">
      <v>6</v>
      <v>1</v>
    </spb>
    <spb s="18">
      <v>7</v>
      <v>6</v>
      <v>7</v>
      <v>7</v>
      <v>7</v>
      <v>9</v>
    </spb>
  </spbData>
</supportingPropertyBags>
</file>

<file path=xl/richData/rdsupportingpropertybagstructure.xml><?xml version="1.0" encoding="utf-8"?>
<spbStructures xmlns="http://schemas.microsoft.com/office/spreadsheetml/2017/richdata2" count="19">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_Self" t="i"/>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Last trade time" t="i"/>
    <k n="`%EntityServiceId" t="i"/>
  </s>
  <s>
    <k n="Price" t="s"/>
    <k n="Change" t="s"/>
    <k n="Change (%)" t="s"/>
    <k n="Last trade time" t="s"/>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yyyy/mm/dd\ h:mm"/>
    </x:dxf>
    <x:dxf>
      <x:numFmt numFmtId="2" formatCode="0.00"/>
    </x:dxf>
    <x:dxf>
      <x:numFmt numFmtId="19" formatCode="yyyy/mm/dd"/>
    </x:dxf>
    <x:dxf>
      <x:numFmt numFmtId="4" formatCode="#,##0.00"/>
    </x:dxf>
    <x:dxf>
      <x:numFmt numFmtId="3" formatCode="#,##0"/>
    </x:dxf>
    <x:dxf>
      <x:numFmt numFmtId="1" formatCode="0"/>
    </x:dxf>
    <x:dxf>
      <x:numFmt numFmtId="0" formatCode="General"/>
    </x:dxf>
  </dxfs>
  <richProperties>
    <rPr n="NumberFormat" t="s"/>
    <rPr n="IsTitleField" t="b"/>
    <rPr n="IsHeroField" t="b"/>
  </richProperties>
  <richStyles>
    <rSty dxfid="7">
      <rpv i="0">_([$$-en-CA]* #,##0.00_);_([$$-en-CA]* (#,##0.00);_([$$-en-CA]* "-"??_);_(@_)</rpv>
    </rSty>
    <rSty>
      <rpv i="1">1</rpv>
    </rSty>
    <rSty dxfid="0"/>
    <rSty dxfid="1"/>
    <rSty dxfid="2">
      <rpv i="0">0.00</rpv>
    </rSty>
    <rSty dxfid="3"/>
    <rSty dxfid="7">
      <rpv i="0">_([$$-en-US]* #,##0.00_);_([$$-en-US]* (#,##0.00);_([$$-en-US]* "-"??_);_(@_)</rpv>
    </rSty>
    <rSty dxfid="4">
      <rpv i="0">#,##0.00</rpv>
    </rSty>
    <rSty dxfid="5">
      <rpv i="0">#,##0</rpv>
    </rSty>
    <rSty dxfid="7">
      <rpv i="0">_([$$-en-US]* #,##0_);_([$$-en-US]* (#,##0);_([$$-en-US]* "-"_);_(@_)</rpv>
    </rSty>
    <rSty dxfid="6">
      <rpv i="0">0</rpv>
    </rSty>
    <rSty>
      <rpv i="2">1</rpv>
    </rSty>
    <rSty dxfid="7">
      <rpv i="0">_([$$-en-CA]* #,##0_);_([$$-en-CA]* (#,##0);_([$$-en-CA]*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I12" totalsRowShown="0" dataDxfId="16">
  <autoFilter ref="A3:I12" xr:uid="{69CD7EF4-09A9-4E37-9AFA-74C63E7BE9A6}"/>
  <tableColumns count="9">
    <tableColumn id="1" xr3:uid="{92DC7DDF-D80B-405C-9573-2B90B2FF3DC9}" name="Date" dataDxfId="15"/>
    <tableColumn id="2" xr3:uid="{1C907D3F-AD8C-47AB-92A9-7C471B9EBC2B}" name="Stock" dataDxfId="14"/>
    <tableColumn id="9" xr3:uid="{9CA9E601-F4B2-4F5A-B219-70B237E1CACC}" name="Ticker" dataDxfId="13">
      <calculatedColumnFormula array="1">_FV(Ledger[[#This Row],[Stock]],"Ticker symbol",TRUE)</calculatedColumnFormula>
    </tableColumn>
    <tableColumn id="3" xr3:uid="{AB1CAC5C-55FF-4BD4-86DE-2DFDA8FCCD7E}" name="Transaction" dataDxfId="12"/>
    <tableColumn id="4" xr3:uid="{1B8E9E3F-3260-4B15-A698-12A2A91FCBD0}" name="Units" dataDxfId="11"/>
    <tableColumn id="8" xr3:uid="{152F5990-3F57-9440-9098-CD7DEE9E54AB}" name="Price CAD" dataDxfId="10"/>
    <tableColumn id="5" xr3:uid="{182E21A3-DB2D-4267-9431-E3760942B4C8}" name="Price" dataDxfId="9">
      <calculatedColumnFormula>Ledger[[#This Row],[Price CAD]]*$L$4</calculatedColumnFormula>
    </tableColumn>
    <tableColumn id="7" xr3:uid="{412DB4B2-0FAB-4830-ABAF-3EB7A6F10571}" name="Currency" dataDxfId="8"/>
    <tableColumn id="6" xr3:uid="{DC43D3F6-96CE-4588-B592-F71E50711807}" name="Transaction Amount" dataDxfId="7">
      <calculatedColumnFormula>E4*G4</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02B9C3-5F20-4361-8BD6-6C054FF71EE4}" name="WatchList" displayName="WatchList" ref="A2:H4" totalsRowShown="0">
  <autoFilter ref="A2:H4" xr:uid="{80BA0D41-CAAA-463D-B487-77747A314552}"/>
  <tableColumns count="8">
    <tableColumn id="1" xr3:uid="{67E89684-514F-496D-8CE7-6D234DFE1EC4}" name="Stock"/>
    <tableColumn id="8" xr3:uid="{6FC435BC-A24F-4BF8-954F-AAEEDF6D59BC}" name="Exchange" dataDxfId="6">
      <calculatedColumnFormula array="1">_FV(WatchList[[#This Row],[Stock]],"Exchange abbreviation",TRUE)</calculatedColumnFormula>
    </tableColumn>
    <tableColumn id="7" xr3:uid="{769934A1-7DD2-4382-BFB0-8712402B6BEA}" name="Ticker" dataDxfId="5">
      <calculatedColumnFormula array="1">_FV(WatchList[[#This Row],[Stock]],"Ticker symbol",TRUE)</calculatedColumnFormula>
    </tableColumn>
    <tableColumn id="2" xr3:uid="{981C8B26-8929-4DC3-A13A-298565581578}" name="52wk High" dataDxfId="4">
      <calculatedColumnFormula array="1">_FV(A3,"52 week high",TRUE)</calculatedColumnFormula>
    </tableColumn>
    <tableColumn id="3" xr3:uid="{BDDC02C0-DC5D-4F80-BCDD-C7B62690606B}" name="52wk Low" dataDxfId="3">
      <calculatedColumnFormula array="1">_FV(A3,"52 week low",TRUE)</calculatedColumnFormula>
    </tableColumn>
    <tableColumn id="4" xr3:uid="{0AA48227-F802-4F7B-9E8B-6452252C6791}" name="Price" dataDxfId="2">
      <calculatedColumnFormula array="1">_FV(A3,"Price")</calculatedColumnFormula>
    </tableColumn>
    <tableColumn id="5" xr3:uid="{62445FB9-20A4-41D8-87D8-0259244D3FFD}" name="P/E" dataDxfId="1">
      <calculatedColumnFormula array="1">_FV(A3,"P/E",TRUE)</calculatedColumnFormula>
    </tableColumn>
    <tableColumn id="6" xr3:uid="{87D3CE74-04C8-4D91-9A06-164FF2A7C5E4}" name="Change" dataDxfId="0">
      <calculatedColumnFormula array="1">_FV(A3,"Change (%)",TRUE)</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5744C-C3B1-48DB-9523-D222977AC160}">
  <sheetPr codeName="Sheet1"/>
  <dimension ref="B2:JB21"/>
  <sheetViews>
    <sheetView showGridLines="0" tabSelected="1" zoomScale="150" zoomScaleNormal="150" workbookViewId="0">
      <selection activeCell="M19" sqref="M19"/>
    </sheetView>
  </sheetViews>
  <sheetFormatPr baseColWidth="10" defaultColWidth="8.83203125" defaultRowHeight="14" x14ac:dyDescent="0.15"/>
  <cols>
    <col min="2" max="2" width="1.83203125" customWidth="1"/>
    <col min="3" max="3" width="53.5" customWidth="1"/>
    <col min="4" max="4" width="39.6640625" customWidth="1"/>
    <col min="5" max="5" width="7.1640625" customWidth="1"/>
    <col min="6" max="6" width="12.5" customWidth="1"/>
    <col min="7" max="7" width="14.33203125" customWidth="1"/>
    <col min="8" max="8" width="12.33203125" customWidth="1"/>
    <col min="9" max="9" width="12.83203125" customWidth="1"/>
    <col min="10" max="10" width="17.83203125" customWidth="1"/>
    <col min="11" max="11" width="33.5" customWidth="1"/>
    <col min="12" max="12" width="10.5" customWidth="1"/>
    <col min="13" max="20" width="10.83203125" style="30" customWidth="1"/>
    <col min="21" max="262" width="10.1640625" style="30" customWidth="1"/>
    <col min="263" max="263" width="8" customWidth="1"/>
    <col min="264" max="264" width="8" bestFit="1" customWidth="1"/>
    <col min="265" max="266" width="10.6640625" bestFit="1" customWidth="1"/>
  </cols>
  <sheetData>
    <row r="2" spans="2:262" ht="34.5" customHeight="1" thickBot="1" x14ac:dyDescent="0.25">
      <c r="B2" s="48" t="s">
        <v>23</v>
      </c>
      <c r="C2" s="48"/>
      <c r="D2" s="48"/>
      <c r="E2" s="38"/>
      <c r="F2" s="32" t="s">
        <v>22</v>
      </c>
      <c r="G2" s="36" t="s">
        <v>21</v>
      </c>
      <c r="H2" s="37"/>
      <c r="I2" s="50" t="s">
        <v>25</v>
      </c>
      <c r="J2" s="51"/>
      <c r="K2" s="40" t="e" vm="1">
        <v>#VALUE!</v>
      </c>
      <c r="M2" s="28"/>
      <c r="N2" s="29"/>
    </row>
    <row r="3" spans="2:262" ht="26.25" customHeight="1" thickTop="1" thickBot="1" x14ac:dyDescent="0.2">
      <c r="B3" s="49"/>
      <c r="C3" s="49"/>
      <c r="D3" s="49"/>
      <c r="E3" s="39"/>
      <c r="F3" s="33">
        <f>SUM(_xlfn.ANCHORARRAY(G7))</f>
        <v>1317.615</v>
      </c>
      <c r="G3" s="35">
        <f>SUM(_xlfn.ANCHORARRAY(H7))</f>
        <v>14.550000000000026</v>
      </c>
      <c r="H3" s="34">
        <f>G3/(F3-G3)</f>
        <v>1.1165981743044303E-2</v>
      </c>
      <c r="I3" s="35">
        <f>SUM(_xlfn.ANCHORARRAY(J7))</f>
        <v>134.20460000000003</v>
      </c>
      <c r="J3" s="34">
        <f>I3/(F3-I3)</f>
        <v>0.11340495233099188</v>
      </c>
      <c r="K3" s="41" t="str" cm="1">
        <f t="array" ref="K3">TEXT(_FV(K2,"Price"),IF(_FV(K2,"Price")-_FV(K2,"Previous close",TRUE)&gt;0,"$0.0000▲","$0.0000▼"))</f>
        <v>$1.3602▲</v>
      </c>
      <c r="L3" s="42"/>
      <c r="M3" s="30" t="s">
        <v>28</v>
      </c>
      <c r="N3" s="31">
        <f ca="1">MAX(_xlfn.ANCHORARRAY(M6))</f>
        <v>45072</v>
      </c>
    </row>
    <row r="4" spans="2:262" ht="9.75" customHeight="1" thickTop="1" x14ac:dyDescent="0.15"/>
    <row r="5" spans="2:262" x14ac:dyDescent="0.15">
      <c r="C5" s="11" t="s">
        <v>10</v>
      </c>
      <c r="D5" s="10"/>
      <c r="E5" s="10"/>
      <c r="F5" s="10"/>
      <c r="G5" s="10"/>
      <c r="H5" s="10"/>
      <c r="I5" s="10"/>
      <c r="J5" s="10"/>
      <c r="K5" s="10"/>
      <c r="L5" s="24"/>
    </row>
    <row r="6" spans="2:262" x14ac:dyDescent="0.15">
      <c r="C6" s="12" t="s">
        <v>26</v>
      </c>
      <c r="D6" s="12" t="s">
        <v>11</v>
      </c>
      <c r="E6" s="13" t="s">
        <v>3</v>
      </c>
      <c r="F6" s="13" t="s">
        <v>8</v>
      </c>
      <c r="G6" s="13" t="s">
        <v>19</v>
      </c>
      <c r="H6" s="14" t="s">
        <v>21</v>
      </c>
      <c r="I6" s="14"/>
      <c r="J6" s="13" t="s">
        <v>24</v>
      </c>
      <c r="K6" s="15" t="s">
        <v>9</v>
      </c>
      <c r="M6" s="30" cm="1" vm="2">
        <f t="array" aca="1" ref="M6:JB7" ca="1">TRANSPOSE(_xlfn.STOCKHISTORY(C7,TODAY()-365,TODAY(),0,0,0,1))</f>
        <v>44712</v>
      </c>
      <c r="N6" s="30" vm="3">
        <f ca="1"/>
        <v>44713</v>
      </c>
      <c r="O6" s="30" vm="4">
        <f ca="1"/>
        <v>44714</v>
      </c>
      <c r="P6" s="30" vm="5">
        <f ca="1"/>
        <v>44715</v>
      </c>
      <c r="Q6" s="30" vm="6">
        <f ca="1"/>
        <v>44718</v>
      </c>
      <c r="R6" s="30" vm="7">
        <f ca="1"/>
        <v>44719</v>
      </c>
      <c r="S6" s="30" vm="8">
        <f ca="1"/>
        <v>44720</v>
      </c>
      <c r="T6" s="30" vm="9">
        <f ca="1"/>
        <v>44721</v>
      </c>
      <c r="U6" s="30" vm="10">
        <f ca="1"/>
        <v>44722</v>
      </c>
      <c r="V6" s="30" vm="11">
        <f ca="1"/>
        <v>44725</v>
      </c>
      <c r="W6" s="30" vm="12">
        <f ca="1"/>
        <v>44726</v>
      </c>
      <c r="X6" s="30" vm="13">
        <f ca="1"/>
        <v>44727</v>
      </c>
      <c r="Y6" s="30" vm="14">
        <f ca="1"/>
        <v>44728</v>
      </c>
      <c r="Z6" s="30" vm="15">
        <f ca="1"/>
        <v>44729</v>
      </c>
      <c r="AA6" s="30" vm="16">
        <f ca="1"/>
        <v>44733</v>
      </c>
      <c r="AB6" s="30" vm="17">
        <f ca="1"/>
        <v>44734</v>
      </c>
      <c r="AC6" s="30" vm="18">
        <f ca="1"/>
        <v>44735</v>
      </c>
      <c r="AD6" s="30" vm="19">
        <f ca="1"/>
        <v>44736</v>
      </c>
      <c r="AE6" s="30" vm="20">
        <f ca="1"/>
        <v>44739</v>
      </c>
      <c r="AF6" s="30" vm="21">
        <f ca="1"/>
        <v>44740</v>
      </c>
      <c r="AG6" s="30" vm="22">
        <f ca="1"/>
        <v>44741</v>
      </c>
      <c r="AH6" s="30" vm="23">
        <f ca="1"/>
        <v>44742</v>
      </c>
      <c r="AI6" s="30" vm="24">
        <f ca="1"/>
        <v>44743</v>
      </c>
      <c r="AJ6" s="30" vm="25">
        <f ca="1"/>
        <v>44747</v>
      </c>
      <c r="AK6" s="30" vm="26">
        <f ca="1"/>
        <v>44748</v>
      </c>
      <c r="AL6" s="30" vm="27">
        <f ca="1"/>
        <v>44749</v>
      </c>
      <c r="AM6" s="30" vm="28">
        <f ca="1"/>
        <v>44750</v>
      </c>
      <c r="AN6" s="30" vm="29">
        <f ca="1"/>
        <v>44753</v>
      </c>
      <c r="AO6" s="30" vm="30">
        <f ca="1"/>
        <v>44754</v>
      </c>
      <c r="AP6" s="30" vm="31">
        <f ca="1"/>
        <v>44755</v>
      </c>
      <c r="AQ6" s="30" vm="32">
        <f ca="1"/>
        <v>44756</v>
      </c>
      <c r="AR6" s="30" vm="33">
        <f ca="1"/>
        <v>44757</v>
      </c>
      <c r="AS6" s="30" vm="34">
        <f ca="1"/>
        <v>44760</v>
      </c>
      <c r="AT6" s="30" vm="35">
        <f ca="1"/>
        <v>44761</v>
      </c>
      <c r="AU6" s="30" vm="36">
        <f ca="1"/>
        <v>44762</v>
      </c>
      <c r="AV6" s="30" vm="37">
        <f ca="1"/>
        <v>44763</v>
      </c>
      <c r="AW6" s="30" vm="38">
        <f ca="1"/>
        <v>44764</v>
      </c>
      <c r="AX6" s="30" vm="39">
        <f ca="1"/>
        <v>44767</v>
      </c>
      <c r="AY6" s="30" vm="40">
        <f ca="1"/>
        <v>44768</v>
      </c>
      <c r="AZ6" s="30" vm="41">
        <f ca="1"/>
        <v>44769</v>
      </c>
      <c r="BA6" s="30" vm="42">
        <f ca="1"/>
        <v>44770</v>
      </c>
      <c r="BB6" s="30" vm="43">
        <f ca="1"/>
        <v>44771</v>
      </c>
      <c r="BC6" s="30" vm="44">
        <f ca="1"/>
        <v>44774</v>
      </c>
      <c r="BD6" s="30" vm="45">
        <f ca="1"/>
        <v>44775</v>
      </c>
      <c r="BE6" s="30" vm="46">
        <f ca="1"/>
        <v>44776</v>
      </c>
      <c r="BF6" s="30" vm="47">
        <f ca="1"/>
        <v>44777</v>
      </c>
      <c r="BG6" s="30" vm="48">
        <f ca="1"/>
        <v>44778</v>
      </c>
      <c r="BH6" s="30" vm="49">
        <f ca="1"/>
        <v>44781</v>
      </c>
      <c r="BI6" s="30" vm="50">
        <f ca="1"/>
        <v>44782</v>
      </c>
      <c r="BJ6" s="30" vm="51">
        <f ca="1"/>
        <v>44783</v>
      </c>
      <c r="BK6" s="30" vm="52">
        <f ca="1"/>
        <v>44784</v>
      </c>
      <c r="BL6" s="30" vm="53">
        <f ca="1"/>
        <v>44785</v>
      </c>
      <c r="BM6" s="30" vm="54">
        <f ca="1"/>
        <v>44788</v>
      </c>
      <c r="BN6" s="30" vm="55">
        <f ca="1"/>
        <v>44789</v>
      </c>
      <c r="BO6" s="30" vm="56">
        <f ca="1"/>
        <v>44790</v>
      </c>
      <c r="BP6" s="30" vm="57">
        <f ca="1"/>
        <v>44791</v>
      </c>
      <c r="BQ6" s="30" vm="58">
        <f ca="1"/>
        <v>44792</v>
      </c>
      <c r="BR6" s="30" vm="59">
        <f ca="1"/>
        <v>44795</v>
      </c>
      <c r="BS6" s="30" vm="60">
        <f ca="1"/>
        <v>44796</v>
      </c>
      <c r="BT6" s="30" vm="61">
        <f ca="1"/>
        <v>44797</v>
      </c>
      <c r="BU6" s="30" vm="62">
        <f ca="1"/>
        <v>44798</v>
      </c>
      <c r="BV6" s="30" vm="63">
        <f ca="1"/>
        <v>44799</v>
      </c>
      <c r="BW6" s="30" vm="64">
        <f ca="1"/>
        <v>44802</v>
      </c>
      <c r="BX6" s="30" vm="65">
        <f ca="1"/>
        <v>44803</v>
      </c>
      <c r="BY6" s="30" vm="66">
        <f ca="1"/>
        <v>44804</v>
      </c>
      <c r="BZ6" s="30" vm="67">
        <f ca="1"/>
        <v>44805</v>
      </c>
      <c r="CA6" s="30" vm="68">
        <f ca="1"/>
        <v>44806</v>
      </c>
      <c r="CB6" s="30" vm="69">
        <f ca="1"/>
        <v>44810</v>
      </c>
      <c r="CC6" s="30" vm="70">
        <f ca="1"/>
        <v>44811</v>
      </c>
      <c r="CD6" s="30" vm="71">
        <f ca="1"/>
        <v>44812</v>
      </c>
      <c r="CE6" s="30" vm="72">
        <f ca="1"/>
        <v>44813</v>
      </c>
      <c r="CF6" s="30" vm="73">
        <f ca="1"/>
        <v>44816</v>
      </c>
      <c r="CG6" s="30" vm="74">
        <f ca="1"/>
        <v>44817</v>
      </c>
      <c r="CH6" s="30" vm="75">
        <f ca="1"/>
        <v>44818</v>
      </c>
      <c r="CI6" s="30" vm="76">
        <f ca="1"/>
        <v>44819</v>
      </c>
      <c r="CJ6" s="30" vm="77">
        <f ca="1"/>
        <v>44820</v>
      </c>
      <c r="CK6" s="30" vm="78">
        <f ca="1"/>
        <v>44823</v>
      </c>
      <c r="CL6" s="30" vm="79">
        <f ca="1"/>
        <v>44824</v>
      </c>
      <c r="CM6" s="30" vm="80">
        <f ca="1"/>
        <v>44825</v>
      </c>
      <c r="CN6" s="30" vm="81">
        <f ca="1"/>
        <v>44826</v>
      </c>
      <c r="CO6" s="30" vm="82">
        <f ca="1"/>
        <v>44827</v>
      </c>
      <c r="CP6" s="30" vm="83">
        <f ca="1"/>
        <v>44830</v>
      </c>
      <c r="CQ6" s="30" vm="84">
        <f ca="1"/>
        <v>44831</v>
      </c>
      <c r="CR6" s="30" vm="85">
        <f ca="1"/>
        <v>44832</v>
      </c>
      <c r="CS6" s="30" vm="86">
        <f ca="1"/>
        <v>44833</v>
      </c>
      <c r="CT6" s="30" vm="87">
        <f ca="1"/>
        <v>44834</v>
      </c>
      <c r="CU6" s="30" vm="88">
        <f ca="1"/>
        <v>44837</v>
      </c>
      <c r="CV6" s="30" vm="89">
        <f ca="1"/>
        <v>44838</v>
      </c>
      <c r="CW6" s="30" vm="90">
        <f ca="1"/>
        <v>44839</v>
      </c>
      <c r="CX6" s="30" vm="91">
        <f ca="1"/>
        <v>44840</v>
      </c>
      <c r="CY6" s="30" vm="92">
        <f ca="1"/>
        <v>44841</v>
      </c>
      <c r="CZ6" s="30" vm="93">
        <f ca="1"/>
        <v>44844</v>
      </c>
      <c r="DA6" s="30" vm="94">
        <f ca="1"/>
        <v>44845</v>
      </c>
      <c r="DB6" s="30" vm="95">
        <f ca="1"/>
        <v>44846</v>
      </c>
      <c r="DC6" s="30" vm="96">
        <f ca="1"/>
        <v>44847</v>
      </c>
      <c r="DD6" s="30" vm="97">
        <f ca="1"/>
        <v>44848</v>
      </c>
      <c r="DE6" s="30" vm="98">
        <f ca="1"/>
        <v>44851</v>
      </c>
      <c r="DF6" s="30" vm="99">
        <f ca="1"/>
        <v>44852</v>
      </c>
      <c r="DG6" s="30" vm="100">
        <f ca="1"/>
        <v>44853</v>
      </c>
      <c r="DH6" s="30" vm="101">
        <f ca="1"/>
        <v>44854</v>
      </c>
      <c r="DI6" s="30" vm="102">
        <f ca="1"/>
        <v>44855</v>
      </c>
      <c r="DJ6" s="30" vm="103">
        <f ca="1"/>
        <v>44858</v>
      </c>
      <c r="DK6" s="30" vm="104">
        <f ca="1"/>
        <v>44859</v>
      </c>
      <c r="DL6" s="30" vm="105">
        <f ca="1"/>
        <v>44860</v>
      </c>
      <c r="DM6" s="30" vm="106">
        <f ca="1"/>
        <v>44861</v>
      </c>
      <c r="DN6" s="30" vm="107">
        <f ca="1"/>
        <v>44862</v>
      </c>
      <c r="DO6" s="30" vm="108">
        <f ca="1"/>
        <v>44865</v>
      </c>
      <c r="DP6" s="30" vm="109">
        <f ca="1"/>
        <v>44866</v>
      </c>
      <c r="DQ6" s="30" vm="110">
        <f ca="1"/>
        <v>44867</v>
      </c>
      <c r="DR6" s="30" vm="111">
        <f ca="1"/>
        <v>44868</v>
      </c>
      <c r="DS6" s="30" vm="112">
        <f ca="1"/>
        <v>44869</v>
      </c>
      <c r="DT6" s="30" vm="113">
        <f ca="1"/>
        <v>44872</v>
      </c>
      <c r="DU6" s="30" vm="114">
        <f ca="1"/>
        <v>44873</v>
      </c>
      <c r="DV6" s="30" vm="115">
        <f ca="1"/>
        <v>44874</v>
      </c>
      <c r="DW6" s="30" vm="116">
        <f ca="1"/>
        <v>44875</v>
      </c>
      <c r="DX6" s="30" vm="117">
        <f ca="1"/>
        <v>44876</v>
      </c>
      <c r="DY6" s="30" vm="118">
        <f ca="1"/>
        <v>44879</v>
      </c>
      <c r="DZ6" s="30" vm="119">
        <f ca="1"/>
        <v>44880</v>
      </c>
      <c r="EA6" s="30" vm="120">
        <f ca="1"/>
        <v>44881</v>
      </c>
      <c r="EB6" s="30" vm="121">
        <f ca="1"/>
        <v>44882</v>
      </c>
      <c r="EC6" s="30" vm="122">
        <f ca="1"/>
        <v>44883</v>
      </c>
      <c r="ED6" s="30" vm="123">
        <f ca="1"/>
        <v>44886</v>
      </c>
      <c r="EE6" s="30" vm="124">
        <f ca="1"/>
        <v>44887</v>
      </c>
      <c r="EF6" s="30" vm="125">
        <f ca="1"/>
        <v>44888</v>
      </c>
      <c r="EG6" s="30" vm="126">
        <f ca="1"/>
        <v>44890</v>
      </c>
      <c r="EH6" s="30" vm="127">
        <f ca="1"/>
        <v>44893</v>
      </c>
      <c r="EI6" s="30" vm="128">
        <f ca="1"/>
        <v>44894</v>
      </c>
      <c r="EJ6" s="30" vm="129">
        <f ca="1"/>
        <v>44895</v>
      </c>
      <c r="EK6" s="30" vm="130">
        <f ca="1"/>
        <v>44896</v>
      </c>
      <c r="EL6" s="30" vm="131">
        <f ca="1"/>
        <v>44897</v>
      </c>
      <c r="EM6" s="30" vm="132">
        <f ca="1"/>
        <v>44900</v>
      </c>
      <c r="EN6" s="30" vm="133">
        <f ca="1"/>
        <v>44901</v>
      </c>
      <c r="EO6" s="30" vm="134">
        <f ca="1"/>
        <v>44902</v>
      </c>
      <c r="EP6" s="30" vm="135">
        <f ca="1"/>
        <v>44903</v>
      </c>
      <c r="EQ6" s="30" vm="136">
        <f ca="1"/>
        <v>44904</v>
      </c>
      <c r="ER6" s="30" vm="137">
        <f ca="1"/>
        <v>44907</v>
      </c>
      <c r="ES6" s="30" vm="138">
        <f ca="1"/>
        <v>44908</v>
      </c>
      <c r="ET6" s="30" vm="139">
        <f ca="1"/>
        <v>44909</v>
      </c>
      <c r="EU6" s="30" vm="140">
        <f ca="1"/>
        <v>44910</v>
      </c>
      <c r="EV6" s="30" vm="141">
        <f ca="1"/>
        <v>44911</v>
      </c>
      <c r="EW6" s="30" vm="142">
        <f ca="1"/>
        <v>44914</v>
      </c>
      <c r="EX6" s="30" vm="143">
        <f ca="1"/>
        <v>44915</v>
      </c>
      <c r="EY6" s="30" vm="144">
        <f ca="1"/>
        <v>44916</v>
      </c>
      <c r="EZ6" s="30" vm="145">
        <f ca="1"/>
        <v>44917</v>
      </c>
      <c r="FA6" s="30" vm="146">
        <f ca="1"/>
        <v>44918</v>
      </c>
      <c r="FB6" s="30" vm="147">
        <f ca="1"/>
        <v>44922</v>
      </c>
      <c r="FC6" s="30" vm="148">
        <f ca="1"/>
        <v>44923</v>
      </c>
      <c r="FD6" s="30" vm="149">
        <f ca="1"/>
        <v>44924</v>
      </c>
      <c r="FE6" s="30" vm="150">
        <f ca="1"/>
        <v>44925</v>
      </c>
      <c r="FF6" s="30" vm="151">
        <f ca="1"/>
        <v>44929</v>
      </c>
      <c r="FG6" s="30" vm="152">
        <f ca="1"/>
        <v>44930</v>
      </c>
      <c r="FH6" s="30" vm="153">
        <f ca="1"/>
        <v>44931</v>
      </c>
      <c r="FI6" s="30" vm="154">
        <f ca="1"/>
        <v>44932</v>
      </c>
      <c r="FJ6" s="30" vm="155">
        <f ca="1"/>
        <v>44935</v>
      </c>
      <c r="FK6" s="30" vm="156">
        <f ca="1"/>
        <v>44936</v>
      </c>
      <c r="FL6" s="30" vm="157">
        <f ca="1"/>
        <v>44937</v>
      </c>
      <c r="FM6" s="30" vm="158">
        <f ca="1"/>
        <v>44938</v>
      </c>
      <c r="FN6" s="30" vm="159">
        <f ca="1"/>
        <v>44939</v>
      </c>
      <c r="FO6" s="30" vm="160">
        <f ca="1"/>
        <v>44943</v>
      </c>
      <c r="FP6" s="30" vm="161">
        <f ca="1"/>
        <v>44944</v>
      </c>
      <c r="FQ6" s="30" vm="162">
        <f ca="1"/>
        <v>44945</v>
      </c>
      <c r="FR6" s="30" vm="163">
        <f ca="1"/>
        <v>44946</v>
      </c>
      <c r="FS6" s="30" vm="164">
        <f ca="1"/>
        <v>44949</v>
      </c>
      <c r="FT6" s="30" vm="165">
        <f ca="1"/>
        <v>44950</v>
      </c>
      <c r="FU6" s="30" vm="166">
        <f ca="1"/>
        <v>44951</v>
      </c>
      <c r="FV6" s="30" vm="167">
        <f ca="1"/>
        <v>44952</v>
      </c>
      <c r="FW6" s="30" vm="168">
        <f ca="1"/>
        <v>44953</v>
      </c>
      <c r="FX6" s="30" vm="169">
        <f ca="1"/>
        <v>44956</v>
      </c>
      <c r="FY6" s="30" vm="170">
        <f ca="1"/>
        <v>44957</v>
      </c>
      <c r="FZ6" s="30" vm="171">
        <f ca="1"/>
        <v>44958</v>
      </c>
      <c r="GA6" s="30" vm="172">
        <f ca="1"/>
        <v>44959</v>
      </c>
      <c r="GB6" s="30" vm="173">
        <f ca="1"/>
        <v>44960</v>
      </c>
      <c r="GC6" s="30" vm="174">
        <f ca="1"/>
        <v>44963</v>
      </c>
      <c r="GD6" s="30" vm="175">
        <f ca="1"/>
        <v>44964</v>
      </c>
      <c r="GE6" s="30" vm="176">
        <f ca="1"/>
        <v>44965</v>
      </c>
      <c r="GF6" s="30" vm="177">
        <f ca="1"/>
        <v>44966</v>
      </c>
      <c r="GG6" s="30" vm="178">
        <f ca="1"/>
        <v>44967</v>
      </c>
      <c r="GH6" s="30" vm="179">
        <f ca="1"/>
        <v>44970</v>
      </c>
      <c r="GI6" s="30" vm="180">
        <f ca="1"/>
        <v>44971</v>
      </c>
      <c r="GJ6" s="30" vm="181">
        <f ca="1"/>
        <v>44972</v>
      </c>
      <c r="GK6" s="30" vm="182">
        <f ca="1"/>
        <v>44973</v>
      </c>
      <c r="GL6" s="30" vm="183">
        <f ca="1"/>
        <v>44974</v>
      </c>
      <c r="GM6" s="30" vm="184">
        <f ca="1"/>
        <v>44978</v>
      </c>
      <c r="GN6" s="30" vm="185">
        <f ca="1"/>
        <v>44979</v>
      </c>
      <c r="GO6" s="30" vm="186">
        <f ca="1"/>
        <v>44980</v>
      </c>
      <c r="GP6" s="30" vm="187">
        <f ca="1"/>
        <v>44981</v>
      </c>
      <c r="GQ6" s="30" vm="188">
        <f ca="1"/>
        <v>44984</v>
      </c>
      <c r="GR6" s="30" vm="189">
        <f ca="1"/>
        <v>44985</v>
      </c>
      <c r="GS6" s="30" vm="190">
        <f ca="1"/>
        <v>44986</v>
      </c>
      <c r="GT6" s="30" vm="191">
        <f ca="1"/>
        <v>44987</v>
      </c>
      <c r="GU6" s="30" vm="192">
        <f ca="1"/>
        <v>44988</v>
      </c>
      <c r="GV6" s="30" vm="193">
        <f ca="1"/>
        <v>44991</v>
      </c>
      <c r="GW6" s="30" vm="194">
        <f ca="1"/>
        <v>44992</v>
      </c>
      <c r="GX6" s="30" vm="195">
        <f ca="1"/>
        <v>44993</v>
      </c>
      <c r="GY6" s="30" vm="196">
        <f ca="1"/>
        <v>44994</v>
      </c>
      <c r="GZ6" s="30" vm="197">
        <f ca="1"/>
        <v>44995</v>
      </c>
      <c r="HA6" s="30" vm="198">
        <f ca="1"/>
        <v>44998</v>
      </c>
      <c r="HB6" s="30" vm="199">
        <f ca="1"/>
        <v>44999</v>
      </c>
      <c r="HC6" s="30" vm="200">
        <f ca="1"/>
        <v>45000</v>
      </c>
      <c r="HD6" s="30" vm="201">
        <f ca="1"/>
        <v>45001</v>
      </c>
      <c r="HE6" s="30" vm="202">
        <f ca="1"/>
        <v>45002</v>
      </c>
      <c r="HF6" s="30" vm="203">
        <f ca="1"/>
        <v>45005</v>
      </c>
      <c r="HG6" s="30" vm="204">
        <f ca="1"/>
        <v>45006</v>
      </c>
      <c r="HH6" s="30" vm="205">
        <f ca="1"/>
        <v>45007</v>
      </c>
      <c r="HI6" s="30" vm="206">
        <f ca="1"/>
        <v>45008</v>
      </c>
      <c r="HJ6" s="30" vm="207">
        <f ca="1"/>
        <v>45009</v>
      </c>
      <c r="HK6" s="30" vm="208">
        <f ca="1"/>
        <v>45012</v>
      </c>
      <c r="HL6" s="30" vm="209">
        <f ca="1"/>
        <v>45013</v>
      </c>
      <c r="HM6" s="30" vm="210">
        <f ca="1"/>
        <v>45014</v>
      </c>
      <c r="HN6" s="30" vm="211">
        <f ca="1"/>
        <v>45015</v>
      </c>
      <c r="HO6" s="30" vm="212">
        <f ca="1"/>
        <v>45016</v>
      </c>
      <c r="HP6" s="30" vm="213">
        <f ca="1"/>
        <v>45019</v>
      </c>
      <c r="HQ6" s="30" vm="214">
        <f ca="1"/>
        <v>45020</v>
      </c>
      <c r="HR6" s="30" vm="215">
        <f ca="1"/>
        <v>45021</v>
      </c>
      <c r="HS6" s="30" vm="216">
        <f ca="1"/>
        <v>45022</v>
      </c>
      <c r="HT6" s="30" vm="217">
        <f ca="1"/>
        <v>45026</v>
      </c>
      <c r="HU6" s="30" vm="218">
        <f ca="1"/>
        <v>45027</v>
      </c>
      <c r="HV6" s="30" vm="219">
        <f ca="1"/>
        <v>45028</v>
      </c>
      <c r="HW6" s="30" vm="220">
        <f ca="1"/>
        <v>45029</v>
      </c>
      <c r="HX6" s="30" vm="221">
        <f ca="1"/>
        <v>45030</v>
      </c>
      <c r="HY6" s="30" vm="222">
        <f ca="1"/>
        <v>45033</v>
      </c>
      <c r="HZ6" s="30" vm="223">
        <f ca="1"/>
        <v>45034</v>
      </c>
      <c r="IA6" s="30" vm="224">
        <f ca="1"/>
        <v>45035</v>
      </c>
      <c r="IB6" s="30" vm="225">
        <f ca="1"/>
        <v>45036</v>
      </c>
      <c r="IC6" s="30" vm="226">
        <f ca="1"/>
        <v>45037</v>
      </c>
      <c r="ID6" s="30" vm="227">
        <f ca="1"/>
        <v>45040</v>
      </c>
      <c r="IE6" s="30" vm="228">
        <f ca="1"/>
        <v>45041</v>
      </c>
      <c r="IF6" s="30" vm="229">
        <f ca="1"/>
        <v>45042</v>
      </c>
      <c r="IG6" s="30" vm="230">
        <f ca="1"/>
        <v>45043</v>
      </c>
      <c r="IH6" s="30" vm="231">
        <f ca="1"/>
        <v>45044</v>
      </c>
      <c r="II6" s="30" vm="232">
        <f ca="1"/>
        <v>45047</v>
      </c>
      <c r="IJ6" s="30" vm="233">
        <f ca="1"/>
        <v>45048</v>
      </c>
      <c r="IK6" s="30" vm="234">
        <f ca="1"/>
        <v>45049</v>
      </c>
      <c r="IL6" s="30" vm="235">
        <f ca="1"/>
        <v>45050</v>
      </c>
      <c r="IM6" s="30" vm="236">
        <f ca="1"/>
        <v>45051</v>
      </c>
      <c r="IN6" s="30" vm="237">
        <f ca="1"/>
        <v>45054</v>
      </c>
      <c r="IO6" s="30" vm="238">
        <f ca="1"/>
        <v>45055</v>
      </c>
      <c r="IP6" s="30" vm="239">
        <f ca="1"/>
        <v>45056</v>
      </c>
      <c r="IQ6" s="30" vm="240">
        <f ca="1"/>
        <v>45057</v>
      </c>
      <c r="IR6" s="30" vm="241">
        <f ca="1"/>
        <v>45058</v>
      </c>
      <c r="IS6" s="30" vm="242">
        <f ca="1"/>
        <v>45061</v>
      </c>
      <c r="IT6" s="30" vm="243">
        <f ca="1"/>
        <v>45062</v>
      </c>
      <c r="IU6" s="30" vm="244">
        <f ca="1"/>
        <v>45063</v>
      </c>
      <c r="IV6" s="30" vm="245">
        <f ca="1"/>
        <v>45064</v>
      </c>
      <c r="IW6" s="30" vm="246">
        <f ca="1"/>
        <v>45065</v>
      </c>
      <c r="IX6" s="30" vm="247">
        <f ca="1"/>
        <v>45068</v>
      </c>
      <c r="IY6" s="30" vm="248">
        <f ca="1"/>
        <v>45069</v>
      </c>
      <c r="IZ6" s="30" vm="249">
        <f ca="1"/>
        <v>45070</v>
      </c>
      <c r="JA6" s="30" vm="250">
        <f ca="1"/>
        <v>45071</v>
      </c>
      <c r="JB6" s="30" vm="251">
        <f ca="1"/>
        <v>45072</v>
      </c>
    </row>
    <row r="7" spans="2:262" ht="22.5" customHeight="1" x14ac:dyDescent="0.15">
      <c r="C7" s="19" t="e" cm="1" vm="252">
        <f t="array" ref="C7:C12">_xlfn._xlws.SORT(_xlfn.UNIQUE(_xlfn._xlws.FILTER(Ledger[Stock],SUMIF(Ledger[Stock],Ledger[Stock],Ledger[Units])&lt;&gt;0)))</f>
        <v>#VALUE!</v>
      </c>
      <c r="D7" s="19" t="str" cm="1">
        <f t="array" ref="D7:D12">_FV(_xlfn.ANCHORARRAY(C7),"Industry")</f>
        <v>Banking Services</v>
      </c>
      <c r="E7" s="20" cm="1">
        <f t="array" ref="E7:E12">SUMIF(Ledger[Stock],_xlfn.ANCHORARRAY(C7),Ledger[Units])</f>
        <v>1</v>
      </c>
      <c r="F7" s="9" cm="1">
        <f t="array" ref="F7:F12">_FV(_xlfn.ANCHORARRAY(C7),"Price")</f>
        <v>157.24</v>
      </c>
      <c r="G7" s="9" cm="1">
        <f t="array" ref="G7:G12">_xlfn.ANCHORARRAY(E7)*_xlfn.ANCHORARRAY(F7)</f>
        <v>157.24</v>
      </c>
      <c r="H7" s="45" cm="1">
        <f t="array" ref="H7:H12">(_xlfn.ANCHORARRAY(F7)-_FV(_xlfn.ANCHORARRAY(C7),"Previous close",TRUE))*_xlfn.ANCHORARRAY(E7)</f>
        <v>6.1599999999999966</v>
      </c>
      <c r="I7" s="44" cm="1">
        <f t="array" ref="I7:I12">_xlfn.ANCHORARRAY(H7)/(_xlfn.ANCHORARRAY(G7)-_xlfn.ANCHORARRAY(H7))</f>
        <v>4.0773100344188483E-2</v>
      </c>
      <c r="J7" s="21" cm="1">
        <f t="array" ref="J7:J12">-SUMIF(Ledger[Stock],_xlfn.ANCHORARRAY(Dashboard!C7),Ledger[Transaction Amount])+_xlfn.ANCHORARRAY(G7)</f>
        <v>17.03</v>
      </c>
      <c r="L7" s="4"/>
      <c r="M7" s="30" vm="253">
        <f ca="1"/>
        <v>168.82</v>
      </c>
      <c r="N7" s="30" vm="254">
        <f ca="1"/>
        <v>165.76</v>
      </c>
      <c r="O7" s="30" vm="255">
        <f ca="1"/>
        <v>169.14</v>
      </c>
      <c r="P7" s="30" vm="256">
        <f ca="1"/>
        <v>166.83</v>
      </c>
      <c r="Q7" s="30" vm="257">
        <f ca="1"/>
        <v>167.02</v>
      </c>
      <c r="R7" s="30" vm="258">
        <f ca="1"/>
        <v>168.69</v>
      </c>
      <c r="S7" s="30" vm="259">
        <f ca="1"/>
        <v>165.96</v>
      </c>
      <c r="T7" s="30" vm="260">
        <f ca="1"/>
        <v>160.97999999999999</v>
      </c>
      <c r="U7" s="30" vm="261">
        <f ca="1"/>
        <v>154.41999999999999</v>
      </c>
      <c r="V7" s="30" vm="262">
        <f ca="1"/>
        <v>146.29</v>
      </c>
      <c r="W7" s="30" vm="263">
        <f ca="1"/>
        <v>144.6</v>
      </c>
      <c r="X7" s="30" vm="264">
        <f ca="1"/>
        <v>146.22</v>
      </c>
      <c r="Y7" s="30" vm="265">
        <f ca="1"/>
        <v>137.5</v>
      </c>
      <c r="Z7" s="30" vm="266">
        <f ca="1"/>
        <v>144.18</v>
      </c>
      <c r="AA7" s="30" vm="267">
        <f ca="1"/>
        <v>144.76</v>
      </c>
      <c r="AB7" s="30" vm="268">
        <f ca="1"/>
        <v>144.38999999999999</v>
      </c>
      <c r="AC7" s="30" vm="269">
        <f ca="1"/>
        <v>141.65</v>
      </c>
      <c r="AD7" s="30" vm="270">
        <f ca="1"/>
        <v>146.15</v>
      </c>
      <c r="AE7" s="30" vm="271">
        <f ca="1"/>
        <v>144.29</v>
      </c>
      <c r="AF7" s="30" vm="272">
        <f ca="1"/>
        <v>142.19</v>
      </c>
      <c r="AG7" s="30" vm="273">
        <f ca="1"/>
        <v>139.47</v>
      </c>
      <c r="AH7" s="30" vm="274">
        <f ca="1"/>
        <v>138.62</v>
      </c>
      <c r="AI7" s="30" vm="275">
        <f ca="1"/>
        <v>140.4</v>
      </c>
      <c r="AJ7" s="30" vm="276">
        <f ca="1"/>
        <v>139.65</v>
      </c>
      <c r="AK7" s="30" vm="277">
        <f ca="1"/>
        <v>138.15</v>
      </c>
      <c r="AL7" s="30" vm="278">
        <f ca="1"/>
        <v>141.03</v>
      </c>
      <c r="AM7" s="30" vm="279">
        <f ca="1"/>
        <v>141.76</v>
      </c>
      <c r="AN7" s="30" vm="280">
        <f ca="1"/>
        <v>140.58000000000001</v>
      </c>
      <c r="AO7" s="30" vm="281">
        <f ca="1"/>
        <v>139.18</v>
      </c>
      <c r="AP7" s="30" vm="282">
        <f ca="1"/>
        <v>139.4</v>
      </c>
      <c r="AQ7" s="30" vm="283">
        <f ca="1"/>
        <v>136.47999999999999</v>
      </c>
      <c r="AR7" s="30" vm="284">
        <f ca="1"/>
        <v>142.47999999999999</v>
      </c>
      <c r="AS7" s="30" vm="285">
        <f ca="1"/>
        <v>142.33000000000001</v>
      </c>
      <c r="AT7" s="30" vm="286">
        <f ca="1"/>
        <v>147.78</v>
      </c>
      <c r="AU7" s="30" vm="287">
        <f ca="1"/>
        <v>148.93</v>
      </c>
      <c r="AV7" s="30" vm="288">
        <f ca="1"/>
        <v>150.18</v>
      </c>
      <c r="AW7" s="30" vm="289">
        <f ca="1"/>
        <v>153.01</v>
      </c>
      <c r="AX7" s="30" vm="290">
        <f ca="1"/>
        <v>153.79</v>
      </c>
      <c r="AY7" s="30" vm="291">
        <f ca="1"/>
        <v>149.83000000000001</v>
      </c>
      <c r="AZ7" s="30" vm="292">
        <f ca="1"/>
        <v>151.63</v>
      </c>
      <c r="BA7" s="30" vm="293">
        <f ca="1"/>
        <v>152.13999999999999</v>
      </c>
      <c r="BB7" s="30" vm="294">
        <f ca="1"/>
        <v>154.02000000000001</v>
      </c>
      <c r="BC7" s="30" vm="295">
        <f ca="1"/>
        <v>153.33000000000001</v>
      </c>
      <c r="BD7" s="30" vm="296">
        <f ca="1"/>
        <v>151.6</v>
      </c>
      <c r="BE7" s="30" vm="297">
        <f ca="1"/>
        <v>155.43</v>
      </c>
      <c r="BF7" s="30" vm="298">
        <f ca="1"/>
        <v>156.87</v>
      </c>
      <c r="BG7" s="30" vm="299">
        <f ca="1"/>
        <v>157.51</v>
      </c>
      <c r="BH7" s="30" vm="300">
        <f ca="1"/>
        <v>157.28</v>
      </c>
      <c r="BI7" s="30" vm="301">
        <f ca="1"/>
        <v>158.80000000000001</v>
      </c>
      <c r="BJ7" s="30" vm="302">
        <f ca="1"/>
        <v>162.44</v>
      </c>
      <c r="BK7" s="30" vm="303">
        <f ca="1"/>
        <v>162.99</v>
      </c>
      <c r="BL7" s="30" vm="304">
        <f ca="1"/>
        <v>165.84</v>
      </c>
      <c r="BM7" s="30" vm="305">
        <f ca="1"/>
        <v>165.4</v>
      </c>
      <c r="BN7" s="30" vm="306">
        <f ca="1"/>
        <v>165.35</v>
      </c>
      <c r="BO7" s="30" vm="307">
        <f ca="1"/>
        <v>163.9</v>
      </c>
      <c r="BP7" s="30" vm="308">
        <f ca="1"/>
        <v>164.65</v>
      </c>
      <c r="BQ7" s="30" vm="309">
        <f ca="1"/>
        <v>162.24</v>
      </c>
      <c r="BR7" s="30" vm="310">
        <f ca="1"/>
        <v>157.69999999999999</v>
      </c>
      <c r="BS7" s="30" vm="311">
        <f ca="1"/>
        <v>157.33000000000001</v>
      </c>
      <c r="BT7" s="30" vm="312">
        <f ca="1"/>
        <v>159.13</v>
      </c>
      <c r="BU7" s="30" vm="313">
        <f ca="1"/>
        <v>162.22999999999999</v>
      </c>
      <c r="BV7" s="30" vm="314">
        <f ca="1"/>
        <v>157.31</v>
      </c>
      <c r="BW7" s="30" vm="315">
        <f ca="1"/>
        <v>154.54</v>
      </c>
      <c r="BX7" s="30" vm="316">
        <f ca="1"/>
        <v>154.66</v>
      </c>
      <c r="BY7" s="30" vm="317">
        <f ca="1"/>
        <v>152</v>
      </c>
      <c r="BZ7" s="30" vm="318">
        <f ca="1"/>
        <v>151.11000000000001</v>
      </c>
      <c r="CA7" s="30" vm="319">
        <f ca="1"/>
        <v>149.79</v>
      </c>
      <c r="CB7" s="30" vm="320">
        <f ca="1"/>
        <v>148.6</v>
      </c>
      <c r="CC7" s="30" vm="321">
        <f ca="1"/>
        <v>152.25</v>
      </c>
      <c r="CD7" s="30" vm="322">
        <f ca="1"/>
        <v>153.52000000000001</v>
      </c>
      <c r="CE7" s="30" vm="323">
        <f ca="1"/>
        <v>158.44</v>
      </c>
      <c r="CF7" s="30" vm="324">
        <f ca="1"/>
        <v>162.44999999999999</v>
      </c>
      <c r="CG7" s="30" vm="325">
        <f ca="1"/>
        <v>155.35</v>
      </c>
      <c r="CH7" s="30" vm="326">
        <f ca="1"/>
        <v>156.30000000000001</v>
      </c>
      <c r="CI7" s="30" vm="327">
        <f ca="1"/>
        <v>156.13</v>
      </c>
      <c r="CJ7" s="30" vm="328">
        <f ca="1"/>
        <v>153.08000000000001</v>
      </c>
      <c r="CK7" s="30" vm="329">
        <f ca="1"/>
        <v>155.36000000000001</v>
      </c>
      <c r="CL7" s="30" vm="330">
        <f ca="1"/>
        <v>153.47999999999999</v>
      </c>
      <c r="CM7" s="30" vm="331">
        <f ca="1"/>
        <v>148.71</v>
      </c>
      <c r="CN7" s="30" vm="332">
        <f ca="1"/>
        <v>143.03</v>
      </c>
      <c r="CO7" s="30" vm="333">
        <f ca="1"/>
        <v>140.26</v>
      </c>
      <c r="CP7" s="30" vm="334">
        <f ca="1"/>
        <v>137.44999999999999</v>
      </c>
      <c r="CQ7" s="30" vm="335">
        <f ca="1"/>
        <v>137.49</v>
      </c>
      <c r="CR7" s="30" vm="336">
        <f ca="1"/>
        <v>140.56</v>
      </c>
      <c r="CS7" s="30" vm="337">
        <f ca="1"/>
        <v>137.79</v>
      </c>
      <c r="CT7" s="30" vm="338">
        <f ca="1"/>
        <v>134.91</v>
      </c>
      <c r="CU7" s="30" vm="339">
        <f ca="1"/>
        <v>140.02000000000001</v>
      </c>
      <c r="CV7" s="30" vm="340">
        <f ca="1"/>
        <v>145.46</v>
      </c>
      <c r="CW7" s="30" vm="341">
        <f ca="1"/>
        <v>144.37</v>
      </c>
      <c r="CX7" s="30" vm="342">
        <f ca="1"/>
        <v>142.38</v>
      </c>
      <c r="CY7" s="30" vm="343">
        <f ca="1"/>
        <v>139</v>
      </c>
      <c r="CZ7" s="30" vm="344">
        <f ca="1"/>
        <v>137.51</v>
      </c>
      <c r="DA7" s="30" vm="345">
        <f ca="1"/>
        <v>137.35</v>
      </c>
      <c r="DB7" s="30" vm="346">
        <f ca="1"/>
        <v>136.74</v>
      </c>
      <c r="DC7" s="30" vm="347">
        <f ca="1"/>
        <v>141.55000000000001</v>
      </c>
      <c r="DD7" s="30" vm="348">
        <f ca="1"/>
        <v>136.81</v>
      </c>
      <c r="DE7" s="30" vm="349">
        <f ca="1"/>
        <v>141.54</v>
      </c>
      <c r="DF7" s="30" vm="350">
        <f ca="1"/>
        <v>145.99</v>
      </c>
      <c r="DG7" s="30" vm="351">
        <f ca="1"/>
        <v>143.97</v>
      </c>
      <c r="DH7" s="30" vm="352">
        <f ca="1"/>
        <v>142.41999999999999</v>
      </c>
      <c r="DI7" s="30" vm="353">
        <f ca="1"/>
        <v>140.04</v>
      </c>
      <c r="DJ7" s="30" vm="354">
        <f ca="1"/>
        <v>141.63</v>
      </c>
      <c r="DK7" s="30" vm="355">
        <f ca="1"/>
        <v>147.02000000000001</v>
      </c>
      <c r="DL7" s="30" vm="356">
        <f ca="1"/>
        <v>146.88</v>
      </c>
      <c r="DM7" s="30" vm="357">
        <f ca="1"/>
        <v>146.97</v>
      </c>
      <c r="DN7" s="30" vm="358">
        <f ca="1"/>
        <v>150.44</v>
      </c>
      <c r="DO7" s="30" vm="359">
        <f ca="1"/>
        <v>148.44999999999999</v>
      </c>
      <c r="DP7" s="30" vm="360">
        <f ca="1"/>
        <v>147.08000000000001</v>
      </c>
      <c r="DQ7" s="30" vm="361">
        <f ca="1"/>
        <v>143.5</v>
      </c>
      <c r="DR7" s="30" vm="362">
        <f ca="1"/>
        <v>139.31</v>
      </c>
      <c r="DS7" s="30" vm="363">
        <f ca="1"/>
        <v>144.72</v>
      </c>
      <c r="DT7" s="30" vm="364">
        <f ca="1"/>
        <v>146.97999999999999</v>
      </c>
      <c r="DU7" s="30" vm="365">
        <f ca="1"/>
        <v>150.19999999999999</v>
      </c>
      <c r="DV7" s="30" vm="366">
        <f ca="1"/>
        <v>145.86000000000001</v>
      </c>
      <c r="DW7" s="30" vm="367">
        <f ca="1"/>
        <v>154.75</v>
      </c>
      <c r="DX7" s="30" vm="368">
        <f ca="1"/>
        <v>154.88999999999999</v>
      </c>
      <c r="DY7" s="30" vm="369">
        <f ca="1"/>
        <v>154.13</v>
      </c>
      <c r="DZ7" s="30" vm="370">
        <f ca="1"/>
        <v>153.88999999999999</v>
      </c>
      <c r="EA7" s="30" vm="371">
        <f ca="1"/>
        <v>152.57</v>
      </c>
      <c r="EB7" s="30" vm="372">
        <f ca="1"/>
        <v>150.63999999999999</v>
      </c>
      <c r="EC7" s="30" vm="373">
        <f ca="1"/>
        <v>152.5</v>
      </c>
      <c r="ED7" s="30" vm="374">
        <f ca="1"/>
        <v>152.81</v>
      </c>
      <c r="EE7" s="30" vm="375">
        <f ca="1"/>
        <v>154.58000000000001</v>
      </c>
      <c r="EF7" s="30" vm="376">
        <f ca="1"/>
        <v>153.93</v>
      </c>
      <c r="EG7" s="30" vm="377">
        <f ca="1"/>
        <v>154.15</v>
      </c>
      <c r="EH7" s="30" vm="378">
        <f ca="1"/>
        <v>150.87</v>
      </c>
      <c r="EI7" s="30" vm="261">
        <f ca="1"/>
        <v>154.41999999999999</v>
      </c>
      <c r="EJ7" s="30" vm="379">
        <f ca="1"/>
        <v>157.59</v>
      </c>
      <c r="EK7" s="30" vm="380">
        <f ca="1"/>
        <v>157.5</v>
      </c>
      <c r="EL7" s="30" vm="381">
        <f ca="1"/>
        <v>156.75</v>
      </c>
      <c r="EM7" s="30" vm="382">
        <f ca="1"/>
        <v>156.08000000000001</v>
      </c>
      <c r="EN7" s="30" vm="383">
        <f ca="1"/>
        <v>154.69999999999999</v>
      </c>
      <c r="EO7" s="30" vm="384">
        <f ca="1"/>
        <v>154.77000000000001</v>
      </c>
      <c r="EP7" s="30" vm="385">
        <f ca="1"/>
        <v>154.12</v>
      </c>
      <c r="EQ7" s="30" vm="386">
        <f ca="1"/>
        <v>153.9</v>
      </c>
      <c r="ER7" s="30" vm="314">
        <f ca="1"/>
        <v>157.31</v>
      </c>
      <c r="ES7" s="30" vm="387">
        <f ca="1"/>
        <v>157.52000000000001</v>
      </c>
      <c r="ET7" s="30" vm="388">
        <f ca="1"/>
        <v>154.11000000000001</v>
      </c>
      <c r="EU7" s="30" vm="389">
        <f ca="1"/>
        <v>150.22</v>
      </c>
      <c r="EV7" s="30" vm="390">
        <f ca="1"/>
        <v>146.30000000000001</v>
      </c>
      <c r="EW7" s="30" vm="391">
        <f ca="1"/>
        <v>145.01</v>
      </c>
      <c r="EX7" s="30" vm="392">
        <f ca="1"/>
        <v>145.69999999999999</v>
      </c>
      <c r="EY7" s="30" vm="393">
        <f ca="1"/>
        <v>147.1</v>
      </c>
      <c r="EZ7" s="30" vm="394">
        <f ca="1"/>
        <v>145.31</v>
      </c>
      <c r="FA7" s="30" vm="355">
        <f ca="1"/>
        <v>147.02000000000001</v>
      </c>
      <c r="FB7" s="30" vm="395">
        <f ca="1"/>
        <v>146.38999999999999</v>
      </c>
      <c r="FC7" s="30" vm="396">
        <f ca="1"/>
        <v>144.01</v>
      </c>
      <c r="FD7" s="30" vm="397">
        <f ca="1"/>
        <v>147.32</v>
      </c>
      <c r="FE7" s="30" vm="398">
        <f ca="1"/>
        <v>147.75</v>
      </c>
      <c r="FF7" s="30" vm="399">
        <f ca="1"/>
        <v>147.12</v>
      </c>
      <c r="FG7" s="30" vm="400">
        <f ca="1"/>
        <v>150.54</v>
      </c>
      <c r="FH7" s="30" vm="401">
        <f ca="1"/>
        <v>146.43</v>
      </c>
      <c r="FI7" s="30" vm="402">
        <f ca="1"/>
        <v>150.16999999999999</v>
      </c>
      <c r="FJ7" s="30" vm="403">
        <f ca="1"/>
        <v>150.4</v>
      </c>
      <c r="FK7" s="30" vm="317">
        <f ca="1"/>
        <v>152</v>
      </c>
      <c r="FL7" s="30" vm="404">
        <f ca="1"/>
        <v>153.91999999999999</v>
      </c>
      <c r="FM7" s="30" vm="405">
        <f ca="1"/>
        <v>154.91999999999999</v>
      </c>
      <c r="FN7" s="30" vm="406">
        <f ca="1"/>
        <v>155.76</v>
      </c>
      <c r="FO7" s="30" vm="407">
        <f ca="1"/>
        <v>153.75</v>
      </c>
      <c r="FP7" s="30" vm="408">
        <f ca="1"/>
        <v>150.41999999999999</v>
      </c>
      <c r="FQ7" s="30" vm="409">
        <f ca="1"/>
        <v>146.85</v>
      </c>
      <c r="FR7" s="30" vm="296">
        <f ca="1"/>
        <v>151.6</v>
      </c>
      <c r="FS7" s="30" vm="410">
        <f ca="1"/>
        <v>154</v>
      </c>
      <c r="FT7" s="30" vm="411">
        <f ca="1"/>
        <v>155.33000000000001</v>
      </c>
      <c r="FU7" s="30" vm="412">
        <f ca="1"/>
        <v>156.77000000000001</v>
      </c>
      <c r="FV7" s="30" vm="413">
        <f ca="1"/>
        <v>155.88</v>
      </c>
      <c r="FW7" s="30" vm="414">
        <f ca="1"/>
        <v>172.31</v>
      </c>
      <c r="FX7" s="30" vm="415">
        <f ca="1"/>
        <v>172.66</v>
      </c>
      <c r="FY7" s="30" vm="416">
        <f ca="1"/>
        <v>174.93</v>
      </c>
      <c r="FZ7" s="30" vm="417">
        <f ca="1"/>
        <v>173.61</v>
      </c>
      <c r="GA7" s="30" vm="418">
        <f ca="1"/>
        <v>173.13</v>
      </c>
      <c r="GB7" s="30" vm="419">
        <f ca="1"/>
        <v>178.86</v>
      </c>
      <c r="GC7" s="30" vm="420">
        <f ca="1"/>
        <v>176.48</v>
      </c>
      <c r="GD7" s="30" vm="421">
        <f ca="1"/>
        <v>178.7</v>
      </c>
      <c r="GE7" s="30" vm="422">
        <f ca="1"/>
        <v>179</v>
      </c>
      <c r="GF7" s="30" vm="423">
        <f ca="1"/>
        <v>179.37</v>
      </c>
      <c r="GG7" s="30" vm="424">
        <f ca="1"/>
        <v>179.25</v>
      </c>
      <c r="GH7" s="30" vm="425">
        <f ca="1"/>
        <v>181.33</v>
      </c>
      <c r="GI7" s="30" vm="426">
        <f ca="1"/>
        <v>181.02</v>
      </c>
      <c r="GJ7" s="30" vm="427">
        <f ca="1"/>
        <v>180.67</v>
      </c>
      <c r="GK7" s="30" vm="428">
        <f ca="1"/>
        <v>177.94</v>
      </c>
      <c r="GL7" s="30" vm="429">
        <f ca="1"/>
        <v>177.3</v>
      </c>
      <c r="GM7" s="30" vm="430">
        <f ca="1"/>
        <v>173.48</v>
      </c>
      <c r="GN7" s="30" vm="431">
        <f ca="1"/>
        <v>174.7</v>
      </c>
      <c r="GO7" s="30" vm="432">
        <f ca="1"/>
        <v>175.14</v>
      </c>
      <c r="GP7" s="30" vm="433">
        <f ca="1"/>
        <v>174.25</v>
      </c>
      <c r="GQ7" s="30" vm="434">
        <f ca="1"/>
        <v>173.3</v>
      </c>
      <c r="GR7" s="30" vm="435">
        <f ca="1"/>
        <v>173.99</v>
      </c>
      <c r="GS7" s="30" vm="436">
        <f ca="1"/>
        <v>175.91</v>
      </c>
      <c r="GT7" s="30" vm="437">
        <f ca="1"/>
        <v>175.34</v>
      </c>
      <c r="GU7" s="30" vm="438">
        <f ca="1"/>
        <v>179.09</v>
      </c>
      <c r="GV7" s="30" vm="439">
        <f ca="1"/>
        <v>179.06</v>
      </c>
      <c r="GW7" s="30" vm="440">
        <f ca="1"/>
        <v>175.32</v>
      </c>
      <c r="GX7" s="30" vm="441">
        <f ca="1"/>
        <v>174.83</v>
      </c>
      <c r="GY7" s="30" vm="442">
        <f ca="1"/>
        <v>172.12</v>
      </c>
      <c r="GZ7" s="30" vm="443">
        <f ca="1"/>
        <v>165.7</v>
      </c>
      <c r="HA7" s="30" vm="444">
        <f ca="1"/>
        <v>157.63</v>
      </c>
      <c r="HB7" s="30" vm="445">
        <f ca="1"/>
        <v>163.91</v>
      </c>
      <c r="HC7" s="30" vm="446">
        <f ca="1"/>
        <v>159.81</v>
      </c>
      <c r="HD7" s="30" vm="447">
        <f ca="1"/>
        <v>160.72999999999999</v>
      </c>
      <c r="HE7" s="30" vm="448">
        <f ca="1"/>
        <v>156.52000000000001</v>
      </c>
      <c r="HF7" s="30" vm="449">
        <f ca="1"/>
        <v>158.74</v>
      </c>
      <c r="HG7" s="30" vm="450">
        <f ca="1"/>
        <v>164.56</v>
      </c>
      <c r="HH7" s="30" vm="451">
        <f ca="1"/>
        <v>162.75</v>
      </c>
      <c r="HI7" s="30" vm="452">
        <f ca="1"/>
        <v>162.76</v>
      </c>
      <c r="HJ7" s="30" vm="453">
        <f ca="1"/>
        <v>159.78</v>
      </c>
      <c r="HK7" s="30" vm="454">
        <f ca="1"/>
        <v>163.12</v>
      </c>
      <c r="HL7" s="30" vm="455">
        <f ca="1"/>
        <v>159.21</v>
      </c>
      <c r="HM7" s="30" vm="456">
        <f ca="1"/>
        <v>163.59</v>
      </c>
      <c r="HN7" s="30" vm="457">
        <f ca="1"/>
        <v>162.41</v>
      </c>
      <c r="HO7" s="30" vm="458">
        <f ca="1"/>
        <v>164.95</v>
      </c>
      <c r="HP7" s="30" vm="459">
        <f ca="1"/>
        <v>163.78</v>
      </c>
      <c r="HQ7" s="30" vm="460">
        <f ca="1"/>
        <v>162.56</v>
      </c>
      <c r="HR7" s="30" vm="461">
        <f ca="1"/>
        <v>161.08000000000001</v>
      </c>
      <c r="HS7" s="30" vm="462">
        <f ca="1"/>
        <v>158.83000000000001</v>
      </c>
      <c r="HT7" s="30" vm="463">
        <f ca="1"/>
        <v>161.13999999999999</v>
      </c>
      <c r="HU7" s="30" vm="464">
        <f ca="1"/>
        <v>161.83000000000001</v>
      </c>
      <c r="HV7" s="30" vm="465">
        <f ca="1"/>
        <v>159.29</v>
      </c>
      <c r="HW7" s="30" vm="466">
        <f ca="1"/>
        <v>162.30000000000001</v>
      </c>
      <c r="HX7" s="30" vm="467">
        <f ca="1"/>
        <v>163.22</v>
      </c>
      <c r="HY7" s="30" vm="468">
        <f ca="1"/>
        <v>163.71</v>
      </c>
      <c r="HZ7" s="30" vm="469">
        <f ca="1"/>
        <v>164.4</v>
      </c>
      <c r="IA7" s="30" vm="458">
        <f ca="1"/>
        <v>164.95</v>
      </c>
      <c r="IB7" s="30" vm="470">
        <f ca="1"/>
        <v>163.28</v>
      </c>
      <c r="IC7" s="30" vm="459">
        <f ca="1"/>
        <v>163.78</v>
      </c>
      <c r="ID7" s="30" vm="471">
        <f ca="1"/>
        <v>160.59</v>
      </c>
      <c r="IE7" s="30" vm="472">
        <f ca="1"/>
        <v>156.12</v>
      </c>
      <c r="IF7" s="30" vm="473">
        <f ca="1"/>
        <v>155.72</v>
      </c>
      <c r="IG7" s="30" vm="474">
        <f ca="1"/>
        <v>158.44999999999999</v>
      </c>
      <c r="IH7" s="30" vm="475">
        <f ca="1"/>
        <v>161.34</v>
      </c>
      <c r="II7" s="30" vm="476">
        <f ca="1"/>
        <v>159.32</v>
      </c>
      <c r="IJ7" s="30" vm="477">
        <f ca="1"/>
        <v>153.25</v>
      </c>
      <c r="IK7" s="30" vm="478">
        <f ca="1"/>
        <v>152.21</v>
      </c>
      <c r="IL7" s="30" vm="479">
        <f ca="1"/>
        <v>148.81</v>
      </c>
      <c r="IM7" s="30" vm="480">
        <f ca="1"/>
        <v>152.65</v>
      </c>
      <c r="IN7" s="30" vm="481">
        <f ca="1"/>
        <v>153.04</v>
      </c>
      <c r="IO7" s="30" vm="482">
        <f ca="1"/>
        <v>153.38</v>
      </c>
      <c r="IP7" s="30" vm="483">
        <f ca="1"/>
        <v>148.68</v>
      </c>
      <c r="IQ7" s="30" vm="484">
        <f ca="1"/>
        <v>147.99</v>
      </c>
      <c r="IR7" s="30" vm="485">
        <f ca="1"/>
        <v>147.93</v>
      </c>
      <c r="IS7" s="30" vm="486">
        <f ca="1"/>
        <v>150</v>
      </c>
      <c r="IT7" s="30" vm="487">
        <f ca="1"/>
        <v>148.41</v>
      </c>
      <c r="IU7" s="30" vm="488">
        <f ca="1"/>
        <v>152.09</v>
      </c>
      <c r="IV7" s="30" vm="330">
        <f ca="1"/>
        <v>153.47999999999999</v>
      </c>
      <c r="IW7" s="30" vm="489">
        <f ca="1"/>
        <v>152.94999999999999</v>
      </c>
      <c r="IX7" s="30" vm="490">
        <f ca="1"/>
        <v>155.51</v>
      </c>
      <c r="IY7" s="30" vm="491">
        <f ca="1"/>
        <v>152.56</v>
      </c>
      <c r="IZ7" s="30" vm="492">
        <f ca="1"/>
        <v>150.72</v>
      </c>
      <c r="JA7" s="30" vm="493">
        <f ca="1"/>
        <v>151.08000000000001</v>
      </c>
      <c r="JB7" s="30" vm="494">
        <f ca="1"/>
        <v>157.24</v>
      </c>
    </row>
    <row r="8" spans="2:262" ht="22.5" customHeight="1" x14ac:dyDescent="0.15">
      <c r="C8" s="19" t="e" vm="495">
        <v>#VALUE!</v>
      </c>
      <c r="D8" s="19" t="str">
        <v>Computers, Phones &amp; Household Electronics</v>
      </c>
      <c r="E8" s="20">
        <v>2.5</v>
      </c>
      <c r="F8" s="9">
        <v>175.43</v>
      </c>
      <c r="G8" s="9">
        <v>438.57500000000005</v>
      </c>
      <c r="H8" s="45">
        <v>6.0999999999999943</v>
      </c>
      <c r="I8" s="44">
        <v>1.4104861552690893E-2</v>
      </c>
      <c r="J8" s="21">
        <v>88.615000000000009</v>
      </c>
      <c r="L8" s="4"/>
      <c r="M8" s="30" cm="1" vm="496">
        <f t="array" aca="1" ref="M8:JB8" ca="1">TRANSPOSE(_xlfn.STOCKHISTORY(C8,TODAY()-365,TODAY(),0,0,1))</f>
        <v>148.84</v>
      </c>
      <c r="N8" s="30" vm="331">
        <f ca="1"/>
        <v>148.71</v>
      </c>
      <c r="O8" s="30" vm="497">
        <f ca="1"/>
        <v>151.21</v>
      </c>
      <c r="P8" s="30" vm="498">
        <f ca="1"/>
        <v>145.38</v>
      </c>
      <c r="Q8" s="30" vm="499">
        <f ca="1"/>
        <v>146.13999999999999</v>
      </c>
      <c r="R8" s="30" vm="331">
        <f ca="1"/>
        <v>148.71</v>
      </c>
      <c r="S8" s="30" vm="500">
        <f ca="1"/>
        <v>147.96</v>
      </c>
      <c r="T8" s="30" vm="501">
        <f ca="1"/>
        <v>142.63999999999999</v>
      </c>
      <c r="U8" s="30" vm="502">
        <f ca="1"/>
        <v>137.13</v>
      </c>
      <c r="V8" s="30" vm="503">
        <f ca="1"/>
        <v>131.88</v>
      </c>
      <c r="W8" s="30" vm="504">
        <f ca="1"/>
        <v>132.76</v>
      </c>
      <c r="X8" s="30" vm="505">
        <f ca="1"/>
        <v>135.43</v>
      </c>
      <c r="Y8" s="30" vm="506">
        <f ca="1"/>
        <v>130.06</v>
      </c>
      <c r="Z8" s="30" vm="507">
        <f ca="1"/>
        <v>131.56</v>
      </c>
      <c r="AA8" s="30" vm="508">
        <f ca="1"/>
        <v>135.87</v>
      </c>
      <c r="AB8" s="30" vm="509">
        <f ca="1"/>
        <v>135.35</v>
      </c>
      <c r="AC8" s="30" vm="510">
        <f ca="1"/>
        <v>138.27000000000001</v>
      </c>
      <c r="AD8" s="30" vm="511">
        <f ca="1"/>
        <v>141.66</v>
      </c>
      <c r="AE8" s="30" vm="511">
        <f ca="1"/>
        <v>141.66</v>
      </c>
      <c r="AF8" s="30" vm="512">
        <f ca="1"/>
        <v>137.44</v>
      </c>
      <c r="AG8" s="30" vm="513">
        <f ca="1"/>
        <v>139.22999999999999</v>
      </c>
      <c r="AH8" s="30" vm="514">
        <f ca="1"/>
        <v>136.72</v>
      </c>
      <c r="AI8" s="30" vm="515">
        <f ca="1"/>
        <v>138.93</v>
      </c>
      <c r="AJ8" s="30" vm="516">
        <f ca="1"/>
        <v>141.56</v>
      </c>
      <c r="AK8" s="30" vm="517">
        <f ca="1"/>
        <v>142.91999999999999</v>
      </c>
      <c r="AL8" s="30" vm="518">
        <f ca="1"/>
        <v>146.35</v>
      </c>
      <c r="AM8" s="30" vm="519">
        <f ca="1"/>
        <v>147.04</v>
      </c>
      <c r="AN8" s="30" vm="520">
        <f ca="1"/>
        <v>144.87</v>
      </c>
      <c r="AO8" s="30" vm="366">
        <f ca="1"/>
        <v>145.86000000000001</v>
      </c>
      <c r="AP8" s="30" vm="521">
        <f ca="1"/>
        <v>145.49</v>
      </c>
      <c r="AQ8" s="30" vm="522">
        <f ca="1"/>
        <v>148.47</v>
      </c>
      <c r="AR8" s="30" vm="402">
        <f ca="1"/>
        <v>150.16999999999999</v>
      </c>
      <c r="AS8" s="30" vm="523">
        <f ca="1"/>
        <v>147.07</v>
      </c>
      <c r="AT8" s="30" vm="524">
        <f ca="1"/>
        <v>151</v>
      </c>
      <c r="AU8" s="30" vm="481">
        <f ca="1"/>
        <v>153.04</v>
      </c>
      <c r="AV8" s="30" vm="325">
        <f ca="1"/>
        <v>155.35</v>
      </c>
      <c r="AW8" s="30" vm="525">
        <f ca="1"/>
        <v>154.09</v>
      </c>
      <c r="AX8" s="30" vm="489">
        <f ca="1"/>
        <v>152.94999999999999</v>
      </c>
      <c r="AY8" s="30" vm="296">
        <f ca="1"/>
        <v>151.6</v>
      </c>
      <c r="AZ8" s="30" vm="526">
        <f ca="1"/>
        <v>156.79</v>
      </c>
      <c r="BA8" s="30" vm="527">
        <f ca="1"/>
        <v>157.35</v>
      </c>
      <c r="BB8" s="30" vm="528">
        <f ca="1"/>
        <v>162.51</v>
      </c>
      <c r="BC8" s="30" vm="529">
        <f ca="1"/>
        <v>161.51</v>
      </c>
      <c r="BD8" s="30" vm="530">
        <f ca="1"/>
        <v>160.01</v>
      </c>
      <c r="BE8" s="30" vm="531">
        <f ca="1"/>
        <v>166.13</v>
      </c>
      <c r="BF8" s="30" vm="532">
        <f ca="1"/>
        <v>165.81</v>
      </c>
      <c r="BG8" s="30" vm="306">
        <f ca="1"/>
        <v>165.35</v>
      </c>
      <c r="BH8" s="30" vm="533">
        <f ca="1"/>
        <v>164.87</v>
      </c>
      <c r="BI8" s="30" vm="534">
        <f ca="1"/>
        <v>164.92</v>
      </c>
      <c r="BJ8" s="30" vm="535">
        <f ca="1"/>
        <v>169.24</v>
      </c>
      <c r="BK8" s="30" vm="536">
        <f ca="1"/>
        <v>168.49</v>
      </c>
      <c r="BL8" s="30" vm="537">
        <f ca="1"/>
        <v>172.1</v>
      </c>
      <c r="BM8" s="30" vm="538">
        <f ca="1"/>
        <v>173.19</v>
      </c>
      <c r="BN8" s="30" vm="539">
        <f ca="1"/>
        <v>173.03</v>
      </c>
      <c r="BO8" s="30" vm="540">
        <f ca="1"/>
        <v>174.55</v>
      </c>
      <c r="BP8" s="30" vm="541">
        <f ca="1"/>
        <v>174.15</v>
      </c>
      <c r="BQ8" s="30" vm="542">
        <f ca="1"/>
        <v>171.52</v>
      </c>
      <c r="BR8" s="30" vm="543">
        <f ca="1"/>
        <v>167.57</v>
      </c>
      <c r="BS8" s="30" vm="544">
        <f ca="1"/>
        <v>167.23</v>
      </c>
      <c r="BT8" s="30" vm="545">
        <f ca="1"/>
        <v>167.53</v>
      </c>
      <c r="BU8" s="30" vm="546">
        <f ca="1"/>
        <v>170.03</v>
      </c>
      <c r="BV8" s="30" vm="547">
        <f ca="1"/>
        <v>163.62</v>
      </c>
      <c r="BW8" s="30" vm="548">
        <f ca="1"/>
        <v>161.38</v>
      </c>
      <c r="BX8" s="30" vm="549">
        <f ca="1"/>
        <v>158.91</v>
      </c>
      <c r="BY8" s="30" vm="550">
        <f ca="1"/>
        <v>157.22</v>
      </c>
      <c r="BZ8" s="30" vm="551">
        <f ca="1"/>
        <v>157.96</v>
      </c>
      <c r="CA8" s="30" vm="552">
        <f ca="1"/>
        <v>155.81</v>
      </c>
      <c r="CB8" s="30" vm="553">
        <f ca="1"/>
        <v>154.53</v>
      </c>
      <c r="CC8" s="30" vm="554">
        <f ca="1"/>
        <v>155.96</v>
      </c>
      <c r="CD8" s="30" vm="555">
        <f ca="1"/>
        <v>154.46</v>
      </c>
      <c r="CE8" s="30" vm="556">
        <f ca="1"/>
        <v>157.37</v>
      </c>
      <c r="CF8" s="30" vm="557">
        <f ca="1"/>
        <v>163.43</v>
      </c>
      <c r="CG8" s="30" vm="558">
        <f ca="1"/>
        <v>153.84</v>
      </c>
      <c r="CH8" s="30" vm="559">
        <f ca="1"/>
        <v>155.31</v>
      </c>
      <c r="CI8" s="30" vm="560">
        <f ca="1"/>
        <v>152.37</v>
      </c>
      <c r="CJ8" s="30" vm="561">
        <f ca="1"/>
        <v>150.69999999999999</v>
      </c>
      <c r="CK8" s="30" vm="562">
        <f ca="1"/>
        <v>154.47999999999999</v>
      </c>
      <c r="CL8" s="30" vm="563">
        <f ca="1"/>
        <v>156.9</v>
      </c>
      <c r="CM8" s="30" vm="564">
        <f ca="1"/>
        <v>153.72</v>
      </c>
      <c r="CN8" s="30" vm="565">
        <f ca="1"/>
        <v>152.74</v>
      </c>
      <c r="CO8" s="30" vm="566">
        <f ca="1"/>
        <v>150.43</v>
      </c>
      <c r="CP8" s="30" vm="567">
        <f ca="1"/>
        <v>150.77000000000001</v>
      </c>
      <c r="CQ8" s="30" vm="568">
        <f ca="1"/>
        <v>151.76</v>
      </c>
      <c r="CR8" s="30" vm="569">
        <f ca="1"/>
        <v>149.84</v>
      </c>
      <c r="CS8" s="30" vm="284">
        <f ca="1"/>
        <v>142.47999999999999</v>
      </c>
      <c r="CT8" s="30" vm="570">
        <f ca="1"/>
        <v>138.19999999999999</v>
      </c>
      <c r="CU8" s="30" vm="571">
        <f ca="1"/>
        <v>142.44999999999999</v>
      </c>
      <c r="CV8" s="30" vm="572">
        <f ca="1"/>
        <v>146.1</v>
      </c>
      <c r="CW8" s="30" vm="573">
        <f ca="1"/>
        <v>146.4</v>
      </c>
      <c r="CX8" s="30" vm="574">
        <f ca="1"/>
        <v>145.43</v>
      </c>
      <c r="CY8" s="30" vm="575">
        <f ca="1"/>
        <v>140.09</v>
      </c>
      <c r="CZ8" s="30" vm="576">
        <f ca="1"/>
        <v>140.41999999999999</v>
      </c>
      <c r="DA8" s="30" vm="577">
        <f ca="1"/>
        <v>138.97999999999999</v>
      </c>
      <c r="DB8" s="30" vm="578">
        <f ca="1"/>
        <v>138.34</v>
      </c>
      <c r="DC8" s="30" vm="579">
        <f ca="1"/>
        <v>142.99</v>
      </c>
      <c r="DD8" s="30" vm="580">
        <f ca="1"/>
        <v>138.38</v>
      </c>
      <c r="DE8" s="30" vm="581">
        <f ca="1"/>
        <v>142.41</v>
      </c>
      <c r="DF8" s="30" vm="582">
        <f ca="1"/>
        <v>143.75</v>
      </c>
      <c r="DG8" s="30" vm="583">
        <f ca="1"/>
        <v>143.86000000000001</v>
      </c>
      <c r="DH8" s="30" vm="584">
        <f ca="1"/>
        <v>143.38999999999999</v>
      </c>
      <c r="DI8" s="30" vm="585">
        <f ca="1"/>
        <v>147.27000000000001</v>
      </c>
      <c r="DJ8" s="30" vm="586">
        <f ca="1"/>
        <v>149.44999999999999</v>
      </c>
      <c r="DK8" s="30" vm="587">
        <f ca="1"/>
        <v>152.34</v>
      </c>
      <c r="DL8" s="30" vm="588">
        <f ca="1"/>
        <v>149.35</v>
      </c>
      <c r="DM8" s="30" vm="589">
        <f ca="1"/>
        <v>144.80000000000001</v>
      </c>
      <c r="DN8" s="30" vm="590">
        <f ca="1"/>
        <v>155.74</v>
      </c>
      <c r="DO8" s="30" vm="591">
        <f ca="1"/>
        <v>153.34</v>
      </c>
      <c r="DP8" s="30" vm="592">
        <f ca="1"/>
        <v>150.65</v>
      </c>
      <c r="DQ8" s="30" vm="593">
        <f ca="1"/>
        <v>145.03</v>
      </c>
      <c r="DR8" s="30" vm="594">
        <f ca="1"/>
        <v>138.88</v>
      </c>
      <c r="DS8" s="30" vm="580">
        <f ca="1"/>
        <v>138.38</v>
      </c>
      <c r="DT8" s="30" vm="595">
        <f ca="1"/>
        <v>138.91999999999999</v>
      </c>
      <c r="DU8" s="30" vm="596">
        <f ca="1"/>
        <v>139.5</v>
      </c>
      <c r="DV8" s="30" vm="597">
        <f ca="1"/>
        <v>134.87</v>
      </c>
      <c r="DW8" s="30" vm="598">
        <f ca="1"/>
        <v>146.87</v>
      </c>
      <c r="DX8" s="30" vm="599">
        <f ca="1"/>
        <v>149.69999999999999</v>
      </c>
      <c r="DY8" s="30" vm="600">
        <f ca="1"/>
        <v>148.28</v>
      </c>
      <c r="DZ8" s="30" vm="601">
        <f ca="1"/>
        <v>150.04</v>
      </c>
      <c r="EA8" s="30" vm="602">
        <f ca="1"/>
        <v>148.79</v>
      </c>
      <c r="EB8" s="30" vm="492">
        <f ca="1"/>
        <v>150.72</v>
      </c>
      <c r="EC8" s="30" vm="603">
        <f ca="1"/>
        <v>151.29</v>
      </c>
      <c r="ED8" s="30" vm="604">
        <f ca="1"/>
        <v>148.01</v>
      </c>
      <c r="EE8" s="30" vm="288">
        <f ca="1"/>
        <v>150.18</v>
      </c>
      <c r="EF8" s="30" vm="605">
        <f ca="1"/>
        <v>151.07</v>
      </c>
      <c r="EG8" s="30" vm="606">
        <f ca="1"/>
        <v>148.11000000000001</v>
      </c>
      <c r="EH8" s="30" vm="607">
        <f ca="1"/>
        <v>144.22</v>
      </c>
      <c r="EI8" s="30" vm="608">
        <f ca="1"/>
        <v>141.16999999999999</v>
      </c>
      <c r="EJ8" s="30" vm="609">
        <f ca="1"/>
        <v>148.03</v>
      </c>
      <c r="EK8" s="30" vm="610">
        <f ca="1"/>
        <v>148.31</v>
      </c>
      <c r="EL8" s="30" vm="611">
        <f ca="1"/>
        <v>147.81</v>
      </c>
      <c r="EM8" s="30" vm="612">
        <f ca="1"/>
        <v>146.63</v>
      </c>
      <c r="EN8" s="30" vm="613">
        <f ca="1"/>
        <v>142.91</v>
      </c>
      <c r="EO8" s="30" vm="614">
        <f ca="1"/>
        <v>140.94</v>
      </c>
      <c r="EP8" s="30" vm="615">
        <f ca="1"/>
        <v>142.65</v>
      </c>
      <c r="EQ8" s="30" vm="616">
        <f ca="1"/>
        <v>142.16</v>
      </c>
      <c r="ER8" s="30" vm="617">
        <f ca="1"/>
        <v>144.49</v>
      </c>
      <c r="ES8" s="30" vm="618">
        <f ca="1"/>
        <v>145.47</v>
      </c>
      <c r="ET8" s="30" vm="619">
        <f ca="1"/>
        <v>143.21</v>
      </c>
      <c r="EU8" s="30" vm="620">
        <f ca="1"/>
        <v>136.5</v>
      </c>
      <c r="EV8" s="30" vm="621">
        <f ca="1"/>
        <v>134.51</v>
      </c>
      <c r="EW8" s="30" vm="622">
        <f ca="1"/>
        <v>132.37</v>
      </c>
      <c r="EX8" s="30" vm="623">
        <f ca="1"/>
        <v>132.30000000000001</v>
      </c>
      <c r="EY8" s="30" vm="624">
        <f ca="1"/>
        <v>135.44999999999999</v>
      </c>
      <c r="EZ8" s="30" vm="625">
        <f ca="1"/>
        <v>132.22999999999999</v>
      </c>
      <c r="FA8" s="30" vm="626">
        <f ca="1"/>
        <v>131.86000000000001</v>
      </c>
      <c r="FB8" s="30" vm="627">
        <f ca="1"/>
        <v>130.03</v>
      </c>
      <c r="FC8" s="30" vm="628">
        <f ca="1"/>
        <v>126.04</v>
      </c>
      <c r="FD8" s="30" vm="629">
        <f ca="1"/>
        <v>129.61000000000001</v>
      </c>
      <c r="FE8" s="30" vm="630">
        <f ca="1"/>
        <v>129.93</v>
      </c>
      <c r="FF8" s="30" vm="631">
        <f ca="1"/>
        <v>125.07</v>
      </c>
      <c r="FG8" s="30" vm="632">
        <f ca="1"/>
        <v>126.36</v>
      </c>
      <c r="FH8" s="30" vm="633">
        <f ca="1"/>
        <v>125.02</v>
      </c>
      <c r="FI8" s="30" vm="634">
        <f ca="1"/>
        <v>129.62</v>
      </c>
      <c r="FJ8" s="30" vm="635">
        <f ca="1"/>
        <v>130.15</v>
      </c>
      <c r="FK8" s="30" vm="636">
        <f ca="1"/>
        <v>130.72999999999999</v>
      </c>
      <c r="FL8" s="30" vm="637">
        <f ca="1"/>
        <v>133.49</v>
      </c>
      <c r="FM8" s="30" vm="638">
        <f ca="1"/>
        <v>133.41</v>
      </c>
      <c r="FN8" s="30" vm="639">
        <f ca="1"/>
        <v>134.76</v>
      </c>
      <c r="FO8" s="30" vm="640">
        <f ca="1"/>
        <v>135.94</v>
      </c>
      <c r="FP8" s="30" vm="641">
        <f ca="1"/>
        <v>135.21</v>
      </c>
      <c r="FQ8" s="30" vm="642">
        <f ca="1"/>
        <v>135.27000000000001</v>
      </c>
      <c r="FR8" s="30" vm="643">
        <f ca="1"/>
        <v>137.87</v>
      </c>
      <c r="FS8" s="30" vm="644">
        <f ca="1"/>
        <v>141.11000000000001</v>
      </c>
      <c r="FT8" s="30" vm="645">
        <f ca="1"/>
        <v>142.53</v>
      </c>
      <c r="FU8" s="30" vm="646">
        <f ca="1"/>
        <v>141.86000000000001</v>
      </c>
      <c r="FV8" s="30" vm="647">
        <f ca="1"/>
        <v>143.96</v>
      </c>
      <c r="FW8" s="30" vm="648">
        <f ca="1"/>
        <v>145.93</v>
      </c>
      <c r="FX8" s="30" vm="649">
        <f ca="1"/>
        <v>143</v>
      </c>
      <c r="FY8" s="30" vm="271">
        <f ca="1"/>
        <v>144.29</v>
      </c>
      <c r="FZ8" s="30" vm="574">
        <f ca="1"/>
        <v>145.43</v>
      </c>
      <c r="GA8" s="30" vm="650">
        <f ca="1"/>
        <v>150.82</v>
      </c>
      <c r="GB8" s="30" vm="651">
        <f ca="1"/>
        <v>154.5</v>
      </c>
      <c r="GC8" s="30" vm="652">
        <f ca="1"/>
        <v>151.72999999999999</v>
      </c>
      <c r="GD8" s="30" vm="653">
        <f ca="1"/>
        <v>154.65</v>
      </c>
      <c r="GE8" s="30" vm="654">
        <f ca="1"/>
        <v>151.91999999999999</v>
      </c>
      <c r="GF8" s="30" vm="378">
        <f ca="1"/>
        <v>150.87</v>
      </c>
      <c r="GG8" s="30" vm="655">
        <f ca="1"/>
        <v>151.01</v>
      </c>
      <c r="GH8" s="30" vm="656">
        <f ca="1"/>
        <v>153.85</v>
      </c>
      <c r="GI8" s="30" vm="657">
        <f ca="1"/>
        <v>153.19999999999999</v>
      </c>
      <c r="GJ8" s="30" vm="411">
        <f ca="1"/>
        <v>155.33000000000001</v>
      </c>
      <c r="GK8" s="30" vm="658">
        <f ca="1"/>
        <v>153.71</v>
      </c>
      <c r="GL8" s="30" vm="659">
        <f ca="1"/>
        <v>152.55000000000001</v>
      </c>
      <c r="GM8" s="30" vm="660">
        <f ca="1"/>
        <v>148.47999999999999</v>
      </c>
      <c r="GN8" s="30" vm="661">
        <f ca="1"/>
        <v>148.91</v>
      </c>
      <c r="GO8" s="30" vm="662">
        <f ca="1"/>
        <v>149.4</v>
      </c>
      <c r="GP8" s="30" vm="663">
        <f ca="1"/>
        <v>146.71</v>
      </c>
      <c r="GQ8" s="30" vm="664">
        <f ca="1"/>
        <v>147.91999999999999</v>
      </c>
      <c r="GR8" s="30" vm="665">
        <f ca="1"/>
        <v>147.41</v>
      </c>
      <c r="GS8" s="30" vm="394">
        <f ca="1"/>
        <v>145.31</v>
      </c>
      <c r="GT8" s="30" vm="666">
        <f ca="1"/>
        <v>145.91</v>
      </c>
      <c r="GU8" s="30" vm="667">
        <f ca="1"/>
        <v>151.03</v>
      </c>
      <c r="GV8" s="30" vm="668">
        <f ca="1"/>
        <v>153.83000000000001</v>
      </c>
      <c r="GW8" s="30" vm="296">
        <f ca="1"/>
        <v>151.6</v>
      </c>
      <c r="GX8" s="30" vm="669">
        <f ca="1"/>
        <v>152.87</v>
      </c>
      <c r="GY8" s="30" vm="670">
        <f ca="1"/>
        <v>150.59</v>
      </c>
      <c r="GZ8" s="30" vm="671">
        <f ca="1"/>
        <v>148.5</v>
      </c>
      <c r="HA8" s="30" vm="672">
        <f ca="1"/>
        <v>150.47</v>
      </c>
      <c r="HB8" s="30" vm="673">
        <f ca="1"/>
        <v>152.59</v>
      </c>
      <c r="HC8" s="30" vm="674">
        <f ca="1"/>
        <v>152.99</v>
      </c>
      <c r="HD8" s="30" vm="675">
        <f ca="1"/>
        <v>155.85</v>
      </c>
      <c r="HE8" s="30" vm="676">
        <f ca="1"/>
        <v>155</v>
      </c>
      <c r="HF8" s="30" vm="677">
        <f ca="1"/>
        <v>157.4</v>
      </c>
      <c r="HG8" s="30" vm="678">
        <f ca="1"/>
        <v>159.28</v>
      </c>
      <c r="HH8" s="30" vm="679">
        <f ca="1"/>
        <v>157.83000000000001</v>
      </c>
      <c r="HI8" s="30" vm="680">
        <f ca="1"/>
        <v>158.93</v>
      </c>
      <c r="HJ8" s="30" vm="681">
        <f ca="1"/>
        <v>160.25</v>
      </c>
      <c r="HK8" s="30" vm="682">
        <f ca="1"/>
        <v>158.28</v>
      </c>
      <c r="HL8" s="30" vm="683">
        <f ca="1"/>
        <v>157.65</v>
      </c>
      <c r="HM8" s="30" vm="684">
        <f ca="1"/>
        <v>160.77000000000001</v>
      </c>
      <c r="HN8" s="30" vm="685">
        <f ca="1"/>
        <v>162.36000000000001</v>
      </c>
      <c r="HO8" s="30" vm="686">
        <f ca="1"/>
        <v>164.9</v>
      </c>
      <c r="HP8" s="30" vm="687">
        <f ca="1"/>
        <v>166.17</v>
      </c>
      <c r="HQ8" s="30" vm="688">
        <f ca="1"/>
        <v>165.63</v>
      </c>
      <c r="HR8" s="30" vm="689">
        <f ca="1"/>
        <v>163.76</v>
      </c>
      <c r="HS8" s="30" vm="690">
        <f ca="1"/>
        <v>164.66</v>
      </c>
      <c r="HT8" s="30" vm="691">
        <f ca="1"/>
        <v>162.03</v>
      </c>
      <c r="HU8" s="30" vm="692">
        <f ca="1"/>
        <v>160.80000000000001</v>
      </c>
      <c r="HV8" s="30" vm="693">
        <f ca="1"/>
        <v>160.1</v>
      </c>
      <c r="HW8" s="30" vm="694">
        <f ca="1"/>
        <v>165.56</v>
      </c>
      <c r="HX8" s="30" vm="695">
        <f ca="1"/>
        <v>165.21</v>
      </c>
      <c r="HY8" s="30" vm="696">
        <f ca="1"/>
        <v>165.23</v>
      </c>
      <c r="HZ8" s="30" vm="697">
        <f ca="1"/>
        <v>166.47</v>
      </c>
      <c r="IA8" s="30" vm="698">
        <f ca="1"/>
        <v>167.63</v>
      </c>
      <c r="IB8" s="30" vm="699">
        <f ca="1"/>
        <v>166.65</v>
      </c>
      <c r="IC8" s="30" vm="700">
        <f ca="1"/>
        <v>165.02</v>
      </c>
      <c r="ID8" s="30" vm="701">
        <f ca="1"/>
        <v>165.33</v>
      </c>
      <c r="IE8" s="30" vm="702">
        <f ca="1"/>
        <v>163.77000000000001</v>
      </c>
      <c r="IF8" s="30" vm="689">
        <f ca="1"/>
        <v>163.76</v>
      </c>
      <c r="IG8" s="30" vm="703">
        <f ca="1"/>
        <v>168.41</v>
      </c>
      <c r="IH8" s="30" vm="704">
        <f ca="1"/>
        <v>169.68</v>
      </c>
      <c r="II8" s="30" vm="705">
        <f ca="1"/>
        <v>169.59</v>
      </c>
      <c r="IJ8" s="30" vm="706">
        <f ca="1"/>
        <v>168.54</v>
      </c>
      <c r="IK8" s="30" vm="707">
        <f ca="1"/>
        <v>167.45</v>
      </c>
      <c r="IL8" s="30" vm="708">
        <f ca="1"/>
        <v>165.79</v>
      </c>
      <c r="IM8" s="30" vm="709">
        <f ca="1"/>
        <v>173.57</v>
      </c>
      <c r="IN8" s="30" vm="710">
        <f ca="1"/>
        <v>173.5</v>
      </c>
      <c r="IO8" s="30" vm="711">
        <f ca="1"/>
        <v>171.77</v>
      </c>
      <c r="IP8" s="30" vm="712">
        <f ca="1"/>
        <v>173.55500000000001</v>
      </c>
      <c r="IQ8" s="30" vm="713">
        <f ca="1"/>
        <v>173.75</v>
      </c>
      <c r="IR8" s="30" vm="714">
        <f ca="1"/>
        <v>172.57</v>
      </c>
      <c r="IS8" s="30" vm="715">
        <f ca="1"/>
        <v>172.07</v>
      </c>
      <c r="IT8" s="30" vm="715">
        <f ca="1"/>
        <v>172.07</v>
      </c>
      <c r="IU8" s="30" vm="716">
        <f ca="1"/>
        <v>172.69</v>
      </c>
      <c r="IV8" s="30" vm="717">
        <f ca="1"/>
        <v>175.05</v>
      </c>
      <c r="IW8" s="30" vm="718">
        <f ca="1"/>
        <v>175.16</v>
      </c>
      <c r="IX8" s="30" vm="719">
        <f ca="1"/>
        <v>174.2</v>
      </c>
      <c r="IY8" s="30" vm="720">
        <f ca="1"/>
        <v>171.56</v>
      </c>
      <c r="IZ8" s="30" vm="721">
        <f ca="1"/>
        <v>171.84</v>
      </c>
      <c r="JA8" s="30" vm="722">
        <f ca="1"/>
        <v>172.99</v>
      </c>
      <c r="JB8" s="30" vm="723">
        <f ca="1"/>
        <v>175.43</v>
      </c>
    </row>
    <row r="9" spans="2:262" ht="22.5" customHeight="1" x14ac:dyDescent="0.15">
      <c r="C9" s="19" t="e" vm="724">
        <v>#VALUE!</v>
      </c>
      <c r="D9" s="19" t="str">
        <v>Machinery, Equipment &amp; Components</v>
      </c>
      <c r="E9" s="20">
        <v>1</v>
      </c>
      <c r="F9" s="9">
        <v>211.8</v>
      </c>
      <c r="G9" s="9">
        <v>211.8</v>
      </c>
      <c r="H9" s="45">
        <v>1.8200000000000216</v>
      </c>
      <c r="I9" s="44">
        <v>8.6674921421088756E-3</v>
      </c>
      <c r="J9" s="21">
        <v>3.4300000000000068</v>
      </c>
      <c r="L9" s="4"/>
      <c r="M9" s="30" cm="1" vm="725">
        <f t="array" aca="1" ref="M9:JB9" ca="1">TRANSPOSE(_xlfn.STOCKHISTORY(C9,TODAY()-365,TODAY(),0,0,1))</f>
        <v>215.85</v>
      </c>
      <c r="N9" s="30" vm="726">
        <f ca="1"/>
        <v>217.57</v>
      </c>
      <c r="O9" s="30" vm="727">
        <f ca="1"/>
        <v>220</v>
      </c>
      <c r="P9" s="30" vm="728">
        <f ca="1"/>
        <v>222.9</v>
      </c>
      <c r="Q9" s="30" vm="729">
        <f ca="1"/>
        <v>223.63</v>
      </c>
      <c r="R9" s="30" vm="730">
        <f ca="1"/>
        <v>227.1</v>
      </c>
      <c r="S9" s="30" vm="731">
        <f ca="1"/>
        <v>229.8</v>
      </c>
      <c r="T9" s="30" vm="732">
        <f ca="1"/>
        <v>223.67</v>
      </c>
      <c r="U9" s="30" vm="733">
        <f ca="1"/>
        <v>215.18</v>
      </c>
      <c r="V9" s="30" vm="734">
        <f ca="1"/>
        <v>206.88</v>
      </c>
      <c r="W9" s="30" vm="735">
        <f ca="1"/>
        <v>206.69</v>
      </c>
      <c r="X9" s="30" vm="736">
        <f ca="1"/>
        <v>206</v>
      </c>
      <c r="Y9" s="30" vm="737">
        <f ca="1"/>
        <v>194.79</v>
      </c>
      <c r="Z9" s="30" vm="738">
        <f ca="1"/>
        <v>192.64</v>
      </c>
      <c r="AA9" s="30" vm="739">
        <f ca="1"/>
        <v>196.37</v>
      </c>
      <c r="AB9" s="30" vm="740">
        <f ca="1"/>
        <v>187.83</v>
      </c>
      <c r="AC9" s="30" vm="741">
        <f ca="1"/>
        <v>178.67</v>
      </c>
      <c r="AD9" s="30" vm="742">
        <f ca="1"/>
        <v>185.49</v>
      </c>
      <c r="AE9" s="30" vm="743">
        <f ca="1"/>
        <v>187.59</v>
      </c>
      <c r="AF9" s="30" vm="744">
        <f ca="1"/>
        <v>187.44</v>
      </c>
      <c r="AG9" s="30" vm="745">
        <f ca="1"/>
        <v>183.48</v>
      </c>
      <c r="AH9" s="30" vm="746">
        <f ca="1"/>
        <v>178.76</v>
      </c>
      <c r="AI9" s="30" vm="747">
        <f ca="1"/>
        <v>178.29</v>
      </c>
      <c r="AJ9" s="30" vm="748">
        <f ca="1"/>
        <v>173.76</v>
      </c>
      <c r="AK9" s="30" vm="414">
        <f ca="1"/>
        <v>172.31</v>
      </c>
      <c r="AL9" s="30" vm="749">
        <f ca="1"/>
        <v>180.28</v>
      </c>
      <c r="AM9" s="30" vm="750">
        <f ca="1"/>
        <v>179.1</v>
      </c>
      <c r="AN9" s="30" vm="751">
        <f ca="1"/>
        <v>175.02</v>
      </c>
      <c r="AO9" s="30" vm="752">
        <f ca="1"/>
        <v>174.49</v>
      </c>
      <c r="AP9" s="30" vm="753">
        <f ca="1"/>
        <v>173.87</v>
      </c>
      <c r="AQ9" s="30" vm="754">
        <f ca="1"/>
        <v>169.94</v>
      </c>
      <c r="AR9" s="30" vm="755">
        <f ca="1"/>
        <v>173.38</v>
      </c>
      <c r="AS9" s="30" vm="756">
        <f ca="1"/>
        <v>173.49</v>
      </c>
      <c r="AT9" s="30" vm="757">
        <f ca="1"/>
        <v>179.49</v>
      </c>
      <c r="AU9" s="30" vm="758">
        <f ca="1"/>
        <v>179.97</v>
      </c>
      <c r="AV9" s="30" vm="759">
        <f ca="1"/>
        <v>180.99</v>
      </c>
      <c r="AW9" s="30" vm="760">
        <f ca="1"/>
        <v>178.62</v>
      </c>
      <c r="AX9" s="30" vm="761">
        <f ca="1"/>
        <v>181.81</v>
      </c>
      <c r="AY9" s="30" vm="762">
        <f ca="1"/>
        <v>181.23</v>
      </c>
      <c r="AZ9" s="30" vm="763">
        <f ca="1"/>
        <v>185.25</v>
      </c>
      <c r="BA9" s="30" vm="764">
        <f ca="1"/>
        <v>187.84</v>
      </c>
      <c r="BB9" s="30" vm="765">
        <f ca="1"/>
        <v>198.25</v>
      </c>
      <c r="BC9" s="30" vm="766">
        <f ca="1"/>
        <v>194.86</v>
      </c>
      <c r="BD9" s="30" vm="767">
        <f ca="1"/>
        <v>183.51</v>
      </c>
      <c r="BE9" s="30" vm="768">
        <f ca="1"/>
        <v>182.87</v>
      </c>
      <c r="BF9" s="30" vm="769">
        <f ca="1"/>
        <v>183.64</v>
      </c>
      <c r="BG9" s="30" vm="770">
        <f ca="1"/>
        <v>185.39</v>
      </c>
      <c r="BH9" s="30" vm="771">
        <f ca="1"/>
        <v>185.81</v>
      </c>
      <c r="BI9" s="30" vm="772">
        <f ca="1"/>
        <v>186.03</v>
      </c>
      <c r="BJ9" s="30" vm="773">
        <f ca="1"/>
        <v>190.72</v>
      </c>
      <c r="BK9" s="30" vm="774">
        <f ca="1"/>
        <v>194</v>
      </c>
      <c r="BL9" s="30" vm="775">
        <f ca="1"/>
        <v>196.84</v>
      </c>
      <c r="BM9" s="30" vm="776">
        <f ca="1"/>
        <v>195.95</v>
      </c>
      <c r="BN9" s="30" vm="777">
        <f ca="1"/>
        <v>197.52</v>
      </c>
      <c r="BO9" s="30" vm="778">
        <f ca="1"/>
        <v>195.93</v>
      </c>
      <c r="BP9" s="30" vm="779">
        <f ca="1"/>
        <v>197.35</v>
      </c>
      <c r="BQ9" s="30" vm="780">
        <f ca="1"/>
        <v>195.6</v>
      </c>
      <c r="BR9" s="30" vm="781">
        <f ca="1"/>
        <v>191.76</v>
      </c>
      <c r="BS9" s="30" vm="782">
        <f ca="1"/>
        <v>197.21</v>
      </c>
      <c r="BT9" s="30" vm="783">
        <f ca="1"/>
        <v>194.16</v>
      </c>
      <c r="BU9" s="30" vm="784">
        <f ca="1"/>
        <v>198.88</v>
      </c>
      <c r="BV9" s="30" vm="785">
        <f ca="1"/>
        <v>191.92</v>
      </c>
      <c r="BW9" s="30" vm="786">
        <f ca="1"/>
        <v>191.78</v>
      </c>
      <c r="BX9" s="30" vm="787">
        <f ca="1"/>
        <v>186.94</v>
      </c>
      <c r="BY9" s="30" vm="788">
        <f ca="1"/>
        <v>184.71</v>
      </c>
      <c r="BZ9" s="30" vm="789">
        <f ca="1"/>
        <v>182.44</v>
      </c>
      <c r="CA9" s="30" vm="790">
        <f ca="1"/>
        <v>180.83</v>
      </c>
      <c r="CB9" s="30" vm="791">
        <f ca="1"/>
        <v>180.66</v>
      </c>
      <c r="CC9" s="30" vm="792">
        <f ca="1"/>
        <v>180.86</v>
      </c>
      <c r="CD9" s="30" vm="793">
        <f ca="1"/>
        <v>183.15</v>
      </c>
      <c r="CE9" s="30" vm="794">
        <f ca="1"/>
        <v>189.49</v>
      </c>
      <c r="CF9" s="30" vm="795">
        <f ca="1"/>
        <v>192.4</v>
      </c>
      <c r="CG9" s="30" vm="796">
        <f ca="1"/>
        <v>184.31</v>
      </c>
      <c r="CH9" s="30" vm="797">
        <f ca="1"/>
        <v>184.65</v>
      </c>
      <c r="CI9" s="30" vm="798">
        <f ca="1"/>
        <v>182.49</v>
      </c>
      <c r="CJ9" s="30" vm="799">
        <f ca="1"/>
        <v>179.47</v>
      </c>
      <c r="CK9" s="30" vm="800">
        <f ca="1"/>
        <v>182.11</v>
      </c>
      <c r="CL9" s="30" vm="801">
        <f ca="1"/>
        <v>177.99</v>
      </c>
      <c r="CM9" s="30" vm="802">
        <f ca="1"/>
        <v>171.95</v>
      </c>
      <c r="CN9" s="30" vm="803">
        <f ca="1"/>
        <v>170.55</v>
      </c>
      <c r="CO9" s="30" vm="804">
        <f ca="1"/>
        <v>164.24</v>
      </c>
      <c r="CP9" s="30" vm="805">
        <f ca="1"/>
        <v>162.62</v>
      </c>
      <c r="CQ9" s="30" vm="302">
        <f ca="1"/>
        <v>162.44</v>
      </c>
      <c r="CR9" s="30" vm="806">
        <f ca="1"/>
        <v>167.76</v>
      </c>
      <c r="CS9" s="30" vm="807">
        <f ca="1"/>
        <v>165.9</v>
      </c>
      <c r="CT9" s="30" vm="808">
        <f ca="1"/>
        <v>164.08</v>
      </c>
      <c r="CU9" s="30" vm="809">
        <f ca="1"/>
        <v>171.23</v>
      </c>
      <c r="CV9" s="30" vm="810">
        <f ca="1"/>
        <v>179.63</v>
      </c>
      <c r="CW9" s="30" vm="811">
        <f ca="1"/>
        <v>178.38</v>
      </c>
      <c r="CX9" s="30" vm="812">
        <f ca="1"/>
        <v>178.81</v>
      </c>
      <c r="CY9" s="30" vm="813">
        <f ca="1"/>
        <v>177.55</v>
      </c>
      <c r="CZ9" s="30" vm="741">
        <f ca="1"/>
        <v>178.67</v>
      </c>
      <c r="DA9" s="30" vm="814">
        <f ca="1"/>
        <v>179.75</v>
      </c>
      <c r="DB9" s="30" vm="815">
        <f ca="1"/>
        <v>179.5</v>
      </c>
      <c r="DC9" s="30" vm="816">
        <f ca="1"/>
        <v>183.14</v>
      </c>
      <c r="DD9" s="30" vm="817">
        <f ca="1"/>
        <v>178.19</v>
      </c>
      <c r="DE9" s="30" vm="818">
        <f ca="1"/>
        <v>180.8</v>
      </c>
      <c r="DF9" s="30" vm="819">
        <f ca="1"/>
        <v>183.55</v>
      </c>
      <c r="DG9" s="30" vm="820">
        <f ca="1"/>
        <v>184.41</v>
      </c>
      <c r="DH9" s="30" vm="821">
        <f ca="1"/>
        <v>180.54</v>
      </c>
      <c r="DI9" s="30" vm="822">
        <f ca="1"/>
        <v>190.22</v>
      </c>
      <c r="DJ9" s="30" vm="823">
        <f ca="1"/>
        <v>191.3</v>
      </c>
      <c r="DK9" s="30" vm="824">
        <f ca="1"/>
        <v>194.84</v>
      </c>
      <c r="DL9" s="30" vm="825">
        <f ca="1"/>
        <v>196.96</v>
      </c>
      <c r="DM9" s="30" vm="826">
        <f ca="1"/>
        <v>212.14</v>
      </c>
      <c r="DN9" s="30" vm="827">
        <f ca="1"/>
        <v>219.34</v>
      </c>
      <c r="DO9" s="30" vm="828">
        <f ca="1"/>
        <v>216.46</v>
      </c>
      <c r="DP9" s="30" vm="829">
        <f ca="1"/>
        <v>218.5</v>
      </c>
      <c r="DQ9" s="30" vm="830">
        <f ca="1"/>
        <v>214.54</v>
      </c>
      <c r="DR9" s="30" vm="831">
        <f ca="1"/>
        <v>219.26</v>
      </c>
      <c r="DS9" s="30" vm="832">
        <f ca="1"/>
        <v>227.85</v>
      </c>
      <c r="DT9" s="30" vm="833">
        <f ca="1"/>
        <v>228.61</v>
      </c>
      <c r="DU9" s="30" vm="834">
        <f ca="1"/>
        <v>229.81</v>
      </c>
      <c r="DV9" s="30" vm="835">
        <f ca="1"/>
        <v>225.54</v>
      </c>
      <c r="DW9" s="30" vm="836">
        <f ca="1"/>
        <v>232.45</v>
      </c>
      <c r="DX9" s="30" vm="837">
        <f ca="1"/>
        <v>236.49</v>
      </c>
      <c r="DY9" s="30" vm="838">
        <f ca="1"/>
        <v>236.5</v>
      </c>
      <c r="DZ9" s="30" vm="839">
        <f ca="1"/>
        <v>234.59</v>
      </c>
      <c r="EA9" s="30" vm="840">
        <f ca="1"/>
        <v>232.42</v>
      </c>
      <c r="EB9" s="30" vm="841">
        <f ca="1"/>
        <v>230.44</v>
      </c>
      <c r="EC9" s="30" vm="842">
        <f ca="1"/>
        <v>231.43</v>
      </c>
      <c r="ED9" s="30" vm="843">
        <f ca="1"/>
        <v>232.17</v>
      </c>
      <c r="EE9" s="30" vm="844">
        <f ca="1"/>
        <v>237.26</v>
      </c>
      <c r="EF9" s="30" vm="845">
        <f ca="1"/>
        <v>236.92</v>
      </c>
      <c r="EG9" s="30" vm="846">
        <f ca="1"/>
        <v>235.7</v>
      </c>
      <c r="EH9" s="30" vm="847">
        <f ca="1"/>
        <v>232.3</v>
      </c>
      <c r="EI9" s="30" vm="848">
        <f ca="1"/>
        <v>235.12</v>
      </c>
      <c r="EJ9" s="30" vm="849">
        <f ca="1"/>
        <v>236.41</v>
      </c>
      <c r="EK9" s="30" vm="850">
        <f ca="1"/>
        <v>235.69</v>
      </c>
      <c r="EL9" s="30" vm="851">
        <f ca="1"/>
        <v>236.13</v>
      </c>
      <c r="EM9" s="30" vm="852">
        <f ca="1"/>
        <v>232.57</v>
      </c>
      <c r="EN9" s="30" vm="853">
        <f ca="1"/>
        <v>228.29</v>
      </c>
      <c r="EO9" s="30" vm="854">
        <f ca="1"/>
        <v>228.98</v>
      </c>
      <c r="EP9" s="30" vm="855">
        <f ca="1"/>
        <v>230.92</v>
      </c>
      <c r="EQ9" s="30" vm="856">
        <f ca="1"/>
        <v>227.29</v>
      </c>
      <c r="ER9" s="30" vm="857">
        <f ca="1"/>
        <v>233.06</v>
      </c>
      <c r="ES9" s="30" vm="858">
        <f ca="1"/>
        <v>235.49</v>
      </c>
      <c r="ET9" s="30" vm="859">
        <f ca="1"/>
        <v>234.48</v>
      </c>
      <c r="EU9" s="30" vm="860">
        <f ca="1"/>
        <v>230.66</v>
      </c>
      <c r="EV9" s="30" vm="861">
        <f ca="1"/>
        <v>232.72</v>
      </c>
      <c r="EW9" s="30" vm="862">
        <f ca="1"/>
        <v>232.29</v>
      </c>
      <c r="EX9" s="30" vm="863">
        <f ca="1"/>
        <v>235.14</v>
      </c>
      <c r="EY9" s="30" vm="864">
        <f ca="1"/>
        <v>241.73</v>
      </c>
      <c r="EZ9" s="30" vm="865">
        <f ca="1"/>
        <v>237.54</v>
      </c>
      <c r="FA9" s="30" vm="866">
        <f ca="1"/>
        <v>239.87</v>
      </c>
      <c r="FB9" s="30" vm="867">
        <f ca="1"/>
        <v>243.14</v>
      </c>
      <c r="FC9" s="30" vm="868">
        <f ca="1"/>
        <v>239.38</v>
      </c>
      <c r="FD9" s="30" vm="869">
        <f ca="1"/>
        <v>240.2</v>
      </c>
      <c r="FE9" s="30" vm="870">
        <f ca="1"/>
        <v>239.56</v>
      </c>
      <c r="FF9" s="30" vm="871">
        <f ca="1"/>
        <v>238.88</v>
      </c>
      <c r="FG9" s="30" vm="872">
        <f ca="1"/>
        <v>241.36</v>
      </c>
      <c r="FH9" s="30" vm="873">
        <f ca="1"/>
        <v>240.28</v>
      </c>
      <c r="FI9" s="30" vm="874">
        <f ca="1"/>
        <v>248.86</v>
      </c>
      <c r="FJ9" s="30" vm="875">
        <f ca="1"/>
        <v>246.62</v>
      </c>
      <c r="FK9" s="30" vm="876">
        <f ca="1"/>
        <v>250.51</v>
      </c>
      <c r="FL9" s="30" vm="877">
        <f ca="1"/>
        <v>250.73</v>
      </c>
      <c r="FM9" s="30" vm="878">
        <f ca="1"/>
        <v>255.07</v>
      </c>
      <c r="FN9" s="30" vm="879">
        <f ca="1"/>
        <v>258.45999999999998</v>
      </c>
      <c r="FO9" s="30" vm="880">
        <f ca="1"/>
        <v>256.26</v>
      </c>
      <c r="FP9" s="30" vm="881">
        <f ca="1"/>
        <v>252.82</v>
      </c>
      <c r="FQ9" s="30" vm="882">
        <f ca="1"/>
        <v>245.75</v>
      </c>
      <c r="FR9" s="30" vm="883">
        <f ca="1"/>
        <v>249.71</v>
      </c>
      <c r="FS9" s="30" vm="884">
        <f ca="1"/>
        <v>252.7</v>
      </c>
      <c r="FT9" s="30" vm="885">
        <f ca="1"/>
        <v>257.61</v>
      </c>
      <c r="FU9" s="30" vm="886">
        <f ca="1"/>
        <v>258.44</v>
      </c>
      <c r="FV9" s="30" vm="887">
        <f ca="1"/>
        <v>262.12</v>
      </c>
      <c r="FW9" s="30" vm="888">
        <f ca="1"/>
        <v>264.54000000000002</v>
      </c>
      <c r="FX9" s="30" vm="889">
        <f ca="1"/>
        <v>261.5</v>
      </c>
      <c r="FY9" s="30" vm="890">
        <f ca="1"/>
        <v>252.29</v>
      </c>
      <c r="FZ9" s="30" vm="891">
        <f ca="1"/>
        <v>249.54</v>
      </c>
      <c r="GA9" s="30" vm="892">
        <f ca="1"/>
        <v>244.9</v>
      </c>
      <c r="GB9" s="30" vm="893">
        <f ca="1"/>
        <v>247.76</v>
      </c>
      <c r="GC9" s="30" vm="894">
        <f ca="1"/>
        <v>251.42</v>
      </c>
      <c r="GD9" s="30" vm="895">
        <f ca="1"/>
        <v>249.66</v>
      </c>
      <c r="GE9" s="30" vm="896">
        <f ca="1"/>
        <v>248.87</v>
      </c>
      <c r="GF9" s="30" vm="897">
        <f ca="1"/>
        <v>246.28</v>
      </c>
      <c r="GG9" s="30" vm="898">
        <f ca="1"/>
        <v>247.67</v>
      </c>
      <c r="GH9" s="30" vm="899">
        <f ca="1"/>
        <v>248.15</v>
      </c>
      <c r="GI9" s="30" vm="900">
        <f ca="1"/>
        <v>244.36</v>
      </c>
      <c r="GJ9" s="30" vm="901">
        <f ca="1"/>
        <v>248.7</v>
      </c>
      <c r="GK9" s="30" vm="902">
        <f ca="1"/>
        <v>246.52</v>
      </c>
      <c r="GL9" s="30" vm="903">
        <f ca="1"/>
        <v>247.79</v>
      </c>
      <c r="GM9" s="30" vm="904">
        <f ca="1"/>
        <v>240.71</v>
      </c>
      <c r="GN9" s="30" vm="905">
        <f ca="1"/>
        <v>237.89</v>
      </c>
      <c r="GO9" s="30" vm="906">
        <f ca="1"/>
        <v>237.95</v>
      </c>
      <c r="GP9" s="30" vm="907">
        <f ca="1"/>
        <v>236.17</v>
      </c>
      <c r="GQ9" s="30" vm="908">
        <f ca="1"/>
        <v>239.98</v>
      </c>
      <c r="GR9" s="30" vm="909">
        <f ca="1"/>
        <v>239.55</v>
      </c>
      <c r="GS9" s="30" vm="910">
        <f ca="1"/>
        <v>248.67</v>
      </c>
      <c r="GT9" s="30" vm="911">
        <f ca="1"/>
        <v>252.18</v>
      </c>
      <c r="GU9" s="30" vm="912">
        <f ca="1"/>
        <v>255.31</v>
      </c>
      <c r="GV9" s="30" vm="913">
        <f ca="1"/>
        <v>253.98</v>
      </c>
      <c r="GW9" s="30" vm="914">
        <f ca="1"/>
        <v>246.14</v>
      </c>
      <c r="GX9" s="30" vm="915">
        <f ca="1"/>
        <v>248.72</v>
      </c>
      <c r="GY9" s="30" vm="916">
        <f ca="1"/>
        <v>240.96</v>
      </c>
      <c r="GZ9" s="30" vm="917">
        <f ca="1"/>
        <v>227.01</v>
      </c>
      <c r="HA9" s="30" vm="918">
        <f ca="1"/>
        <v>224.7</v>
      </c>
      <c r="HB9" s="30" vm="919">
        <f ca="1"/>
        <v>225.67</v>
      </c>
      <c r="HC9" s="30" vm="920">
        <f ca="1"/>
        <v>217.26</v>
      </c>
      <c r="HD9" s="30" vm="921">
        <f ca="1"/>
        <v>218.71</v>
      </c>
      <c r="HE9" s="30" vm="922">
        <f ca="1"/>
        <v>215.01</v>
      </c>
      <c r="HF9" s="30" vm="923">
        <f ca="1"/>
        <v>220.31</v>
      </c>
      <c r="HG9" s="30" vm="924">
        <f ca="1"/>
        <v>224.92</v>
      </c>
      <c r="HH9" s="30" vm="925">
        <f ca="1"/>
        <v>219.95</v>
      </c>
      <c r="HI9" s="30" vm="926">
        <f ca="1"/>
        <v>219.44</v>
      </c>
      <c r="HJ9" s="30" vm="927">
        <f ca="1"/>
        <v>217.01</v>
      </c>
      <c r="HK9" s="30" vm="928">
        <f ca="1"/>
        <v>218</v>
      </c>
      <c r="HL9" s="30" vm="929">
        <f ca="1"/>
        <v>220.16</v>
      </c>
      <c r="HM9" s="30" vm="930">
        <f ca="1"/>
        <v>223</v>
      </c>
      <c r="HN9" s="30" vm="931">
        <f ca="1"/>
        <v>224.54</v>
      </c>
      <c r="HO9" s="30" vm="932">
        <f ca="1"/>
        <v>228.84</v>
      </c>
      <c r="HP9" s="30" vm="933">
        <f ca="1"/>
        <v>229.87</v>
      </c>
      <c r="HQ9" s="30" vm="934">
        <f ca="1"/>
        <v>217.45</v>
      </c>
      <c r="HR9" s="30" vm="935">
        <f ca="1"/>
        <v>213.53</v>
      </c>
      <c r="HS9" s="30" vm="936">
        <f ca="1"/>
        <v>209.17</v>
      </c>
      <c r="HT9" s="30" vm="937">
        <f ca="1"/>
        <v>215.53</v>
      </c>
      <c r="HU9" s="30" vm="938">
        <f ca="1"/>
        <v>220.6</v>
      </c>
      <c r="HV9" s="30" vm="939">
        <f ca="1"/>
        <v>220.5</v>
      </c>
      <c r="HW9" s="30" vm="940">
        <f ca="1"/>
        <v>221.67</v>
      </c>
      <c r="HX9" s="30" vm="941">
        <f ca="1"/>
        <v>223.68</v>
      </c>
      <c r="HY9" s="30" vm="942">
        <f ca="1"/>
        <v>225.24</v>
      </c>
      <c r="HZ9" s="30" vm="943">
        <f ca="1"/>
        <v>225.2</v>
      </c>
      <c r="IA9" s="30" vm="944">
        <f ca="1"/>
        <v>224.65</v>
      </c>
      <c r="IB9" s="30" vm="945">
        <f ca="1"/>
        <v>222.27</v>
      </c>
      <c r="IC9" s="30" vm="946">
        <f ca="1"/>
        <v>220.27</v>
      </c>
      <c r="ID9" s="30" vm="947">
        <f ca="1"/>
        <v>223.43</v>
      </c>
      <c r="IE9" s="30" vm="948">
        <f ca="1"/>
        <v>218.63</v>
      </c>
      <c r="IF9" s="30" vm="949">
        <f ca="1"/>
        <v>216.19</v>
      </c>
      <c r="IG9" s="30" vm="950">
        <f ca="1"/>
        <v>214.33</v>
      </c>
      <c r="IH9" s="30" vm="951">
        <f ca="1"/>
        <v>218.8</v>
      </c>
      <c r="II9" s="30" vm="952">
        <f ca="1"/>
        <v>217.27</v>
      </c>
      <c r="IJ9" s="30" vm="953">
        <f ca="1"/>
        <v>215.15</v>
      </c>
      <c r="IK9" s="30" vm="954">
        <f ca="1"/>
        <v>215.64</v>
      </c>
      <c r="IL9" s="30" vm="955">
        <f ca="1"/>
        <v>210.38</v>
      </c>
      <c r="IM9" s="30" vm="956">
        <f ca="1"/>
        <v>215.09</v>
      </c>
      <c r="IN9" s="30" vm="957">
        <f ca="1"/>
        <v>214.79</v>
      </c>
      <c r="IO9" s="30" vm="958">
        <f ca="1"/>
        <v>213.49</v>
      </c>
      <c r="IP9" s="30" vm="959">
        <f ca="1"/>
        <v>213.17</v>
      </c>
      <c r="IQ9" s="30" vm="960">
        <f ca="1"/>
        <v>210.03</v>
      </c>
      <c r="IR9" s="30" vm="961">
        <f ca="1"/>
        <v>209.54</v>
      </c>
      <c r="IS9" s="30" vm="962">
        <f ca="1"/>
        <v>211.29</v>
      </c>
      <c r="IT9" s="30" vm="963">
        <f ca="1"/>
        <v>207.2</v>
      </c>
      <c r="IU9" s="30" vm="964">
        <f ca="1"/>
        <v>212.1</v>
      </c>
      <c r="IV9" s="30" vm="965">
        <f ca="1"/>
        <v>214.72</v>
      </c>
      <c r="IW9" s="30" vm="966">
        <f ca="1"/>
        <v>214.78</v>
      </c>
      <c r="IX9" s="30" vm="967">
        <f ca="1"/>
        <v>214.26</v>
      </c>
      <c r="IY9" s="30" vm="968">
        <f ca="1"/>
        <v>212.71</v>
      </c>
      <c r="IZ9" s="30" vm="969">
        <f ca="1"/>
        <v>209.7</v>
      </c>
      <c r="JA9" s="30" vm="970">
        <f ca="1"/>
        <v>209.98</v>
      </c>
      <c r="JB9" s="30" vm="971">
        <f ca="1"/>
        <v>211.8</v>
      </c>
    </row>
    <row r="10" spans="2:262" ht="22.5" customHeight="1" x14ac:dyDescent="0.15">
      <c r="C10" s="19" t="e" vm="972">
        <v>#VALUE!</v>
      </c>
      <c r="D10" s="19" t="str">
        <v>Oil &amp; Gas Related Equipment and Services</v>
      </c>
      <c r="E10" s="20">
        <v>2</v>
      </c>
      <c r="F10" s="9">
        <v>35.880000000000003</v>
      </c>
      <c r="G10" s="9">
        <v>71.760000000000005</v>
      </c>
      <c r="H10" s="45">
        <v>-5.9999999999988063E-2</v>
      </c>
      <c r="I10" s="44">
        <v>-8.3542188805330085E-4</v>
      </c>
      <c r="J10" s="21">
        <v>-8.0903999999999883</v>
      </c>
      <c r="L10" s="4"/>
      <c r="M10" s="30" cm="1" vm="973">
        <f t="array" aca="1" ref="M10:JB10" ca="1">TRANSPOSE(_xlfn.STOCKHISTORY(C10,TODAY()-365,TODAY(),0,0,1))</f>
        <v>46.15</v>
      </c>
      <c r="N10" s="30" vm="974">
        <f ca="1"/>
        <v>45.95</v>
      </c>
      <c r="O10" s="30" vm="975">
        <f ca="1"/>
        <v>46.93</v>
      </c>
      <c r="P10" s="30" vm="976">
        <f ca="1"/>
        <v>46.81</v>
      </c>
      <c r="Q10" s="30" vm="977">
        <f ca="1"/>
        <v>47.11</v>
      </c>
      <c r="R10" s="30" vm="978">
        <f ca="1"/>
        <v>47.53</v>
      </c>
      <c r="S10" s="30" vm="979">
        <f ca="1"/>
        <v>47.18</v>
      </c>
      <c r="T10" s="30" vm="980">
        <f ca="1"/>
        <v>46.17</v>
      </c>
      <c r="U10" s="30" vm="981">
        <f ca="1"/>
        <v>45.55</v>
      </c>
      <c r="V10" s="30" vm="982">
        <f ca="1"/>
        <v>44</v>
      </c>
      <c r="W10" s="30" vm="983">
        <f ca="1"/>
        <v>42.94</v>
      </c>
      <c r="X10" s="30" vm="984">
        <f ca="1"/>
        <v>42.68</v>
      </c>
      <c r="Y10" s="30" vm="985">
        <f ca="1"/>
        <v>40.97</v>
      </c>
      <c r="Z10" s="30" vm="986">
        <f ca="1"/>
        <v>40.49</v>
      </c>
      <c r="AA10" s="30" vm="987">
        <f ca="1"/>
        <v>41.49</v>
      </c>
      <c r="AB10" s="30" vm="988">
        <f ca="1"/>
        <v>41.25</v>
      </c>
      <c r="AC10" s="30" vm="989">
        <f ca="1"/>
        <v>40.799999999999997</v>
      </c>
      <c r="AD10" s="30" vm="990">
        <f ca="1"/>
        <v>41.78</v>
      </c>
      <c r="AE10" s="30" vm="991">
        <f ca="1"/>
        <v>42.18</v>
      </c>
      <c r="AF10" s="30" vm="992">
        <f ca="1"/>
        <v>42.54</v>
      </c>
      <c r="AG10" s="30" vm="993">
        <f ca="1"/>
        <v>42.44</v>
      </c>
      <c r="AH10" s="30" vm="994">
        <f ca="1"/>
        <v>42.26</v>
      </c>
      <c r="AI10" s="30" vm="995">
        <f ca="1"/>
        <v>42.66</v>
      </c>
      <c r="AJ10" s="30" vm="996">
        <f ca="1"/>
        <v>41.44</v>
      </c>
      <c r="AK10" s="30" vm="997">
        <f ca="1"/>
        <v>41.28</v>
      </c>
      <c r="AL10" s="30" vm="998">
        <f ca="1"/>
        <v>42</v>
      </c>
      <c r="AM10" s="30" vm="999">
        <f ca="1"/>
        <v>42.19</v>
      </c>
      <c r="AN10" s="30" vm="1000">
        <f ca="1"/>
        <v>42.1</v>
      </c>
      <c r="AO10" s="30" vm="1001">
        <f ca="1"/>
        <v>41.74</v>
      </c>
      <c r="AP10" s="30" vm="1002">
        <f ca="1"/>
        <v>41.64</v>
      </c>
      <c r="AQ10" s="30" vm="1003">
        <f ca="1"/>
        <v>41.1</v>
      </c>
      <c r="AR10" s="30" vm="1004">
        <f ca="1"/>
        <v>41.59</v>
      </c>
      <c r="AS10" s="30" vm="1005">
        <f ca="1"/>
        <v>42.46</v>
      </c>
      <c r="AT10" s="30" vm="1006">
        <f ca="1"/>
        <v>43.15</v>
      </c>
      <c r="AU10" s="30" vm="1007">
        <f ca="1"/>
        <v>43.08</v>
      </c>
      <c r="AV10" s="30" vm="1008">
        <f ca="1"/>
        <v>42.96</v>
      </c>
      <c r="AW10" s="30" vm="1009">
        <f ca="1"/>
        <v>42.91</v>
      </c>
      <c r="AX10" s="30" vm="1010">
        <f ca="1"/>
        <v>44.01</v>
      </c>
      <c r="AY10" s="30" vm="1011">
        <f ca="1"/>
        <v>43.82</v>
      </c>
      <c r="AZ10" s="30" vm="1012">
        <f ca="1"/>
        <v>44.6</v>
      </c>
      <c r="BA10" s="30" vm="1013">
        <f ca="1"/>
        <v>44.71</v>
      </c>
      <c r="BB10" s="30" vm="1014">
        <f ca="1"/>
        <v>44.93</v>
      </c>
      <c r="BC10" s="30" vm="1015">
        <f ca="1"/>
        <v>44.53</v>
      </c>
      <c r="BD10" s="30" vm="1016">
        <f ca="1"/>
        <v>43.99</v>
      </c>
      <c r="BE10" s="30" vm="1017">
        <f ca="1"/>
        <v>44.16</v>
      </c>
      <c r="BF10" s="30" vm="1018">
        <f ca="1"/>
        <v>43.25</v>
      </c>
      <c r="BG10" s="30" vm="1019">
        <f ca="1"/>
        <v>42.77</v>
      </c>
      <c r="BH10" s="30" vm="1020">
        <f ca="1"/>
        <v>43.41</v>
      </c>
      <c r="BI10" s="30" vm="1021">
        <f ca="1"/>
        <v>43.42</v>
      </c>
      <c r="BJ10" s="30" vm="1022">
        <f ca="1"/>
        <v>43.88</v>
      </c>
      <c r="BK10" s="30" vm="1023">
        <f ca="1"/>
        <v>44.28</v>
      </c>
      <c r="BL10" s="30" vm="1024">
        <f ca="1"/>
        <v>43.51</v>
      </c>
      <c r="BM10" s="30" vm="1025">
        <f ca="1"/>
        <v>42.72</v>
      </c>
      <c r="BN10" s="30" vm="1026">
        <f ca="1"/>
        <v>43.19</v>
      </c>
      <c r="BO10" s="30" vm="1027">
        <f ca="1"/>
        <v>42.8</v>
      </c>
      <c r="BP10" s="30" vm="1028">
        <f ca="1"/>
        <v>43.33</v>
      </c>
      <c r="BQ10" s="30" vm="1029">
        <f ca="1"/>
        <v>43.28</v>
      </c>
      <c r="BR10" s="30" vm="1030">
        <f ca="1"/>
        <v>42.97</v>
      </c>
      <c r="BS10" s="30" vm="1031">
        <f ca="1"/>
        <v>43.72</v>
      </c>
      <c r="BT10" s="30" vm="1032">
        <f ca="1"/>
        <v>44.11</v>
      </c>
      <c r="BU10" s="30" vm="1033">
        <f ca="1"/>
        <v>44.38</v>
      </c>
      <c r="BV10" s="30" vm="1034">
        <f ca="1"/>
        <v>43.57</v>
      </c>
      <c r="BW10" s="30" vm="1035">
        <f ca="1"/>
        <v>43.93</v>
      </c>
      <c r="BX10" s="30" vm="1036">
        <f ca="1"/>
        <v>42.64</v>
      </c>
      <c r="BY10" s="30" vm="1037">
        <f ca="1"/>
        <v>41.22</v>
      </c>
      <c r="BZ10" s="30" vm="1038">
        <f ca="1"/>
        <v>41.01</v>
      </c>
      <c r="CA10" s="30" vm="1039">
        <f ca="1"/>
        <v>41.34</v>
      </c>
      <c r="CB10" s="30" vm="1040">
        <f ca="1"/>
        <v>40.83</v>
      </c>
      <c r="CC10" s="30" vm="1041">
        <f ca="1"/>
        <v>41.18</v>
      </c>
      <c r="CD10" s="30" vm="1042">
        <f ca="1"/>
        <v>41.13</v>
      </c>
      <c r="CE10" s="30" vm="1043">
        <f ca="1"/>
        <v>41.82</v>
      </c>
      <c r="CF10" s="30" vm="1044">
        <f ca="1"/>
        <v>42.93</v>
      </c>
      <c r="CG10" s="30" vm="1045">
        <f ca="1"/>
        <v>41.98</v>
      </c>
      <c r="CH10" s="30" vm="1046">
        <f ca="1"/>
        <v>42.2</v>
      </c>
      <c r="CI10" s="30" vm="1047">
        <f ca="1"/>
        <v>41.87</v>
      </c>
      <c r="CJ10" s="30" vm="1048">
        <f ca="1"/>
        <v>40.99</v>
      </c>
      <c r="CK10" s="30" vm="1049">
        <f ca="1"/>
        <v>41.35</v>
      </c>
      <c r="CL10" s="30" vm="1050">
        <f ca="1"/>
        <v>40.71</v>
      </c>
      <c r="CM10" s="30" vm="1051">
        <f ca="1"/>
        <v>40.14</v>
      </c>
      <c r="CN10" s="30" vm="1052">
        <f ca="1"/>
        <v>40.07</v>
      </c>
      <c r="CO10" s="30" vm="1053">
        <f ca="1"/>
        <v>38.03</v>
      </c>
      <c r="CP10" s="30" vm="1054">
        <f ca="1"/>
        <v>37.21</v>
      </c>
      <c r="CQ10" s="30" vm="1055">
        <f ca="1"/>
        <v>37.51</v>
      </c>
      <c r="CR10" s="30" vm="1056">
        <f ca="1"/>
        <v>38.479999999999997</v>
      </c>
      <c r="CS10" s="30" vm="1057">
        <f ca="1"/>
        <v>37.700000000000003</v>
      </c>
      <c r="CT10" s="30" vm="1058">
        <f ca="1"/>
        <v>37.1</v>
      </c>
      <c r="CU10" s="30" vm="1059">
        <f ca="1"/>
        <v>38.450000000000003</v>
      </c>
      <c r="CV10" s="30" vm="1060">
        <f ca="1"/>
        <v>39.42</v>
      </c>
      <c r="CW10" s="30" vm="1061">
        <f ca="1"/>
        <v>38.93</v>
      </c>
      <c r="CX10" s="30" vm="1062">
        <f ca="1"/>
        <v>37.19</v>
      </c>
      <c r="CY10" s="30" vm="1063">
        <f ca="1"/>
        <v>37.049999999999997</v>
      </c>
      <c r="CZ10" s="30" vm="1064">
        <f ca="1"/>
        <v>36.409999999999997</v>
      </c>
      <c r="DA10" s="30" vm="1065">
        <f ca="1"/>
        <v>36.03</v>
      </c>
      <c r="DB10" s="30" vm="1066">
        <f ca="1"/>
        <v>35.619999999999997</v>
      </c>
      <c r="DC10" s="30" vm="1067">
        <f ca="1"/>
        <v>37.130000000000003</v>
      </c>
      <c r="DD10" s="30" vm="1068">
        <f ca="1"/>
        <v>35.979999999999997</v>
      </c>
      <c r="DE10" s="30" vm="1069">
        <f ca="1"/>
        <v>37.04</v>
      </c>
      <c r="DF10" s="30" vm="1070">
        <f ca="1"/>
        <v>37.340000000000003</v>
      </c>
      <c r="DG10" s="30" vm="1071">
        <f ca="1"/>
        <v>37.29</v>
      </c>
      <c r="DH10" s="30" vm="1072">
        <f ca="1"/>
        <v>37.17</v>
      </c>
      <c r="DI10" s="30" vm="1073">
        <f ca="1"/>
        <v>37.880000000000003</v>
      </c>
      <c r="DJ10" s="30" vm="1074">
        <f ca="1"/>
        <v>37.69</v>
      </c>
      <c r="DK10" s="30" vm="1075">
        <f ca="1"/>
        <v>38.130000000000003</v>
      </c>
      <c r="DL10" s="30" vm="1076">
        <f ca="1"/>
        <v>38.630000000000003</v>
      </c>
      <c r="DM10" s="30" vm="1077">
        <f ca="1"/>
        <v>39.049999999999997</v>
      </c>
      <c r="DN10" s="30" vm="1077">
        <f ca="1"/>
        <v>39.049999999999997</v>
      </c>
      <c r="DO10" s="30" vm="1078">
        <f ca="1"/>
        <v>38.950000000000003</v>
      </c>
      <c r="DP10" s="30" vm="1079">
        <f ca="1"/>
        <v>38.92</v>
      </c>
      <c r="DQ10" s="30" vm="1080">
        <f ca="1"/>
        <v>38.700000000000003</v>
      </c>
      <c r="DR10" s="30" vm="1081">
        <f ca="1"/>
        <v>39.01</v>
      </c>
      <c r="DS10" s="30" vm="1082">
        <f ca="1"/>
        <v>40.200000000000003</v>
      </c>
      <c r="DT10" s="30" vm="1083">
        <f ca="1"/>
        <v>39.93</v>
      </c>
      <c r="DU10" s="30" vm="1051">
        <f ca="1"/>
        <v>40.14</v>
      </c>
      <c r="DV10" s="30" vm="1084">
        <f ca="1"/>
        <v>39.270000000000003</v>
      </c>
      <c r="DW10" s="30" vm="1085">
        <f ca="1"/>
        <v>40.909999999999997</v>
      </c>
      <c r="DX10" s="30" vm="1043">
        <f ca="1"/>
        <v>41.82</v>
      </c>
      <c r="DY10" s="30" vm="1086">
        <f ca="1"/>
        <v>40.159999999999997</v>
      </c>
      <c r="DZ10" s="30" vm="1087">
        <f ca="1"/>
        <v>40.369999999999997</v>
      </c>
      <c r="EA10" s="30" vm="1088">
        <f ca="1"/>
        <v>40.43</v>
      </c>
      <c r="EB10" s="30" vm="1089">
        <f ca="1"/>
        <v>40.32</v>
      </c>
      <c r="EC10" s="30" vm="1090">
        <f ca="1"/>
        <v>40.35</v>
      </c>
      <c r="ED10" s="30" vm="1082">
        <f ca="1"/>
        <v>40.200000000000003</v>
      </c>
      <c r="EE10" s="30" vm="1038">
        <f ca="1"/>
        <v>41.01</v>
      </c>
      <c r="EF10" s="30" vm="1091">
        <f ca="1"/>
        <v>41.45</v>
      </c>
      <c r="EG10" s="30" vm="1001">
        <f ca="1"/>
        <v>41.74</v>
      </c>
      <c r="EH10" s="30" vm="1092">
        <f ca="1"/>
        <v>41.2</v>
      </c>
      <c r="EI10" s="30" vm="1093">
        <f ca="1"/>
        <v>40.86</v>
      </c>
      <c r="EJ10" s="30" vm="1094">
        <f ca="1"/>
        <v>41.29</v>
      </c>
      <c r="EK10" s="30" vm="1095">
        <f ca="1"/>
        <v>40.96</v>
      </c>
      <c r="EL10" s="30" vm="1096">
        <f ca="1"/>
        <v>40.61</v>
      </c>
      <c r="EM10" s="30" vm="1097">
        <f ca="1"/>
        <v>39.92</v>
      </c>
      <c r="EN10" s="30" vm="1098">
        <f ca="1"/>
        <v>39.39</v>
      </c>
      <c r="EO10" s="30" vm="1099">
        <f ca="1"/>
        <v>39.26</v>
      </c>
      <c r="EP10" s="30" vm="1100">
        <f ca="1"/>
        <v>39.229999999999997</v>
      </c>
      <c r="EQ10" s="30" vm="1101">
        <f ca="1"/>
        <v>39.130000000000003</v>
      </c>
      <c r="ER10" s="30" vm="1102">
        <f ca="1"/>
        <v>39.35</v>
      </c>
      <c r="ES10" s="30" vm="1103">
        <f ca="1"/>
        <v>39.81</v>
      </c>
      <c r="ET10" s="30" vm="1104">
        <f ca="1"/>
        <v>39.71</v>
      </c>
      <c r="EU10" s="30" vm="1061">
        <f ca="1"/>
        <v>38.93</v>
      </c>
      <c r="EV10" s="30" vm="1105">
        <f ca="1"/>
        <v>38.369999999999997</v>
      </c>
      <c r="EW10" s="30" vm="1106">
        <f ca="1"/>
        <v>37.9</v>
      </c>
      <c r="EX10" s="30" vm="1107">
        <f ca="1"/>
        <v>38.49</v>
      </c>
      <c r="EY10" s="30" vm="1108">
        <f ca="1"/>
        <v>39.29</v>
      </c>
      <c r="EZ10" s="30" vm="1109">
        <f ca="1"/>
        <v>38.83</v>
      </c>
      <c r="FA10" s="30" vm="1110">
        <f ca="1"/>
        <v>39.49</v>
      </c>
      <c r="FB10" s="30" vm="1111">
        <f ca="1"/>
        <v>39.659999999999997</v>
      </c>
      <c r="FC10" s="30" vm="1112">
        <f ca="1"/>
        <v>38.81</v>
      </c>
      <c r="FD10" s="30" vm="1084">
        <f ca="1"/>
        <v>39.270000000000003</v>
      </c>
      <c r="FE10" s="30" vm="1113">
        <f ca="1"/>
        <v>39.1</v>
      </c>
      <c r="FF10" s="30" vm="1114">
        <f ca="1"/>
        <v>39.03</v>
      </c>
      <c r="FG10" s="30" vm="1115">
        <f ca="1"/>
        <v>39.770000000000003</v>
      </c>
      <c r="FH10" s="30" vm="1116">
        <f ca="1"/>
        <v>39.61</v>
      </c>
      <c r="FI10" s="30" vm="1117">
        <f ca="1"/>
        <v>40.520000000000003</v>
      </c>
      <c r="FJ10" s="30" vm="1118">
        <f ca="1"/>
        <v>41</v>
      </c>
      <c r="FK10" s="30" vm="1119">
        <f ca="1"/>
        <v>40.98</v>
      </c>
      <c r="FL10" s="30" vm="1120">
        <f ca="1"/>
        <v>41.31</v>
      </c>
      <c r="FM10" s="30" vm="1121">
        <f ca="1"/>
        <v>41.92</v>
      </c>
      <c r="FN10" s="30" vm="1122">
        <f ca="1"/>
        <v>41.76</v>
      </c>
      <c r="FO10" s="30" vm="1123">
        <f ca="1"/>
        <v>41.68</v>
      </c>
      <c r="FP10" s="30" vm="1124">
        <f ca="1"/>
        <v>41.19</v>
      </c>
      <c r="FQ10" s="30" vm="1125">
        <f ca="1"/>
        <v>41.38</v>
      </c>
      <c r="FR10" s="30" vm="1126">
        <f ca="1"/>
        <v>41.86</v>
      </c>
      <c r="FS10" s="30" vm="1127">
        <f ca="1"/>
        <v>41.88</v>
      </c>
      <c r="FT10" s="30" vm="1128">
        <f ca="1"/>
        <v>41.53</v>
      </c>
      <c r="FU10" s="30" vm="1129">
        <f ca="1"/>
        <v>40.47</v>
      </c>
      <c r="FV10" s="30" vm="1130">
        <f ca="1"/>
        <v>40.65</v>
      </c>
      <c r="FW10" s="30" vm="1131">
        <f ca="1"/>
        <v>40.840000000000003</v>
      </c>
      <c r="FX10" s="30" vm="1132">
        <f ca="1"/>
        <v>40.53</v>
      </c>
      <c r="FY10" s="30" vm="985">
        <f ca="1"/>
        <v>40.97</v>
      </c>
      <c r="FZ10" s="30" vm="1133">
        <f ca="1"/>
        <v>40.72</v>
      </c>
      <c r="GA10" s="30" vm="1134">
        <f ca="1"/>
        <v>40.590000000000003</v>
      </c>
      <c r="GB10" s="30" vm="1135">
        <f ca="1"/>
        <v>40.57</v>
      </c>
      <c r="GC10" s="30" vm="986">
        <f ca="1"/>
        <v>40.49</v>
      </c>
      <c r="GD10" s="30" vm="1136">
        <f ca="1"/>
        <v>40.75</v>
      </c>
      <c r="GE10" s="30" vm="1137">
        <f ca="1"/>
        <v>39.54</v>
      </c>
      <c r="GF10" s="30" vm="1138">
        <f ca="1"/>
        <v>39.31</v>
      </c>
      <c r="GG10" s="30" vm="1134">
        <f ca="1"/>
        <v>40.590000000000003</v>
      </c>
      <c r="GH10" s="30" vm="1139">
        <f ca="1"/>
        <v>40.9</v>
      </c>
      <c r="GI10" s="30" vm="1115">
        <f ca="1"/>
        <v>39.770000000000003</v>
      </c>
      <c r="GJ10" s="30" vm="1140">
        <f ca="1"/>
        <v>39.51</v>
      </c>
      <c r="GK10" s="30" vm="1141">
        <f ca="1"/>
        <v>39.159999999999997</v>
      </c>
      <c r="GL10" s="30" vm="1142">
        <f ca="1"/>
        <v>38.9</v>
      </c>
      <c r="GM10" s="30" vm="1143">
        <f ca="1"/>
        <v>38.08</v>
      </c>
      <c r="GN10" s="30" vm="1144">
        <f ca="1"/>
        <v>37.799999999999997</v>
      </c>
      <c r="GO10" s="30" vm="1145">
        <f ca="1"/>
        <v>37.85</v>
      </c>
      <c r="GP10" s="30" vm="1146">
        <f ca="1"/>
        <v>37.82</v>
      </c>
      <c r="GQ10" s="30" vm="1147">
        <f ca="1"/>
        <v>38.020000000000003</v>
      </c>
      <c r="GR10" s="30" vm="1148">
        <f ca="1"/>
        <v>37.520000000000003</v>
      </c>
      <c r="GS10" s="30" vm="1149">
        <f ca="1"/>
        <v>38.01</v>
      </c>
      <c r="GT10" s="30" vm="1150">
        <f ca="1"/>
        <v>38.659999999999997</v>
      </c>
      <c r="GU10" s="30" vm="1151">
        <f ca="1"/>
        <v>38.86</v>
      </c>
      <c r="GV10" s="30" vm="1152">
        <f ca="1"/>
        <v>38.82</v>
      </c>
      <c r="GW10" s="30" vm="1153">
        <f ca="1"/>
        <v>38.33</v>
      </c>
      <c r="GX10" s="30" vm="1154">
        <f ca="1"/>
        <v>38.39</v>
      </c>
      <c r="GY10" s="30" vm="1155">
        <f ca="1"/>
        <v>37.99</v>
      </c>
      <c r="GZ10" s="30" vm="1156">
        <f ca="1"/>
        <v>37.840000000000003</v>
      </c>
      <c r="HA10" s="30" vm="1157">
        <f ca="1"/>
        <v>38.229999999999997</v>
      </c>
      <c r="HB10" s="30" vm="1158">
        <f ca="1"/>
        <v>38.25</v>
      </c>
      <c r="HC10" s="30" vm="1159">
        <f ca="1"/>
        <v>36.590000000000003</v>
      </c>
      <c r="HD10" s="30" vm="1160">
        <f ca="1"/>
        <v>37.020000000000003</v>
      </c>
      <c r="HE10" s="30" vm="1161">
        <f ca="1"/>
        <v>36.56</v>
      </c>
      <c r="HF10" s="30" vm="1162">
        <f ca="1"/>
        <v>37.15</v>
      </c>
      <c r="HG10" s="30" vm="1163">
        <f ca="1"/>
        <v>37.08</v>
      </c>
      <c r="HH10" s="30" vm="1164">
        <f ca="1"/>
        <v>36.61</v>
      </c>
      <c r="HI10" s="30" vm="1165">
        <f ca="1"/>
        <v>36.450000000000003</v>
      </c>
      <c r="HJ10" s="30" vm="1166">
        <f ca="1"/>
        <v>36.729999999999997</v>
      </c>
      <c r="HK10" s="30" vm="1167">
        <f ca="1"/>
        <v>36.82</v>
      </c>
      <c r="HL10" s="30" vm="1166">
        <f ca="1"/>
        <v>36.729999999999997</v>
      </c>
      <c r="HM10" s="30" vm="1168">
        <f ca="1"/>
        <v>37.83</v>
      </c>
      <c r="HN10" s="30" vm="1143">
        <f ca="1"/>
        <v>38.08</v>
      </c>
      <c r="HO10" s="30" vm="1169">
        <f ca="1"/>
        <v>38.15</v>
      </c>
      <c r="HP10" s="30" vm="1081">
        <f ca="1"/>
        <v>39.01</v>
      </c>
      <c r="HQ10" s="30" vm="1170">
        <f ca="1"/>
        <v>38.89</v>
      </c>
      <c r="HR10" s="30" vm="1171">
        <f ca="1"/>
        <v>39.25</v>
      </c>
      <c r="HS10" s="30" vm="1172">
        <f ca="1"/>
        <v>38.979999999999997</v>
      </c>
      <c r="HT10" s="30" vm="1173">
        <f ca="1"/>
        <v>39.07</v>
      </c>
      <c r="HU10" s="30" vm="1116">
        <f ca="1"/>
        <v>39.61</v>
      </c>
      <c r="HV10" s="30" vm="1174">
        <f ca="1"/>
        <v>39.700000000000003</v>
      </c>
      <c r="HW10" s="30" vm="1175">
        <f ca="1"/>
        <v>40.04</v>
      </c>
      <c r="HX10" s="30" vm="1175">
        <f ca="1"/>
        <v>40.04</v>
      </c>
      <c r="HY10" s="30" vm="1176">
        <f ca="1"/>
        <v>40.049999999999997</v>
      </c>
      <c r="HZ10" s="30" vm="1177">
        <f ca="1"/>
        <v>39.950000000000003</v>
      </c>
      <c r="IA10" s="30" vm="1178">
        <f ca="1"/>
        <v>39.76</v>
      </c>
      <c r="IB10" s="30" vm="1179">
        <f ca="1"/>
        <v>39.369999999999997</v>
      </c>
      <c r="IC10" s="30" vm="1138">
        <f ca="1"/>
        <v>39.31</v>
      </c>
      <c r="ID10" s="30" vm="1060">
        <f ca="1"/>
        <v>39.42</v>
      </c>
      <c r="IE10" s="30" vm="1180">
        <f ca="1"/>
        <v>39.24</v>
      </c>
      <c r="IF10" s="30" vm="1181">
        <f ca="1"/>
        <v>39.119999999999997</v>
      </c>
      <c r="IG10" s="30" vm="1138">
        <f ca="1"/>
        <v>39.31</v>
      </c>
      <c r="IH10" s="30" vm="1178">
        <f ca="1"/>
        <v>39.76</v>
      </c>
      <c r="II10" s="30" vm="1182">
        <f ca="1"/>
        <v>39.56</v>
      </c>
      <c r="IJ10" s="30" vm="1183">
        <f ca="1"/>
        <v>38.56</v>
      </c>
      <c r="IK10" s="30" vm="1151">
        <f ca="1"/>
        <v>38.86</v>
      </c>
      <c r="IL10" s="30" vm="1084">
        <f ca="1"/>
        <v>39.270000000000003</v>
      </c>
      <c r="IM10" s="30" vm="1184">
        <f ca="1"/>
        <v>39.909999999999997</v>
      </c>
      <c r="IN10" s="30" vm="1111">
        <f ca="1"/>
        <v>39.659999999999997</v>
      </c>
      <c r="IO10" s="30" vm="1185">
        <f ca="1"/>
        <v>39.840000000000003</v>
      </c>
      <c r="IP10" s="30" vm="1104">
        <f ca="1"/>
        <v>39.71</v>
      </c>
      <c r="IQ10" s="30" vm="1186">
        <f ca="1"/>
        <v>39.479999999999997</v>
      </c>
      <c r="IR10" s="30" vm="1187">
        <f ca="1"/>
        <v>38.44</v>
      </c>
      <c r="IS10" s="30" vm="1188">
        <f ca="1"/>
        <v>38.64</v>
      </c>
      <c r="IT10" s="30" vm="1067">
        <f ca="1"/>
        <v>37.130000000000003</v>
      </c>
      <c r="IU10" s="30" vm="1062">
        <f ca="1"/>
        <v>37.19</v>
      </c>
      <c r="IV10" s="30" vm="1063">
        <f ca="1"/>
        <v>37.049999999999997</v>
      </c>
      <c r="IW10" s="30" vm="1189">
        <f ca="1"/>
        <v>37.090000000000003</v>
      </c>
      <c r="IX10" s="30" vm="1190">
        <f ca="1"/>
        <v>36.869999999999997</v>
      </c>
      <c r="IY10" s="30" vm="1191">
        <f ca="1"/>
        <v>36.71</v>
      </c>
      <c r="IZ10" s="30" vm="1192">
        <f ca="1"/>
        <v>36.6</v>
      </c>
      <c r="JA10" s="30" vm="1193">
        <f ca="1"/>
        <v>35.909999999999997</v>
      </c>
      <c r="JB10" s="30" vm="1194">
        <f ca="1"/>
        <v>35.880000000000003</v>
      </c>
    </row>
    <row r="11" spans="2:262" ht="22.5" customHeight="1" x14ac:dyDescent="0.15">
      <c r="C11" s="19" t="e" vm="1195">
        <v>#VALUE!</v>
      </c>
      <c r="D11" s="19" t="str">
        <v>Personal &amp; Household Products &amp; Services</v>
      </c>
      <c r="E11" s="20">
        <v>1</v>
      </c>
      <c r="F11" s="9">
        <v>145.4</v>
      </c>
      <c r="G11" s="9">
        <v>145.4</v>
      </c>
      <c r="H11" s="45">
        <v>1.0000000000019327E-2</v>
      </c>
      <c r="I11" s="44">
        <v>6.8780521356484814E-5</v>
      </c>
      <c r="J11" s="21">
        <v>6.0900000000000034</v>
      </c>
      <c r="L11" s="4"/>
      <c r="M11" s="30" cm="1" vm="1196">
        <f t="array" aca="1" ref="M11:JB11" ca="1">TRANSPOSE(_xlfn.STOCKHISTORY(C11,TODAY()-365,TODAY(),0,0,1))</f>
        <v>147.88</v>
      </c>
      <c r="N11" s="30" vm="1197">
        <f ca="1"/>
        <v>145.63999999999999</v>
      </c>
      <c r="O11" s="30" vm="1198">
        <f ca="1"/>
        <v>147.21</v>
      </c>
      <c r="P11" s="30" vm="1199">
        <f ca="1"/>
        <v>145.88999999999999</v>
      </c>
      <c r="Q11" s="30" vm="1200">
        <f ca="1"/>
        <v>145.32</v>
      </c>
      <c r="R11" s="30" vm="1201">
        <f ca="1"/>
        <v>146.94</v>
      </c>
      <c r="S11" s="30" vm="1202">
        <f ca="1"/>
        <v>145.11000000000001</v>
      </c>
      <c r="T11" s="30" vm="1203">
        <f ca="1"/>
        <v>142.49</v>
      </c>
      <c r="U11" s="30" vm="1204">
        <f ca="1"/>
        <v>141.94999999999999</v>
      </c>
      <c r="V11" s="30" vm="277">
        <f ca="1"/>
        <v>138.15</v>
      </c>
      <c r="W11" s="30" vm="1205">
        <f ca="1"/>
        <v>133.84</v>
      </c>
      <c r="X11" s="30" vm="1206">
        <f ca="1"/>
        <v>132.51</v>
      </c>
      <c r="Y11" s="30" vm="1207">
        <f ca="1"/>
        <v>133.32</v>
      </c>
      <c r="Z11" s="30" vm="1208">
        <f ca="1"/>
        <v>132.36000000000001</v>
      </c>
      <c r="AA11" s="30" vm="1209">
        <f ca="1"/>
        <v>136.37</v>
      </c>
      <c r="AB11" s="30" vm="1210">
        <f ca="1"/>
        <v>138.5</v>
      </c>
      <c r="AC11" s="30" vm="1211">
        <f ca="1"/>
        <v>142.30000000000001</v>
      </c>
      <c r="AD11" s="30" vm="1212">
        <f ca="1"/>
        <v>144.35</v>
      </c>
      <c r="AE11" s="30" vm="1213">
        <f ca="1"/>
        <v>143.25</v>
      </c>
      <c r="AF11" s="30" vm="1214">
        <f ca="1"/>
        <v>140.91999999999999</v>
      </c>
      <c r="AG11" s="30" vm="1215">
        <f ca="1"/>
        <v>142.19999999999999</v>
      </c>
      <c r="AH11" s="30" vm="1216">
        <f ca="1"/>
        <v>143.79</v>
      </c>
      <c r="AI11" s="30" vm="1217">
        <f ca="1"/>
        <v>146.11000000000001</v>
      </c>
      <c r="AJ11" s="30" vm="1218">
        <f ca="1"/>
        <v>144.69999999999999</v>
      </c>
      <c r="AK11" s="30" vm="1219">
        <f ca="1"/>
        <v>146.05000000000001</v>
      </c>
      <c r="AL11" s="30" vm="1220">
        <f ca="1"/>
        <v>146</v>
      </c>
      <c r="AM11" s="30" vm="1221">
        <f ca="1"/>
        <v>145.02000000000001</v>
      </c>
      <c r="AN11" s="30" vm="1222">
        <f ca="1"/>
        <v>146.04</v>
      </c>
      <c r="AO11" s="30" vm="1223">
        <f ca="1"/>
        <v>144.75</v>
      </c>
      <c r="AP11" s="30" vm="392">
        <f ca="1"/>
        <v>145.69999999999999</v>
      </c>
      <c r="AQ11" s="30" vm="1224">
        <f ca="1"/>
        <v>145.27000000000001</v>
      </c>
      <c r="AR11" s="30" vm="1225">
        <f ca="1"/>
        <v>145.07</v>
      </c>
      <c r="AS11" s="30" vm="1226">
        <f ca="1"/>
        <v>143.31</v>
      </c>
      <c r="AT11" s="30" vm="1227">
        <f ca="1"/>
        <v>144.04</v>
      </c>
      <c r="AU11" s="30" vm="347">
        <f ca="1"/>
        <v>141.55000000000001</v>
      </c>
      <c r="AV11" s="30" vm="1228">
        <f ca="1"/>
        <v>140.77000000000001</v>
      </c>
      <c r="AW11" s="30" vm="1229">
        <f ca="1"/>
        <v>143.02000000000001</v>
      </c>
      <c r="AX11" s="30" vm="1230">
        <f ca="1"/>
        <v>143.99</v>
      </c>
      <c r="AY11" s="30" vm="1231">
        <f ca="1"/>
        <v>144.27000000000001</v>
      </c>
      <c r="AZ11" s="30" vm="1197">
        <f ca="1"/>
        <v>145.63999999999999</v>
      </c>
      <c r="BA11" s="30" vm="1232">
        <f ca="1"/>
        <v>148.06</v>
      </c>
      <c r="BB11" s="30" vm="1233">
        <f ca="1"/>
        <v>138.91</v>
      </c>
      <c r="BC11" s="30" vm="1234">
        <f ca="1"/>
        <v>142.9</v>
      </c>
      <c r="BD11" s="30" vm="1204">
        <f ca="1"/>
        <v>141.94999999999999</v>
      </c>
      <c r="BE11" s="30" vm="1235">
        <f ca="1"/>
        <v>144.88</v>
      </c>
      <c r="BF11" s="30" vm="1236">
        <f ca="1"/>
        <v>144.65</v>
      </c>
      <c r="BG11" s="30" vm="363">
        <f ca="1"/>
        <v>144.72</v>
      </c>
      <c r="BH11" s="30" vm="1224">
        <f ca="1"/>
        <v>145.27000000000001</v>
      </c>
      <c r="BI11" s="30" vm="1237">
        <f ca="1"/>
        <v>144.93</v>
      </c>
      <c r="BJ11" s="30" vm="390">
        <f ca="1"/>
        <v>146.30000000000001</v>
      </c>
      <c r="BK11" s="30" vm="1238">
        <f ca="1"/>
        <v>145.26</v>
      </c>
      <c r="BL11" s="30" vm="1239">
        <f ca="1"/>
        <v>146.66999999999999</v>
      </c>
      <c r="BM11" s="30" vm="1240">
        <f ca="1"/>
        <v>148.56</v>
      </c>
      <c r="BN11" s="30" vm="1241">
        <f ca="1"/>
        <v>149.93</v>
      </c>
      <c r="BO11" s="30" vm="1242">
        <f ca="1"/>
        <v>149.24</v>
      </c>
      <c r="BP11" s="30" vm="1243">
        <f ca="1"/>
        <v>149.77000000000001</v>
      </c>
      <c r="BQ11" s="30" vm="1244">
        <f ca="1"/>
        <v>149.72999999999999</v>
      </c>
      <c r="BR11" s="30" vm="1245">
        <f ca="1"/>
        <v>149.33000000000001</v>
      </c>
      <c r="BS11" s="30" vm="1246">
        <f ca="1"/>
        <v>146.44999999999999</v>
      </c>
      <c r="BT11" s="30" vm="1247">
        <f ca="1"/>
        <v>145.82</v>
      </c>
      <c r="BU11" s="30" vm="392">
        <f ca="1"/>
        <v>145.69999999999999</v>
      </c>
      <c r="BV11" s="30" vm="1248">
        <f ca="1"/>
        <v>142.29</v>
      </c>
      <c r="BW11" s="30" vm="1249">
        <f ca="1"/>
        <v>141.69</v>
      </c>
      <c r="BX11" s="30" vm="1250">
        <f ca="1"/>
        <v>140.18</v>
      </c>
      <c r="BY11" s="30" vm="1251">
        <f ca="1"/>
        <v>137.94</v>
      </c>
      <c r="BZ11" s="30" vm="1252">
        <f ca="1"/>
        <v>139.63999999999999</v>
      </c>
      <c r="CA11" s="30" vm="1253">
        <f ca="1"/>
        <v>137.16</v>
      </c>
      <c r="CB11" s="30" vm="1254">
        <f ca="1"/>
        <v>135.63</v>
      </c>
      <c r="CC11" s="30" vm="1255">
        <f ca="1"/>
        <v>137.68</v>
      </c>
      <c r="CD11" s="30" vm="1256">
        <f ca="1"/>
        <v>137.86000000000001</v>
      </c>
      <c r="CE11" s="30" vm="1257">
        <f ca="1"/>
        <v>139.96</v>
      </c>
      <c r="CF11" s="30" vm="1258">
        <f ca="1"/>
        <v>141.1</v>
      </c>
      <c r="CG11" s="30" vm="1259">
        <f ca="1"/>
        <v>138.18</v>
      </c>
      <c r="CH11" s="30" vm="1260">
        <f ca="1"/>
        <v>138.51</v>
      </c>
      <c r="CI11" s="30" vm="512">
        <f ca="1"/>
        <v>137.44</v>
      </c>
      <c r="CJ11" s="30" vm="1261">
        <f ca="1"/>
        <v>138.28</v>
      </c>
      <c r="CK11" s="30" vm="1262">
        <f ca="1"/>
        <v>137.99</v>
      </c>
      <c r="CL11" s="30" vm="265">
        <f ca="1"/>
        <v>137.5</v>
      </c>
      <c r="CM11" s="30" vm="1263">
        <f ca="1"/>
        <v>135.72999999999999</v>
      </c>
      <c r="CN11" s="30" vm="1264">
        <f ca="1"/>
        <v>136.21</v>
      </c>
      <c r="CO11" s="30" vm="1265">
        <f ca="1"/>
        <v>135.58000000000001</v>
      </c>
      <c r="CP11" s="30" vm="1266">
        <f ca="1"/>
        <v>135.71</v>
      </c>
      <c r="CQ11" s="30" vm="1267">
        <f ca="1"/>
        <v>131.97999999999999</v>
      </c>
      <c r="CR11" s="30" vm="1267">
        <f ca="1"/>
        <v>131.97999999999999</v>
      </c>
      <c r="CS11" s="30" vm="1268">
        <f ca="1"/>
        <v>128.69999999999999</v>
      </c>
      <c r="CT11" s="30" vm="1269">
        <f ca="1"/>
        <v>126.25</v>
      </c>
      <c r="CU11" s="30" vm="1270">
        <f ca="1"/>
        <v>128.51</v>
      </c>
      <c r="CV11" s="30" vm="1271">
        <f ca="1"/>
        <v>130.1</v>
      </c>
      <c r="CW11" s="30" vm="1272">
        <f ca="1"/>
        <v>129.19999999999999</v>
      </c>
      <c r="CX11" s="30" vm="1273">
        <f ca="1"/>
        <v>126.48</v>
      </c>
      <c r="CY11" s="30" vm="1274">
        <f ca="1"/>
        <v>124.27</v>
      </c>
      <c r="CZ11" s="30" vm="1275">
        <f ca="1"/>
        <v>123.76</v>
      </c>
      <c r="DA11" s="30" vm="1276">
        <f ca="1"/>
        <v>124.23</v>
      </c>
      <c r="DB11" s="30" vm="1277">
        <f ca="1"/>
        <v>124.43</v>
      </c>
      <c r="DC11" s="30" vm="1278">
        <f ca="1"/>
        <v>126.31</v>
      </c>
      <c r="DD11" s="30" vm="1279">
        <f ca="1"/>
        <v>125.08</v>
      </c>
      <c r="DE11" s="30" vm="1280">
        <f ca="1"/>
        <v>127.34</v>
      </c>
      <c r="DF11" s="30" vm="1281">
        <f ca="1"/>
        <v>128.37</v>
      </c>
      <c r="DG11" s="30" vm="1282">
        <f ca="1"/>
        <v>129.56</v>
      </c>
      <c r="DH11" s="30" vm="1283">
        <f ca="1"/>
        <v>126.99</v>
      </c>
      <c r="DI11" s="30" vm="1284">
        <f ca="1"/>
        <v>128.58000000000001</v>
      </c>
      <c r="DJ11" s="30" vm="1285">
        <f ca="1"/>
        <v>129.37</v>
      </c>
      <c r="DK11" s="30" vm="1286">
        <f ca="1"/>
        <v>130.86000000000001</v>
      </c>
      <c r="DL11" s="30" vm="1287">
        <f ca="1"/>
        <v>131.78</v>
      </c>
      <c r="DM11" s="30" vm="503">
        <f ca="1"/>
        <v>131.88</v>
      </c>
      <c r="DN11" s="30" vm="1288">
        <f ca="1"/>
        <v>135.22</v>
      </c>
      <c r="DO11" s="30" vm="1289">
        <f ca="1"/>
        <v>134.66999999999999</v>
      </c>
      <c r="DP11" s="30" vm="1290">
        <f ca="1"/>
        <v>134.88</v>
      </c>
      <c r="DQ11" s="30" vm="1291">
        <f ca="1"/>
        <v>132.94</v>
      </c>
      <c r="DR11" s="30" vm="1292">
        <f ca="1"/>
        <v>132.03</v>
      </c>
      <c r="DS11" s="30" vm="1293">
        <f ca="1"/>
        <v>134.44</v>
      </c>
      <c r="DT11" s="30" vm="620">
        <f ca="1"/>
        <v>136.5</v>
      </c>
      <c r="DU11" s="30" vm="348">
        <f ca="1"/>
        <v>136.81</v>
      </c>
      <c r="DV11" s="30" vm="283">
        <f ca="1"/>
        <v>136.47999999999999</v>
      </c>
      <c r="DW11" s="30" vm="1294">
        <f ca="1"/>
        <v>141.18</v>
      </c>
      <c r="DX11" s="30" vm="1295">
        <f ca="1"/>
        <v>140.97</v>
      </c>
      <c r="DY11" s="30" vm="1296">
        <f ca="1"/>
        <v>140.97999999999999</v>
      </c>
      <c r="DZ11" s="30" vm="1297">
        <f ca="1"/>
        <v>140.49</v>
      </c>
      <c r="EA11" s="30" vm="1298">
        <f ca="1"/>
        <v>141.74</v>
      </c>
      <c r="EB11" s="30" vm="1299">
        <f ca="1"/>
        <v>140.87</v>
      </c>
      <c r="EC11" s="30" vm="1300">
        <f ca="1"/>
        <v>142.57</v>
      </c>
      <c r="ED11" s="30" vm="1301">
        <f ca="1"/>
        <v>144.38</v>
      </c>
      <c r="EE11" s="30" vm="1302">
        <f ca="1"/>
        <v>145.62</v>
      </c>
      <c r="EF11" s="30" vm="1246">
        <f ca="1"/>
        <v>146.44999999999999</v>
      </c>
      <c r="EG11" s="30" vm="1303">
        <f ca="1"/>
        <v>146.72</v>
      </c>
      <c r="EH11" s="30" vm="1304">
        <f ca="1"/>
        <v>146.6</v>
      </c>
      <c r="EI11" s="30" vm="1305">
        <f ca="1"/>
        <v>145.47999999999999</v>
      </c>
      <c r="EJ11" s="30" vm="1306">
        <f ca="1"/>
        <v>149.16</v>
      </c>
      <c r="EK11" s="30" vm="1307">
        <f ca="1"/>
        <v>149.25</v>
      </c>
      <c r="EL11" s="30" vm="1308">
        <f ca="1"/>
        <v>150.61000000000001</v>
      </c>
      <c r="EM11" s="30" vm="1309">
        <f ca="1"/>
        <v>149.09</v>
      </c>
      <c r="EN11" s="30" vm="1310">
        <f ca="1"/>
        <v>149.28</v>
      </c>
      <c r="EO11" s="30" vm="1311">
        <f ca="1"/>
        <v>150.24</v>
      </c>
      <c r="EP11" s="30" vm="1312">
        <f ca="1"/>
        <v>151.32</v>
      </c>
      <c r="EQ11" s="30" vm="1313">
        <f ca="1"/>
        <v>150.91999999999999</v>
      </c>
      <c r="ER11" s="30" vm="1314">
        <f ca="1"/>
        <v>152.47</v>
      </c>
      <c r="ES11" s="30" vm="1315">
        <f ca="1"/>
        <v>152.24</v>
      </c>
      <c r="ET11" s="30" vm="1316">
        <f ca="1"/>
        <v>152.84</v>
      </c>
      <c r="EU11" s="30" vm="318">
        <f ca="1"/>
        <v>151.11000000000001</v>
      </c>
      <c r="EV11" s="30" vm="358">
        <f ca="1"/>
        <v>150.44</v>
      </c>
      <c r="EW11" s="30" vm="403">
        <f ca="1"/>
        <v>150.4</v>
      </c>
      <c r="EX11" s="30" vm="1317">
        <f ca="1"/>
        <v>150.46</v>
      </c>
      <c r="EY11" s="30" vm="1318">
        <f ca="1"/>
        <v>151.84</v>
      </c>
      <c r="EZ11" s="30" vm="1319">
        <f ca="1"/>
        <v>152.19</v>
      </c>
      <c r="FA11" s="30" vm="1320">
        <f ca="1"/>
        <v>152.62</v>
      </c>
      <c r="FB11" s="30" vm="1321">
        <f ca="1"/>
        <v>153.94999999999999</v>
      </c>
      <c r="FC11" s="30" vm="1322">
        <f ca="1"/>
        <v>151.96</v>
      </c>
      <c r="FD11" s="30" vm="673">
        <f ca="1"/>
        <v>152.59</v>
      </c>
      <c r="FE11" s="30" vm="1323">
        <f ca="1"/>
        <v>151.56</v>
      </c>
      <c r="FF11" s="30" vm="1324">
        <f ca="1"/>
        <v>151.57</v>
      </c>
      <c r="FG11" s="30" vm="1325">
        <f ca="1"/>
        <v>152.22999999999999</v>
      </c>
      <c r="FH11" s="30" vm="1326">
        <f ca="1"/>
        <v>150.34</v>
      </c>
      <c r="FI11" s="30" vm="404">
        <f ca="1"/>
        <v>153.91999999999999</v>
      </c>
      <c r="FJ11" s="30" vm="1327">
        <f ca="1"/>
        <v>152.04</v>
      </c>
      <c r="FK11" s="30" vm="1328">
        <f ca="1"/>
        <v>151.88999999999999</v>
      </c>
      <c r="FL11" s="30" vm="1329">
        <f ca="1"/>
        <v>150.66</v>
      </c>
      <c r="FM11" s="30" vm="1330">
        <f ca="1"/>
        <v>149.81</v>
      </c>
      <c r="FN11" s="30" vm="1331">
        <f ca="1"/>
        <v>150.88</v>
      </c>
      <c r="FO11" s="30" vm="358">
        <f ca="1"/>
        <v>150.44</v>
      </c>
      <c r="FP11" s="30" vm="1332">
        <f ca="1"/>
        <v>146.41</v>
      </c>
      <c r="FQ11" s="30" vm="352">
        <f ca="1"/>
        <v>142.41999999999999</v>
      </c>
      <c r="FR11" s="30" vm="1333">
        <f ca="1"/>
        <v>142.97</v>
      </c>
      <c r="FS11" s="30" vm="1334">
        <f ca="1"/>
        <v>141.05000000000001</v>
      </c>
      <c r="FT11" s="30" vm="1335">
        <f ca="1"/>
        <v>141.82</v>
      </c>
      <c r="FU11" s="30" vm="1336">
        <f ca="1"/>
        <v>141.72</v>
      </c>
      <c r="FV11" s="30" vm="1337">
        <f ca="1"/>
        <v>141.15</v>
      </c>
      <c r="FW11" s="30" vm="1338">
        <f ca="1"/>
        <v>140.57</v>
      </c>
      <c r="FX11" s="30" vm="1339">
        <f ca="1"/>
        <v>141.01</v>
      </c>
      <c r="FY11" s="30" vm="342">
        <f ca="1"/>
        <v>142.38</v>
      </c>
      <c r="FZ11" s="30" vm="1340">
        <f ca="1"/>
        <v>143.19</v>
      </c>
      <c r="GA11" s="30" vm="1341">
        <f ca="1"/>
        <v>142.16999999999999</v>
      </c>
      <c r="GB11" s="30" vm="1342">
        <f ca="1"/>
        <v>142.61000000000001</v>
      </c>
      <c r="GC11" s="30" vm="1343">
        <f ca="1"/>
        <v>141.4</v>
      </c>
      <c r="GD11" s="30" vm="339">
        <f ca="1"/>
        <v>140.02000000000001</v>
      </c>
      <c r="GE11" s="30" vm="1344">
        <f ca="1"/>
        <v>138.57</v>
      </c>
      <c r="GF11" s="30" vm="1345">
        <f ca="1"/>
        <v>137.05000000000001</v>
      </c>
      <c r="GG11" s="30" vm="1346">
        <f ca="1"/>
        <v>138.26</v>
      </c>
      <c r="GH11" s="30" vm="1347">
        <f ca="1"/>
        <v>140.07</v>
      </c>
      <c r="GI11" s="30" vm="1348">
        <f ca="1"/>
        <v>139.28</v>
      </c>
      <c r="GJ11" s="30" vm="1349">
        <f ca="1"/>
        <v>138.96</v>
      </c>
      <c r="GK11" s="30" vm="1350">
        <f ca="1"/>
        <v>137.13999999999999</v>
      </c>
      <c r="GL11" s="30" vm="1351">
        <f ca="1"/>
        <v>140.01</v>
      </c>
      <c r="GM11" s="30" vm="1352">
        <f ca="1"/>
        <v>139.91</v>
      </c>
      <c r="GN11" s="30" vm="1353">
        <f ca="1"/>
        <v>140.5</v>
      </c>
      <c r="GO11" s="30" vm="1354">
        <f ca="1"/>
        <v>140.05000000000001</v>
      </c>
      <c r="GP11" s="30" vm="1355">
        <f ca="1"/>
        <v>139.26</v>
      </c>
      <c r="GQ11" s="30" vm="1356">
        <f ca="1"/>
        <v>139.13999999999999</v>
      </c>
      <c r="GR11" s="30" vm="1357">
        <f ca="1"/>
        <v>137.56</v>
      </c>
      <c r="GS11" s="30" vm="1358">
        <f ca="1"/>
        <v>137.66</v>
      </c>
      <c r="GT11" s="30" vm="1359">
        <f ca="1"/>
        <v>139.93</v>
      </c>
      <c r="GU11" s="30" vm="1360">
        <f ca="1"/>
        <v>140.94999999999999</v>
      </c>
      <c r="GV11" s="30" vm="1361">
        <f ca="1"/>
        <v>140.35</v>
      </c>
      <c r="GW11" s="30" vm="1357">
        <f ca="1"/>
        <v>137.56</v>
      </c>
      <c r="GX11" s="30" vm="1362">
        <f ca="1"/>
        <v>137.58000000000001</v>
      </c>
      <c r="GY11" s="30" vm="1363">
        <f ca="1"/>
        <v>136.57</v>
      </c>
      <c r="GZ11" s="30" vm="1364">
        <f ca="1"/>
        <v>137.19</v>
      </c>
      <c r="HA11" s="30" vm="1365">
        <f ca="1"/>
        <v>138.13999999999999</v>
      </c>
      <c r="HB11" s="30" vm="1366">
        <f ca="1"/>
        <v>139.85</v>
      </c>
      <c r="HC11" s="30" vm="1367">
        <f ca="1"/>
        <v>141.83000000000001</v>
      </c>
      <c r="HD11" s="30" vm="1368">
        <f ca="1"/>
        <v>142.88999999999999</v>
      </c>
      <c r="HE11" s="30" vm="1369">
        <f ca="1"/>
        <v>142.93</v>
      </c>
      <c r="HF11" s="30" vm="1370">
        <f ca="1"/>
        <v>145.13</v>
      </c>
      <c r="HG11" s="30" vm="1371">
        <f ca="1"/>
        <v>144.08000000000001</v>
      </c>
      <c r="HH11" s="30" vm="1230">
        <f ca="1"/>
        <v>143.99</v>
      </c>
      <c r="HI11" s="30" vm="1216">
        <f ca="1"/>
        <v>143.79</v>
      </c>
      <c r="HJ11" s="30" vm="1303">
        <f ca="1"/>
        <v>146.72</v>
      </c>
      <c r="HK11" s="30" vm="1372">
        <f ca="1"/>
        <v>145.94999999999999</v>
      </c>
      <c r="HL11" s="30" vm="1373">
        <f ca="1"/>
        <v>146.36000000000001</v>
      </c>
      <c r="HM11" s="30" vm="1374">
        <f ca="1"/>
        <v>146.81</v>
      </c>
      <c r="HN11" s="30" vm="1375">
        <f ca="1"/>
        <v>147.44999999999999</v>
      </c>
      <c r="HO11" s="30" vm="1376">
        <f ca="1"/>
        <v>148.69</v>
      </c>
      <c r="HP11" s="30" vm="1377">
        <f ca="1"/>
        <v>149.51</v>
      </c>
      <c r="HQ11" s="30" vm="1378">
        <f ca="1"/>
        <v>150.22999999999999</v>
      </c>
      <c r="HR11" s="30" vm="1379">
        <f ca="1"/>
        <v>151.26</v>
      </c>
      <c r="HS11" s="30" vm="1380">
        <f ca="1"/>
        <v>152.22</v>
      </c>
      <c r="HT11" s="30" vm="1381">
        <f ca="1"/>
        <v>150.96</v>
      </c>
      <c r="HU11" s="30" vm="1329">
        <f ca="1"/>
        <v>150.66</v>
      </c>
      <c r="HV11" s="30" vm="605">
        <f ca="1"/>
        <v>151.07</v>
      </c>
      <c r="HW11" s="30" vm="1382">
        <f ca="1"/>
        <v>151.77000000000001</v>
      </c>
      <c r="HX11" s="30" vm="524">
        <f ca="1"/>
        <v>151</v>
      </c>
      <c r="HY11" s="30" vm="1383">
        <f ca="1"/>
        <v>151.05000000000001</v>
      </c>
      <c r="HZ11" s="30" vm="497">
        <f ca="1"/>
        <v>151.21</v>
      </c>
      <c r="IA11" s="30" vm="1384">
        <f ca="1"/>
        <v>151.24</v>
      </c>
      <c r="IB11" s="30" vm="1385">
        <f ca="1"/>
        <v>150.85</v>
      </c>
      <c r="IC11" s="30" vm="1386">
        <f ca="1"/>
        <v>156.07</v>
      </c>
      <c r="ID11" s="30" vm="1387">
        <f ca="1"/>
        <v>156.35</v>
      </c>
      <c r="IE11" s="30" vm="1388">
        <f ca="1"/>
        <v>156.38999999999999</v>
      </c>
      <c r="IF11" s="30" vm="375">
        <f ca="1"/>
        <v>154.58000000000001</v>
      </c>
      <c r="IG11" s="30" vm="1389">
        <f ca="1"/>
        <v>156.47</v>
      </c>
      <c r="IH11" s="30" vm="1390">
        <f ca="1"/>
        <v>156.38</v>
      </c>
      <c r="II11" s="30" vm="1391">
        <f ca="1"/>
        <v>156.57</v>
      </c>
      <c r="IJ11" s="30" vm="1392">
        <f ca="1"/>
        <v>156.43</v>
      </c>
      <c r="IK11" s="30" vm="1393">
        <f ca="1"/>
        <v>156.22999999999999</v>
      </c>
      <c r="IL11" s="30" vm="490">
        <f ca="1"/>
        <v>155.51</v>
      </c>
      <c r="IM11" s="30" vm="1394">
        <f ca="1"/>
        <v>156.03</v>
      </c>
      <c r="IN11" s="30" vm="1395">
        <f ca="1"/>
        <v>155.30000000000001</v>
      </c>
      <c r="IO11" s="30" vm="658">
        <f ca="1"/>
        <v>153.71</v>
      </c>
      <c r="IP11" s="30" vm="1396">
        <f ca="1"/>
        <v>154.03</v>
      </c>
      <c r="IQ11" s="30" vm="1397">
        <f ca="1"/>
        <v>154.38999999999999</v>
      </c>
      <c r="IR11" s="30" vm="554">
        <f ca="1"/>
        <v>155.96</v>
      </c>
      <c r="IS11" s="30" vm="1398">
        <f ca="1"/>
        <v>156.01</v>
      </c>
      <c r="IT11" s="30" vm="590">
        <f ca="1"/>
        <v>155.74</v>
      </c>
      <c r="IU11" s="30" vm="1399">
        <f ca="1"/>
        <v>155.08000000000001</v>
      </c>
      <c r="IV11" s="30" vm="1400">
        <f ca="1"/>
        <v>152.53</v>
      </c>
      <c r="IW11" s="30" vm="1401">
        <f ca="1"/>
        <v>153.16999999999999</v>
      </c>
      <c r="IX11" s="30" vm="1306">
        <f ca="1"/>
        <v>149.16</v>
      </c>
      <c r="IY11" s="30" vm="1402">
        <f ca="1"/>
        <v>147.55000000000001</v>
      </c>
      <c r="IZ11" s="30" vm="1403">
        <f ca="1"/>
        <v>146.33000000000001</v>
      </c>
      <c r="JA11" s="30" vm="1404">
        <f ca="1"/>
        <v>145.38999999999999</v>
      </c>
      <c r="JB11" s="30" vm="1405">
        <f ca="1"/>
        <v>145.4</v>
      </c>
    </row>
    <row r="12" spans="2:262" ht="22.5" customHeight="1" x14ac:dyDescent="0.15">
      <c r="C12" s="19" t="e" vm="1406">
        <v>#VALUE!</v>
      </c>
      <c r="D12" s="19" t="str">
        <v>Food &amp; Drug Retailing</v>
      </c>
      <c r="E12" s="20">
        <v>2</v>
      </c>
      <c r="F12" s="9">
        <v>146.41999999999999</v>
      </c>
      <c r="G12" s="9">
        <v>292.83999999999997</v>
      </c>
      <c r="H12" s="45">
        <v>0.51999999999998181</v>
      </c>
      <c r="I12" s="44">
        <v>1.7788724685275788E-3</v>
      </c>
      <c r="J12" s="21">
        <v>27.129999999999995</v>
      </c>
      <c r="L12" s="4"/>
      <c r="M12" s="30" cm="1" vm="1407">
        <f t="array" aca="1" ref="M12:JB12" ca="1">TRANSPOSE(_xlfn.STOCKHISTORY(C12,TODAY()-365,TODAY(),0,0,1))</f>
        <v>128.63</v>
      </c>
      <c r="N12" s="30" vm="1408">
        <f ca="1"/>
        <v>125.45</v>
      </c>
      <c r="O12" s="30" vm="1409">
        <f ca="1"/>
        <v>127.51</v>
      </c>
      <c r="P12" s="30" vm="1410">
        <f ca="1"/>
        <v>125.32</v>
      </c>
      <c r="Q12" s="30" vm="1411">
        <f ca="1"/>
        <v>124.87</v>
      </c>
      <c r="R12" s="30" vm="1412">
        <f ca="1"/>
        <v>123.37</v>
      </c>
      <c r="S12" s="30" vm="1413">
        <f ca="1"/>
        <v>122.3</v>
      </c>
      <c r="T12" s="30" vm="1414">
        <f ca="1"/>
        <v>121.02</v>
      </c>
      <c r="U12" s="30" vm="1415">
        <f ca="1"/>
        <v>121.7</v>
      </c>
      <c r="V12" s="30" vm="1416">
        <f ca="1"/>
        <v>119.41</v>
      </c>
      <c r="W12" s="30" vm="1417">
        <f ca="1"/>
        <v>119.46</v>
      </c>
      <c r="X12" s="30" vm="1418">
        <f ca="1"/>
        <v>119.38</v>
      </c>
      <c r="Y12" s="30" vm="1419">
        <f ca="1"/>
        <v>120.62</v>
      </c>
      <c r="Z12" s="30" vm="1420">
        <f ca="1"/>
        <v>118.29</v>
      </c>
      <c r="AA12" s="30" vm="1421">
        <f ca="1"/>
        <v>122.17</v>
      </c>
      <c r="AB12" s="30" vm="1422">
        <f ca="1"/>
        <v>120.69</v>
      </c>
      <c r="AC12" s="30" vm="1423">
        <f ca="1"/>
        <v>123.62</v>
      </c>
      <c r="AD12" s="30" vm="1424">
        <f ca="1"/>
        <v>123.72</v>
      </c>
      <c r="AE12" s="30" vm="1425">
        <f ca="1"/>
        <v>124.12</v>
      </c>
      <c r="AF12" s="30" vm="1426">
        <f ca="1"/>
        <v>122.37</v>
      </c>
      <c r="AG12" s="30" vm="1427">
        <f ca="1"/>
        <v>121.92</v>
      </c>
      <c r="AH12" s="30" vm="1428">
        <f ca="1"/>
        <v>121.58</v>
      </c>
      <c r="AI12" s="30" vm="1429">
        <f ca="1"/>
        <v>122.63</v>
      </c>
      <c r="AJ12" s="30" vm="1430">
        <f ca="1"/>
        <v>124.25</v>
      </c>
      <c r="AK12" s="30" vm="1431">
        <f ca="1"/>
        <v>125.13</v>
      </c>
      <c r="AL12" s="30" vm="1410">
        <f ca="1"/>
        <v>125.32</v>
      </c>
      <c r="AM12" s="30" vm="1432">
        <f ca="1"/>
        <v>125.4</v>
      </c>
      <c r="AN12" s="30" vm="1408">
        <f ca="1"/>
        <v>125.45</v>
      </c>
      <c r="AO12" s="30" vm="631">
        <f ca="1"/>
        <v>125.07</v>
      </c>
      <c r="AP12" s="30" vm="1433">
        <f ca="1"/>
        <v>125.37</v>
      </c>
      <c r="AQ12" s="30" vm="1434">
        <f ca="1"/>
        <v>127.82</v>
      </c>
      <c r="AR12" s="30" vm="1435">
        <f ca="1"/>
        <v>129.07</v>
      </c>
      <c r="AS12" s="30" vm="1436">
        <f ca="1"/>
        <v>128.77000000000001</v>
      </c>
      <c r="AT12" s="30" vm="1282">
        <f ca="1"/>
        <v>129.56</v>
      </c>
      <c r="AU12" s="30" vm="1437">
        <f ca="1"/>
        <v>130.63999999999999</v>
      </c>
      <c r="AV12" s="30" vm="1438">
        <f ca="1"/>
        <v>132.55000000000001</v>
      </c>
      <c r="AW12" s="30" vm="1439">
        <f ca="1"/>
        <v>132.21</v>
      </c>
      <c r="AX12" s="30" vm="1440">
        <f ca="1"/>
        <v>132.02000000000001</v>
      </c>
      <c r="AY12" s="30" vm="1441">
        <f ca="1"/>
        <v>121.98</v>
      </c>
      <c r="AZ12" s="30" vm="1442">
        <f ca="1"/>
        <v>126.59</v>
      </c>
      <c r="BA12" s="30" vm="1443">
        <f ca="1"/>
        <v>129.75</v>
      </c>
      <c r="BB12" s="30" vm="1444">
        <f ca="1"/>
        <v>132.05000000000001</v>
      </c>
      <c r="BC12" s="30" vm="1445">
        <f ca="1"/>
        <v>132.54</v>
      </c>
      <c r="BD12" s="30" vm="1446">
        <f ca="1"/>
        <v>132.68</v>
      </c>
      <c r="BE12" s="30" vm="1447">
        <f ca="1"/>
        <v>130.5</v>
      </c>
      <c r="BF12" s="30" vm="1448">
        <f ca="1"/>
        <v>125.57</v>
      </c>
      <c r="BG12" s="30" vm="1449">
        <f ca="1"/>
        <v>126.58</v>
      </c>
      <c r="BH12" s="30" vm="1450">
        <f ca="1"/>
        <v>127.61</v>
      </c>
      <c r="BI12" s="30" vm="1451">
        <f ca="1"/>
        <v>128.87</v>
      </c>
      <c r="BJ12" s="30" vm="1452">
        <f ca="1"/>
        <v>129.13999999999999</v>
      </c>
      <c r="BK12" s="30" vm="1453">
        <f ca="1"/>
        <v>129.82</v>
      </c>
      <c r="BL12" s="30" vm="1454">
        <f ca="1"/>
        <v>132.22</v>
      </c>
      <c r="BM12" s="30" vm="1455">
        <f ca="1"/>
        <v>132.6</v>
      </c>
      <c r="BN12" s="30" vm="1456">
        <f ca="1"/>
        <v>139.37</v>
      </c>
      <c r="BO12" s="30" vm="1457">
        <f ca="1"/>
        <v>139.52000000000001</v>
      </c>
      <c r="BP12" s="30" vm="1458">
        <f ca="1"/>
        <v>139.07</v>
      </c>
      <c r="BQ12" s="30" vm="1459">
        <f ca="1"/>
        <v>137.02000000000001</v>
      </c>
      <c r="BR12" s="30" vm="1460">
        <f ca="1"/>
        <v>134.57</v>
      </c>
      <c r="BS12" s="30" vm="1461">
        <f ca="1"/>
        <v>134</v>
      </c>
      <c r="BT12" s="30" vm="1462">
        <f ca="1"/>
        <v>134.97</v>
      </c>
      <c r="BU12" s="30" vm="508">
        <f ca="1"/>
        <v>135.87</v>
      </c>
      <c r="BV12" s="30" vm="1463">
        <f ca="1"/>
        <v>131.6</v>
      </c>
      <c r="BW12" s="30" vm="1464">
        <f ca="1"/>
        <v>132.88</v>
      </c>
      <c r="BX12" s="30" vm="1465">
        <f ca="1"/>
        <v>132.47999999999999</v>
      </c>
      <c r="BY12" s="30" vm="1438">
        <f ca="1"/>
        <v>132.55000000000001</v>
      </c>
      <c r="BZ12" s="30" vm="1466">
        <f ca="1"/>
        <v>134.47999999999999</v>
      </c>
      <c r="CA12" s="30" vm="1467">
        <f ca="1"/>
        <v>133</v>
      </c>
      <c r="CB12" s="30" vm="1468">
        <f ca="1"/>
        <v>132.34</v>
      </c>
      <c r="CC12" s="30" vm="1469">
        <f ca="1"/>
        <v>135.74</v>
      </c>
      <c r="CD12" s="30" vm="1470">
        <f ca="1"/>
        <v>136.43</v>
      </c>
      <c r="CE12" s="30" vm="1471">
        <f ca="1"/>
        <v>136.84</v>
      </c>
      <c r="CF12" s="30" vm="1472">
        <f ca="1"/>
        <v>138.07</v>
      </c>
      <c r="CG12" s="30" vm="1288">
        <f ca="1"/>
        <v>135.22</v>
      </c>
      <c r="CH12" s="30" vm="1473">
        <f ca="1"/>
        <v>134.91999999999999</v>
      </c>
      <c r="CI12" s="30" vm="1474">
        <f ca="1"/>
        <v>133.47</v>
      </c>
      <c r="CJ12" s="30" vm="1475">
        <f ca="1"/>
        <v>133.19</v>
      </c>
      <c r="CK12" s="30" vm="1476">
        <f ca="1"/>
        <v>134.33000000000001</v>
      </c>
      <c r="CL12" s="30" vm="1477">
        <f ca="1"/>
        <v>133.55000000000001</v>
      </c>
      <c r="CM12" s="30" vm="1478">
        <f ca="1"/>
        <v>134.77000000000001</v>
      </c>
      <c r="CN12" s="30" vm="1479">
        <f ca="1"/>
        <v>133.38999999999999</v>
      </c>
      <c r="CO12" s="30" vm="506">
        <f ca="1"/>
        <v>130.06</v>
      </c>
      <c r="CP12" s="30" vm="1480">
        <f ca="1"/>
        <v>131.31</v>
      </c>
      <c r="CQ12" s="30" vm="1481">
        <f ca="1"/>
        <v>130.94999999999999</v>
      </c>
      <c r="CR12" s="30" vm="1482">
        <f ca="1"/>
        <v>133.11000000000001</v>
      </c>
      <c r="CS12" s="30" vm="1483">
        <f ca="1"/>
        <v>132.25</v>
      </c>
      <c r="CT12" s="30" vm="1484">
        <f ca="1"/>
        <v>129.69999999999999</v>
      </c>
      <c r="CU12" s="30" vm="1485">
        <f ca="1"/>
        <v>132.53</v>
      </c>
      <c r="CV12" s="30" vm="1486">
        <f ca="1"/>
        <v>134.25</v>
      </c>
      <c r="CW12" s="30" vm="1487">
        <f ca="1"/>
        <v>132.91999999999999</v>
      </c>
      <c r="CX12" s="30" vm="1488">
        <f ca="1"/>
        <v>131.68</v>
      </c>
      <c r="CY12" s="30" vm="1489">
        <f ca="1"/>
        <v>128.56</v>
      </c>
      <c r="CZ12" s="30" vm="1490">
        <f ca="1"/>
        <v>129.32</v>
      </c>
      <c r="DA12" s="30" vm="1491">
        <f ca="1"/>
        <v>132.66999999999999</v>
      </c>
      <c r="DB12" s="30" vm="1492">
        <f ca="1"/>
        <v>131.16999999999999</v>
      </c>
      <c r="DC12" s="30" vm="1493">
        <f ca="1"/>
        <v>132.28</v>
      </c>
      <c r="DD12" s="30" vm="1494">
        <f ca="1"/>
        <v>130.43</v>
      </c>
      <c r="DE12" s="30" vm="1495">
        <f ca="1"/>
        <v>131.37</v>
      </c>
      <c r="DF12" s="30" vm="1496">
        <f ca="1"/>
        <v>134.13999999999999</v>
      </c>
      <c r="DG12" s="30" vm="1497">
        <f ca="1"/>
        <v>133.76</v>
      </c>
      <c r="DH12" s="30" vm="1498">
        <f ca="1"/>
        <v>134.09</v>
      </c>
      <c r="DI12" s="30" vm="1499">
        <f ca="1"/>
        <v>136.80000000000001</v>
      </c>
      <c r="DJ12" s="30" vm="1500">
        <f ca="1"/>
        <v>139.41</v>
      </c>
      <c r="DK12" s="30" vm="1347">
        <f ca="1"/>
        <v>140.07</v>
      </c>
      <c r="DL12" s="30" vm="1501">
        <f ca="1"/>
        <v>141.13999999999999</v>
      </c>
      <c r="DM12" s="30" vm="1502">
        <f ca="1"/>
        <v>140.72999999999999</v>
      </c>
      <c r="DN12" s="30" vm="1503">
        <f ca="1"/>
        <v>142.51</v>
      </c>
      <c r="DO12" s="30" vm="285">
        <f ca="1"/>
        <v>142.33000000000001</v>
      </c>
      <c r="DP12" s="30" vm="1249">
        <f ca="1"/>
        <v>141.69</v>
      </c>
      <c r="DQ12" s="30" vm="1504">
        <f ca="1"/>
        <v>140.75</v>
      </c>
      <c r="DR12" s="30" vm="1505">
        <f ca="1"/>
        <v>140.72</v>
      </c>
      <c r="DS12" s="30" vm="1295">
        <f ca="1"/>
        <v>140.97</v>
      </c>
      <c r="DT12" s="30" vm="571">
        <f ca="1"/>
        <v>142.44999999999999</v>
      </c>
      <c r="DU12" s="30" vm="1506">
        <f ca="1"/>
        <v>142.79</v>
      </c>
      <c r="DV12" s="30" vm="273">
        <f ca="1"/>
        <v>139.47</v>
      </c>
      <c r="DW12" s="30" vm="1507">
        <f ca="1"/>
        <v>142.36000000000001</v>
      </c>
      <c r="DX12" s="30" vm="1508">
        <f ca="1"/>
        <v>142.58000000000001</v>
      </c>
      <c r="DY12" s="30" vm="1509">
        <f ca="1"/>
        <v>138.38999999999999</v>
      </c>
      <c r="DZ12" s="30" vm="1510">
        <f ca="1"/>
        <v>147.44</v>
      </c>
      <c r="EA12" s="30" vm="671">
        <f ca="1"/>
        <v>148.5</v>
      </c>
      <c r="EB12" s="30" vm="1511">
        <f ca="1"/>
        <v>148</v>
      </c>
      <c r="EC12" s="30" vm="1378">
        <f ca="1"/>
        <v>150.22999999999999</v>
      </c>
      <c r="ED12" s="30" vm="1512">
        <f ca="1"/>
        <v>151.15</v>
      </c>
      <c r="EE12" s="30" vm="1513">
        <f ca="1"/>
        <v>151.69</v>
      </c>
      <c r="EF12" s="30" vm="1514">
        <f ca="1"/>
        <v>152.41999999999999</v>
      </c>
      <c r="EG12" s="30" vm="1515">
        <f ca="1"/>
        <v>153.07</v>
      </c>
      <c r="EH12" s="30" vm="1516">
        <f ca="1"/>
        <v>153.51</v>
      </c>
      <c r="EI12" s="30" vm="1517">
        <f ca="1"/>
        <v>152.97</v>
      </c>
      <c r="EJ12" s="30" vm="1514">
        <f ca="1"/>
        <v>152.41999999999999</v>
      </c>
      <c r="EK12" s="30" vm="1518">
        <f ca="1"/>
        <v>153.37</v>
      </c>
      <c r="EL12" s="30" vm="1519">
        <f ca="1"/>
        <v>153.22</v>
      </c>
      <c r="EM12" s="30" vm="1520">
        <f ca="1"/>
        <v>151.65</v>
      </c>
      <c r="EN12" s="30" vm="1521">
        <f ca="1"/>
        <v>149.88999999999999</v>
      </c>
      <c r="EO12" s="30" vm="1522">
        <f ca="1"/>
        <v>149.11000000000001</v>
      </c>
      <c r="EP12" s="30" vm="1523">
        <f ca="1"/>
        <v>148.78</v>
      </c>
      <c r="EQ12" s="30" vm="394">
        <f ca="1"/>
        <v>145.31</v>
      </c>
      <c r="ER12" s="30" vm="1524">
        <f ca="1"/>
        <v>148.02000000000001</v>
      </c>
      <c r="ES12" s="30" vm="1525">
        <f ca="1"/>
        <v>147.49</v>
      </c>
      <c r="ET12" s="30" vm="1239">
        <f ca="1"/>
        <v>146.66999999999999</v>
      </c>
      <c r="EU12" s="30" vm="1526">
        <f ca="1"/>
        <v>145.36000000000001</v>
      </c>
      <c r="EV12" s="30" vm="1527">
        <f ca="1"/>
        <v>142.75</v>
      </c>
      <c r="EW12" s="30" vm="1528">
        <f ca="1"/>
        <v>142.80000000000001</v>
      </c>
      <c r="EX12" s="30" vm="1529">
        <f ca="1"/>
        <v>144.05000000000001</v>
      </c>
      <c r="EY12" s="30" vm="1530">
        <f ca="1"/>
        <v>145.18</v>
      </c>
      <c r="EZ12" s="30" vm="1531">
        <f ca="1"/>
        <v>143.47999999999999</v>
      </c>
      <c r="FA12" s="30" vm="1532">
        <f ca="1"/>
        <v>143.77000000000001</v>
      </c>
      <c r="FB12" s="30" vm="1533">
        <f ca="1"/>
        <v>143.81</v>
      </c>
      <c r="FC12" s="30" vm="1534">
        <f ca="1"/>
        <v>141.29</v>
      </c>
      <c r="FD12" s="30" vm="1535">
        <f ca="1"/>
        <v>142.15</v>
      </c>
      <c r="FE12" s="30" vm="1536">
        <f ca="1"/>
        <v>141.79</v>
      </c>
      <c r="FF12" s="30" vm="1537">
        <f ca="1"/>
        <v>143.6</v>
      </c>
      <c r="FG12" s="30" vm="1538">
        <f ca="1"/>
        <v>143.76</v>
      </c>
      <c r="FH12" s="30" vm="1539">
        <f ca="1"/>
        <v>143.27000000000001</v>
      </c>
      <c r="FI12" s="30" vm="1540">
        <f ca="1"/>
        <v>146.78</v>
      </c>
      <c r="FJ12" s="30" vm="1541">
        <f ca="1"/>
        <v>144.94999999999999</v>
      </c>
      <c r="FK12" s="30" vm="1542">
        <f ca="1"/>
        <v>144.86000000000001</v>
      </c>
      <c r="FL12" s="30" vm="1543">
        <f ca="1"/>
        <v>146.13</v>
      </c>
      <c r="FM12" s="30" vm="1544">
        <f ca="1"/>
        <v>144.81</v>
      </c>
      <c r="FN12" s="30" vm="1545">
        <f ca="1"/>
        <v>145.29</v>
      </c>
      <c r="FO12" s="30" vm="1546">
        <f ca="1"/>
        <v>144.41</v>
      </c>
      <c r="FP12" s="30" vm="1547">
        <f ca="1"/>
        <v>140.84</v>
      </c>
      <c r="FQ12" s="30" vm="1548">
        <f ca="1"/>
        <v>138.83000000000001</v>
      </c>
      <c r="FR12" s="30" vm="1549">
        <f ca="1"/>
        <v>140.54</v>
      </c>
      <c r="FS12" s="30" vm="501">
        <f ca="1"/>
        <v>142.63999999999999</v>
      </c>
      <c r="FT12" s="30" vm="1229">
        <f ca="1"/>
        <v>143.02000000000001</v>
      </c>
      <c r="FU12" s="30" vm="1550">
        <f ca="1"/>
        <v>142.34</v>
      </c>
      <c r="FV12" s="30" vm="1551">
        <f ca="1"/>
        <v>142.21</v>
      </c>
      <c r="FW12" s="30" vm="1552">
        <f ca="1"/>
        <v>143.30000000000001</v>
      </c>
      <c r="FX12" s="30" vm="1535">
        <f ca="1"/>
        <v>142.15</v>
      </c>
      <c r="FY12" s="30" vm="1553">
        <f ca="1"/>
        <v>143.87</v>
      </c>
      <c r="FZ12" s="30" vm="1554">
        <f ca="1"/>
        <v>144.66999999999999</v>
      </c>
      <c r="GA12" s="30" vm="1555">
        <f ca="1"/>
        <v>143.62</v>
      </c>
      <c r="GB12" s="30" vm="1556">
        <f ca="1"/>
        <v>141.71</v>
      </c>
      <c r="GC12" s="30" vm="1557">
        <f ca="1"/>
        <v>140.68</v>
      </c>
      <c r="GD12" s="30" vm="1296">
        <f ca="1"/>
        <v>140.97999999999999</v>
      </c>
      <c r="GE12" s="30" vm="1558">
        <f ca="1"/>
        <v>140.22</v>
      </c>
      <c r="GF12" s="30" vm="1559">
        <f ca="1"/>
        <v>141.52000000000001</v>
      </c>
      <c r="GG12" s="30" vm="1560">
        <f ca="1"/>
        <v>143.72</v>
      </c>
      <c r="GH12" s="30" vm="666">
        <f ca="1"/>
        <v>145.91</v>
      </c>
      <c r="GI12" s="30" vm="521">
        <f ca="1"/>
        <v>145.49</v>
      </c>
      <c r="GJ12" s="30" vm="1561">
        <f ca="1"/>
        <v>146.57</v>
      </c>
      <c r="GK12" s="30" vm="1231">
        <f ca="1"/>
        <v>144.27000000000001</v>
      </c>
      <c r="GL12" s="30" vm="1562">
        <f ca="1"/>
        <v>146.44</v>
      </c>
      <c r="GM12" s="30" vm="1563">
        <f ca="1"/>
        <v>147.33000000000001</v>
      </c>
      <c r="GN12" s="30" vm="1564">
        <f ca="1"/>
        <v>144.24</v>
      </c>
      <c r="GO12" s="30" vm="1565">
        <f ca="1"/>
        <v>142.09</v>
      </c>
      <c r="GP12" s="30" vm="1566">
        <f ca="1"/>
        <v>142.47</v>
      </c>
      <c r="GQ12" s="30" vm="1567">
        <f ca="1"/>
        <v>141.44</v>
      </c>
      <c r="GR12" s="30" vm="1568">
        <f ca="1"/>
        <v>142.13</v>
      </c>
      <c r="GS12" s="30" vm="1569">
        <f ca="1"/>
        <v>140.15</v>
      </c>
      <c r="GT12" s="30" vm="1353">
        <f ca="1"/>
        <v>140.5</v>
      </c>
      <c r="GU12" s="30" vm="1570">
        <f ca="1"/>
        <v>140.66999999999999</v>
      </c>
      <c r="GV12" s="30" vm="1571">
        <f ca="1"/>
        <v>140.65</v>
      </c>
      <c r="GW12" s="30" vm="1572">
        <f ca="1"/>
        <v>139.25</v>
      </c>
      <c r="GX12" s="30" vm="1573">
        <f ca="1"/>
        <v>138.1</v>
      </c>
      <c r="GY12" s="30" vm="1574">
        <f ca="1"/>
        <v>137.16999999999999</v>
      </c>
      <c r="GZ12" s="30" vm="1575">
        <f ca="1"/>
        <v>136.97</v>
      </c>
      <c r="HA12" s="30" vm="1576">
        <f ca="1"/>
        <v>137.37</v>
      </c>
      <c r="HB12" s="30" vm="1573">
        <f ca="1"/>
        <v>138.1</v>
      </c>
      <c r="HC12" s="30" vm="1252">
        <f ca="1"/>
        <v>139.63999999999999</v>
      </c>
      <c r="HD12" s="30" vm="1261">
        <f ca="1"/>
        <v>138.28</v>
      </c>
      <c r="HE12" s="30" vm="282">
        <f ca="1"/>
        <v>139.4</v>
      </c>
      <c r="HF12" s="30" vm="1577">
        <f ca="1"/>
        <v>140.9</v>
      </c>
      <c r="HG12" s="30" vm="576">
        <f ca="1"/>
        <v>140.41999999999999</v>
      </c>
      <c r="HH12" s="30" vm="1457">
        <f ca="1"/>
        <v>139.52000000000001</v>
      </c>
      <c r="HI12" s="30" vm="1571">
        <f ca="1"/>
        <v>140.65</v>
      </c>
      <c r="HJ12" s="30" vm="1578">
        <f ca="1"/>
        <v>141.80000000000001</v>
      </c>
      <c r="HK12" s="30" vm="1579">
        <f ca="1"/>
        <v>144.16999999999999</v>
      </c>
      <c r="HL12" s="30" vm="1580">
        <f ca="1"/>
        <v>143.61000000000001</v>
      </c>
      <c r="HM12" s="30" vm="1581">
        <f ca="1"/>
        <v>144.22999999999999</v>
      </c>
      <c r="HN12" s="30" vm="1582">
        <f ca="1"/>
        <v>145.66999999999999</v>
      </c>
      <c r="HO12" s="30" vm="1375">
        <f ca="1"/>
        <v>147.44999999999999</v>
      </c>
      <c r="HP12" s="30" vm="1376">
        <f ca="1"/>
        <v>148.69</v>
      </c>
      <c r="HQ12" s="30" vm="1583">
        <f ca="1"/>
        <v>147.22999999999999</v>
      </c>
      <c r="HR12" s="30" vm="1584">
        <f ca="1"/>
        <v>149.66999999999999</v>
      </c>
      <c r="HS12" s="30" vm="1585">
        <f ca="1"/>
        <v>150.80000000000001</v>
      </c>
      <c r="HT12" s="30" vm="1586">
        <f ca="1"/>
        <v>150.51</v>
      </c>
      <c r="HU12" s="30" vm="1587">
        <f ca="1"/>
        <v>150.07</v>
      </c>
      <c r="HV12" s="30" vm="1588">
        <f ca="1"/>
        <v>149.34</v>
      </c>
      <c r="HW12" s="30" vm="1589">
        <f ca="1"/>
        <v>149.49</v>
      </c>
      <c r="HX12" s="30" vm="660">
        <f ca="1"/>
        <v>148.47999999999999</v>
      </c>
      <c r="HY12" s="30" vm="1590">
        <f ca="1"/>
        <v>149.52000000000001</v>
      </c>
      <c r="HZ12" s="30" vm="1591">
        <f ca="1"/>
        <v>149.85</v>
      </c>
      <c r="IA12" s="30" vm="1592">
        <f ca="1"/>
        <v>150.01</v>
      </c>
      <c r="IB12" s="30" vm="1593">
        <f ca="1"/>
        <v>150.97</v>
      </c>
      <c r="IC12" s="30" vm="652">
        <f ca="1"/>
        <v>151.72999999999999</v>
      </c>
      <c r="ID12" s="30" vm="1594">
        <f ca="1"/>
        <v>152.76</v>
      </c>
      <c r="IE12" s="30" vm="1324">
        <f ca="1"/>
        <v>151.57</v>
      </c>
      <c r="IF12" s="30" vm="1595">
        <f ca="1"/>
        <v>150.91</v>
      </c>
      <c r="IG12" s="30" vm="1596">
        <f ca="1"/>
        <v>151.38</v>
      </c>
      <c r="IH12" s="30" vm="1593">
        <f ca="1"/>
        <v>150.97</v>
      </c>
      <c r="II12" s="30" vm="1597">
        <f ca="1"/>
        <v>151.59</v>
      </c>
      <c r="IJ12" s="30" vm="1598">
        <f ca="1"/>
        <v>151.18</v>
      </c>
      <c r="IK12" s="30" vm="1599">
        <f ca="1"/>
        <v>150.62</v>
      </c>
      <c r="IL12" s="30" vm="672">
        <f ca="1"/>
        <v>150.47</v>
      </c>
      <c r="IM12" s="30" vm="1382">
        <f ca="1"/>
        <v>151.77000000000001</v>
      </c>
      <c r="IN12" s="30" vm="1600">
        <f ca="1"/>
        <v>152.72</v>
      </c>
      <c r="IO12" s="30" vm="1601">
        <f ca="1"/>
        <v>152.97999999999999</v>
      </c>
      <c r="IP12" s="30" vm="659">
        <f ca="1"/>
        <v>152.55000000000001</v>
      </c>
      <c r="IQ12" s="30" vm="1602">
        <f ca="1"/>
        <v>153.12</v>
      </c>
      <c r="IR12" s="30" vm="1515">
        <f ca="1"/>
        <v>153.07</v>
      </c>
      <c r="IS12" s="30" vm="1603">
        <f ca="1"/>
        <v>151.88</v>
      </c>
      <c r="IT12" s="30" vm="1604">
        <f ca="1"/>
        <v>149.78</v>
      </c>
      <c r="IU12" s="30" vm="1605">
        <f ca="1"/>
        <v>149.53</v>
      </c>
      <c r="IV12" s="30" vm="1606">
        <f ca="1"/>
        <v>151.47</v>
      </c>
      <c r="IW12" s="30" vm="1607">
        <f ca="1"/>
        <v>149.91</v>
      </c>
      <c r="IX12" s="30" vm="1608">
        <f ca="1"/>
        <v>148.59</v>
      </c>
      <c r="IY12" s="30" vm="610">
        <f ca="1"/>
        <v>148.31</v>
      </c>
      <c r="IZ12" s="30" vm="1609">
        <f ca="1"/>
        <v>147.63</v>
      </c>
      <c r="JA12" s="30" vm="1610">
        <f ca="1"/>
        <v>146.16</v>
      </c>
      <c r="JB12" s="30" vm="1611">
        <f ca="1"/>
        <v>146.41999999999999</v>
      </c>
    </row>
    <row r="13" spans="2:262" ht="11.25" customHeight="1" x14ac:dyDescent="0.15">
      <c r="G13" s="5"/>
      <c r="H13" s="5"/>
      <c r="I13" s="5"/>
      <c r="J13" s="5"/>
      <c r="K13" s="2"/>
    </row>
    <row r="14" spans="2:262" x14ac:dyDescent="0.15">
      <c r="C14" s="11" t="s">
        <v>12</v>
      </c>
      <c r="D14" s="10"/>
      <c r="E14" s="22" t="s">
        <v>27</v>
      </c>
      <c r="F14" s="22"/>
      <c r="G14" s="23"/>
      <c r="H14" s="23"/>
      <c r="I14" s="23"/>
      <c r="J14" s="23"/>
      <c r="K14" s="23"/>
    </row>
    <row r="15" spans="2:262" x14ac:dyDescent="0.15">
      <c r="C15" s="12" t="s">
        <v>11</v>
      </c>
      <c r="D15" s="16" t="s">
        <v>19</v>
      </c>
      <c r="E15" s="17"/>
      <c r="F15" s="18"/>
      <c r="G15" s="17"/>
      <c r="H15" s="17"/>
      <c r="I15" s="17"/>
      <c r="J15" s="17"/>
      <c r="K15" s="17"/>
    </row>
    <row r="16" spans="2:262" ht="20.25" customHeight="1" x14ac:dyDescent="0.15">
      <c r="C16" s="19" t="str" cm="1">
        <f t="array" ref="C16:C21">_xlfn.UNIQUE(_xlfn.ANCHORARRAY(D7))</f>
        <v>Banking Services</v>
      </c>
      <c r="D16" s="20" cm="1">
        <f t="array" ref="D16:D21">SUMIF(_xlfn.ANCHORARRAY(D7),_xlfn.ANCHORARRAY(C16),_xlfn.ANCHORARRAY(G7))</f>
        <v>157.24</v>
      </c>
      <c r="F16" s="2"/>
    </row>
    <row r="17" spans="3:6" ht="20.25" customHeight="1" x14ac:dyDescent="0.15">
      <c r="C17" s="19" t="str">
        <v>Computers, Phones &amp; Household Electronics</v>
      </c>
      <c r="D17" s="20">
        <v>438.57500000000005</v>
      </c>
      <c r="F17" s="2"/>
    </row>
    <row r="18" spans="3:6" ht="20.25" customHeight="1" x14ac:dyDescent="0.15">
      <c r="C18" s="19" t="str">
        <v>Machinery, Equipment &amp; Components</v>
      </c>
      <c r="D18" s="20">
        <v>211.8</v>
      </c>
      <c r="F18" s="2"/>
    </row>
    <row r="19" spans="3:6" ht="20.25" customHeight="1" x14ac:dyDescent="0.15">
      <c r="C19" s="19" t="str">
        <v>Oil &amp; Gas Related Equipment and Services</v>
      </c>
      <c r="D19" s="20">
        <v>71.760000000000005</v>
      </c>
    </row>
    <row r="20" spans="3:6" ht="20.25" customHeight="1" x14ac:dyDescent="0.15">
      <c r="C20" s="19" t="str">
        <v>Personal &amp; Household Products &amp; Services</v>
      </c>
      <c r="D20" s="20">
        <v>145.4</v>
      </c>
    </row>
    <row r="21" spans="3:6" x14ac:dyDescent="0.15">
      <c r="C21" t="str">
        <v>Food &amp; Drug Retailing</v>
      </c>
      <c r="D21">
        <v>292.83999999999997</v>
      </c>
    </row>
  </sheetData>
  <mergeCells count="2">
    <mergeCell ref="B2:D3"/>
    <mergeCell ref="I2:J2"/>
  </mergeCells>
  <conditionalFormatting sqref="D16:D20">
    <cfRule type="dataBar" priority="12">
      <dataBar>
        <cfvo type="min"/>
        <cfvo type="max"/>
        <color theme="8"/>
      </dataBar>
      <extLst>
        <ext xmlns:x14="http://schemas.microsoft.com/office/spreadsheetml/2009/9/main" uri="{B025F937-C7B1-47D3-B67F-A62EFF666E3E}">
          <x14:id>{A6345B4A-A0D4-437A-B053-1A47912FEE93}</x14:id>
        </ext>
      </extLst>
    </cfRule>
  </conditionalFormatting>
  <conditionalFormatting sqref="G7:G12">
    <cfRule type="dataBar" priority="3">
      <dataBar>
        <cfvo type="min"/>
        <cfvo type="max"/>
        <color rgb="FF63C384"/>
      </dataBar>
      <extLst>
        <ext xmlns:x14="http://schemas.microsoft.com/office/spreadsheetml/2009/9/main" uri="{B025F937-C7B1-47D3-B67F-A62EFF666E3E}">
          <x14:id>{45E4D857-1179-423A-B93B-6E30F4D2F283}</x14:id>
        </ext>
      </extLst>
    </cfRule>
  </conditionalFormatting>
  <conditionalFormatting sqref="J7:J12">
    <cfRule type="dataBar" priority="5">
      <dataBar>
        <cfvo type="min"/>
        <cfvo type="max"/>
        <color rgb="FF63C384"/>
      </dataBar>
      <extLst>
        <ext xmlns:x14="http://schemas.microsoft.com/office/spreadsheetml/2009/9/main" uri="{B025F937-C7B1-47D3-B67F-A62EFF666E3E}">
          <x14:id>{1F07E5DF-55D6-BF47-8ED1-F0E982EED8C3}</x14:id>
        </ext>
      </extLst>
    </cfRule>
  </conditionalFormatting>
  <conditionalFormatting sqref="D16:D21">
    <cfRule type="dataBar" priority="1">
      <dataBar>
        <cfvo type="min"/>
        <cfvo type="max"/>
        <color rgb="FF522DD0"/>
      </dataBar>
      <extLst>
        <ext xmlns:x14="http://schemas.microsoft.com/office/spreadsheetml/2009/9/main" uri="{B025F937-C7B1-47D3-B67F-A62EFF666E3E}">
          <x14:id>{4389BB44-E3F2-F24C-89D6-C0B553AFE362}</x14:id>
        </ext>
      </extLst>
    </cfRule>
    <cfRule type="dataBar" priority="2">
      <dataBar>
        <cfvo type="min"/>
        <cfvo type="max"/>
        <color rgb="FF008AEF"/>
      </dataBar>
      <extLst>
        <ext xmlns:x14="http://schemas.microsoft.com/office/spreadsheetml/2009/9/main" uri="{B025F937-C7B1-47D3-B67F-A62EFF666E3E}">
          <x14:id>{2B6A8F05-44D3-3944-8363-A83A064E288F}</x14:id>
        </ext>
      </extLst>
    </cfRule>
  </conditionalFormatting>
  <pageMargins left="0.7" right="0.7" top="0.75" bottom="0.75" header="0.3" footer="0.3"/>
  <ignoredErrors>
    <ignoredError sqref="H3" formula="1"/>
  </ignoredErrors>
  <drawing r:id="rId1"/>
  <extLst>
    <ext xmlns:x14="http://schemas.microsoft.com/office/spreadsheetml/2009/9/main" uri="{78C0D931-6437-407d-A8EE-F0AAD7539E65}">
      <x14:conditionalFormattings>
        <x14:conditionalFormatting xmlns:xm="http://schemas.microsoft.com/office/excel/2006/main">
          <x14:cfRule type="dataBar" id="{A6345B4A-A0D4-437A-B053-1A47912FEE93}">
            <x14:dataBar minLength="0" maxLength="100" gradient="0">
              <x14:cfvo type="autoMin"/>
              <x14:cfvo type="autoMax"/>
              <x14:negativeFillColor rgb="FFFF0000"/>
              <x14:axisColor rgb="FF000000"/>
            </x14:dataBar>
          </x14:cfRule>
          <xm:sqref>D16:D20</xm:sqref>
        </x14:conditionalFormatting>
        <x14:conditionalFormatting xmlns:xm="http://schemas.microsoft.com/office/excel/2006/main">
          <x14:cfRule type="dataBar" id="{45E4D857-1179-423A-B93B-6E30F4D2F283}">
            <x14:dataBar minLength="0" maxLength="100" gradient="0">
              <x14:cfvo type="autoMin"/>
              <x14:cfvo type="autoMax"/>
              <x14:negativeFillColor rgb="FFFF0000"/>
              <x14:axisColor rgb="FF000000"/>
            </x14:dataBar>
          </x14:cfRule>
          <xm:sqref>G7:G12</xm:sqref>
        </x14:conditionalFormatting>
        <x14:conditionalFormatting xmlns:xm="http://schemas.microsoft.com/office/excel/2006/main">
          <x14:cfRule type="dataBar" id="{1F07E5DF-55D6-BF47-8ED1-F0E982EED8C3}">
            <x14:dataBar minLength="0" maxLength="100" gradient="0">
              <x14:cfvo type="autoMin"/>
              <x14:cfvo type="autoMax"/>
              <x14:negativeFillColor rgb="FFFF0000"/>
              <x14:axisColor rgb="FF000000"/>
            </x14:dataBar>
          </x14:cfRule>
          <xm:sqref>J7:J12</xm:sqref>
        </x14:conditionalFormatting>
        <x14:conditionalFormatting xmlns:xm="http://schemas.microsoft.com/office/excel/2006/main">
          <x14:cfRule type="dataBar" id="{4389BB44-E3F2-F24C-89D6-C0B553AFE362}">
            <x14:dataBar minLength="0" maxLength="100" gradient="0">
              <x14:cfvo type="autoMin"/>
              <x14:cfvo type="autoMax"/>
              <x14:negativeFillColor rgb="FFFF0000"/>
              <x14:axisColor rgb="FF000000"/>
            </x14:dataBar>
          </x14:cfRule>
          <x14:cfRule type="dataBar" id="{2B6A8F05-44D3-3944-8363-A83A064E288F}">
            <x14:dataBar minLength="0" maxLength="100" gradient="0">
              <x14:cfvo type="autoMin"/>
              <x14:cfvo type="autoMax"/>
              <x14:negativeFillColor rgb="FFFF0000"/>
              <x14:axisColor rgb="FF000000"/>
            </x14:dataBar>
          </x14:cfRule>
          <xm:sqref>D16:D21</xm:sqref>
        </x14:conditionalFormatting>
        <x14:conditionalFormatting xmlns:xm="http://schemas.microsoft.com/office/excel/2006/main">
          <x14:cfRule type="iconSet" priority="13" id="{7FF9C092-075C-4A8B-8D8F-54619D58BB14}">
            <x14:iconSet iconSet="3Triangles">
              <x14:cfvo type="percent">
                <xm:f>0</xm:f>
              </x14:cfvo>
              <x14:cfvo type="num">
                <xm:f>0</xm:f>
              </x14:cfvo>
              <x14:cfvo type="num" gte="0">
                <xm:f>0</xm:f>
              </x14:cfvo>
            </x14:iconSet>
          </x14:cfRule>
          <xm:sqref>H3</xm:sqref>
        </x14:conditionalFormatting>
        <x14:conditionalFormatting xmlns:xm="http://schemas.microsoft.com/office/excel/2006/main">
          <x14:cfRule type="iconSet" priority="15" id="{F37F6942-0B63-4BB5-A510-1E9F1CCB8B3C}">
            <x14:iconSet iconSet="3Triangles">
              <x14:cfvo type="percent">
                <xm:f>0</xm:f>
              </x14:cfvo>
              <x14:cfvo type="num">
                <xm:f>0</xm:f>
              </x14:cfvo>
              <x14:cfvo type="num" gte="0">
                <xm:f>0</xm:f>
              </x14:cfvo>
            </x14:iconSet>
          </x14:cfRule>
          <xm:sqref>I7:I12</xm:sqref>
        </x14:conditionalFormatting>
        <x14:conditionalFormatting xmlns:xm="http://schemas.microsoft.com/office/excel/2006/main">
          <x14:cfRule type="iconSet" priority="9" id="{67527265-1C5A-F14E-89CC-29F50099CC47}">
            <x14:iconSet iconSet="3Triangles">
              <x14:cfvo type="percent">
                <xm:f>0</xm:f>
              </x14:cfvo>
              <x14:cfvo type="num">
                <xm:f>0</xm:f>
              </x14:cfvo>
              <x14:cfvo type="num" gte="0">
                <xm:f>0</xm:f>
              </x14:cfvo>
            </x14:iconSet>
          </x14:cfRule>
          <xm:sqref>J3</xm:sqref>
        </x14:conditionalFormatting>
      </x14:conditionalFormattings>
    </ext>
    <ext xmlns:x14="http://schemas.microsoft.com/office/spreadsheetml/2009/9/main" uri="{05C60535-1F16-4fd2-B633-F4F36F0B64E0}">
      <x14:sparklineGroups xmlns:xm="http://schemas.microsoft.com/office/excel/2006/main">
        <x14:sparklineGroup manualMax="0" manualMin="0" lineWeight="1.5" displayEmptyCellsAs="gap" xr2:uid="{7E6F7A5A-D0CE-4044-A6EB-D44A68F51B05}">
          <x14:colorSeries theme="8" tint="-0.249977111117893"/>
          <x14:colorNegative rgb="FFD00000"/>
          <x14:colorAxis rgb="FF000000"/>
          <x14:colorMarkers rgb="FFD00000"/>
          <x14:colorFirst rgb="FFD00000"/>
          <x14:colorLast rgb="FFD00000"/>
          <x14:colorHigh rgb="FFD00000"/>
          <x14:colorLow rgb="FFD00000"/>
          <x14:sparklines>
            <x14:sparkline>
              <xm:f>Dashboard!M7:JF7</xm:f>
              <xm:sqref>K7</xm:sqref>
            </x14:sparkline>
            <x14:sparkline>
              <xm:f>Dashboard!M8:JF8</xm:f>
              <xm:sqref>K8</xm:sqref>
            </x14:sparkline>
            <x14:sparkline>
              <xm:f>Dashboard!M9:JF9</xm:f>
              <xm:sqref>K9</xm:sqref>
            </x14:sparkline>
            <x14:sparkline>
              <xm:f>Dashboard!M10:JF10</xm:f>
              <xm:sqref>K10</xm:sqref>
            </x14:sparkline>
            <x14:sparkline>
              <xm:f>Dashboard!M11:JF11</xm:f>
              <xm:sqref>K11</xm:sqref>
            </x14:sparkline>
            <x14:sparkline>
              <xm:f>Dashboard!M12:JF12</xm:f>
              <xm:sqref>K12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N39"/>
  <sheetViews>
    <sheetView zoomScale="110" zoomScaleNormal="110" workbookViewId="0">
      <selection activeCell="H30" sqref="H30"/>
    </sheetView>
  </sheetViews>
  <sheetFormatPr baseColWidth="10" defaultColWidth="8.83203125" defaultRowHeight="14" x14ac:dyDescent="0.15"/>
  <cols>
    <col min="1" max="1" width="9.83203125" style="46" customWidth="1"/>
    <col min="2" max="2" width="40.83203125" customWidth="1"/>
    <col min="3" max="3" width="11" customWidth="1"/>
    <col min="4" max="4" width="13.5" customWidth="1"/>
    <col min="5" max="5" width="10.83203125" customWidth="1"/>
    <col min="6" max="6" width="8" hidden="1" customWidth="1"/>
    <col min="7" max="7" width="10.1640625" customWidth="1"/>
    <col min="8" max="8" width="11.33203125" customWidth="1"/>
    <col min="9" max="9" width="21.33203125" customWidth="1"/>
    <col min="10" max="10" width="14.83203125" customWidth="1"/>
    <col min="11" max="11" width="11.83203125" customWidth="1"/>
    <col min="12" max="12" width="11.33203125" customWidth="1"/>
    <col min="13" max="13" width="11" customWidth="1"/>
    <col min="14" max="14" width="9" customWidth="1"/>
    <col min="15" max="15" width="13.5" customWidth="1"/>
    <col min="16" max="16" width="14.83203125" bestFit="1" customWidth="1"/>
    <col min="17" max="17" width="8" customWidth="1"/>
    <col min="18" max="18" width="13.5" bestFit="1" customWidth="1"/>
    <col min="19" max="19" width="18.5" customWidth="1"/>
    <col min="21" max="22" width="10.5" bestFit="1" customWidth="1"/>
    <col min="38" max="38" width="12.1640625" customWidth="1"/>
  </cols>
  <sheetData>
    <row r="1" spans="1:14" x14ac:dyDescent="0.15">
      <c r="L1" s="6"/>
    </row>
    <row r="3" spans="1:14" x14ac:dyDescent="0.15">
      <c r="A3" s="46" t="s">
        <v>1</v>
      </c>
      <c r="B3" t="s">
        <v>5</v>
      </c>
      <c r="C3" t="s">
        <v>0</v>
      </c>
      <c r="D3" t="s">
        <v>2</v>
      </c>
      <c r="E3" t="s">
        <v>3</v>
      </c>
      <c r="F3" t="s">
        <v>30</v>
      </c>
      <c r="G3" t="s">
        <v>4</v>
      </c>
      <c r="H3" t="s">
        <v>7</v>
      </c>
      <c r="I3" t="s">
        <v>20</v>
      </c>
    </row>
    <row r="4" spans="1:14" ht="18.75" customHeight="1" x14ac:dyDescent="0.15">
      <c r="A4" s="47">
        <v>44700</v>
      </c>
      <c r="B4" t="e" vm="724">
        <v>#VALUE!</v>
      </c>
      <c r="C4" t="str" cm="1">
        <f t="array" ref="C4">_FV(Ledger[[#This Row],[Stock]],"Ticker symbol",TRUE)</f>
        <v>CAT</v>
      </c>
      <c r="D4" t="s">
        <v>6</v>
      </c>
      <c r="E4" s="43">
        <v>1</v>
      </c>
      <c r="F4" s="1"/>
      <c r="G4" s="1">
        <v>208.37</v>
      </c>
      <c r="H4" s="26" t="s">
        <v>29</v>
      </c>
      <c r="I4" s="1">
        <f t="shared" ref="I4:I9" si="0">E4*G4</f>
        <v>208.37</v>
      </c>
      <c r="K4" t="e" vm="1612">
        <v>#VALUE!</v>
      </c>
      <c r="L4" s="27" cm="1">
        <f t="array" ref="L4">_FV(K4,"Price")</f>
        <v>0.73499999999999999</v>
      </c>
      <c r="M4" t="str" cm="1">
        <f t="array" ref="M4">_FV(K4,"From currency",TRUE)</f>
        <v>CAD</v>
      </c>
      <c r="N4" t="str" cm="1">
        <f t="array" ref="N4">_FV(K4,"Currency")</f>
        <v>USD</v>
      </c>
    </row>
    <row r="5" spans="1:14" ht="18.75" customHeight="1" x14ac:dyDescent="0.15">
      <c r="A5" s="47">
        <v>44708</v>
      </c>
      <c r="B5" t="e" vm="495">
        <v>#VALUE!</v>
      </c>
      <c r="C5" t="str" cm="1">
        <f t="array" ref="C5">_FV(Ledger[[#This Row],[Stock]],"Ticker symbol",TRUE)</f>
        <v>AAPL</v>
      </c>
      <c r="D5" t="s">
        <v>6</v>
      </c>
      <c r="E5" s="43">
        <v>1</v>
      </c>
      <c r="F5" s="1"/>
      <c r="G5" s="1">
        <v>140.74</v>
      </c>
      <c r="H5" s="26" t="s">
        <v>29</v>
      </c>
      <c r="I5" s="1">
        <f t="shared" si="0"/>
        <v>140.74</v>
      </c>
    </row>
    <row r="6" spans="1:14" x14ac:dyDescent="0.15">
      <c r="A6" s="47">
        <v>44741</v>
      </c>
      <c r="B6" t="e" vm="252">
        <v>#VALUE!</v>
      </c>
      <c r="C6" t="str" cm="1">
        <f t="array" ref="C6">_FV(Ledger[[#This Row],[Stock]],"Ticker symbol",TRUE)</f>
        <v>AXP</v>
      </c>
      <c r="D6" t="s">
        <v>6</v>
      </c>
      <c r="E6" s="43">
        <v>1</v>
      </c>
      <c r="F6" s="1"/>
      <c r="G6" s="1">
        <v>140.21</v>
      </c>
      <c r="H6" s="26" t="s">
        <v>29</v>
      </c>
      <c r="I6" s="1">
        <f t="shared" si="0"/>
        <v>140.21</v>
      </c>
    </row>
    <row r="7" spans="1:14" x14ac:dyDescent="0.15">
      <c r="A7" s="47">
        <v>44749</v>
      </c>
      <c r="B7" t="e" vm="1406">
        <v>#VALUE!</v>
      </c>
      <c r="C7" t="str" cm="1">
        <f t="array" ref="C7">_FV(Ledger[[#This Row],[Stock]],"Ticker symbol",TRUE)</f>
        <v>WMT</v>
      </c>
      <c r="D7" t="s">
        <v>6</v>
      </c>
      <c r="E7" s="43">
        <v>1</v>
      </c>
      <c r="F7" s="1"/>
      <c r="G7" s="1">
        <v>125.61</v>
      </c>
      <c r="H7" s="26" t="s">
        <v>29</v>
      </c>
      <c r="I7" s="1">
        <f t="shared" si="0"/>
        <v>125.61</v>
      </c>
    </row>
    <row r="8" spans="1:14" x14ac:dyDescent="0.15">
      <c r="A8" s="47">
        <v>44805</v>
      </c>
      <c r="B8" t="e" vm="1195">
        <v>#VALUE!</v>
      </c>
      <c r="C8" t="str" cm="1">
        <f t="array" ref="C8">_FV(Ledger[[#This Row],[Stock]],"Ticker symbol",TRUE)</f>
        <v>PG</v>
      </c>
      <c r="D8" t="s">
        <v>6</v>
      </c>
      <c r="E8" s="43">
        <v>1</v>
      </c>
      <c r="F8" s="1"/>
      <c r="G8" s="1">
        <v>139.31</v>
      </c>
      <c r="H8" s="26" t="s">
        <v>29</v>
      </c>
      <c r="I8" s="1">
        <f t="shared" si="0"/>
        <v>139.31</v>
      </c>
    </row>
    <row r="9" spans="1:14" x14ac:dyDescent="0.15">
      <c r="A9" s="47">
        <v>44820</v>
      </c>
      <c r="B9" t="e" vm="972">
        <v>#VALUE!</v>
      </c>
      <c r="C9" t="str" cm="1">
        <f t="array" ref="C9">_FV(Ledger[[#This Row],[Stock]],"Ticker symbol",TRUE)</f>
        <v>ENB</v>
      </c>
      <c r="D9" t="s">
        <v>6</v>
      </c>
      <c r="E9" s="43">
        <v>2</v>
      </c>
      <c r="F9" s="1">
        <v>54.32</v>
      </c>
      <c r="G9" s="25">
        <f>Ledger[[#This Row],[Price CAD]]*$L$4</f>
        <v>39.925199999999997</v>
      </c>
      <c r="H9" s="26" t="s">
        <v>29</v>
      </c>
      <c r="I9" s="1">
        <f t="shared" si="0"/>
        <v>79.850399999999993</v>
      </c>
    </row>
    <row r="10" spans="1:14" x14ac:dyDescent="0.15">
      <c r="A10" s="47">
        <v>44849</v>
      </c>
      <c r="B10" t="e" vm="495">
        <v>#VALUE!</v>
      </c>
      <c r="C10" t="str" cm="1">
        <f t="array" ref="C10">_FV(Ledger[[#This Row],[Stock]],"Ticker symbol",TRUE)</f>
        <v>AAPL</v>
      </c>
      <c r="D10" t="s">
        <v>6</v>
      </c>
      <c r="E10" s="43">
        <v>1</v>
      </c>
      <c r="F10" s="1"/>
      <c r="G10" s="1">
        <v>140.11000000000001</v>
      </c>
      <c r="H10" s="26" t="s">
        <v>29</v>
      </c>
      <c r="I10" s="1">
        <f>E10*G10</f>
        <v>140.11000000000001</v>
      </c>
    </row>
    <row r="11" spans="1:14" x14ac:dyDescent="0.15">
      <c r="A11" s="47">
        <v>44869</v>
      </c>
      <c r="B11" t="e" vm="1406">
        <v>#VALUE!</v>
      </c>
      <c r="C11" t="str" cm="1">
        <f t="array" ref="C11">_FV(Ledger[[#This Row],[Stock]],"Ticker symbol",TRUE)</f>
        <v>WMT</v>
      </c>
      <c r="D11" t="s">
        <v>6</v>
      </c>
      <c r="E11" s="43">
        <v>1</v>
      </c>
      <c r="F11" s="1"/>
      <c r="G11" s="1">
        <v>140.1</v>
      </c>
      <c r="H11" s="26" t="s">
        <v>29</v>
      </c>
      <c r="I11" s="1">
        <f>E11*G11</f>
        <v>140.1</v>
      </c>
    </row>
    <row r="12" spans="1:14" x14ac:dyDescent="0.15">
      <c r="A12" s="47">
        <v>44944</v>
      </c>
      <c r="B12" t="e" vm="495">
        <v>#VALUE!</v>
      </c>
      <c r="C12" t="str" cm="1">
        <f t="array" ref="C12">_FV(Ledger[[#This Row],[Stock]],"Ticker symbol",TRUE)</f>
        <v>AAPL</v>
      </c>
      <c r="D12" t="s">
        <v>6</v>
      </c>
      <c r="E12" s="43">
        <v>0.5</v>
      </c>
      <c r="F12" s="1"/>
      <c r="G12" s="25">
        <v>138.22</v>
      </c>
      <c r="H12" s="26" t="s">
        <v>29</v>
      </c>
      <c r="I12" s="1">
        <f>E12*G12</f>
        <v>69.11</v>
      </c>
    </row>
    <row r="19" spans="1:1" x14ac:dyDescent="0.15">
      <c r="A19"/>
    </row>
    <row r="20" spans="1:1" x14ac:dyDescent="0.15">
      <c r="A20"/>
    </row>
    <row r="21" spans="1:1" x14ac:dyDescent="0.15">
      <c r="A21"/>
    </row>
    <row r="22" spans="1:1" x14ac:dyDescent="0.15">
      <c r="A22"/>
    </row>
    <row r="23" spans="1:1" x14ac:dyDescent="0.15">
      <c r="A23"/>
    </row>
    <row r="24" spans="1:1" x14ac:dyDescent="0.15">
      <c r="A24"/>
    </row>
    <row r="25" spans="1:1" x14ac:dyDescent="0.15">
      <c r="A25"/>
    </row>
    <row r="26" spans="1:1" x14ac:dyDescent="0.15">
      <c r="A26"/>
    </row>
    <row r="27" spans="1:1" x14ac:dyDescent="0.15">
      <c r="A27"/>
    </row>
    <row r="28" spans="1:1" x14ac:dyDescent="0.15">
      <c r="A28"/>
    </row>
    <row r="29" spans="1:1" x14ac:dyDescent="0.15">
      <c r="A29"/>
    </row>
    <row r="30" spans="1:1" x14ac:dyDescent="0.15">
      <c r="A30"/>
    </row>
    <row r="31" spans="1:1" x14ac:dyDescent="0.15">
      <c r="A31"/>
    </row>
    <row r="32" spans="1:1" x14ac:dyDescent="0.15">
      <c r="A32"/>
    </row>
    <row r="33" spans="1:1" x14ac:dyDescent="0.15">
      <c r="A33"/>
    </row>
    <row r="34" spans="1:1" x14ac:dyDescent="0.15">
      <c r="A34"/>
    </row>
    <row r="35" spans="1:1" x14ac:dyDescent="0.15">
      <c r="A35"/>
    </row>
    <row r="36" spans="1:1" x14ac:dyDescent="0.15">
      <c r="A36"/>
    </row>
    <row r="37" spans="1:1" x14ac:dyDescent="0.15">
      <c r="A37"/>
    </row>
    <row r="38" spans="1:1" x14ac:dyDescent="0.15">
      <c r="A38"/>
    </row>
    <row r="39" spans="1:1" x14ac:dyDescent="0.15">
      <c r="A39"/>
    </row>
  </sheetData>
  <phoneticPr fontId="10" type="noConversion"/>
  <pageMargins left="0.7" right="0.7" top="0.75" bottom="0.75" header="0.3" footer="0.3"/>
  <ignoredErrors>
    <ignoredError sqref="G4:G12" calculatedColumn="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95097-6638-48AD-A54D-14C13F54AD89}">
  <sheetPr codeName="Sheet2"/>
  <dimension ref="A2:NJ268"/>
  <sheetViews>
    <sheetView workbookViewId="0">
      <selection activeCell="L24" sqref="L24"/>
    </sheetView>
  </sheetViews>
  <sheetFormatPr baseColWidth="10" defaultColWidth="8.83203125" defaultRowHeight="14" x14ac:dyDescent="0.15"/>
  <cols>
    <col min="1" max="1" width="28.5" customWidth="1"/>
    <col min="2" max="2" width="11.5" customWidth="1"/>
    <col min="3" max="3" width="8.5" customWidth="1"/>
    <col min="4" max="4" width="12.33203125" customWidth="1"/>
    <col min="5" max="5" width="11.83203125" customWidth="1"/>
    <col min="6" max="6" width="10.6640625" customWidth="1"/>
    <col min="7" max="7" width="10.5" customWidth="1"/>
    <col min="8" max="8" width="9.83203125" customWidth="1"/>
    <col min="10" max="10" width="13.1640625" customWidth="1"/>
    <col min="11" max="11" width="12.5" customWidth="1"/>
    <col min="12" max="12" width="10.6640625" customWidth="1"/>
    <col min="13" max="29" width="10" customWidth="1"/>
    <col min="30" max="38" width="9.33203125" customWidth="1"/>
    <col min="39" max="60" width="9.6640625" customWidth="1"/>
    <col min="61" max="100" width="9.33203125" customWidth="1"/>
    <col min="101" max="119" width="9.6640625" customWidth="1"/>
    <col min="120" max="128" width="9.33203125" customWidth="1"/>
    <col min="129" max="150" width="9.83203125" customWidth="1"/>
    <col min="151" max="159" width="9.33203125" customWidth="1"/>
    <col min="160" max="180" width="9.5" customWidth="1"/>
    <col min="181" max="189" width="9.33203125" customWidth="1"/>
    <col min="190" max="211" width="10.1640625" customWidth="1"/>
    <col min="212" max="220" width="9.33203125" customWidth="1"/>
    <col min="221" max="241" width="9.5" customWidth="1"/>
    <col min="242" max="281" width="9.33203125" customWidth="1"/>
    <col min="282" max="303" width="9.83203125" customWidth="1"/>
    <col min="304" max="312" width="9.33203125" customWidth="1"/>
    <col min="313" max="333" width="9.6640625" customWidth="1"/>
    <col min="334" max="342" width="9.33203125" customWidth="1"/>
    <col min="343" max="364" width="9.5" customWidth="1"/>
    <col min="365" max="373" width="9.33203125" customWidth="1"/>
    <col min="374" max="374" width="10" customWidth="1"/>
  </cols>
  <sheetData>
    <row r="2" spans="1:374" x14ac:dyDescent="0.15">
      <c r="A2" t="s">
        <v>5</v>
      </c>
      <c r="B2" t="s">
        <v>17</v>
      </c>
      <c r="C2" t="s">
        <v>0</v>
      </c>
      <c r="D2" t="s">
        <v>13</v>
      </c>
      <c r="E2" t="s">
        <v>14</v>
      </c>
      <c r="F2" t="s">
        <v>4</v>
      </c>
      <c r="G2" t="s">
        <v>15</v>
      </c>
      <c r="H2" t="s">
        <v>16</v>
      </c>
      <c r="J2" s="3" t="s">
        <v>5</v>
      </c>
      <c r="K2" t="s">
        <v>18</v>
      </c>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row>
    <row r="3" spans="1:374" x14ac:dyDescent="0.15">
      <c r="A3" t="e" vm="1613">
        <v>#VALUE!</v>
      </c>
      <c r="B3" t="str" cm="1">
        <f t="array" ref="B3">_FV(WatchList[[#This Row],[Stock]],"Exchange abbreviation",TRUE)</f>
        <v>XNAS</v>
      </c>
      <c r="C3" t="str" cm="1">
        <f t="array" ref="C3">_FV(WatchList[[#This Row],[Stock]],"Ticker symbol",TRUE)</f>
        <v>MSFT</v>
      </c>
      <c r="D3" s="4" cm="1">
        <f t="array" ref="D3">_FV(A3,"52 week high",TRUE)</f>
        <v>333.4</v>
      </c>
      <c r="E3" s="4" cm="1">
        <f t="array" ref="E3">_FV(A3,"52 week low",TRUE)</f>
        <v>213.43100000000001</v>
      </c>
      <c r="F3" s="4" cm="1">
        <f t="array" ref="F3">_FV(A3,"Price")</f>
        <v>332.89</v>
      </c>
      <c r="G3" s="1" cm="1">
        <f t="array" ref="G3">_FV(A3,"P/E",TRUE)</f>
        <v>35.326900000000002</v>
      </c>
      <c r="H3" s="7" cm="1">
        <f t="array" ref="H3">_FV(A3,"Change (%)",TRUE)</f>
        <v>2.1385999999999999E-2</v>
      </c>
    </row>
    <row r="4" spans="1:374" x14ac:dyDescent="0.15">
      <c r="A4" t="e" vm="1614">
        <v>#VALUE!</v>
      </c>
      <c r="B4" t="str" cm="1">
        <f t="array" ref="B4">_FV(WatchList[[#This Row],[Stock]],"Exchange abbreviation",TRUE)</f>
        <v>XTSE</v>
      </c>
      <c r="C4" t="str" cm="1">
        <f t="array" ref="C4">_FV(WatchList[[#This Row],[Stock]],"Ticker symbol",TRUE)</f>
        <v>VFV</v>
      </c>
      <c r="D4" s="4" cm="1">
        <f t="array" ref="D4">_FV(A4,"52 week high",TRUE)</f>
        <v>102.07</v>
      </c>
      <c r="E4" s="4" cm="1">
        <f t="array" ref="E4">_FV(A4,"52 week low",TRUE)</f>
        <v>83.77</v>
      </c>
      <c r="F4" s="4" cm="1">
        <f t="array" ref="F4">_FV(A4,"Price")</f>
        <v>101.98</v>
      </c>
      <c r="G4" s="1" t="e" cm="1" vm="1615">
        <f t="array" ref="G4">_FV(A4,"P/E",TRUE)</f>
        <v>#VALUE!</v>
      </c>
      <c r="H4" s="7" cm="1">
        <f t="array" ref="H4">_FV(A4,"Change (%)",TRUE)</f>
        <v>2.7529999999999998E-3</v>
      </c>
      <c r="J4" s="3" t="s">
        <v>17</v>
      </c>
      <c r="K4" s="3" t="s">
        <v>0</v>
      </c>
    </row>
    <row r="5" spans="1:374" x14ac:dyDescent="0.15">
      <c r="J5" t="s">
        <v>33</v>
      </c>
      <c r="K5" t="s">
        <v>31</v>
      </c>
    </row>
    <row r="6" spans="1:374" x14ac:dyDescent="0.15">
      <c r="J6" t="s">
        <v>34</v>
      </c>
      <c r="K6" t="s">
        <v>32</v>
      </c>
    </row>
    <row r="14" spans="1:374" x14ac:dyDescent="0.15">
      <c r="J14" s="8"/>
    </row>
    <row r="15" spans="1:374" x14ac:dyDescent="0.15">
      <c r="J15" s="8"/>
    </row>
    <row r="16" spans="1:374" x14ac:dyDescent="0.15">
      <c r="J16" s="8"/>
    </row>
    <row r="17" spans="10:10" x14ac:dyDescent="0.15">
      <c r="J17" s="8"/>
    </row>
    <row r="18" spans="10:10" x14ac:dyDescent="0.15">
      <c r="J18" s="8"/>
    </row>
    <row r="19" spans="10:10" x14ac:dyDescent="0.15">
      <c r="J19" s="8"/>
    </row>
    <row r="20" spans="10:10" x14ac:dyDescent="0.15">
      <c r="J20" s="8"/>
    </row>
    <row r="21" spans="10:10" x14ac:dyDescent="0.15">
      <c r="J21" s="8"/>
    </row>
    <row r="22" spans="10:10" x14ac:dyDescent="0.15">
      <c r="J22" s="8"/>
    </row>
    <row r="23" spans="10:10" x14ac:dyDescent="0.15">
      <c r="J23" s="8"/>
    </row>
    <row r="24" spans="10:10" x14ac:dyDescent="0.15">
      <c r="J24" s="8"/>
    </row>
    <row r="25" spans="10:10" x14ac:dyDescent="0.15">
      <c r="J25" s="8"/>
    </row>
    <row r="26" spans="10:10" x14ac:dyDescent="0.15">
      <c r="J26" s="8"/>
    </row>
    <row r="27" spans="10:10" x14ac:dyDescent="0.15">
      <c r="J27" s="8"/>
    </row>
    <row r="28" spans="10:10" x14ac:dyDescent="0.15">
      <c r="J28" s="8"/>
    </row>
    <row r="29" spans="10:10" x14ac:dyDescent="0.15">
      <c r="J29" s="8"/>
    </row>
    <row r="30" spans="10:10" x14ac:dyDescent="0.15">
      <c r="J30" s="8"/>
    </row>
    <row r="31" spans="10:10" x14ac:dyDescent="0.15">
      <c r="J31" s="8"/>
    </row>
    <row r="32" spans="10:10" x14ac:dyDescent="0.15">
      <c r="J32" s="8"/>
    </row>
    <row r="33" spans="10:10" x14ac:dyDescent="0.15">
      <c r="J33" s="8"/>
    </row>
    <row r="34" spans="10:10" x14ac:dyDescent="0.15">
      <c r="J34" s="8"/>
    </row>
    <row r="35" spans="10:10" x14ac:dyDescent="0.15">
      <c r="J35" s="8"/>
    </row>
    <row r="36" spans="10:10" x14ac:dyDescent="0.15">
      <c r="J36" s="8"/>
    </row>
    <row r="37" spans="10:10" x14ac:dyDescent="0.15">
      <c r="J37" s="8"/>
    </row>
    <row r="38" spans="10:10" x14ac:dyDescent="0.15">
      <c r="J38" s="8"/>
    </row>
    <row r="39" spans="10:10" x14ac:dyDescent="0.15">
      <c r="J39" s="8"/>
    </row>
    <row r="40" spans="10:10" x14ac:dyDescent="0.15">
      <c r="J40" s="8"/>
    </row>
    <row r="41" spans="10:10" x14ac:dyDescent="0.15">
      <c r="J41" s="8"/>
    </row>
    <row r="42" spans="10:10" x14ac:dyDescent="0.15">
      <c r="J42" s="8"/>
    </row>
    <row r="43" spans="10:10" x14ac:dyDescent="0.15">
      <c r="J43" s="8"/>
    </row>
    <row r="44" spans="10:10" x14ac:dyDescent="0.15">
      <c r="J44" s="8"/>
    </row>
    <row r="45" spans="10:10" x14ac:dyDescent="0.15">
      <c r="J45" s="8"/>
    </row>
    <row r="46" spans="10:10" x14ac:dyDescent="0.15">
      <c r="J46" s="8"/>
    </row>
    <row r="47" spans="10:10" x14ac:dyDescent="0.15">
      <c r="J47" s="8"/>
    </row>
    <row r="48" spans="10:10" x14ac:dyDescent="0.15">
      <c r="J48" s="8"/>
    </row>
    <row r="49" spans="10:10" x14ac:dyDescent="0.15">
      <c r="J49" s="8"/>
    </row>
    <row r="50" spans="10:10" x14ac:dyDescent="0.15">
      <c r="J50" s="8"/>
    </row>
    <row r="51" spans="10:10" x14ac:dyDescent="0.15">
      <c r="J51" s="8"/>
    </row>
    <row r="52" spans="10:10" x14ac:dyDescent="0.15">
      <c r="J52" s="8"/>
    </row>
    <row r="53" spans="10:10" x14ac:dyDescent="0.15">
      <c r="J53" s="8"/>
    </row>
    <row r="54" spans="10:10" x14ac:dyDescent="0.15">
      <c r="J54" s="8"/>
    </row>
    <row r="55" spans="10:10" x14ac:dyDescent="0.15">
      <c r="J55" s="8"/>
    </row>
    <row r="56" spans="10:10" x14ac:dyDescent="0.15">
      <c r="J56" s="8"/>
    </row>
    <row r="57" spans="10:10" x14ac:dyDescent="0.15">
      <c r="J57" s="8"/>
    </row>
    <row r="58" spans="10:10" x14ac:dyDescent="0.15">
      <c r="J58" s="8"/>
    </row>
    <row r="59" spans="10:10" x14ac:dyDescent="0.15">
      <c r="J59" s="8"/>
    </row>
    <row r="60" spans="10:10" x14ac:dyDescent="0.15">
      <c r="J60" s="8"/>
    </row>
    <row r="61" spans="10:10" x14ac:dyDescent="0.15">
      <c r="J61" s="8"/>
    </row>
    <row r="62" spans="10:10" x14ac:dyDescent="0.15">
      <c r="J62" s="8"/>
    </row>
    <row r="63" spans="10:10" x14ac:dyDescent="0.15">
      <c r="J63" s="8"/>
    </row>
    <row r="64" spans="10:10" x14ac:dyDescent="0.15">
      <c r="J64" s="8"/>
    </row>
    <row r="65" spans="10:10" x14ac:dyDescent="0.15">
      <c r="J65" s="8"/>
    </row>
    <row r="66" spans="10:10" x14ac:dyDescent="0.15">
      <c r="J66" s="8"/>
    </row>
    <row r="67" spans="10:10" x14ac:dyDescent="0.15">
      <c r="J67" s="8"/>
    </row>
    <row r="68" spans="10:10" x14ac:dyDescent="0.15">
      <c r="J68" s="8"/>
    </row>
    <row r="69" spans="10:10" x14ac:dyDescent="0.15">
      <c r="J69" s="8"/>
    </row>
    <row r="70" spans="10:10" x14ac:dyDescent="0.15">
      <c r="J70" s="8"/>
    </row>
    <row r="71" spans="10:10" x14ac:dyDescent="0.15">
      <c r="J71" s="8"/>
    </row>
    <row r="72" spans="10:10" x14ac:dyDescent="0.15">
      <c r="J72" s="8"/>
    </row>
    <row r="73" spans="10:10" x14ac:dyDescent="0.15">
      <c r="J73" s="8"/>
    </row>
    <row r="74" spans="10:10" x14ac:dyDescent="0.15">
      <c r="J74" s="8"/>
    </row>
    <row r="75" spans="10:10" x14ac:dyDescent="0.15">
      <c r="J75" s="8"/>
    </row>
    <row r="76" spans="10:10" x14ac:dyDescent="0.15">
      <c r="J76" s="8"/>
    </row>
    <row r="77" spans="10:10" x14ac:dyDescent="0.15">
      <c r="J77" s="8"/>
    </row>
    <row r="78" spans="10:10" x14ac:dyDescent="0.15">
      <c r="J78" s="8"/>
    </row>
    <row r="79" spans="10:10" x14ac:dyDescent="0.15">
      <c r="J79" s="8"/>
    </row>
    <row r="80" spans="10:10" x14ac:dyDescent="0.15">
      <c r="J80" s="8"/>
    </row>
    <row r="81" spans="10:10" x14ac:dyDescent="0.15">
      <c r="J81" s="8"/>
    </row>
    <row r="82" spans="10:10" x14ac:dyDescent="0.15">
      <c r="J82" s="8"/>
    </row>
    <row r="83" spans="10:10" x14ac:dyDescent="0.15">
      <c r="J83" s="8"/>
    </row>
    <row r="84" spans="10:10" x14ac:dyDescent="0.15">
      <c r="J84" s="8"/>
    </row>
    <row r="85" spans="10:10" x14ac:dyDescent="0.15">
      <c r="J85" s="8"/>
    </row>
    <row r="86" spans="10:10" x14ac:dyDescent="0.15">
      <c r="J86" s="8"/>
    </row>
    <row r="87" spans="10:10" x14ac:dyDescent="0.15">
      <c r="J87" s="8"/>
    </row>
    <row r="88" spans="10:10" x14ac:dyDescent="0.15">
      <c r="J88" s="8"/>
    </row>
    <row r="89" spans="10:10" x14ac:dyDescent="0.15">
      <c r="J89" s="8"/>
    </row>
    <row r="90" spans="10:10" x14ac:dyDescent="0.15">
      <c r="J90" s="8"/>
    </row>
    <row r="91" spans="10:10" x14ac:dyDescent="0.15">
      <c r="J91" s="8"/>
    </row>
    <row r="92" spans="10:10" x14ac:dyDescent="0.15">
      <c r="J92" s="8"/>
    </row>
    <row r="93" spans="10:10" x14ac:dyDescent="0.15">
      <c r="J93" s="8"/>
    </row>
    <row r="94" spans="10:10" x14ac:dyDescent="0.15">
      <c r="J94" s="8"/>
    </row>
    <row r="95" spans="10:10" x14ac:dyDescent="0.15">
      <c r="J95" s="8"/>
    </row>
    <row r="96" spans="10:10" x14ac:dyDescent="0.15">
      <c r="J96" s="8"/>
    </row>
    <row r="97" spans="10:10" x14ac:dyDescent="0.15">
      <c r="J97" s="8"/>
    </row>
    <row r="98" spans="10:10" x14ac:dyDescent="0.15">
      <c r="J98" s="8"/>
    </row>
    <row r="99" spans="10:10" x14ac:dyDescent="0.15">
      <c r="J99" s="8"/>
    </row>
    <row r="100" spans="10:10" x14ac:dyDescent="0.15">
      <c r="J100" s="8"/>
    </row>
    <row r="101" spans="10:10" x14ac:dyDescent="0.15">
      <c r="J101" s="8"/>
    </row>
    <row r="102" spans="10:10" x14ac:dyDescent="0.15">
      <c r="J102" s="8"/>
    </row>
    <row r="103" spans="10:10" x14ac:dyDescent="0.15">
      <c r="J103" s="8"/>
    </row>
    <row r="104" spans="10:10" x14ac:dyDescent="0.15">
      <c r="J104" s="8"/>
    </row>
    <row r="105" spans="10:10" x14ac:dyDescent="0.15">
      <c r="J105" s="8"/>
    </row>
    <row r="106" spans="10:10" x14ac:dyDescent="0.15">
      <c r="J106" s="8"/>
    </row>
    <row r="107" spans="10:10" x14ac:dyDescent="0.15">
      <c r="J107" s="8"/>
    </row>
    <row r="108" spans="10:10" x14ac:dyDescent="0.15">
      <c r="J108" s="8"/>
    </row>
    <row r="109" spans="10:10" x14ac:dyDescent="0.15">
      <c r="J109" s="8"/>
    </row>
    <row r="110" spans="10:10" x14ac:dyDescent="0.15">
      <c r="J110" s="8"/>
    </row>
    <row r="111" spans="10:10" x14ac:dyDescent="0.15">
      <c r="J111" s="8"/>
    </row>
    <row r="112" spans="10:10" x14ac:dyDescent="0.15">
      <c r="J112" s="8"/>
    </row>
    <row r="113" spans="10:10" x14ac:dyDescent="0.15">
      <c r="J113" s="8"/>
    </row>
    <row r="114" spans="10:10" x14ac:dyDescent="0.15">
      <c r="J114" s="8"/>
    </row>
    <row r="115" spans="10:10" x14ac:dyDescent="0.15">
      <c r="J115" s="8"/>
    </row>
    <row r="116" spans="10:10" x14ac:dyDescent="0.15">
      <c r="J116" s="8"/>
    </row>
    <row r="117" spans="10:10" x14ac:dyDescent="0.15">
      <c r="J117" s="8"/>
    </row>
    <row r="118" spans="10:10" x14ac:dyDescent="0.15">
      <c r="J118" s="8"/>
    </row>
    <row r="119" spans="10:10" x14ac:dyDescent="0.15">
      <c r="J119" s="8"/>
    </row>
    <row r="120" spans="10:10" x14ac:dyDescent="0.15">
      <c r="J120" s="8"/>
    </row>
    <row r="121" spans="10:10" x14ac:dyDescent="0.15">
      <c r="J121" s="8"/>
    </row>
    <row r="122" spans="10:10" x14ac:dyDescent="0.15">
      <c r="J122" s="8"/>
    </row>
    <row r="123" spans="10:10" x14ac:dyDescent="0.15">
      <c r="J123" s="8"/>
    </row>
    <row r="124" spans="10:10" x14ac:dyDescent="0.15">
      <c r="J124" s="8"/>
    </row>
    <row r="125" spans="10:10" x14ac:dyDescent="0.15">
      <c r="J125" s="8"/>
    </row>
    <row r="126" spans="10:10" x14ac:dyDescent="0.15">
      <c r="J126" s="8"/>
    </row>
    <row r="127" spans="10:10" x14ac:dyDescent="0.15">
      <c r="J127" s="8"/>
    </row>
    <row r="128" spans="10:10" x14ac:dyDescent="0.15">
      <c r="J128" s="8"/>
    </row>
    <row r="129" spans="10:10" x14ac:dyDescent="0.15">
      <c r="J129" s="8"/>
    </row>
    <row r="130" spans="10:10" x14ac:dyDescent="0.15">
      <c r="J130" s="8"/>
    </row>
    <row r="131" spans="10:10" x14ac:dyDescent="0.15">
      <c r="J131" s="8"/>
    </row>
    <row r="132" spans="10:10" x14ac:dyDescent="0.15">
      <c r="J132" s="8"/>
    </row>
    <row r="133" spans="10:10" x14ac:dyDescent="0.15">
      <c r="J133" s="8"/>
    </row>
    <row r="134" spans="10:10" x14ac:dyDescent="0.15">
      <c r="J134" s="8"/>
    </row>
    <row r="135" spans="10:10" x14ac:dyDescent="0.15">
      <c r="J135" s="8"/>
    </row>
    <row r="136" spans="10:10" x14ac:dyDescent="0.15">
      <c r="J136" s="8"/>
    </row>
    <row r="137" spans="10:10" x14ac:dyDescent="0.15">
      <c r="J137" s="8"/>
    </row>
    <row r="138" spans="10:10" x14ac:dyDescent="0.15">
      <c r="J138" s="8"/>
    </row>
    <row r="139" spans="10:10" x14ac:dyDescent="0.15">
      <c r="J139" s="8"/>
    </row>
    <row r="140" spans="10:10" x14ac:dyDescent="0.15">
      <c r="J140" s="8"/>
    </row>
    <row r="141" spans="10:10" x14ac:dyDescent="0.15">
      <c r="J141" s="8"/>
    </row>
    <row r="142" spans="10:10" x14ac:dyDescent="0.15">
      <c r="J142" s="8"/>
    </row>
    <row r="143" spans="10:10" x14ac:dyDescent="0.15">
      <c r="J143" s="8"/>
    </row>
    <row r="144" spans="10:10" x14ac:dyDescent="0.15">
      <c r="J144" s="8"/>
    </row>
    <row r="145" spans="10:10" x14ac:dyDescent="0.15">
      <c r="J145" s="8"/>
    </row>
    <row r="146" spans="10:10" x14ac:dyDescent="0.15">
      <c r="J146" s="8"/>
    </row>
    <row r="147" spans="10:10" x14ac:dyDescent="0.15">
      <c r="J147" s="8"/>
    </row>
    <row r="148" spans="10:10" x14ac:dyDescent="0.15">
      <c r="J148" s="8"/>
    </row>
    <row r="149" spans="10:10" x14ac:dyDescent="0.15">
      <c r="J149" s="8"/>
    </row>
    <row r="150" spans="10:10" x14ac:dyDescent="0.15">
      <c r="J150" s="8"/>
    </row>
    <row r="151" spans="10:10" x14ac:dyDescent="0.15">
      <c r="J151" s="8"/>
    </row>
    <row r="152" spans="10:10" x14ac:dyDescent="0.15">
      <c r="J152" s="8"/>
    </row>
    <row r="153" spans="10:10" x14ac:dyDescent="0.15">
      <c r="J153" s="8"/>
    </row>
    <row r="154" spans="10:10" x14ac:dyDescent="0.15">
      <c r="J154" s="8"/>
    </row>
    <row r="155" spans="10:10" x14ac:dyDescent="0.15">
      <c r="J155" s="8"/>
    </row>
    <row r="156" spans="10:10" x14ac:dyDescent="0.15">
      <c r="J156" s="8"/>
    </row>
    <row r="157" spans="10:10" x14ac:dyDescent="0.15">
      <c r="J157" s="8"/>
    </row>
    <row r="158" spans="10:10" x14ac:dyDescent="0.15">
      <c r="J158" s="8"/>
    </row>
    <row r="159" spans="10:10" x14ac:dyDescent="0.15">
      <c r="J159" s="8"/>
    </row>
    <row r="160" spans="10:10" x14ac:dyDescent="0.15">
      <c r="J160" s="8"/>
    </row>
    <row r="161" spans="10:10" x14ac:dyDescent="0.15">
      <c r="J161" s="8"/>
    </row>
    <row r="162" spans="10:10" x14ac:dyDescent="0.15">
      <c r="J162" s="8"/>
    </row>
    <row r="163" spans="10:10" x14ac:dyDescent="0.15">
      <c r="J163" s="8"/>
    </row>
    <row r="164" spans="10:10" x14ac:dyDescent="0.15">
      <c r="J164" s="8"/>
    </row>
    <row r="165" spans="10:10" x14ac:dyDescent="0.15">
      <c r="J165" s="8"/>
    </row>
    <row r="166" spans="10:10" x14ac:dyDescent="0.15">
      <c r="J166" s="8"/>
    </row>
    <row r="167" spans="10:10" x14ac:dyDescent="0.15">
      <c r="J167" s="8"/>
    </row>
    <row r="168" spans="10:10" x14ac:dyDescent="0.15">
      <c r="J168" s="8"/>
    </row>
    <row r="169" spans="10:10" x14ac:dyDescent="0.15">
      <c r="J169" s="8"/>
    </row>
    <row r="170" spans="10:10" x14ac:dyDescent="0.15">
      <c r="J170" s="8"/>
    </row>
    <row r="171" spans="10:10" x14ac:dyDescent="0.15">
      <c r="J171" s="8"/>
    </row>
    <row r="172" spans="10:10" x14ac:dyDescent="0.15">
      <c r="J172" s="8"/>
    </row>
    <row r="173" spans="10:10" x14ac:dyDescent="0.15">
      <c r="J173" s="8"/>
    </row>
    <row r="174" spans="10:10" x14ac:dyDescent="0.15">
      <c r="J174" s="8"/>
    </row>
    <row r="175" spans="10:10" x14ac:dyDescent="0.15">
      <c r="J175" s="8"/>
    </row>
    <row r="176" spans="10:10" x14ac:dyDescent="0.15">
      <c r="J176" s="8"/>
    </row>
    <row r="177" spans="10:10" x14ac:dyDescent="0.15">
      <c r="J177" s="8"/>
    </row>
    <row r="178" spans="10:10" x14ac:dyDescent="0.15">
      <c r="J178" s="8"/>
    </row>
    <row r="179" spans="10:10" x14ac:dyDescent="0.15">
      <c r="J179" s="8"/>
    </row>
    <row r="180" spans="10:10" x14ac:dyDescent="0.15">
      <c r="J180" s="8"/>
    </row>
    <row r="181" spans="10:10" x14ac:dyDescent="0.15">
      <c r="J181" s="8"/>
    </row>
    <row r="182" spans="10:10" x14ac:dyDescent="0.15">
      <c r="J182" s="8"/>
    </row>
    <row r="183" spans="10:10" x14ac:dyDescent="0.15">
      <c r="J183" s="8"/>
    </row>
    <row r="184" spans="10:10" x14ac:dyDescent="0.15">
      <c r="J184" s="8"/>
    </row>
    <row r="185" spans="10:10" x14ac:dyDescent="0.15">
      <c r="J185" s="8"/>
    </row>
    <row r="186" spans="10:10" x14ac:dyDescent="0.15">
      <c r="J186" s="8"/>
    </row>
    <row r="187" spans="10:10" x14ac:dyDescent="0.15">
      <c r="J187" s="8"/>
    </row>
    <row r="188" spans="10:10" x14ac:dyDescent="0.15">
      <c r="J188" s="8"/>
    </row>
    <row r="189" spans="10:10" x14ac:dyDescent="0.15">
      <c r="J189" s="8"/>
    </row>
    <row r="190" spans="10:10" x14ac:dyDescent="0.15">
      <c r="J190" s="8"/>
    </row>
    <row r="191" spans="10:10" x14ac:dyDescent="0.15">
      <c r="J191" s="8"/>
    </row>
    <row r="192" spans="10:10" x14ac:dyDescent="0.15">
      <c r="J192" s="8"/>
    </row>
    <row r="193" spans="10:10" x14ac:dyDescent="0.15">
      <c r="J193" s="8"/>
    </row>
    <row r="194" spans="10:10" x14ac:dyDescent="0.15">
      <c r="J194" s="8"/>
    </row>
    <row r="195" spans="10:10" x14ac:dyDescent="0.15">
      <c r="J195" s="8"/>
    </row>
    <row r="196" spans="10:10" x14ac:dyDescent="0.15">
      <c r="J196" s="8"/>
    </row>
    <row r="197" spans="10:10" x14ac:dyDescent="0.15">
      <c r="J197" s="8"/>
    </row>
    <row r="198" spans="10:10" x14ac:dyDescent="0.15">
      <c r="J198" s="8"/>
    </row>
    <row r="199" spans="10:10" x14ac:dyDescent="0.15">
      <c r="J199" s="8"/>
    </row>
    <row r="200" spans="10:10" x14ac:dyDescent="0.15">
      <c r="J200" s="8"/>
    </row>
    <row r="201" spans="10:10" x14ac:dyDescent="0.15">
      <c r="J201" s="8"/>
    </row>
    <row r="202" spans="10:10" x14ac:dyDescent="0.15">
      <c r="J202" s="8"/>
    </row>
    <row r="203" spans="10:10" x14ac:dyDescent="0.15">
      <c r="J203" s="8"/>
    </row>
    <row r="204" spans="10:10" x14ac:dyDescent="0.15">
      <c r="J204" s="8"/>
    </row>
    <row r="205" spans="10:10" x14ac:dyDescent="0.15">
      <c r="J205" s="8"/>
    </row>
    <row r="206" spans="10:10" x14ac:dyDescent="0.15">
      <c r="J206" s="8"/>
    </row>
    <row r="207" spans="10:10" x14ac:dyDescent="0.15">
      <c r="J207" s="8"/>
    </row>
    <row r="208" spans="10:10" x14ac:dyDescent="0.15">
      <c r="J208" s="8"/>
    </row>
    <row r="209" spans="10:10" x14ac:dyDescent="0.15">
      <c r="J209" s="8"/>
    </row>
    <row r="210" spans="10:10" x14ac:dyDescent="0.15">
      <c r="J210" s="8"/>
    </row>
    <row r="211" spans="10:10" x14ac:dyDescent="0.15">
      <c r="J211" s="8"/>
    </row>
    <row r="212" spans="10:10" x14ac:dyDescent="0.15">
      <c r="J212" s="8"/>
    </row>
    <row r="213" spans="10:10" x14ac:dyDescent="0.15">
      <c r="J213" s="8"/>
    </row>
    <row r="214" spans="10:10" x14ac:dyDescent="0.15">
      <c r="J214" s="8"/>
    </row>
    <row r="215" spans="10:10" x14ac:dyDescent="0.15">
      <c r="J215" s="8"/>
    </row>
    <row r="216" spans="10:10" x14ac:dyDescent="0.15">
      <c r="J216" s="8"/>
    </row>
    <row r="217" spans="10:10" x14ac:dyDescent="0.15">
      <c r="J217" s="8"/>
    </row>
    <row r="218" spans="10:10" x14ac:dyDescent="0.15">
      <c r="J218" s="8"/>
    </row>
    <row r="219" spans="10:10" x14ac:dyDescent="0.15">
      <c r="J219" s="8"/>
    </row>
    <row r="220" spans="10:10" x14ac:dyDescent="0.15">
      <c r="J220" s="8"/>
    </row>
    <row r="221" spans="10:10" x14ac:dyDescent="0.15">
      <c r="J221" s="8"/>
    </row>
    <row r="222" spans="10:10" x14ac:dyDescent="0.15">
      <c r="J222" s="8"/>
    </row>
    <row r="223" spans="10:10" x14ac:dyDescent="0.15">
      <c r="J223" s="8"/>
    </row>
    <row r="224" spans="10:10" x14ac:dyDescent="0.15">
      <c r="J224" s="8"/>
    </row>
    <row r="225" spans="10:10" x14ac:dyDescent="0.15">
      <c r="J225" s="8"/>
    </row>
    <row r="226" spans="10:10" x14ac:dyDescent="0.15">
      <c r="J226" s="8"/>
    </row>
    <row r="227" spans="10:10" x14ac:dyDescent="0.15">
      <c r="J227" s="8"/>
    </row>
    <row r="228" spans="10:10" x14ac:dyDescent="0.15">
      <c r="J228" s="8"/>
    </row>
    <row r="229" spans="10:10" x14ac:dyDescent="0.15">
      <c r="J229" s="8"/>
    </row>
    <row r="230" spans="10:10" x14ac:dyDescent="0.15">
      <c r="J230" s="8"/>
    </row>
    <row r="231" spans="10:10" x14ac:dyDescent="0.15">
      <c r="J231" s="8"/>
    </row>
    <row r="232" spans="10:10" x14ac:dyDescent="0.15">
      <c r="J232" s="8"/>
    </row>
    <row r="233" spans="10:10" x14ac:dyDescent="0.15">
      <c r="J233" s="8"/>
    </row>
    <row r="234" spans="10:10" x14ac:dyDescent="0.15">
      <c r="J234" s="8"/>
    </row>
    <row r="235" spans="10:10" x14ac:dyDescent="0.15">
      <c r="J235" s="8"/>
    </row>
    <row r="236" spans="10:10" x14ac:dyDescent="0.15">
      <c r="J236" s="8"/>
    </row>
    <row r="237" spans="10:10" x14ac:dyDescent="0.15">
      <c r="J237" s="8"/>
    </row>
    <row r="238" spans="10:10" x14ac:dyDescent="0.15">
      <c r="J238" s="8"/>
    </row>
    <row r="239" spans="10:10" x14ac:dyDescent="0.15">
      <c r="J239" s="8"/>
    </row>
    <row r="240" spans="10:10" x14ac:dyDescent="0.15">
      <c r="J240" s="8"/>
    </row>
    <row r="241" spans="10:10" x14ac:dyDescent="0.15">
      <c r="J241" s="8"/>
    </row>
    <row r="242" spans="10:10" x14ac:dyDescent="0.15">
      <c r="J242" s="8"/>
    </row>
    <row r="243" spans="10:10" x14ac:dyDescent="0.15">
      <c r="J243" s="8"/>
    </row>
    <row r="244" spans="10:10" x14ac:dyDescent="0.15">
      <c r="J244" s="8"/>
    </row>
    <row r="245" spans="10:10" x14ac:dyDescent="0.15">
      <c r="J245" s="8"/>
    </row>
    <row r="246" spans="10:10" x14ac:dyDescent="0.15">
      <c r="J246" s="8"/>
    </row>
    <row r="247" spans="10:10" x14ac:dyDescent="0.15">
      <c r="J247" s="8"/>
    </row>
    <row r="248" spans="10:10" x14ac:dyDescent="0.15">
      <c r="J248" s="8"/>
    </row>
    <row r="249" spans="10:10" x14ac:dyDescent="0.15">
      <c r="J249" s="8"/>
    </row>
    <row r="250" spans="10:10" x14ac:dyDescent="0.15">
      <c r="J250" s="8"/>
    </row>
    <row r="251" spans="10:10" x14ac:dyDescent="0.15">
      <c r="J251" s="8"/>
    </row>
    <row r="252" spans="10:10" x14ac:dyDescent="0.15">
      <c r="J252" s="8"/>
    </row>
    <row r="253" spans="10:10" x14ac:dyDescent="0.15">
      <c r="J253" s="8"/>
    </row>
    <row r="254" spans="10:10" x14ac:dyDescent="0.15">
      <c r="J254" s="8"/>
    </row>
    <row r="255" spans="10:10" x14ac:dyDescent="0.15">
      <c r="J255" s="8"/>
    </row>
    <row r="256" spans="10:10" x14ac:dyDescent="0.15">
      <c r="J256" s="8"/>
    </row>
    <row r="257" spans="10:10" x14ac:dyDescent="0.15">
      <c r="J257" s="8"/>
    </row>
    <row r="258" spans="10:10" x14ac:dyDescent="0.15">
      <c r="J258" s="8"/>
    </row>
    <row r="259" spans="10:10" x14ac:dyDescent="0.15">
      <c r="J259" s="8"/>
    </row>
    <row r="260" spans="10:10" x14ac:dyDescent="0.15">
      <c r="J260" s="8"/>
    </row>
    <row r="261" spans="10:10" x14ac:dyDescent="0.15">
      <c r="J261" s="8"/>
    </row>
    <row r="262" spans="10:10" x14ac:dyDescent="0.15">
      <c r="J262" s="8"/>
    </row>
    <row r="263" spans="10:10" x14ac:dyDescent="0.15">
      <c r="J263" s="8"/>
    </row>
    <row r="264" spans="10:10" x14ac:dyDescent="0.15">
      <c r="J264" s="8"/>
    </row>
    <row r="265" spans="10:10" x14ac:dyDescent="0.15">
      <c r="J265" s="8"/>
    </row>
    <row r="266" spans="10:10" x14ac:dyDescent="0.15">
      <c r="J266" s="8"/>
    </row>
    <row r="267" spans="10:10" x14ac:dyDescent="0.15">
      <c r="J267" s="8"/>
    </row>
    <row r="268" spans="10:10" x14ac:dyDescent="0.15">
      <c r="J268" s="8"/>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B4715-085E-4F49-A4E3-F341ABC33593}">
  <sheetPr codeName="Sheet4"/>
  <dimension ref="A1:DC26"/>
  <sheetViews>
    <sheetView workbookViewId="0">
      <selection activeCell="C4" sqref="C4"/>
    </sheetView>
  </sheetViews>
  <sheetFormatPr baseColWidth="10" defaultColWidth="8.83203125" defaultRowHeight="14" x14ac:dyDescent="0.15"/>
  <cols>
    <col min="1" max="1" width="11.5" customWidth="1"/>
    <col min="2" max="2" width="12.33203125" customWidth="1"/>
    <col min="3" max="6" width="10.6640625" customWidth="1"/>
    <col min="7" max="7" width="13.5" customWidth="1"/>
  </cols>
  <sheetData>
    <row r="1" spans="1:107" x14ac:dyDescent="0.15">
      <c r="A1" s="3" t="s">
        <v>5</v>
      </c>
      <c r="B1" t="s">
        <v>18</v>
      </c>
    </row>
    <row r="3" spans="1:107" x14ac:dyDescent="0.15">
      <c r="A3" s="3" t="s">
        <v>17</v>
      </c>
      <c r="B3" s="3" t="s">
        <v>0</v>
      </c>
      <c r="C3" cm="1" vm="1616">
        <f t="array" aca="1" ref="C3:DC4" ca="1">TRANSPOSE(_xlfn.STOCKHISTORY(A4&amp;":"&amp;B4,TODAY()-730,TODAY(),1,0))</f>
        <v>44340</v>
      </c>
      <c r="D3" vm="1617">
        <f ca="1"/>
        <v>44348</v>
      </c>
      <c r="E3" vm="1618">
        <f ca="1"/>
        <v>44354</v>
      </c>
      <c r="F3" vm="1619">
        <f ca="1"/>
        <v>44361</v>
      </c>
      <c r="G3" vm="1620">
        <f ca="1"/>
        <v>44368</v>
      </c>
      <c r="H3" vm="1621">
        <f ca="1"/>
        <v>44375</v>
      </c>
      <c r="I3" vm="1622">
        <f ca="1"/>
        <v>44383</v>
      </c>
      <c r="J3" vm="1623">
        <f ca="1"/>
        <v>44389</v>
      </c>
      <c r="K3" vm="1624">
        <f ca="1"/>
        <v>44396</v>
      </c>
      <c r="L3" vm="1625">
        <f ca="1"/>
        <v>44403</v>
      </c>
      <c r="M3" vm="1626">
        <f ca="1"/>
        <v>44410</v>
      </c>
      <c r="N3" vm="1627">
        <f ca="1"/>
        <v>44417</v>
      </c>
      <c r="O3" vm="1628">
        <f ca="1"/>
        <v>44424</v>
      </c>
      <c r="P3" vm="1629">
        <f ca="1"/>
        <v>44431</v>
      </c>
      <c r="Q3" vm="1630">
        <f ca="1"/>
        <v>44438</v>
      </c>
      <c r="R3" vm="1631">
        <f ca="1"/>
        <v>44446</v>
      </c>
      <c r="S3" vm="1632">
        <f ca="1"/>
        <v>44452</v>
      </c>
      <c r="T3" vm="1633">
        <f ca="1"/>
        <v>44459</v>
      </c>
      <c r="U3" vm="1634">
        <f ca="1"/>
        <v>44466</v>
      </c>
      <c r="V3" vm="1635">
        <f ca="1"/>
        <v>44473</v>
      </c>
      <c r="W3" vm="1636">
        <f ca="1"/>
        <v>44480</v>
      </c>
      <c r="X3" vm="1637">
        <f ca="1"/>
        <v>44487</v>
      </c>
      <c r="Y3" vm="1638">
        <f ca="1"/>
        <v>44494</v>
      </c>
      <c r="Z3" vm="1639">
        <f ca="1"/>
        <v>44501</v>
      </c>
      <c r="AA3" vm="1640">
        <f ca="1"/>
        <v>44508</v>
      </c>
      <c r="AB3" vm="1641">
        <f ca="1"/>
        <v>44515</v>
      </c>
      <c r="AC3" vm="1642">
        <f ca="1"/>
        <v>44522</v>
      </c>
      <c r="AD3" vm="1643">
        <f ca="1"/>
        <v>44529</v>
      </c>
      <c r="AE3" vm="1644">
        <f ca="1"/>
        <v>44536</v>
      </c>
      <c r="AF3" vm="1645">
        <f ca="1"/>
        <v>44543</v>
      </c>
      <c r="AG3" vm="1646">
        <f ca="1"/>
        <v>44550</v>
      </c>
      <c r="AH3" vm="1647">
        <f ca="1"/>
        <v>44557</v>
      </c>
      <c r="AI3" vm="1648">
        <f ca="1"/>
        <v>44564</v>
      </c>
      <c r="AJ3" vm="1649">
        <f ca="1"/>
        <v>44571</v>
      </c>
      <c r="AK3" vm="1650">
        <f ca="1"/>
        <v>44579</v>
      </c>
      <c r="AL3" vm="1651">
        <f ca="1"/>
        <v>44585</v>
      </c>
      <c r="AM3" vm="1652">
        <f ca="1"/>
        <v>44592</v>
      </c>
      <c r="AN3" vm="1653">
        <f ca="1"/>
        <v>44599</v>
      </c>
      <c r="AO3" vm="1654">
        <f ca="1"/>
        <v>44606</v>
      </c>
      <c r="AP3" vm="1655">
        <f ca="1"/>
        <v>44614</v>
      </c>
      <c r="AQ3" vm="1656">
        <f ca="1"/>
        <v>44620</v>
      </c>
      <c r="AR3" vm="1657">
        <f ca="1"/>
        <v>44627</v>
      </c>
      <c r="AS3" vm="1658">
        <f ca="1"/>
        <v>44634</v>
      </c>
      <c r="AT3" vm="1659">
        <f ca="1"/>
        <v>44641</v>
      </c>
      <c r="AU3" vm="1660">
        <f ca="1"/>
        <v>44648</v>
      </c>
      <c r="AV3" vm="1661">
        <f ca="1"/>
        <v>44655</v>
      </c>
      <c r="AW3" vm="1662">
        <f ca="1"/>
        <v>44662</v>
      </c>
      <c r="AX3" vm="1663">
        <f ca="1"/>
        <v>44669</v>
      </c>
      <c r="AY3" vm="1664">
        <f ca="1"/>
        <v>44676</v>
      </c>
      <c r="AZ3" vm="1665">
        <f ca="1"/>
        <v>44683</v>
      </c>
      <c r="BA3" vm="1666">
        <f ca="1"/>
        <v>44690</v>
      </c>
      <c r="BB3" vm="1667">
        <f ca="1"/>
        <v>44697</v>
      </c>
      <c r="BC3" vm="1668">
        <f ca="1"/>
        <v>44704</v>
      </c>
      <c r="BD3" vm="2">
        <f ca="1"/>
        <v>44712</v>
      </c>
      <c r="BE3" vm="6">
        <f ca="1"/>
        <v>44718</v>
      </c>
      <c r="BF3" vm="11">
        <f ca="1"/>
        <v>44725</v>
      </c>
      <c r="BG3" vm="16">
        <f ca="1"/>
        <v>44733</v>
      </c>
      <c r="BH3" vm="20">
        <f ca="1"/>
        <v>44739</v>
      </c>
      <c r="BI3" vm="25">
        <f ca="1"/>
        <v>44747</v>
      </c>
      <c r="BJ3" vm="29">
        <f ca="1"/>
        <v>44753</v>
      </c>
      <c r="BK3" vm="34">
        <f ca="1"/>
        <v>44760</v>
      </c>
      <c r="BL3" vm="39">
        <f ca="1"/>
        <v>44767</v>
      </c>
      <c r="BM3" vm="44">
        <f ca="1"/>
        <v>44774</v>
      </c>
      <c r="BN3" vm="49">
        <f ca="1"/>
        <v>44781</v>
      </c>
      <c r="BO3" vm="54">
        <f ca="1"/>
        <v>44788</v>
      </c>
      <c r="BP3" vm="59">
        <f ca="1"/>
        <v>44795</v>
      </c>
      <c r="BQ3" vm="64">
        <f ca="1"/>
        <v>44802</v>
      </c>
      <c r="BR3" vm="69">
        <f ca="1"/>
        <v>44810</v>
      </c>
      <c r="BS3" vm="73">
        <f ca="1"/>
        <v>44816</v>
      </c>
      <c r="BT3" vm="78">
        <f ca="1"/>
        <v>44823</v>
      </c>
      <c r="BU3" vm="83">
        <f ca="1"/>
        <v>44830</v>
      </c>
      <c r="BV3" vm="88">
        <f ca="1"/>
        <v>44837</v>
      </c>
      <c r="BW3" vm="93">
        <f ca="1"/>
        <v>44844</v>
      </c>
      <c r="BX3" vm="98">
        <f ca="1"/>
        <v>44851</v>
      </c>
      <c r="BY3" vm="103">
        <f ca="1"/>
        <v>44858</v>
      </c>
      <c r="BZ3" vm="108">
        <f ca="1"/>
        <v>44865</v>
      </c>
      <c r="CA3" vm="113">
        <f ca="1"/>
        <v>44872</v>
      </c>
      <c r="CB3" vm="118">
        <f ca="1"/>
        <v>44879</v>
      </c>
      <c r="CC3" vm="123">
        <f ca="1"/>
        <v>44886</v>
      </c>
      <c r="CD3" vm="127">
        <f ca="1"/>
        <v>44893</v>
      </c>
      <c r="CE3" vm="132">
        <f ca="1"/>
        <v>44900</v>
      </c>
      <c r="CF3" vm="137">
        <f ca="1"/>
        <v>44907</v>
      </c>
      <c r="CG3" vm="142">
        <f ca="1"/>
        <v>44914</v>
      </c>
      <c r="CH3" vm="147">
        <f ca="1"/>
        <v>44922</v>
      </c>
      <c r="CI3" vm="151">
        <f ca="1"/>
        <v>44929</v>
      </c>
      <c r="CJ3" vm="155">
        <f ca="1"/>
        <v>44935</v>
      </c>
      <c r="CK3" vm="160">
        <f ca="1"/>
        <v>44943</v>
      </c>
      <c r="CL3" vm="164">
        <f ca="1"/>
        <v>44949</v>
      </c>
      <c r="CM3" vm="169">
        <f ca="1"/>
        <v>44956</v>
      </c>
      <c r="CN3" vm="174">
        <f ca="1"/>
        <v>44963</v>
      </c>
      <c r="CO3" vm="179">
        <f ca="1"/>
        <v>44970</v>
      </c>
      <c r="CP3" vm="184">
        <f ca="1"/>
        <v>44978</v>
      </c>
      <c r="CQ3" vm="188">
        <f ca="1"/>
        <v>44984</v>
      </c>
      <c r="CR3" vm="193">
        <f ca="1"/>
        <v>44991</v>
      </c>
      <c r="CS3" vm="198">
        <f ca="1"/>
        <v>44998</v>
      </c>
      <c r="CT3" vm="203">
        <f ca="1"/>
        <v>45005</v>
      </c>
      <c r="CU3" vm="208">
        <f ca="1"/>
        <v>45012</v>
      </c>
      <c r="CV3" vm="213">
        <f ca="1"/>
        <v>45019</v>
      </c>
      <c r="CW3" vm="217">
        <f ca="1"/>
        <v>45026</v>
      </c>
      <c r="CX3" vm="222">
        <f ca="1"/>
        <v>45033</v>
      </c>
      <c r="CY3" vm="227">
        <f ca="1"/>
        <v>45040</v>
      </c>
      <c r="CZ3" vm="232">
        <f ca="1"/>
        <v>45047</v>
      </c>
      <c r="DA3" vm="237">
        <f ca="1"/>
        <v>45054</v>
      </c>
      <c r="DB3" vm="242">
        <f ca="1"/>
        <v>45061</v>
      </c>
      <c r="DC3" vm="247">
        <f ca="1"/>
        <v>45068</v>
      </c>
    </row>
    <row r="4" spans="1:107" x14ac:dyDescent="0.15">
      <c r="A4" t="s">
        <v>33</v>
      </c>
      <c r="B4" t="s">
        <v>31</v>
      </c>
      <c r="C4" vm="1669">
        <f ca="1"/>
        <v>249.68</v>
      </c>
      <c r="D4" vm="1670">
        <f ca="1"/>
        <v>250.79</v>
      </c>
      <c r="E4" vm="1671">
        <f ca="1"/>
        <v>257.89</v>
      </c>
      <c r="F4" vm="1672">
        <f ca="1"/>
        <v>259.43</v>
      </c>
      <c r="G4" vm="1673">
        <f ca="1"/>
        <v>265.02</v>
      </c>
      <c r="H4" vm="1674">
        <f ca="1"/>
        <v>277.64999999999998</v>
      </c>
      <c r="I4" vm="1675">
        <f ca="1"/>
        <v>277.94</v>
      </c>
      <c r="J4" vm="1676">
        <f ca="1"/>
        <v>280.75</v>
      </c>
      <c r="K4" vm="1677">
        <f ca="1"/>
        <v>289.67</v>
      </c>
      <c r="L4" vm="1678">
        <f ca="1"/>
        <v>284.91000000000003</v>
      </c>
      <c r="M4" vm="1679">
        <f ca="1"/>
        <v>289.45999999999998</v>
      </c>
      <c r="N4" vm="1680">
        <f ca="1"/>
        <v>292.85000000000002</v>
      </c>
      <c r="O4" vm="1681">
        <f ca="1"/>
        <v>304.36</v>
      </c>
      <c r="P4" vm="1682">
        <f ca="1"/>
        <v>299.72000000000003</v>
      </c>
      <c r="Q4" vm="1683">
        <f ca="1"/>
        <v>301.14</v>
      </c>
      <c r="R4" vm="1684">
        <f ca="1"/>
        <v>295.70999999999998</v>
      </c>
      <c r="S4" vm="1685">
        <f ca="1"/>
        <v>299.87</v>
      </c>
      <c r="T4" vm="1686">
        <f ca="1"/>
        <v>299.35000000000002</v>
      </c>
      <c r="U4" vm="1687">
        <f ca="1"/>
        <v>289.10000000000002</v>
      </c>
      <c r="V4" vm="1688">
        <f ca="1"/>
        <v>294.85000000000002</v>
      </c>
      <c r="W4" vm="1689">
        <f ca="1"/>
        <v>304.20999999999998</v>
      </c>
      <c r="X4" vm="1690">
        <f ca="1"/>
        <v>309.16000000000003</v>
      </c>
      <c r="Y4" vm="1691">
        <f ca="1"/>
        <v>331.62</v>
      </c>
      <c r="Z4" vm="1692">
        <f ca="1"/>
        <v>336.06</v>
      </c>
      <c r="AA4" vm="1693">
        <f ca="1"/>
        <v>336.72</v>
      </c>
      <c r="AB4" vm="1694">
        <f ca="1"/>
        <v>343.11</v>
      </c>
      <c r="AC4" vm="1695">
        <f ca="1"/>
        <v>329.68</v>
      </c>
      <c r="AD4" vm="1696">
        <f ca="1"/>
        <v>323.01</v>
      </c>
      <c r="AE4" vm="1697">
        <f ca="1"/>
        <v>342.54</v>
      </c>
      <c r="AF4" vm="1698">
        <f ca="1"/>
        <v>323.8</v>
      </c>
      <c r="AG4" vm="1699">
        <f ca="1"/>
        <v>334.69</v>
      </c>
      <c r="AH4" vm="1700">
        <f ca="1"/>
        <v>336.32</v>
      </c>
      <c r="AI4" vm="1701">
        <f ca="1"/>
        <v>314.04000000000002</v>
      </c>
      <c r="AJ4" vm="1702">
        <f ca="1"/>
        <v>310.2</v>
      </c>
      <c r="AK4" vm="1703">
        <f ca="1"/>
        <v>296.02999999999997</v>
      </c>
      <c r="AL4" vm="1704">
        <f ca="1"/>
        <v>308.26</v>
      </c>
      <c r="AM4" vm="1705">
        <f ca="1"/>
        <v>305.94</v>
      </c>
      <c r="AN4" vm="1706">
        <f ca="1"/>
        <v>295.04000000000002</v>
      </c>
      <c r="AO4" vm="1707">
        <f ca="1"/>
        <v>287.93</v>
      </c>
      <c r="AP4" vm="1708">
        <f ca="1"/>
        <v>297.31</v>
      </c>
      <c r="AQ4" vm="1709">
        <f ca="1"/>
        <v>289.86</v>
      </c>
      <c r="AR4" vm="1710">
        <f ca="1"/>
        <v>280.07</v>
      </c>
      <c r="AS4" vm="1711">
        <f ca="1"/>
        <v>300.43</v>
      </c>
      <c r="AT4" vm="1712">
        <f ca="1"/>
        <v>303.68</v>
      </c>
      <c r="AU4" vm="1713">
        <f ca="1"/>
        <v>309.42</v>
      </c>
      <c r="AV4" vm="1714">
        <f ca="1"/>
        <v>296.97000000000003</v>
      </c>
      <c r="AW4" vm="1715">
        <f ca="1"/>
        <v>279.83</v>
      </c>
      <c r="AX4" vm="1716">
        <f ca="1"/>
        <v>274.02999999999997</v>
      </c>
      <c r="AY4" vm="1717">
        <f ca="1"/>
        <v>277.52</v>
      </c>
      <c r="AZ4" vm="1718">
        <f ca="1"/>
        <v>274.73</v>
      </c>
      <c r="BA4" vm="1719">
        <f ca="1"/>
        <v>261.12</v>
      </c>
      <c r="BB4" vm="1720">
        <f ca="1"/>
        <v>252.56</v>
      </c>
      <c r="BC4" vm="1721">
        <f ca="1"/>
        <v>273.24</v>
      </c>
      <c r="BD4" vm="1722">
        <f ca="1"/>
        <v>270.02</v>
      </c>
      <c r="BE4" vm="1723">
        <f ca="1"/>
        <v>252.99</v>
      </c>
      <c r="BF4" vm="1724">
        <f ca="1"/>
        <v>247.65</v>
      </c>
      <c r="BG4" vm="1725">
        <f ca="1"/>
        <v>267.7</v>
      </c>
      <c r="BH4" vm="1726">
        <f ca="1"/>
        <v>259.58</v>
      </c>
      <c r="BI4" vm="1727">
        <f ca="1"/>
        <v>267.66000000000003</v>
      </c>
      <c r="BJ4" vm="1728">
        <f ca="1"/>
        <v>256.72000000000003</v>
      </c>
      <c r="BK4" vm="1729">
        <f ca="1"/>
        <v>260.36</v>
      </c>
      <c r="BL4" vm="1730">
        <f ca="1"/>
        <v>280.74</v>
      </c>
      <c r="BM4" vm="1731">
        <f ca="1"/>
        <v>282.91000000000003</v>
      </c>
      <c r="BN4" vm="1732">
        <f ca="1"/>
        <v>291.91000000000003</v>
      </c>
      <c r="BO4" vm="1733">
        <f ca="1"/>
        <v>286.14999999999998</v>
      </c>
      <c r="BP4" vm="1734">
        <f ca="1"/>
        <v>268.08999999999997</v>
      </c>
      <c r="BQ4" vm="1735">
        <f ca="1"/>
        <v>256.06</v>
      </c>
      <c r="BR4" vm="1736">
        <f ca="1"/>
        <v>264.45999999999998</v>
      </c>
      <c r="BS4" vm="1737">
        <f ca="1"/>
        <v>244.74</v>
      </c>
      <c r="BT4" vm="1738">
        <f ca="1"/>
        <v>237.92</v>
      </c>
      <c r="BU4" vm="1739">
        <f ca="1"/>
        <v>232.9</v>
      </c>
      <c r="BV4" vm="1740">
        <f ca="1"/>
        <v>234.24</v>
      </c>
      <c r="BW4" vm="1741">
        <f ca="1"/>
        <v>228.56</v>
      </c>
      <c r="BX4" vm="1742">
        <f ca="1"/>
        <v>242.12</v>
      </c>
      <c r="BY4" vm="1743">
        <f ca="1"/>
        <v>235.87</v>
      </c>
      <c r="BZ4" vm="1744">
        <f ca="1"/>
        <v>221.39</v>
      </c>
      <c r="CA4" vm="1745">
        <f ca="1"/>
        <v>247.11</v>
      </c>
      <c r="CB4" vm="1746">
        <f ca="1"/>
        <v>241.22</v>
      </c>
      <c r="CC4" vm="1747">
        <f ca="1"/>
        <v>247.49</v>
      </c>
      <c r="CD4" vm="1748">
        <f ca="1"/>
        <v>255.02</v>
      </c>
      <c r="CE4" vm="1749">
        <f ca="1"/>
        <v>245.42</v>
      </c>
      <c r="CF4" vm="1750">
        <f ca="1"/>
        <v>244.69</v>
      </c>
      <c r="CG4" vm="1751">
        <f ca="1"/>
        <v>238.73</v>
      </c>
      <c r="CH4" vm="1752">
        <f ca="1"/>
        <v>239.82</v>
      </c>
      <c r="CI4" vm="1753">
        <f ca="1"/>
        <v>224.93</v>
      </c>
      <c r="CJ4" vm="1754">
        <f ca="1"/>
        <v>239.23</v>
      </c>
      <c r="CK4" vm="1755">
        <f ca="1"/>
        <v>240.22</v>
      </c>
      <c r="CL4" vm="1756">
        <f ca="1"/>
        <v>248.16</v>
      </c>
      <c r="CM4" vm="1757">
        <f ca="1"/>
        <v>258.35000000000002</v>
      </c>
      <c r="CN4" vm="1758">
        <f ca="1"/>
        <v>263.10000000000002</v>
      </c>
      <c r="CO4" vm="1759">
        <f ca="1"/>
        <v>258.06</v>
      </c>
      <c r="CP4" vm="1760">
        <f ca="1"/>
        <v>249.22</v>
      </c>
      <c r="CQ4" vm="1761">
        <f ca="1"/>
        <v>255.29</v>
      </c>
      <c r="CR4" vm="1762">
        <f ca="1"/>
        <v>248.59</v>
      </c>
      <c r="CS4" vm="1763">
        <f ca="1"/>
        <v>279.43</v>
      </c>
      <c r="CT4" vm="1764">
        <f ca="1"/>
        <v>280.57</v>
      </c>
      <c r="CU4" vm="1765">
        <f ca="1"/>
        <v>288.3</v>
      </c>
      <c r="CV4" vm="1766">
        <f ca="1"/>
        <v>291.60000000000002</v>
      </c>
      <c r="CW4" vm="1767">
        <f ca="1"/>
        <v>286.14</v>
      </c>
      <c r="CX4" vm="1768">
        <f ca="1"/>
        <v>285.76</v>
      </c>
      <c r="CY4" vm="1769">
        <f ca="1"/>
        <v>307.26</v>
      </c>
      <c r="CZ4" vm="1770">
        <f ca="1"/>
        <v>310.64999999999998</v>
      </c>
      <c r="DA4" vm="1771">
        <f ca="1"/>
        <v>308.97000000000003</v>
      </c>
      <c r="DB4" vm="1772">
        <f ca="1"/>
        <v>318.33999999999997</v>
      </c>
      <c r="DC4" vm="1773">
        <f ca="1"/>
        <v>332.89</v>
      </c>
    </row>
    <row r="6" spans="1:107" x14ac:dyDescent="0.15">
      <c r="A6" s="8" t="str" cm="1">
        <f t="array" aca="1" ref="A6:F26" ca="1">_xlfn.STOCKHISTORY($A$4&amp;":"&amp;$B$4,TODAY()-30,TODAY(),0,1,0,5,2,3,4,1)</f>
        <v>Date</v>
      </c>
      <c r="B6" t="str">
        <f ca="1"/>
        <v>Volume</v>
      </c>
      <c r="C6" t="str">
        <f ca="1"/>
        <v>Open</v>
      </c>
      <c r="D6" t="str">
        <f ca="1"/>
        <v>High</v>
      </c>
      <c r="E6" t="str">
        <f ca="1"/>
        <v>Low</v>
      </c>
      <c r="F6" t="str">
        <f ca="1"/>
        <v>Close</v>
      </c>
    </row>
    <row r="7" spans="1:107" x14ac:dyDescent="0.15">
      <c r="A7" vm="232">
        <f ca="1"/>
        <v>45047</v>
      </c>
      <c r="B7" vm="1774">
        <f ca="1"/>
        <v>21294115</v>
      </c>
      <c r="C7" vm="1775">
        <f ca="1"/>
        <v>306.97000000000003</v>
      </c>
      <c r="D7" vm="1776">
        <f ca="1"/>
        <v>308.60000000000002</v>
      </c>
      <c r="E7" vm="1777">
        <f ca="1"/>
        <v>305.14999999999998</v>
      </c>
      <c r="F7" vm="1778">
        <f ca="1"/>
        <v>305.56</v>
      </c>
    </row>
    <row r="8" spans="1:107" x14ac:dyDescent="0.15">
      <c r="A8" vm="233">
        <f ca="1"/>
        <v>45048</v>
      </c>
      <c r="B8" vm="1779">
        <f ca="1"/>
        <v>26404431</v>
      </c>
      <c r="C8" vm="1780">
        <f ca="1"/>
        <v>307.76</v>
      </c>
      <c r="D8" vm="1781">
        <f ca="1"/>
        <v>309.18</v>
      </c>
      <c r="E8" vm="1782">
        <f ca="1"/>
        <v>303.91000000000003</v>
      </c>
      <c r="F8" vm="1783">
        <f ca="1"/>
        <v>305.41000000000003</v>
      </c>
    </row>
    <row r="9" spans="1:107" x14ac:dyDescent="0.15">
      <c r="A9" vm="234">
        <f ca="1"/>
        <v>45049</v>
      </c>
      <c r="B9" vm="1784">
        <f ca="1"/>
        <v>22360754</v>
      </c>
      <c r="C9" vm="1785">
        <f ca="1"/>
        <v>306.62</v>
      </c>
      <c r="D9" vm="1786">
        <f ca="1"/>
        <v>308.61</v>
      </c>
      <c r="E9" vm="1787">
        <f ca="1"/>
        <v>304.08999999999997</v>
      </c>
      <c r="F9" vm="1788">
        <f ca="1"/>
        <v>304.39999999999998</v>
      </c>
    </row>
    <row r="10" spans="1:107" x14ac:dyDescent="0.15">
      <c r="A10" vm="235">
        <f ca="1"/>
        <v>45050</v>
      </c>
      <c r="B10" vm="1789">
        <f ca="1"/>
        <v>22519907</v>
      </c>
      <c r="C10" vm="1790">
        <f ca="1"/>
        <v>306.24</v>
      </c>
      <c r="D10" vm="1791">
        <f ca="1"/>
        <v>307.76260000000002</v>
      </c>
      <c r="E10" vm="1792">
        <f ca="1"/>
        <v>303.39999999999998</v>
      </c>
      <c r="F10" vm="1783">
        <f ca="1"/>
        <v>305.41000000000003</v>
      </c>
    </row>
    <row r="11" spans="1:107" x14ac:dyDescent="0.15">
      <c r="A11" vm="236">
        <f ca="1"/>
        <v>45051</v>
      </c>
      <c r="B11" vm="1793">
        <f ca="1"/>
        <v>28197052</v>
      </c>
      <c r="C11" vm="1794">
        <f ca="1"/>
        <v>305.72000000000003</v>
      </c>
      <c r="D11" vm="1795">
        <f ca="1"/>
        <v>311.97000000000003</v>
      </c>
      <c r="E11" vm="1796">
        <f ca="1"/>
        <v>304.27</v>
      </c>
      <c r="F11" vm="1770">
        <f ca="1"/>
        <v>310.64999999999998</v>
      </c>
    </row>
    <row r="12" spans="1:107" x14ac:dyDescent="0.15">
      <c r="A12" vm="237">
        <f ca="1"/>
        <v>45054</v>
      </c>
      <c r="B12" vm="1797">
        <f ca="1"/>
        <v>21318613</v>
      </c>
      <c r="C12" vm="1798">
        <f ca="1"/>
        <v>310.13</v>
      </c>
      <c r="D12" vm="1702">
        <f ca="1"/>
        <v>310.2</v>
      </c>
      <c r="E12" vm="1799">
        <f ca="1"/>
        <v>306.08999999999997</v>
      </c>
      <c r="F12" vm="1800">
        <f ca="1"/>
        <v>308.64999999999998</v>
      </c>
    </row>
    <row r="13" spans="1:107" x14ac:dyDescent="0.15">
      <c r="A13" vm="238">
        <f ca="1"/>
        <v>45055</v>
      </c>
      <c r="B13" vm="1801">
        <f ca="1"/>
        <v>21340829</v>
      </c>
      <c r="C13" vm="1802">
        <f ca="1"/>
        <v>308</v>
      </c>
      <c r="D13" vm="1803">
        <f ca="1"/>
        <v>310.04000000000002</v>
      </c>
      <c r="E13" vm="1804">
        <f ca="1"/>
        <v>306.31</v>
      </c>
      <c r="F13" vm="1805">
        <f ca="1"/>
        <v>307</v>
      </c>
    </row>
    <row r="14" spans="1:107" x14ac:dyDescent="0.15">
      <c r="A14" vm="239">
        <f ca="1"/>
        <v>45056</v>
      </c>
      <c r="B14" vm="1806">
        <f ca="1"/>
        <v>30078044</v>
      </c>
      <c r="C14" vm="1807">
        <f ca="1"/>
        <v>308.62</v>
      </c>
      <c r="D14" vm="1808">
        <f ca="1"/>
        <v>313</v>
      </c>
      <c r="E14" vm="1809">
        <f ca="1"/>
        <v>307.67</v>
      </c>
      <c r="F14" vm="1810">
        <f ca="1"/>
        <v>312.31</v>
      </c>
    </row>
    <row r="15" spans="1:107" x14ac:dyDescent="0.15">
      <c r="A15" vm="240">
        <f ca="1"/>
        <v>45057</v>
      </c>
      <c r="B15" vm="1811">
        <f ca="1"/>
        <v>31680179</v>
      </c>
      <c r="C15" vm="1812">
        <f ca="1"/>
        <v>310.10000000000002</v>
      </c>
      <c r="D15" vm="1813">
        <f ca="1"/>
        <v>311.12</v>
      </c>
      <c r="E15" vm="1814">
        <f ca="1"/>
        <v>306.26010000000002</v>
      </c>
      <c r="F15" vm="1815">
        <f ca="1"/>
        <v>310.11</v>
      </c>
    </row>
    <row r="16" spans="1:107" x14ac:dyDescent="0.15">
      <c r="A16" vm="241">
        <f ca="1"/>
        <v>45058</v>
      </c>
      <c r="B16" vm="1816">
        <f ca="1"/>
        <v>19774696</v>
      </c>
      <c r="C16" vm="1817">
        <f ca="1"/>
        <v>310.55</v>
      </c>
      <c r="D16" vm="1770">
        <f ca="1"/>
        <v>310.64999999999998</v>
      </c>
      <c r="E16" vm="1818">
        <f ca="1"/>
        <v>306.60000000000002</v>
      </c>
      <c r="F16" vm="1771">
        <f ca="1"/>
        <v>308.97000000000003</v>
      </c>
    </row>
    <row r="17" spans="1:6" x14ac:dyDescent="0.15">
      <c r="A17" vm="242">
        <f ca="1"/>
        <v>45061</v>
      </c>
      <c r="B17" vm="1819">
        <f ca="1"/>
        <v>16336547</v>
      </c>
      <c r="C17" vm="1820">
        <f ca="1"/>
        <v>309.09500000000003</v>
      </c>
      <c r="D17" vm="1821">
        <f ca="1"/>
        <v>309.90499999999997</v>
      </c>
      <c r="E17" vm="1822">
        <f ca="1"/>
        <v>307.58999999999997</v>
      </c>
      <c r="F17" vm="1823">
        <f ca="1"/>
        <v>309.45999999999998</v>
      </c>
    </row>
    <row r="18" spans="1:6" x14ac:dyDescent="0.15">
      <c r="A18" vm="243">
        <f ca="1"/>
        <v>45062</v>
      </c>
      <c r="B18" vm="1824">
        <f ca="1"/>
        <v>26730347</v>
      </c>
      <c r="C18" vm="1825">
        <f ca="1"/>
        <v>309.83</v>
      </c>
      <c r="D18" vm="1826">
        <f ca="1"/>
        <v>313.70999999999998</v>
      </c>
      <c r="E18" vm="1825">
        <f ca="1"/>
        <v>309.83</v>
      </c>
      <c r="F18" vm="1827">
        <f ca="1"/>
        <v>311.74</v>
      </c>
    </row>
    <row r="19" spans="1:6" x14ac:dyDescent="0.15">
      <c r="A19" vm="244">
        <f ca="1"/>
        <v>45063</v>
      </c>
      <c r="B19" vm="1828">
        <f ca="1"/>
        <v>24315012</v>
      </c>
      <c r="C19" vm="1829">
        <f ca="1"/>
        <v>312.29000000000002</v>
      </c>
      <c r="D19" vm="1830">
        <f ca="1"/>
        <v>314.43</v>
      </c>
      <c r="E19" vm="1831">
        <f ca="1"/>
        <v>310.74</v>
      </c>
      <c r="F19" vm="1832">
        <f ca="1"/>
        <v>314</v>
      </c>
    </row>
    <row r="20" spans="1:6" x14ac:dyDescent="0.15">
      <c r="A20" vm="245">
        <f ca="1"/>
        <v>45064</v>
      </c>
      <c r="B20" vm="1833">
        <f ca="1"/>
        <v>27275991</v>
      </c>
      <c r="C20" vm="1834">
        <f ca="1"/>
        <v>314.52999999999997</v>
      </c>
      <c r="D20" vm="1835">
        <f ca="1"/>
        <v>319.04000000000002</v>
      </c>
      <c r="E20" vm="1836">
        <f ca="1"/>
        <v>313.72000000000003</v>
      </c>
      <c r="F20" vm="1837">
        <f ca="1"/>
        <v>318.52</v>
      </c>
    </row>
    <row r="21" spans="1:6" x14ac:dyDescent="0.15">
      <c r="A21" vm="246">
        <f ca="1"/>
        <v>45065</v>
      </c>
      <c r="B21" vm="1838">
        <f ca="1"/>
        <v>27546701</v>
      </c>
      <c r="C21" vm="1839">
        <f ca="1"/>
        <v>316.74</v>
      </c>
      <c r="D21" vm="1840">
        <f ca="1"/>
        <v>318.75</v>
      </c>
      <c r="E21" vm="1841">
        <f ca="1"/>
        <v>316.37</v>
      </c>
      <c r="F21" vm="1772">
        <f ca="1"/>
        <v>318.33999999999997</v>
      </c>
    </row>
    <row r="22" spans="1:6" x14ac:dyDescent="0.15">
      <c r="A22" vm="247">
        <f ca="1"/>
        <v>45068</v>
      </c>
      <c r="B22" vm="1842">
        <f ca="1"/>
        <v>24115664</v>
      </c>
      <c r="C22" vm="1843">
        <f ca="1"/>
        <v>318.60000000000002</v>
      </c>
      <c r="D22" vm="1844">
        <f ca="1"/>
        <v>322.58999999999997</v>
      </c>
      <c r="E22" vm="1845">
        <f ca="1"/>
        <v>318.01</v>
      </c>
      <c r="F22" vm="1846">
        <f ca="1"/>
        <v>321.18</v>
      </c>
    </row>
    <row r="23" spans="1:6" x14ac:dyDescent="0.15">
      <c r="A23" vm="248">
        <f ca="1"/>
        <v>45069</v>
      </c>
      <c r="B23" vm="1847">
        <f ca="1"/>
        <v>30797173</v>
      </c>
      <c r="C23" vm="1848">
        <f ca="1"/>
        <v>320.02999999999997</v>
      </c>
      <c r="D23" vm="1849">
        <f ca="1"/>
        <v>322.72000000000003</v>
      </c>
      <c r="E23" vm="1850">
        <f ca="1"/>
        <v>315.25</v>
      </c>
      <c r="F23" vm="1851">
        <f ca="1"/>
        <v>315.26</v>
      </c>
    </row>
    <row r="24" spans="1:6" x14ac:dyDescent="0.15">
      <c r="A24" vm="249">
        <f ca="1"/>
        <v>45070</v>
      </c>
      <c r="B24" vm="1852">
        <f ca="1"/>
        <v>23384887</v>
      </c>
      <c r="C24" vm="1853">
        <f ca="1"/>
        <v>314.73</v>
      </c>
      <c r="D24" vm="1854">
        <f ca="1"/>
        <v>316.5</v>
      </c>
      <c r="E24" vm="1855">
        <f ca="1"/>
        <v>312.61</v>
      </c>
      <c r="F24" vm="1856">
        <f ca="1"/>
        <v>313.85000000000002</v>
      </c>
    </row>
    <row r="25" spans="1:6" x14ac:dyDescent="0.15">
      <c r="A25" vm="250">
        <f ca="1"/>
        <v>45071</v>
      </c>
      <c r="B25" vm="1857">
        <f ca="1"/>
        <v>43301743</v>
      </c>
      <c r="C25" vm="1858">
        <f ca="1"/>
        <v>323.24</v>
      </c>
      <c r="D25" vm="1859">
        <f ca="1"/>
        <v>326.89999999999998</v>
      </c>
      <c r="E25" vm="1860">
        <f ca="1"/>
        <v>320</v>
      </c>
      <c r="F25" vm="1861">
        <f ca="1"/>
        <v>325.92</v>
      </c>
    </row>
    <row r="26" spans="1:6" x14ac:dyDescent="0.15">
      <c r="A26" vm="251">
        <f ca="1"/>
        <v>45072</v>
      </c>
      <c r="B26" vm="1862">
        <f ca="1"/>
        <v>36630633</v>
      </c>
      <c r="C26" vm="1863">
        <f ca="1"/>
        <v>324.02</v>
      </c>
      <c r="D26" vm="1864">
        <f ca="1"/>
        <v>333.4</v>
      </c>
      <c r="E26" vm="1865">
        <f ca="1"/>
        <v>323.88</v>
      </c>
      <c r="F26" vm="1773">
        <f ca="1"/>
        <v>332.89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57895-F2B0-46A2-8CB8-7401E0CC3823}">
  <sheetPr codeName="Sheet5"/>
  <dimension ref="A1:DC25"/>
  <sheetViews>
    <sheetView workbookViewId="0">
      <selection activeCell="C4" sqref="C4"/>
    </sheetView>
  </sheetViews>
  <sheetFormatPr baseColWidth="10" defaultColWidth="8.83203125" defaultRowHeight="14" x14ac:dyDescent="0.15"/>
  <cols>
    <col min="1" max="1" width="11.5" customWidth="1"/>
    <col min="2" max="2" width="13.6640625" customWidth="1"/>
    <col min="3" max="3" width="11" customWidth="1"/>
  </cols>
  <sheetData>
    <row r="1" spans="1:107" x14ac:dyDescent="0.15">
      <c r="A1" s="3" t="s">
        <v>5</v>
      </c>
      <c r="B1" t="s">
        <v>18</v>
      </c>
    </row>
    <row r="3" spans="1:107" x14ac:dyDescent="0.15">
      <c r="A3" s="3" t="s">
        <v>17</v>
      </c>
      <c r="B3" s="3" t="s">
        <v>0</v>
      </c>
      <c r="C3" cm="1" vm="1866">
        <f t="array" aca="1" ref="C3:DC4" ca="1">TRANSPOSE(_xlfn.STOCKHISTORY(A4&amp;":"&amp;B4,TODAY()-730,TODAY(),1,0))</f>
        <v>44341</v>
      </c>
      <c r="D3" vm="1867">
        <f ca="1"/>
        <v>44347</v>
      </c>
      <c r="E3" vm="1618">
        <f ca="1"/>
        <v>44354</v>
      </c>
      <c r="F3" vm="1619">
        <f ca="1"/>
        <v>44361</v>
      </c>
      <c r="G3" vm="1620">
        <f ca="1"/>
        <v>44368</v>
      </c>
      <c r="H3" vm="1621">
        <f ca="1"/>
        <v>44375</v>
      </c>
      <c r="I3" vm="1868">
        <f ca="1"/>
        <v>44382</v>
      </c>
      <c r="J3" vm="1623">
        <f ca="1"/>
        <v>44389</v>
      </c>
      <c r="K3" vm="1624">
        <f ca="1"/>
        <v>44396</v>
      </c>
      <c r="L3" vm="1625">
        <f ca="1"/>
        <v>44403</v>
      </c>
      <c r="M3" vm="1869">
        <f ca="1"/>
        <v>44411</v>
      </c>
      <c r="N3" vm="1627">
        <f ca="1"/>
        <v>44417</v>
      </c>
      <c r="O3" vm="1628">
        <f ca="1"/>
        <v>44424</v>
      </c>
      <c r="P3" vm="1629">
        <f ca="1"/>
        <v>44431</v>
      </c>
      <c r="Q3" vm="1630">
        <f ca="1"/>
        <v>44438</v>
      </c>
      <c r="R3" vm="1631">
        <f ca="1"/>
        <v>44446</v>
      </c>
      <c r="S3" vm="1632">
        <f ca="1"/>
        <v>44452</v>
      </c>
      <c r="T3" vm="1633">
        <f ca="1"/>
        <v>44459</v>
      </c>
      <c r="U3" vm="1634">
        <f ca="1"/>
        <v>44466</v>
      </c>
      <c r="V3" vm="1635">
        <f ca="1"/>
        <v>44473</v>
      </c>
      <c r="W3" vm="1870">
        <f ca="1"/>
        <v>44481</v>
      </c>
      <c r="X3" vm="1637">
        <f ca="1"/>
        <v>44487</v>
      </c>
      <c r="Y3" vm="1638">
        <f ca="1"/>
        <v>44494</v>
      </c>
      <c r="Z3" vm="1639">
        <f ca="1"/>
        <v>44501</v>
      </c>
      <c r="AA3" vm="1640">
        <f ca="1"/>
        <v>44508</v>
      </c>
      <c r="AB3" vm="1641">
        <f ca="1"/>
        <v>44515</v>
      </c>
      <c r="AC3" vm="1642">
        <f ca="1"/>
        <v>44522</v>
      </c>
      <c r="AD3" vm="1643">
        <f ca="1"/>
        <v>44529</v>
      </c>
      <c r="AE3" vm="1644">
        <f ca="1"/>
        <v>44536</v>
      </c>
      <c r="AF3" vm="1645">
        <f ca="1"/>
        <v>44543</v>
      </c>
      <c r="AG3" vm="1646">
        <f ca="1"/>
        <v>44550</v>
      </c>
      <c r="AH3" vm="1871">
        <f ca="1"/>
        <v>44559</v>
      </c>
      <c r="AI3" vm="1872">
        <f ca="1"/>
        <v>44565</v>
      </c>
      <c r="AJ3" vm="1649">
        <f ca="1"/>
        <v>44571</v>
      </c>
      <c r="AK3" vm="1873">
        <f ca="1"/>
        <v>44578</v>
      </c>
      <c r="AL3" vm="1651">
        <f ca="1"/>
        <v>44585</v>
      </c>
      <c r="AM3" vm="1652">
        <f ca="1"/>
        <v>44592</v>
      </c>
      <c r="AN3" vm="1653">
        <f ca="1"/>
        <v>44599</v>
      </c>
      <c r="AO3" vm="1654">
        <f ca="1"/>
        <v>44606</v>
      </c>
      <c r="AP3" vm="1655">
        <f ca="1"/>
        <v>44614</v>
      </c>
      <c r="AQ3" vm="1656">
        <f ca="1"/>
        <v>44620</v>
      </c>
      <c r="AR3" vm="1657">
        <f ca="1"/>
        <v>44627</v>
      </c>
      <c r="AS3" vm="1658">
        <f ca="1"/>
        <v>44634</v>
      </c>
      <c r="AT3" vm="1659">
        <f ca="1"/>
        <v>44641</v>
      </c>
      <c r="AU3" vm="1660">
        <f ca="1"/>
        <v>44648</v>
      </c>
      <c r="AV3" vm="1661">
        <f ca="1"/>
        <v>44655</v>
      </c>
      <c r="AW3" vm="1662">
        <f ca="1"/>
        <v>44662</v>
      </c>
      <c r="AX3" vm="1663">
        <f ca="1"/>
        <v>44669</v>
      </c>
      <c r="AY3" vm="1664">
        <f ca="1"/>
        <v>44676</v>
      </c>
      <c r="AZ3" vm="1665">
        <f ca="1"/>
        <v>44683</v>
      </c>
      <c r="BA3" vm="1666">
        <f ca="1"/>
        <v>44690</v>
      </c>
      <c r="BB3" vm="1667">
        <f ca="1"/>
        <v>44697</v>
      </c>
      <c r="BC3" vm="1874">
        <f ca="1"/>
        <v>44705</v>
      </c>
      <c r="BD3" vm="1875">
        <f ca="1"/>
        <v>44711</v>
      </c>
      <c r="BE3" vm="6">
        <f ca="1"/>
        <v>44718</v>
      </c>
      <c r="BF3" vm="11">
        <f ca="1"/>
        <v>44725</v>
      </c>
      <c r="BG3" vm="1876">
        <f ca="1"/>
        <v>44732</v>
      </c>
      <c r="BH3" vm="20">
        <f ca="1"/>
        <v>44739</v>
      </c>
      <c r="BI3" vm="1877">
        <f ca="1"/>
        <v>44746</v>
      </c>
      <c r="BJ3" vm="29">
        <f ca="1"/>
        <v>44753</v>
      </c>
      <c r="BK3" vm="34">
        <f ca="1"/>
        <v>44760</v>
      </c>
      <c r="BL3" vm="39">
        <f ca="1"/>
        <v>44767</v>
      </c>
      <c r="BM3" vm="45">
        <f ca="1"/>
        <v>44775</v>
      </c>
      <c r="BN3" vm="49">
        <f ca="1"/>
        <v>44781</v>
      </c>
      <c r="BO3" vm="54">
        <f ca="1"/>
        <v>44788</v>
      </c>
      <c r="BP3" vm="59">
        <f ca="1"/>
        <v>44795</v>
      </c>
      <c r="BQ3" vm="64">
        <f ca="1"/>
        <v>44802</v>
      </c>
      <c r="BR3" vm="69">
        <f ca="1"/>
        <v>44810</v>
      </c>
      <c r="BS3" vm="73">
        <f ca="1"/>
        <v>44816</v>
      </c>
      <c r="BT3" vm="78">
        <f ca="1"/>
        <v>44823</v>
      </c>
      <c r="BU3" vm="83">
        <f ca="1"/>
        <v>44830</v>
      </c>
      <c r="BV3" vm="88">
        <f ca="1"/>
        <v>44837</v>
      </c>
      <c r="BW3" vm="94">
        <f ca="1"/>
        <v>44845</v>
      </c>
      <c r="BX3" vm="98">
        <f ca="1"/>
        <v>44851</v>
      </c>
      <c r="BY3" vm="103">
        <f ca="1"/>
        <v>44858</v>
      </c>
      <c r="BZ3" vm="108">
        <f ca="1"/>
        <v>44865</v>
      </c>
      <c r="CA3" vm="113">
        <f ca="1"/>
        <v>44872</v>
      </c>
      <c r="CB3" vm="118">
        <f ca="1"/>
        <v>44879</v>
      </c>
      <c r="CC3" vm="123">
        <f ca="1"/>
        <v>44886</v>
      </c>
      <c r="CD3" vm="127">
        <f ca="1"/>
        <v>44893</v>
      </c>
      <c r="CE3" vm="132">
        <f ca="1"/>
        <v>44900</v>
      </c>
      <c r="CF3" vm="137">
        <f ca="1"/>
        <v>44907</v>
      </c>
      <c r="CG3" vm="142">
        <f ca="1"/>
        <v>44914</v>
      </c>
      <c r="CH3" vm="148">
        <f ca="1"/>
        <v>44923</v>
      </c>
      <c r="CI3" vm="151">
        <f ca="1"/>
        <v>44929</v>
      </c>
      <c r="CJ3" vm="155">
        <f ca="1"/>
        <v>44935</v>
      </c>
      <c r="CK3" vm="1878">
        <f ca="1"/>
        <v>44942</v>
      </c>
      <c r="CL3" vm="164">
        <f ca="1"/>
        <v>44949</v>
      </c>
      <c r="CM3" vm="169">
        <f ca="1"/>
        <v>44956</v>
      </c>
      <c r="CN3" vm="174">
        <f ca="1"/>
        <v>44963</v>
      </c>
      <c r="CO3" vm="179">
        <f ca="1"/>
        <v>44970</v>
      </c>
      <c r="CP3" vm="184">
        <f ca="1"/>
        <v>44978</v>
      </c>
      <c r="CQ3" vm="188">
        <f ca="1"/>
        <v>44984</v>
      </c>
      <c r="CR3" vm="193">
        <f ca="1"/>
        <v>44991</v>
      </c>
      <c r="CS3" vm="198">
        <f ca="1"/>
        <v>44998</v>
      </c>
      <c r="CT3" vm="203">
        <f ca="1"/>
        <v>45005</v>
      </c>
      <c r="CU3" vm="208">
        <f ca="1"/>
        <v>45012</v>
      </c>
      <c r="CV3" vm="213">
        <f ca="1"/>
        <v>45019</v>
      </c>
      <c r="CW3" vm="217">
        <f ca="1"/>
        <v>45026</v>
      </c>
      <c r="CX3" vm="222">
        <f ca="1"/>
        <v>45033</v>
      </c>
      <c r="CY3" vm="227">
        <f ca="1"/>
        <v>45040</v>
      </c>
      <c r="CZ3" vm="232">
        <f ca="1"/>
        <v>45047</v>
      </c>
      <c r="DA3" vm="237">
        <f ca="1"/>
        <v>45054</v>
      </c>
      <c r="DB3" vm="242">
        <f ca="1"/>
        <v>45061</v>
      </c>
      <c r="DC3" vm="248">
        <f ca="1"/>
        <v>45069</v>
      </c>
    </row>
    <row r="4" spans="1:107" x14ac:dyDescent="0.15">
      <c r="A4" t="s">
        <v>34</v>
      </c>
      <c r="B4" t="s">
        <v>32</v>
      </c>
      <c r="C4" vm="1879">
        <f ca="1"/>
        <v>90.3</v>
      </c>
      <c r="D4" vm="1880">
        <f ca="1"/>
        <v>90.84</v>
      </c>
      <c r="E4" vm="1881">
        <f ca="1"/>
        <v>91.83</v>
      </c>
      <c r="F4" vm="1882">
        <f ca="1"/>
        <v>92.1</v>
      </c>
      <c r="G4" vm="1883">
        <f ca="1"/>
        <v>93.65</v>
      </c>
      <c r="H4" vm="1884">
        <f ca="1"/>
        <v>95.13</v>
      </c>
      <c r="I4" vm="1885">
        <f ca="1"/>
        <v>96.48</v>
      </c>
      <c r="J4" vm="1886">
        <f ca="1"/>
        <v>96.83</v>
      </c>
      <c r="K4" vm="1887">
        <f ca="1"/>
        <v>98.4</v>
      </c>
      <c r="L4" vm="1888">
        <f ca="1"/>
        <v>97.38</v>
      </c>
      <c r="M4" vm="1889">
        <f ca="1"/>
        <v>98.91</v>
      </c>
      <c r="N4" vm="1890">
        <f ca="1"/>
        <v>99.31</v>
      </c>
      <c r="O4" vm="1891">
        <f ca="1"/>
        <v>101.22</v>
      </c>
      <c r="P4" vm="1892">
        <f ca="1"/>
        <v>101.1</v>
      </c>
      <c r="Q4" vm="1893">
        <f ca="1"/>
        <v>100.99</v>
      </c>
      <c r="R4" vm="1894">
        <f ca="1"/>
        <v>100.53</v>
      </c>
      <c r="S4" vm="1895">
        <f ca="1"/>
        <v>100.54</v>
      </c>
      <c r="T4" vm="1896">
        <f ca="1"/>
        <v>100.33</v>
      </c>
      <c r="U4" vm="1897">
        <f ca="1"/>
        <v>97.6</v>
      </c>
      <c r="V4" vm="1898">
        <f ca="1"/>
        <v>97.16</v>
      </c>
      <c r="W4" vm="1899">
        <f ca="1"/>
        <v>98.21</v>
      </c>
      <c r="X4" vm="1900">
        <f ca="1"/>
        <v>99.78</v>
      </c>
      <c r="Y4" vm="1901">
        <f ca="1"/>
        <v>101.19</v>
      </c>
      <c r="Z4" vm="1902">
        <f ca="1"/>
        <v>103.79</v>
      </c>
      <c r="AA4" vm="1903">
        <f ca="1"/>
        <v>104.36</v>
      </c>
      <c r="AB4" vm="1904">
        <f ca="1"/>
        <v>105.6</v>
      </c>
      <c r="AC4" vm="1905">
        <f ca="1"/>
        <v>104.46</v>
      </c>
      <c r="AD4" vm="1906">
        <f ca="1"/>
        <v>103.53</v>
      </c>
      <c r="AE4" vm="1907">
        <f ca="1"/>
        <v>106.6</v>
      </c>
      <c r="AF4" vm="1908">
        <f ca="1"/>
        <v>105.96</v>
      </c>
      <c r="AG4" vm="1909">
        <f ca="1"/>
        <v>107.73</v>
      </c>
      <c r="AH4" vm="1910">
        <f ca="1"/>
        <v>106.84</v>
      </c>
      <c r="AI4" vm="1911">
        <f ca="1"/>
        <v>104.84</v>
      </c>
      <c r="AJ4" vm="1912">
        <f ca="1"/>
        <v>103.81</v>
      </c>
      <c r="AK4" vm="1913">
        <f ca="1"/>
        <v>98.26</v>
      </c>
      <c r="AL4" vm="1914">
        <f ca="1"/>
        <v>100.44</v>
      </c>
      <c r="AM4" vm="1915">
        <f ca="1"/>
        <v>101.98</v>
      </c>
      <c r="AN4" vm="1916">
        <f ca="1"/>
        <v>99.92</v>
      </c>
      <c r="AO4" vm="1917">
        <f ca="1"/>
        <v>98.54</v>
      </c>
      <c r="AP4" vm="1918">
        <f ca="1"/>
        <v>98.93</v>
      </c>
      <c r="AQ4" vm="1919">
        <f ca="1"/>
        <v>97.91</v>
      </c>
      <c r="AR4" vm="1920">
        <f ca="1"/>
        <v>95.16</v>
      </c>
      <c r="AS4" vm="1921">
        <f ca="1"/>
        <v>99.99</v>
      </c>
      <c r="AT4" vm="1914">
        <f ca="1"/>
        <v>100.44</v>
      </c>
      <c r="AU4" vm="1922">
        <f ca="1"/>
        <v>100.9</v>
      </c>
      <c r="AV4" vm="1921">
        <f ca="1"/>
        <v>99.99</v>
      </c>
      <c r="AW4" vm="1923">
        <f ca="1"/>
        <v>98.3</v>
      </c>
      <c r="AX4" vm="1924">
        <f ca="1"/>
        <v>96.42</v>
      </c>
      <c r="AY4" vm="1925">
        <f ca="1"/>
        <v>94.1</v>
      </c>
      <c r="AZ4" vm="1926">
        <f ca="1"/>
        <v>94.31</v>
      </c>
      <c r="BA4" vm="1927">
        <f ca="1"/>
        <v>92.35</v>
      </c>
      <c r="BB4" vm="1928">
        <f ca="1"/>
        <v>89.03</v>
      </c>
      <c r="BC4" vm="1929">
        <f ca="1"/>
        <v>94</v>
      </c>
      <c r="BD4" vm="1930">
        <f ca="1"/>
        <v>92</v>
      </c>
      <c r="BE4" vm="1931">
        <f ca="1"/>
        <v>88.64</v>
      </c>
      <c r="BF4" vm="1932">
        <f ca="1"/>
        <v>85.25</v>
      </c>
      <c r="BG4" vm="1933">
        <f ca="1"/>
        <v>89.8</v>
      </c>
      <c r="BH4" vm="1934">
        <f ca="1"/>
        <v>86.54</v>
      </c>
      <c r="BI4" vm="1935">
        <f ca="1"/>
        <v>89.62</v>
      </c>
      <c r="BJ4" vm="1936">
        <f ca="1"/>
        <v>89.25</v>
      </c>
      <c r="BK4" vm="1937">
        <f ca="1"/>
        <v>90.79</v>
      </c>
      <c r="BL4" vm="1938">
        <f ca="1"/>
        <v>93.74</v>
      </c>
      <c r="BM4" vm="1939">
        <f ca="1"/>
        <v>95.17</v>
      </c>
      <c r="BN4" vm="1940">
        <f ca="1"/>
        <v>97.06</v>
      </c>
      <c r="BO4" vm="1941">
        <f ca="1"/>
        <v>97.65</v>
      </c>
      <c r="BP4" vm="1942">
        <f ca="1"/>
        <v>94.07</v>
      </c>
      <c r="BQ4" vm="1943">
        <f ca="1"/>
        <v>91.73</v>
      </c>
      <c r="BR4" vm="1944">
        <f ca="1"/>
        <v>94.24</v>
      </c>
      <c r="BS4" vm="1945">
        <f ca="1"/>
        <v>91.52</v>
      </c>
      <c r="BT4" vm="1946">
        <f ca="1"/>
        <v>89.44</v>
      </c>
      <c r="BU4" vm="1947">
        <f ca="1"/>
        <v>87.92</v>
      </c>
      <c r="BV4" vm="1948">
        <f ca="1"/>
        <v>88.74</v>
      </c>
      <c r="BW4" vm="1949">
        <f ca="1"/>
        <v>88.41</v>
      </c>
      <c r="BX4" vm="1950">
        <f ca="1"/>
        <v>90.82</v>
      </c>
      <c r="BY4" vm="1951">
        <f ca="1"/>
        <v>94.2</v>
      </c>
      <c r="BZ4" vm="1952">
        <f ca="1"/>
        <v>90.25</v>
      </c>
      <c r="CA4" vm="1953">
        <f ca="1"/>
        <v>93.98</v>
      </c>
      <c r="CB4" vm="1954">
        <f ca="1"/>
        <v>94.35</v>
      </c>
      <c r="CC4" vm="1955">
        <f ca="1"/>
        <v>96.07</v>
      </c>
      <c r="CD4" vm="1956">
        <f ca="1"/>
        <v>97.56</v>
      </c>
      <c r="CE4" vm="1957">
        <f ca="1"/>
        <v>95.48</v>
      </c>
      <c r="CF4" vm="1958">
        <f ca="1"/>
        <v>93.9</v>
      </c>
      <c r="CG4" vm="1959">
        <f ca="1"/>
        <v>92.94</v>
      </c>
      <c r="CH4" vm="1960">
        <f ca="1"/>
        <v>92.17</v>
      </c>
      <c r="CI4" vm="1961">
        <f ca="1"/>
        <v>92.81</v>
      </c>
      <c r="CJ4" vm="1962">
        <f ca="1"/>
        <v>94.96</v>
      </c>
      <c r="CK4" vm="1944">
        <f ca="1"/>
        <v>94.24</v>
      </c>
      <c r="CL4" vm="1963">
        <f ca="1"/>
        <v>96.1</v>
      </c>
      <c r="CM4" vm="1964">
        <f ca="1"/>
        <v>98.36</v>
      </c>
      <c r="CN4" vm="1965">
        <f ca="1"/>
        <v>96.88</v>
      </c>
      <c r="CO4" vm="1966">
        <f ca="1"/>
        <v>97.63</v>
      </c>
      <c r="CP4" vm="1967">
        <f ca="1"/>
        <v>95.99</v>
      </c>
      <c r="CQ4" vm="1968">
        <f ca="1"/>
        <v>97.73</v>
      </c>
      <c r="CR4" vm="1969">
        <f ca="1"/>
        <v>95.09</v>
      </c>
      <c r="CS4" vm="1970">
        <f ca="1"/>
        <v>95.69</v>
      </c>
      <c r="CT4" vm="1971">
        <f ca="1"/>
        <v>96.66</v>
      </c>
      <c r="CU4" vm="1972">
        <f ca="1"/>
        <v>98.44</v>
      </c>
      <c r="CV4" vm="1973">
        <f ca="1"/>
        <v>98.12</v>
      </c>
      <c r="CW4" vm="1974">
        <f ca="1"/>
        <v>98.11</v>
      </c>
      <c r="CX4" vm="1975">
        <f ca="1"/>
        <v>99.24</v>
      </c>
      <c r="CY4" vm="1976">
        <f ca="1"/>
        <v>100.2</v>
      </c>
      <c r="CZ4" vm="1977">
        <f ca="1"/>
        <v>98.16</v>
      </c>
      <c r="DA4" vm="1978">
        <f ca="1"/>
        <v>99.26</v>
      </c>
      <c r="DB4" vm="1979">
        <f ca="1"/>
        <v>100.58</v>
      </c>
      <c r="DC4" vm="1980">
        <f ca="1"/>
        <v>101.7</v>
      </c>
    </row>
    <row r="6" spans="1:107" x14ac:dyDescent="0.15">
      <c r="A6" s="8" t="str" cm="1">
        <f t="array" aca="1" ref="A6:F25" ca="1">_xlfn.STOCKHISTORY($A$4&amp;":"&amp;$B$4,TODAY()-30,TODAY(),0,1,0,5,2,3,4,1)</f>
        <v>Date</v>
      </c>
      <c r="B6" t="str">
        <f ca="1"/>
        <v>Volume</v>
      </c>
      <c r="C6" t="str">
        <f ca="1"/>
        <v>Open</v>
      </c>
      <c r="D6" t="str">
        <f ca="1"/>
        <v>High</v>
      </c>
      <c r="E6" t="str">
        <f ca="1"/>
        <v>Low</v>
      </c>
      <c r="F6" t="str">
        <f ca="1"/>
        <v>Close</v>
      </c>
    </row>
    <row r="7" spans="1:107" x14ac:dyDescent="0.15">
      <c r="A7" vm="232">
        <f ca="1"/>
        <v>45047</v>
      </c>
      <c r="B7" vm="1981">
        <f ca="1"/>
        <v>114362</v>
      </c>
      <c r="C7" vm="1982">
        <f ca="1"/>
        <v>100.26</v>
      </c>
      <c r="D7" vm="1983">
        <f ca="1"/>
        <v>100.51</v>
      </c>
      <c r="E7" vm="1984">
        <f ca="1"/>
        <v>100.1</v>
      </c>
      <c r="F7" vm="1985">
        <f ca="1"/>
        <v>100.21</v>
      </c>
    </row>
    <row r="8" spans="1:107" x14ac:dyDescent="0.15">
      <c r="A8" vm="233">
        <f ca="1"/>
        <v>45048</v>
      </c>
      <c r="B8" vm="1986">
        <f ca="1"/>
        <v>163590</v>
      </c>
      <c r="C8" vm="1987">
        <f ca="1"/>
        <v>100.24</v>
      </c>
      <c r="D8" vm="1988">
        <f ca="1"/>
        <v>100.32</v>
      </c>
      <c r="E8" vm="1989">
        <f ca="1"/>
        <v>98.95</v>
      </c>
      <c r="F8" vm="1990">
        <f ca="1"/>
        <v>99.59</v>
      </c>
    </row>
    <row r="9" spans="1:107" x14ac:dyDescent="0.15">
      <c r="A9" vm="234">
        <f ca="1"/>
        <v>45049</v>
      </c>
      <c r="B9" vm="1991">
        <f ca="1"/>
        <v>178435</v>
      </c>
      <c r="C9" vm="1992">
        <f ca="1"/>
        <v>99.71</v>
      </c>
      <c r="D9" vm="1993">
        <f ca="1"/>
        <v>100</v>
      </c>
      <c r="E9" vm="1994">
        <f ca="1"/>
        <v>98.84</v>
      </c>
      <c r="F9" vm="1995">
        <f ca="1"/>
        <v>98.87</v>
      </c>
    </row>
    <row r="10" spans="1:107" x14ac:dyDescent="0.15">
      <c r="A10" vm="235">
        <f ca="1"/>
        <v>45050</v>
      </c>
      <c r="B10" vm="1996">
        <f ca="1"/>
        <v>228856</v>
      </c>
      <c r="C10" vm="1997">
        <f ca="1"/>
        <v>98.51</v>
      </c>
      <c r="D10" vm="1997">
        <f ca="1"/>
        <v>98.51</v>
      </c>
      <c r="E10" vm="1998">
        <f ca="1"/>
        <v>97.42</v>
      </c>
      <c r="F10" vm="1999">
        <f ca="1"/>
        <v>97.53</v>
      </c>
    </row>
    <row r="11" spans="1:107" x14ac:dyDescent="0.15">
      <c r="A11" vm="236">
        <f ca="1"/>
        <v>45051</v>
      </c>
      <c r="B11" vm="2000">
        <f ca="1"/>
        <v>112398</v>
      </c>
      <c r="C11" vm="2001">
        <f ca="1"/>
        <v>97.96</v>
      </c>
      <c r="D11" vm="1972">
        <f ca="1"/>
        <v>98.44</v>
      </c>
      <c r="E11" vm="2002">
        <f ca="1"/>
        <v>97.85</v>
      </c>
      <c r="F11" vm="1977">
        <f ca="1"/>
        <v>98.16</v>
      </c>
    </row>
    <row r="12" spans="1:107" x14ac:dyDescent="0.15">
      <c r="A12" vm="237">
        <f ca="1"/>
        <v>45054</v>
      </c>
      <c r="B12" vm="2003">
        <f ca="1"/>
        <v>108012</v>
      </c>
      <c r="C12" vm="2004">
        <f ca="1"/>
        <v>97.9</v>
      </c>
      <c r="D12" vm="2005">
        <f ca="1"/>
        <v>98.29</v>
      </c>
      <c r="E12" vm="2006">
        <f ca="1"/>
        <v>97.7</v>
      </c>
      <c r="F12" vm="2005">
        <f ca="1"/>
        <v>98.29</v>
      </c>
    </row>
    <row r="13" spans="1:107" x14ac:dyDescent="0.15">
      <c r="A13" vm="238">
        <f ca="1"/>
        <v>45055</v>
      </c>
      <c r="B13" vm="2007">
        <f ca="1"/>
        <v>75723</v>
      </c>
      <c r="C13" vm="2008">
        <f ca="1"/>
        <v>98.04</v>
      </c>
      <c r="D13" vm="1974">
        <f ca="1"/>
        <v>98.11</v>
      </c>
      <c r="E13" vm="2009">
        <f ca="1"/>
        <v>97.82</v>
      </c>
      <c r="F13" vm="2010">
        <f ca="1"/>
        <v>97.84</v>
      </c>
    </row>
    <row r="14" spans="1:107" x14ac:dyDescent="0.15">
      <c r="A14" vm="239">
        <f ca="1"/>
        <v>45056</v>
      </c>
      <c r="B14" vm="2011">
        <f ca="1"/>
        <v>139378</v>
      </c>
      <c r="C14" vm="1964">
        <f ca="1"/>
        <v>98.36</v>
      </c>
      <c r="D14" vm="1972">
        <f ca="1"/>
        <v>98.44</v>
      </c>
      <c r="E14" vm="2012">
        <f ca="1"/>
        <v>97.55</v>
      </c>
      <c r="F14" vm="2013">
        <f ca="1"/>
        <v>98.23</v>
      </c>
    </row>
    <row r="15" spans="1:107" x14ac:dyDescent="0.15">
      <c r="A15" vm="240">
        <f ca="1"/>
        <v>45057</v>
      </c>
      <c r="B15" vm="2014">
        <f ca="1"/>
        <v>213237</v>
      </c>
      <c r="C15" vm="2015">
        <f ca="1"/>
        <v>98.61</v>
      </c>
      <c r="D15" vm="1989">
        <f ca="1"/>
        <v>98.95</v>
      </c>
      <c r="E15" vm="2016">
        <f ca="1"/>
        <v>98.35</v>
      </c>
      <c r="F15" vm="1989">
        <f ca="1"/>
        <v>98.95</v>
      </c>
    </row>
    <row r="16" spans="1:107" x14ac:dyDescent="0.15">
      <c r="A16" vm="241">
        <f ca="1"/>
        <v>45058</v>
      </c>
      <c r="B16" vm="2017">
        <f ca="1"/>
        <v>81116</v>
      </c>
      <c r="C16" vm="2018">
        <f ca="1"/>
        <v>99.21</v>
      </c>
      <c r="D16" vm="1978">
        <f ca="1"/>
        <v>99.26</v>
      </c>
      <c r="E16" vm="2019">
        <f ca="1"/>
        <v>98.72</v>
      </c>
      <c r="F16" vm="1978">
        <f ca="1"/>
        <v>99.26</v>
      </c>
    </row>
    <row r="17" spans="1:6" x14ac:dyDescent="0.15">
      <c r="A17" vm="242">
        <f ca="1"/>
        <v>45061</v>
      </c>
      <c r="B17" vm="2020">
        <f ca="1"/>
        <v>125672</v>
      </c>
      <c r="C17" vm="2021">
        <f ca="1"/>
        <v>99.11</v>
      </c>
      <c r="D17" vm="2022">
        <f ca="1"/>
        <v>99.15</v>
      </c>
      <c r="E17" vm="2023">
        <f ca="1"/>
        <v>98.63</v>
      </c>
      <c r="F17" vm="1918">
        <f ca="1"/>
        <v>98.93</v>
      </c>
    </row>
    <row r="18" spans="1:6" x14ac:dyDescent="0.15">
      <c r="A18" vm="243">
        <f ca="1"/>
        <v>45062</v>
      </c>
      <c r="B18" vm="2024">
        <f ca="1"/>
        <v>96015</v>
      </c>
      <c r="C18" vm="1964">
        <f ca="1"/>
        <v>98.36</v>
      </c>
      <c r="D18" vm="2025">
        <f ca="1"/>
        <v>98.71</v>
      </c>
      <c r="E18" vm="1899">
        <f ca="1"/>
        <v>98.21</v>
      </c>
      <c r="F18" vm="1887">
        <f ca="1"/>
        <v>98.4</v>
      </c>
    </row>
    <row r="19" spans="1:6" x14ac:dyDescent="0.15">
      <c r="A19" vm="244">
        <f ca="1"/>
        <v>45063</v>
      </c>
      <c r="B19" vm="2026">
        <f ca="1"/>
        <v>180748</v>
      </c>
      <c r="C19" vm="2027">
        <f ca="1"/>
        <v>98.6</v>
      </c>
      <c r="D19" vm="2028">
        <f ca="1"/>
        <v>99.4</v>
      </c>
      <c r="E19" vm="2029">
        <f ca="1"/>
        <v>98.55</v>
      </c>
      <c r="F19" vm="1890">
        <f ca="1"/>
        <v>99.31</v>
      </c>
    </row>
    <row r="20" spans="1:6" x14ac:dyDescent="0.15">
      <c r="A20" vm="245">
        <f ca="1"/>
        <v>45064</v>
      </c>
      <c r="B20" vm="2030">
        <f ca="1"/>
        <v>155287</v>
      </c>
      <c r="C20" vm="2031">
        <f ca="1"/>
        <v>99.46</v>
      </c>
      <c r="D20" vm="2032">
        <f ca="1"/>
        <v>100.75</v>
      </c>
      <c r="E20" vm="2031">
        <f ca="1"/>
        <v>99.46</v>
      </c>
      <c r="F20" vm="2033">
        <f ca="1"/>
        <v>100.67</v>
      </c>
    </row>
    <row r="21" spans="1:6" x14ac:dyDescent="0.15">
      <c r="A21" vm="246">
        <f ca="1"/>
        <v>45065</v>
      </c>
      <c r="B21" vm="2034">
        <f ca="1"/>
        <v>135229</v>
      </c>
      <c r="C21" vm="2035">
        <f ca="1"/>
        <v>100.86</v>
      </c>
      <c r="D21" vm="2036">
        <f ca="1"/>
        <v>101.08</v>
      </c>
      <c r="E21" vm="2037">
        <f ca="1"/>
        <v>100.37</v>
      </c>
      <c r="F21" vm="1979">
        <f ca="1"/>
        <v>100.58</v>
      </c>
    </row>
    <row r="22" spans="1:6" x14ac:dyDescent="0.15">
      <c r="A22" vm="248">
        <f ca="1"/>
        <v>45069</v>
      </c>
      <c r="B22" vm="2038">
        <f ca="1"/>
        <v>177719</v>
      </c>
      <c r="C22" vm="2039">
        <f ca="1"/>
        <v>100.22</v>
      </c>
      <c r="D22" vm="2040">
        <f ca="1"/>
        <v>100.5</v>
      </c>
      <c r="E22" vm="2041">
        <f ca="1"/>
        <v>99.44</v>
      </c>
      <c r="F22" vm="2042">
        <f ca="1"/>
        <v>99.53</v>
      </c>
    </row>
    <row r="23" spans="1:6" x14ac:dyDescent="0.15">
      <c r="A23" vm="249">
        <f ca="1"/>
        <v>45070</v>
      </c>
      <c r="B23" vm="2043">
        <f ca="1"/>
        <v>132510</v>
      </c>
      <c r="C23" vm="2044">
        <f ca="1"/>
        <v>99.34</v>
      </c>
      <c r="D23" vm="2045">
        <f ca="1"/>
        <v>99.73</v>
      </c>
      <c r="E23" vm="2046">
        <f ca="1"/>
        <v>99.14</v>
      </c>
      <c r="F23" vm="2041">
        <f ca="1"/>
        <v>99.44</v>
      </c>
    </row>
    <row r="24" spans="1:6" x14ac:dyDescent="0.15">
      <c r="A24" vm="250">
        <f ca="1"/>
        <v>45071</v>
      </c>
      <c r="B24" vm="2047">
        <f ca="1"/>
        <v>285638</v>
      </c>
      <c r="C24" vm="2048">
        <f ca="1"/>
        <v>100.4</v>
      </c>
      <c r="D24" vm="2049">
        <f ca="1"/>
        <v>100.79</v>
      </c>
      <c r="E24" vm="1993">
        <f ca="1"/>
        <v>100</v>
      </c>
      <c r="F24" vm="1979">
        <f ca="1"/>
        <v>100.58</v>
      </c>
    </row>
    <row r="25" spans="1:6" x14ac:dyDescent="0.15">
      <c r="A25" vm="251">
        <f ca="1"/>
        <v>45072</v>
      </c>
      <c r="B25" vm="2050">
        <f ca="1"/>
        <v>262145</v>
      </c>
      <c r="C25" vm="2049">
        <f ca="1"/>
        <v>100.79</v>
      </c>
      <c r="D25" vm="2051">
        <f ca="1"/>
        <v>101.88</v>
      </c>
      <c r="E25" vm="2052">
        <f ca="1"/>
        <v>100.69</v>
      </c>
      <c r="F25" vm="1980">
        <f ca="1"/>
        <v>101.7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Ledger</vt:lpstr>
      <vt:lpstr>Watch List</vt:lpstr>
      <vt:lpstr>MSFT</vt:lpstr>
      <vt:lpstr>VFV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2023-05-30T00:17:35Z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