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slicers/slicer4.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pc\Downloads\DEA\FINAL\"/>
    </mc:Choice>
  </mc:AlternateContent>
  <xr:revisionPtr revIDLastSave="0" documentId="13_ncr:1_{D58641E1-9FFA-44DB-A115-3FB28EAC6B97}" xr6:coauthVersionLast="47" xr6:coauthVersionMax="47" xr10:uidLastSave="{00000000-0000-0000-0000-000000000000}"/>
  <bookViews>
    <workbookView xWindow="-120" yWindow="-120" windowWidth="29040" windowHeight="15840" firstSheet="4" activeTab="6" xr2:uid="{00000000-000D-0000-FFFF-FFFF00000000}"/>
  </bookViews>
  <sheets>
    <sheet name="NOT CLEANED" sheetId="1" state="hidden" r:id="rId1"/>
    <sheet name="wages" sheetId="4" state="hidden" r:id="rId2"/>
    <sheet name="stats" sheetId="3" state="hidden" r:id="rId3"/>
    <sheet name="scores_fixtures (2)" sheetId="7" state="hidden" r:id="rId4"/>
    <sheet name="all" sheetId="15" r:id="rId5"/>
    <sheet name="teams" sheetId="5" r:id="rId6"/>
    <sheet name="Players" sheetId="13" r:id="rId7"/>
    <sheet name="pic" sheetId="8" state="hidden" r:id="rId8"/>
  </sheets>
  <definedNames>
    <definedName name="_xlcn.WorksheetConnection_scores_fixturesCopy.xlsxscores_fixtures__21" hidden="1">scores_fixtures__2[]</definedName>
    <definedName name="_xlcn.WorksheetConnection_scores_fixturesCopy.xlsxstats1" hidden="1">stats[]</definedName>
    <definedName name="_xlcn.WorksheetConnection_scores_fixturesCopy.xlsxwages1" hidden="1">wages[]</definedName>
    <definedName name="ExternalData_1" localSheetId="2" hidden="1">stats!$A$1:$R$21</definedName>
    <definedName name="ExternalData_1" localSheetId="1" hidden="1">wages!$A$1:$F$21</definedName>
    <definedName name="ExternalData_2" localSheetId="3" hidden="1">'scores_fixtures (2)'!$A$1:$K$381</definedName>
    <definedName name="Slicer_Team11">#N/A</definedName>
  </definedNames>
  <calcPr calcId="191029"/>
  <pivotCaches>
    <pivotCache cacheId="13109" r:id="rId9"/>
    <pivotCache cacheId="13120" r:id="rId10"/>
    <pivotCache cacheId="13121" r:id="rId11"/>
    <pivotCache cacheId="13122" r:id="rId12"/>
    <pivotCache cacheId="13678" r:id="rId13"/>
    <pivotCache cacheId="13684" r:id="rId14"/>
    <pivotCache cacheId="14111" r:id="rId15"/>
    <pivotCache cacheId="14114" r:id="rId16"/>
    <pivotCache cacheId="14117" r:id="rId17"/>
    <pivotCache cacheId="14120" r:id="rId18"/>
    <pivotCache cacheId="14123" r:id="rId19"/>
    <pivotCache cacheId="14126" r:id="rId20"/>
    <pivotCache cacheId="14129" r:id="rId21"/>
    <pivotCache cacheId="14132" r:id="rId22"/>
    <pivotCache cacheId="14135" r:id="rId23"/>
    <pivotCache cacheId="14138" r:id="rId24"/>
    <pivotCache cacheId="14141" r:id="rId25"/>
    <pivotCache cacheId="14144" r:id="rId26"/>
    <pivotCache cacheId="14147" r:id="rId27"/>
    <pivotCache cacheId="14150" r:id="rId28"/>
  </pivotCaches>
  <extLst>
    <ext xmlns:x14="http://schemas.microsoft.com/office/spreadsheetml/2009/9/main" uri="{876F7934-8845-4945-9796-88D515C7AA90}">
      <x14:pivotCaches>
        <pivotCache cacheId="13052" r:id="rId29"/>
      </x14:pivotCaches>
    </ext>
    <ext xmlns:x14="http://schemas.microsoft.com/office/spreadsheetml/2009/9/main" uri="{BBE1A952-AA13-448e-AADC-164F8A28A991}">
      <x14:slicerCaches>
        <x14:slicerCache r:id="rId3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wages" name="wages" connection="WorksheetConnection_scores_fixtures - Copy.xlsx!wages"/>
          <x15:modelTable id="stats" name="stats" connection="WorksheetConnection_scores_fixtures - Copy.xlsx!stats"/>
          <x15:modelTable id="scores_fixtures__2" name="scores_fixtures__2" connection="WorksheetConnection_scores_fixtures - Copy.xlsx!scores_fixtures__2"/>
        </x15:modelTables>
        <x15:modelRelationships>
          <x15:modelRelationship fromTable="wages" fromColumn="Team" toTable="stats" toColumn="Team11"/>
          <x15:modelRelationship fromTable="scores_fixtures__2" fromColumn="Team" toTable="stats" toColumn="Team1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216" i="3" l="1"/>
  <c r="Y216" i="3"/>
  <c r="Y6" i="3"/>
  <c r="Z6" i="3" s="1"/>
  <c r="M80" i="4"/>
  <c r="M81" i="4" s="1"/>
  <c r="H15" i="5"/>
  <c r="C15" i="5" s="1"/>
  <c r="N2" i="7"/>
  <c r="N3" i="7"/>
  <c r="N4" i="7"/>
  <c r="N5" i="7"/>
  <c r="N6" i="7"/>
  <c r="N7" i="7"/>
  <c r="N8" i="7"/>
  <c r="N9" i="7"/>
  <c r="N11" i="7"/>
  <c r="N12" i="7"/>
  <c r="N13" i="7"/>
  <c r="N14" i="7"/>
  <c r="N15" i="7"/>
  <c r="N16" i="7"/>
  <c r="N17" i="7"/>
  <c r="N18" i="7"/>
  <c r="N19" i="7"/>
  <c r="N20" i="7"/>
  <c r="N21" i="7"/>
  <c r="N22" i="7"/>
  <c r="N23" i="7"/>
  <c r="N24" i="7"/>
  <c r="N25" i="7"/>
  <c r="N26" i="7"/>
  <c r="N27" i="7"/>
  <c r="N28" i="7"/>
  <c r="N29" i="7"/>
  <c r="N30" i="7"/>
  <c r="N31" i="7"/>
  <c r="N32" i="7"/>
  <c r="N33" i="7"/>
  <c r="N34" i="7"/>
  <c r="N35" i="7"/>
  <c r="N36" i="7"/>
  <c r="N37" i="7"/>
  <c r="N38" i="7"/>
  <c r="N39" i="7"/>
  <c r="N40" i="7"/>
  <c r="N41" i="7"/>
  <c r="N42" i="7"/>
  <c r="N43" i="7"/>
  <c r="N44" i="7"/>
  <c r="N45" i="7"/>
  <c r="N46" i="7"/>
  <c r="N47" i="7"/>
  <c r="N48" i="7"/>
  <c r="N49" i="7"/>
  <c r="N50" i="7"/>
  <c r="N51" i="7"/>
  <c r="N52" i="7"/>
  <c r="N53" i="7"/>
  <c r="N54" i="7"/>
  <c r="N55" i="7"/>
  <c r="N56" i="7"/>
  <c r="N57" i="7"/>
  <c r="N58" i="7"/>
  <c r="N59" i="7"/>
  <c r="N60" i="7"/>
  <c r="N61" i="7"/>
  <c r="N62" i="7"/>
  <c r="N63" i="7"/>
  <c r="N64" i="7"/>
  <c r="N65" i="7"/>
  <c r="N66" i="7"/>
  <c r="N67" i="7"/>
  <c r="N68" i="7"/>
  <c r="N69" i="7"/>
  <c r="N70" i="7"/>
  <c r="N71" i="7"/>
  <c r="N72" i="7"/>
  <c r="N73" i="7"/>
  <c r="N74" i="7"/>
  <c r="N75" i="7"/>
  <c r="N76" i="7"/>
  <c r="N77" i="7"/>
  <c r="N78" i="7"/>
  <c r="N79" i="7"/>
  <c r="N80" i="7"/>
  <c r="N81" i="7"/>
  <c r="N82" i="7"/>
  <c r="N83" i="7"/>
  <c r="N84" i="7"/>
  <c r="N85" i="7"/>
  <c r="N86" i="7"/>
  <c r="N87" i="7"/>
  <c r="N88" i="7"/>
  <c r="N89" i="7"/>
  <c r="N90" i="7"/>
  <c r="N91" i="7"/>
  <c r="N92" i="7"/>
  <c r="N93" i="7"/>
  <c r="N94" i="7"/>
  <c r="N95" i="7"/>
  <c r="N96" i="7"/>
  <c r="N97" i="7"/>
  <c r="N98" i="7"/>
  <c r="N99" i="7"/>
  <c r="N100" i="7"/>
  <c r="N101" i="7"/>
  <c r="N102" i="7"/>
  <c r="N103" i="7"/>
  <c r="N104" i="7"/>
  <c r="N105" i="7"/>
  <c r="N106" i="7"/>
  <c r="N107" i="7"/>
  <c r="N108" i="7"/>
  <c r="N109" i="7"/>
  <c r="N110" i="7"/>
  <c r="N111" i="7"/>
  <c r="N112" i="7"/>
  <c r="N113" i="7"/>
  <c r="N114" i="7"/>
  <c r="N115" i="7"/>
  <c r="N116" i="7"/>
  <c r="N117" i="7"/>
  <c r="N118" i="7"/>
  <c r="N119" i="7"/>
  <c r="N120" i="7"/>
  <c r="N121" i="7"/>
  <c r="N122" i="7"/>
  <c r="N123" i="7"/>
  <c r="N124" i="7"/>
  <c r="N125" i="7"/>
  <c r="N126" i="7"/>
  <c r="N127" i="7"/>
  <c r="N128" i="7"/>
  <c r="N129" i="7"/>
  <c r="N130" i="7"/>
  <c r="N131" i="7"/>
  <c r="N132" i="7"/>
  <c r="N133" i="7"/>
  <c r="N134" i="7"/>
  <c r="N135" i="7"/>
  <c r="N136" i="7"/>
  <c r="N137" i="7"/>
  <c r="N138" i="7"/>
  <c r="N139" i="7"/>
  <c r="N140" i="7"/>
  <c r="N141" i="7"/>
  <c r="N142" i="7"/>
  <c r="N143" i="7"/>
  <c r="N144" i="7"/>
  <c r="N145" i="7"/>
  <c r="N146" i="7"/>
  <c r="N147" i="7"/>
  <c r="N148" i="7"/>
  <c r="N149" i="7"/>
  <c r="N150" i="7"/>
  <c r="N151" i="7"/>
  <c r="N152" i="7"/>
  <c r="N153" i="7"/>
  <c r="N154" i="7"/>
  <c r="N155" i="7"/>
  <c r="N156" i="7"/>
  <c r="N157" i="7"/>
  <c r="N158" i="7"/>
  <c r="N159" i="7"/>
  <c r="N160" i="7"/>
  <c r="N161" i="7"/>
  <c r="N162" i="7"/>
  <c r="N163" i="7"/>
  <c r="N164" i="7"/>
  <c r="N165" i="7"/>
  <c r="N166" i="7"/>
  <c r="N167" i="7"/>
  <c r="N168" i="7"/>
  <c r="N169" i="7"/>
  <c r="N170" i="7"/>
  <c r="N171" i="7"/>
  <c r="N172" i="7"/>
  <c r="N173" i="7"/>
  <c r="N174" i="7"/>
  <c r="N175" i="7"/>
  <c r="N176" i="7"/>
  <c r="N177" i="7"/>
  <c r="N178" i="7"/>
  <c r="N179" i="7"/>
  <c r="N180" i="7"/>
  <c r="N181" i="7"/>
  <c r="N182" i="7"/>
  <c r="N183" i="7"/>
  <c r="N184" i="7"/>
  <c r="N185" i="7"/>
  <c r="N186" i="7"/>
  <c r="N187" i="7"/>
  <c r="N188" i="7"/>
  <c r="N189" i="7"/>
  <c r="N190" i="7"/>
  <c r="N191" i="7"/>
  <c r="N192" i="7"/>
  <c r="N193" i="7"/>
  <c r="N194" i="7"/>
  <c r="N195" i="7"/>
  <c r="N196" i="7"/>
  <c r="N197" i="7"/>
  <c r="N198" i="7"/>
  <c r="N199" i="7"/>
  <c r="N200" i="7"/>
  <c r="N201" i="7"/>
  <c r="N202" i="7"/>
  <c r="N203" i="7"/>
  <c r="N204" i="7"/>
  <c r="N205" i="7"/>
  <c r="N206" i="7"/>
  <c r="N207" i="7"/>
  <c r="N208" i="7"/>
  <c r="N209" i="7"/>
  <c r="N210" i="7"/>
  <c r="N211" i="7"/>
  <c r="N212" i="7"/>
  <c r="N213" i="7"/>
  <c r="N214" i="7"/>
  <c r="N215" i="7"/>
  <c r="N216" i="7"/>
  <c r="N217" i="7"/>
  <c r="N218" i="7"/>
  <c r="N219" i="7"/>
  <c r="N220" i="7"/>
  <c r="N221" i="7"/>
  <c r="N222" i="7"/>
  <c r="N223" i="7"/>
  <c r="N224" i="7"/>
  <c r="N225" i="7"/>
  <c r="N226" i="7"/>
  <c r="N227" i="7"/>
  <c r="N228" i="7"/>
  <c r="N229" i="7"/>
  <c r="N230" i="7"/>
  <c r="N231" i="7"/>
  <c r="N232" i="7"/>
  <c r="N233" i="7"/>
  <c r="N234" i="7"/>
  <c r="N235" i="7"/>
  <c r="N236" i="7"/>
  <c r="N237" i="7"/>
  <c r="N238" i="7"/>
  <c r="N239" i="7"/>
  <c r="N240" i="7"/>
  <c r="N241" i="7"/>
  <c r="N242" i="7"/>
  <c r="N243" i="7"/>
  <c r="N244" i="7"/>
  <c r="N245" i="7"/>
  <c r="N246" i="7"/>
  <c r="N247" i="7"/>
  <c r="N248" i="7"/>
  <c r="N249" i="7"/>
  <c r="N250" i="7"/>
  <c r="N251" i="7"/>
  <c r="N252" i="7"/>
  <c r="N253" i="7"/>
  <c r="N254" i="7"/>
  <c r="N255" i="7"/>
  <c r="N256" i="7"/>
  <c r="N257" i="7"/>
  <c r="N258" i="7"/>
  <c r="N259" i="7"/>
  <c r="N260" i="7"/>
  <c r="N261" i="7"/>
  <c r="N262" i="7"/>
  <c r="N263" i="7"/>
  <c r="N264" i="7"/>
  <c r="N265" i="7"/>
  <c r="N266" i="7"/>
  <c r="N267" i="7"/>
  <c r="N268" i="7"/>
  <c r="N269" i="7"/>
  <c r="N270" i="7"/>
  <c r="N271" i="7"/>
  <c r="N272" i="7"/>
  <c r="N273" i="7"/>
  <c r="N274" i="7"/>
  <c r="N275" i="7"/>
  <c r="N276" i="7"/>
  <c r="N277" i="7"/>
  <c r="N278" i="7"/>
  <c r="N279" i="7"/>
  <c r="N280" i="7"/>
  <c r="N281" i="7"/>
  <c r="N282" i="7"/>
  <c r="N283" i="7"/>
  <c r="N284" i="7"/>
  <c r="N285" i="7"/>
  <c r="N286" i="7"/>
  <c r="N287" i="7"/>
  <c r="N288" i="7"/>
  <c r="N289" i="7"/>
  <c r="N290" i="7"/>
  <c r="N291" i="7"/>
  <c r="N292" i="7"/>
  <c r="N293" i="7"/>
  <c r="N294" i="7"/>
  <c r="N295" i="7"/>
  <c r="N296" i="7"/>
  <c r="N297" i="7"/>
  <c r="N298" i="7"/>
  <c r="N299" i="7"/>
  <c r="N300" i="7"/>
  <c r="N301" i="7"/>
  <c r="N302" i="7"/>
  <c r="N303" i="7"/>
  <c r="N304" i="7"/>
  <c r="N305" i="7"/>
  <c r="N306" i="7"/>
  <c r="N307" i="7"/>
  <c r="N308" i="7"/>
  <c r="N309" i="7"/>
  <c r="N310" i="7"/>
  <c r="N311" i="7"/>
  <c r="N312" i="7"/>
  <c r="N313" i="7"/>
  <c r="N314" i="7"/>
  <c r="N315" i="7"/>
  <c r="N316" i="7"/>
  <c r="N317" i="7"/>
  <c r="N318" i="7"/>
  <c r="N319" i="7"/>
  <c r="N320" i="7"/>
  <c r="N321" i="7"/>
  <c r="N322" i="7"/>
  <c r="N323" i="7"/>
  <c r="N324" i="7"/>
  <c r="N325" i="7"/>
  <c r="N326" i="7"/>
  <c r="N327" i="7"/>
  <c r="N328" i="7"/>
  <c r="N329" i="7"/>
  <c r="N330" i="7"/>
  <c r="N331" i="7"/>
  <c r="N332" i="7"/>
  <c r="N333" i="7"/>
  <c r="N334" i="7"/>
  <c r="N335" i="7"/>
  <c r="N336" i="7"/>
  <c r="N337" i="7"/>
  <c r="N338" i="7"/>
  <c r="N339" i="7"/>
  <c r="N340" i="7"/>
  <c r="N341" i="7"/>
  <c r="N342" i="7"/>
  <c r="N343" i="7"/>
  <c r="N344" i="7"/>
  <c r="N345" i="7"/>
  <c r="N346" i="7"/>
  <c r="N347" i="7"/>
  <c r="N348" i="7"/>
  <c r="N349" i="7"/>
  <c r="N350" i="7"/>
  <c r="N351" i="7"/>
  <c r="N352" i="7"/>
  <c r="N353" i="7"/>
  <c r="N354" i="7"/>
  <c r="N355" i="7"/>
  <c r="N356" i="7"/>
  <c r="N357" i="7"/>
  <c r="N358" i="7"/>
  <c r="N359" i="7"/>
  <c r="N360" i="7"/>
  <c r="N361" i="7"/>
  <c r="N362" i="7"/>
  <c r="N363" i="7"/>
  <c r="N364" i="7"/>
  <c r="N365" i="7"/>
  <c r="N366" i="7"/>
  <c r="N367" i="7"/>
  <c r="N368" i="7"/>
  <c r="N369" i="7"/>
  <c r="N370" i="7"/>
  <c r="N371" i="7"/>
  <c r="N372" i="7"/>
  <c r="N373" i="7"/>
  <c r="N374" i="7"/>
  <c r="N375" i="7"/>
  <c r="N376" i="7"/>
  <c r="N377" i="7"/>
  <c r="N378" i="7"/>
  <c r="N379" i="7"/>
  <c r="N380" i="7"/>
  <c r="N381" i="7"/>
  <c r="M2" i="7"/>
  <c r="M3" i="7"/>
  <c r="M4" i="7"/>
  <c r="M5" i="7"/>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56" i="7"/>
  <c r="M57" i="7"/>
  <c r="M58" i="7"/>
  <c r="M59" i="7"/>
  <c r="M60"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1" i="7"/>
  <c r="M112" i="7"/>
  <c r="M113" i="7"/>
  <c r="M114" i="7"/>
  <c r="M115"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66" i="7"/>
  <c r="M167" i="7"/>
  <c r="M168" i="7"/>
  <c r="M169" i="7"/>
  <c r="M170"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M221" i="7"/>
  <c r="M222" i="7"/>
  <c r="M223" i="7"/>
  <c r="M224" i="7"/>
  <c r="M225" i="7"/>
  <c r="M226" i="7"/>
  <c r="M227" i="7"/>
  <c r="M228" i="7"/>
  <c r="M229" i="7"/>
  <c r="M230" i="7"/>
  <c r="M231" i="7"/>
  <c r="M232" i="7"/>
  <c r="M233" i="7"/>
  <c r="M234" i="7"/>
  <c r="M235" i="7"/>
  <c r="M236" i="7"/>
  <c r="M237" i="7"/>
  <c r="M238" i="7"/>
  <c r="M239" i="7"/>
  <c r="M240" i="7"/>
  <c r="M241" i="7"/>
  <c r="M242" i="7"/>
  <c r="M243" i="7"/>
  <c r="M244" i="7"/>
  <c r="M245" i="7"/>
  <c r="M246" i="7"/>
  <c r="M247" i="7"/>
  <c r="M248" i="7"/>
  <c r="M249" i="7"/>
  <c r="M250" i="7"/>
  <c r="M251" i="7"/>
  <c r="M252" i="7"/>
  <c r="M253" i="7"/>
  <c r="M254" i="7"/>
  <c r="M255" i="7"/>
  <c r="M256" i="7"/>
  <c r="M257" i="7"/>
  <c r="M258" i="7"/>
  <c r="M259" i="7"/>
  <c r="M260" i="7"/>
  <c r="M261" i="7"/>
  <c r="M262" i="7"/>
  <c r="M263" i="7"/>
  <c r="M264" i="7"/>
  <c r="M265" i="7"/>
  <c r="M266" i="7"/>
  <c r="M267" i="7"/>
  <c r="M268" i="7"/>
  <c r="M269" i="7"/>
  <c r="M270" i="7"/>
  <c r="M271" i="7"/>
  <c r="M272" i="7"/>
  <c r="M273" i="7"/>
  <c r="M274" i="7"/>
  <c r="M275" i="7"/>
  <c r="M276" i="7"/>
  <c r="M277" i="7"/>
  <c r="M278" i="7"/>
  <c r="M279" i="7"/>
  <c r="M280" i="7"/>
  <c r="M281" i="7"/>
  <c r="M282" i="7"/>
  <c r="M283" i="7"/>
  <c r="M284" i="7"/>
  <c r="M285" i="7"/>
  <c r="M286" i="7"/>
  <c r="M287" i="7"/>
  <c r="M288" i="7"/>
  <c r="M289" i="7"/>
  <c r="M290" i="7"/>
  <c r="M291" i="7"/>
  <c r="M292" i="7"/>
  <c r="M293" i="7"/>
  <c r="M294" i="7"/>
  <c r="M295" i="7"/>
  <c r="M296" i="7"/>
  <c r="M297" i="7"/>
  <c r="M298" i="7"/>
  <c r="M299" i="7"/>
  <c r="M300" i="7"/>
  <c r="M301" i="7"/>
  <c r="M302" i="7"/>
  <c r="M303" i="7"/>
  <c r="M304" i="7"/>
  <c r="M305" i="7"/>
  <c r="M306" i="7"/>
  <c r="M307" i="7"/>
  <c r="M308" i="7"/>
  <c r="M309" i="7"/>
  <c r="M310" i="7"/>
  <c r="M311" i="7"/>
  <c r="M312" i="7"/>
  <c r="M313" i="7"/>
  <c r="M314" i="7"/>
  <c r="M315" i="7"/>
  <c r="M316" i="7"/>
  <c r="M317" i="7"/>
  <c r="M318" i="7"/>
  <c r="M319" i="7"/>
  <c r="M320" i="7"/>
  <c r="M321" i="7"/>
  <c r="M322" i="7"/>
  <c r="M323" i="7"/>
  <c r="M324" i="7"/>
  <c r="M325" i="7"/>
  <c r="M326" i="7"/>
  <c r="M327" i="7"/>
  <c r="M328" i="7"/>
  <c r="M329" i="7"/>
  <c r="M330" i="7"/>
  <c r="M331" i="7"/>
  <c r="M332" i="7"/>
  <c r="M333" i="7"/>
  <c r="M334" i="7"/>
  <c r="M335" i="7"/>
  <c r="M336" i="7"/>
  <c r="M337" i="7"/>
  <c r="M338" i="7"/>
  <c r="M339" i="7"/>
  <c r="M340" i="7"/>
  <c r="M341" i="7"/>
  <c r="M342" i="7"/>
  <c r="M343" i="7"/>
  <c r="M344" i="7"/>
  <c r="M345" i="7"/>
  <c r="M346" i="7"/>
  <c r="M347" i="7"/>
  <c r="M348" i="7"/>
  <c r="M349" i="7"/>
  <c r="M350" i="7"/>
  <c r="M351" i="7"/>
  <c r="M352" i="7"/>
  <c r="M353" i="7"/>
  <c r="M354" i="7"/>
  <c r="M355" i="7"/>
  <c r="M356" i="7"/>
  <c r="M357" i="7"/>
  <c r="M358" i="7"/>
  <c r="M359" i="7"/>
  <c r="M360" i="7"/>
  <c r="M361" i="7"/>
  <c r="M362" i="7"/>
  <c r="M363" i="7"/>
  <c r="M364" i="7"/>
  <c r="M365" i="7"/>
  <c r="M366" i="7"/>
  <c r="M367" i="7"/>
  <c r="M368" i="7"/>
  <c r="M369" i="7"/>
  <c r="M370" i="7"/>
  <c r="M371" i="7"/>
  <c r="M372" i="7"/>
  <c r="M373" i="7"/>
  <c r="M374" i="7"/>
  <c r="M375" i="7"/>
  <c r="M376" i="7"/>
  <c r="M377" i="7"/>
  <c r="M378" i="7"/>
  <c r="M379" i="7"/>
  <c r="M380" i="7"/>
  <c r="M381" i="7"/>
  <c r="L2" i="7"/>
  <c r="L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06" i="7"/>
  <c r="L307" i="7"/>
  <c r="L308" i="7"/>
  <c r="L309" i="7"/>
  <c r="L310" i="7"/>
  <c r="L311" i="7"/>
  <c r="L312" i="7"/>
  <c r="L313" i="7"/>
  <c r="L314" i="7"/>
  <c r="L315" i="7"/>
  <c r="L316" i="7"/>
  <c r="L317" i="7"/>
  <c r="L318" i="7"/>
  <c r="L319" i="7"/>
  <c r="L320" i="7"/>
  <c r="L321" i="7"/>
  <c r="L322" i="7"/>
  <c r="L323" i="7"/>
  <c r="L324" i="7"/>
  <c r="L325" i="7"/>
  <c r="L326" i="7"/>
  <c r="L327" i="7"/>
  <c r="L328" i="7"/>
  <c r="L329" i="7"/>
  <c r="L330" i="7"/>
  <c r="L331" i="7"/>
  <c r="L332" i="7"/>
  <c r="L333" i="7"/>
  <c r="L334" i="7"/>
  <c r="L335" i="7"/>
  <c r="L336" i="7"/>
  <c r="L337" i="7"/>
  <c r="L338" i="7"/>
  <c r="L339" i="7"/>
  <c r="L340" i="7"/>
  <c r="L341" i="7"/>
  <c r="L342" i="7"/>
  <c r="L343" i="7"/>
  <c r="L344" i="7"/>
  <c r="L345" i="7"/>
  <c r="L346" i="7"/>
  <c r="L347" i="7"/>
  <c r="L348" i="7"/>
  <c r="L349" i="7"/>
  <c r="L350" i="7"/>
  <c r="L351" i="7"/>
  <c r="L352" i="7"/>
  <c r="L353" i="7"/>
  <c r="L354" i="7"/>
  <c r="L355" i="7"/>
  <c r="L356" i="7"/>
  <c r="L357" i="7"/>
  <c r="L358" i="7"/>
  <c r="L359" i="7"/>
  <c r="L360" i="7"/>
  <c r="L361" i="7"/>
  <c r="L362" i="7"/>
  <c r="L363" i="7"/>
  <c r="L364" i="7"/>
  <c r="L365" i="7"/>
  <c r="L366" i="7"/>
  <c r="L367" i="7"/>
  <c r="L368" i="7"/>
  <c r="L369" i="7"/>
  <c r="L370" i="7"/>
  <c r="L371" i="7"/>
  <c r="L372" i="7"/>
  <c r="L373" i="7"/>
  <c r="L374" i="7"/>
  <c r="L375" i="7"/>
  <c r="L376" i="7"/>
  <c r="L377" i="7"/>
  <c r="L378" i="7"/>
  <c r="L379" i="7"/>
  <c r="L380" i="7"/>
  <c r="L381" i="7"/>
  <c r="X208" i="3"/>
  <c r="X180" i="3"/>
  <c r="Y180" i="3" s="1"/>
  <c r="X154" i="3"/>
  <c r="Y154" i="3" s="1"/>
  <c r="X130" i="3"/>
  <c r="Y130" i="3" s="1"/>
  <c r="X107" i="3"/>
  <c r="Y107" i="3" s="1"/>
  <c r="X79" i="3"/>
  <c r="Y79" i="3" s="1"/>
  <c r="X56" i="3"/>
  <c r="Y56" i="3" s="1"/>
  <c r="P7" i="4" a="1"/>
  <c r="P7" i="4" s="1"/>
  <c r="AA208" i="3" l="1"/>
  <c r="Z215" i="3" s="1"/>
  <c r="AB208" i="3"/>
  <c r="Y215" i="3"/>
  <c r="Y208" i="3"/>
  <c r="Z208" i="3"/>
  <c r="H15" i="13"/>
  <c r="C15" i="13" s="1"/>
  <c r="AA6" i="3"/>
  <c r="AB6" i="3"/>
  <c r="X31" i="3" l="1"/>
  <c r="Y31" i="3" s="1"/>
  <c r="L63" i="4"/>
  <c r="M63" i="4" s="1"/>
  <c r="L32" i="4"/>
  <c r="M32" i="4" s="1"/>
  <c r="L6" i="4"/>
  <c r="M6"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scores_fixtures" description="Connection to the 'scores_fixtures' query in the workbook." type="5" refreshedVersion="5" background="1" saveData="1">
    <dbPr connection="Provider=Microsoft.Mashup.OleDb.1;Data Source=$Workbook$;Location=scores_fixtures;Extended Properties=&quot;&quot;" command="SELECT * FROM [scores_fixtures]"/>
  </connection>
  <connection id="2" xr16:uid="{34D83A98-C663-4972-BA3C-05D2C194E226}" keepAlive="1" name="Query - scores_fixtures (2)" description="Connection to the 'scores_fixtures (2)' query in the workbook." type="5" refreshedVersion="8" background="1" saveData="1">
    <dbPr connection="Provider=Microsoft.Mashup.OleDb.1;Data Source=$Workbook$;Location=&quot;scores_fixtures (2)&quot;;Extended Properties=&quot;&quot;" command="SELECT * FROM [scores_fixtures (2)]"/>
  </connection>
  <connection id="3" xr16:uid="{2C3904EB-5B3A-404B-A939-485D64BCAF9E}" keepAlive="1" name="Query - stats" description="Connection to the 'stats' query in the workbook." type="5" refreshedVersion="5" background="1" saveData="1">
    <dbPr connection="Provider=Microsoft.Mashup.OleDb.1;Data Source=$Workbook$;Location=stats;Extended Properties=&quot;&quot;" command="SELECT * FROM [stats]"/>
  </connection>
  <connection id="4" xr16:uid="{64D3AC86-CB91-4736-86EA-B08B98D82225}" keepAlive="1" name="Query - wages" description="Connection to the 'wages' query in the workbook." type="5" refreshedVersion="5" background="1" saveData="1">
    <dbPr connection="Provider=Microsoft.Mashup.OleDb.1;Data Source=$Workbook$;Location=wages;Extended Properties=&quot;&quot;" command="SELECT * FROM [wages]"/>
  </connection>
  <connection id="5" xr16:uid="{3F0600FE-BC3D-4B41-9F12-159D6A55820F}" keepAlive="1" name="Query - wages (2)" description="Connection to the 'wages (2)' query in the workbook." type="5" refreshedVersion="5" background="1" saveData="1">
    <dbPr connection="Provider=Microsoft.Mashup.OleDb.1;Data Source=$Workbook$;Location=&quot;wages (2)&quot;;Extended Properties=&quot;&quot;" command="SELECT * FROM [wages (2)]"/>
  </connection>
  <connection id="6" xr16:uid="{4B371A81-F7A4-4C90-9BCC-8662755DDBC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26DB904F-2519-41C1-8548-B08BDD7CE444}" name="WorksheetConnection_scores_fixtures - Copy.xlsx!scores_fixtures__2" type="102" refreshedVersion="8" minRefreshableVersion="5">
    <extLst>
      <ext xmlns:x15="http://schemas.microsoft.com/office/spreadsheetml/2010/11/main" uri="{DE250136-89BD-433C-8126-D09CA5730AF9}">
        <x15:connection id="scores_fixtures__2">
          <x15:rangePr sourceName="_xlcn.WorksheetConnection_scores_fixturesCopy.xlsxscores_fixtures__21"/>
        </x15:connection>
      </ext>
    </extLst>
  </connection>
  <connection id="8" xr16:uid="{559479C3-4638-4A94-9F7A-FD1A969D246A}" name="WorksheetConnection_scores_fixtures - Copy.xlsx!stats" type="102" refreshedVersion="8" minRefreshableVersion="5">
    <extLst>
      <ext xmlns:x15="http://schemas.microsoft.com/office/spreadsheetml/2010/11/main" uri="{DE250136-89BD-433C-8126-D09CA5730AF9}">
        <x15:connection id="stats">
          <x15:rangePr sourceName="_xlcn.WorksheetConnection_scores_fixturesCopy.xlsxstats1"/>
        </x15:connection>
      </ext>
    </extLst>
  </connection>
  <connection id="9" xr16:uid="{2344728A-0EE8-4E91-ABB3-71EB09C216BA}" name="WorksheetConnection_scores_fixtures - Copy.xlsx!wages" type="102" refreshedVersion="8" minRefreshableVersion="5">
    <extLst>
      <ext xmlns:x15="http://schemas.microsoft.com/office/spreadsheetml/2010/11/main" uri="{DE250136-89BD-433C-8126-D09CA5730AF9}">
        <x15:connection id="wages">
          <x15:rangePr sourceName="_xlcn.WorksheetConnection_scores_fixturesCopy.xlsxwag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4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futureMetadata>
  <futureMetadata name="XLDAPR" count="1">
    <bk>
      <extLst>
        <ext uri="{bdbb8cdc-fa1e-496e-a857-3c3f30c029c3}">
          <xda:dynamicArrayProperties fDynamic="1" fCollapsed="0"/>
        </ext>
      </extLst>
    </bk>
  </futureMetadata>
  <cellMetadata count="1">
    <bk>
      <rc t="2" v="0"/>
    </bk>
  </cellMetadata>
  <valueMetadata count="42">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valueMetadata>
</metadata>
</file>

<file path=xl/sharedStrings.xml><?xml version="1.0" encoding="utf-8"?>
<sst xmlns="http://schemas.openxmlformats.org/spreadsheetml/2006/main" count="4328" uniqueCount="222">
  <si>
    <t>Wk</t>
  </si>
  <si>
    <t>Day</t>
  </si>
  <si>
    <t>Date</t>
  </si>
  <si>
    <t>Time</t>
  </si>
  <si>
    <t>Home</t>
  </si>
  <si>
    <t>Score</t>
  </si>
  <si>
    <t>Away</t>
  </si>
  <si>
    <t>Attendance</t>
  </si>
  <si>
    <t>Stadium</t>
  </si>
  <si>
    <t>Referee</t>
  </si>
  <si>
    <t>Fri</t>
  </si>
  <si>
    <t>Brentford</t>
  </si>
  <si>
    <t>Arsenal</t>
  </si>
  <si>
    <t>Brentford Community Stadium</t>
  </si>
  <si>
    <t>Michael Oliver</t>
  </si>
  <si>
    <t>Sat</t>
  </si>
  <si>
    <t>Manchester Utd</t>
  </si>
  <si>
    <t>Leeds United</t>
  </si>
  <si>
    <t>Old Trafford</t>
  </si>
  <si>
    <t>Paul Tierney</t>
  </si>
  <si>
    <t>Leicester City</t>
  </si>
  <si>
    <t>Wolves</t>
  </si>
  <si>
    <t>King Power Stadium</t>
  </si>
  <si>
    <t>Craig Pawson</t>
  </si>
  <si>
    <t>Burnley</t>
  </si>
  <si>
    <t>Brighton</t>
  </si>
  <si>
    <t>Turf Moor</t>
  </si>
  <si>
    <t>David Coote</t>
  </si>
  <si>
    <t>Chelsea</t>
  </si>
  <si>
    <t>Crystal Palace</t>
  </si>
  <si>
    <t>Stamford Bridge</t>
  </si>
  <si>
    <t>Jonathan Moss</t>
  </si>
  <si>
    <t>Watford</t>
  </si>
  <si>
    <t>Aston Villa</t>
  </si>
  <si>
    <t>Vicarage Road Stadium</t>
  </si>
  <si>
    <t>Mike Dean</t>
  </si>
  <si>
    <t>Everton</t>
  </si>
  <si>
    <t>Southampton</t>
  </si>
  <si>
    <t>Goodison Park</t>
  </si>
  <si>
    <t>Andy Madley</t>
  </si>
  <si>
    <t>Norwich City</t>
  </si>
  <si>
    <t>0-3</t>
  </si>
  <si>
    <t>Liverpool</t>
  </si>
  <si>
    <t>Carrow Road</t>
  </si>
  <si>
    <t>Andre Marriner</t>
  </si>
  <si>
    <t>Sun</t>
  </si>
  <si>
    <t>Newcastle Utd</t>
  </si>
  <si>
    <t>West Ham</t>
  </si>
  <si>
    <t>St. James' Park</t>
  </si>
  <si>
    <t>Martin Atkinson</t>
  </si>
  <si>
    <t>Tottenham</t>
  </si>
  <si>
    <t>Manchester City</t>
  </si>
  <si>
    <t>Tottenham Hotspur Stadium</t>
  </si>
  <si>
    <t>Anthony Taylor</t>
  </si>
  <si>
    <t>Anfield</t>
  </si>
  <si>
    <t>Villa Park</t>
  </si>
  <si>
    <t>Etihad Stadium</t>
  </si>
  <si>
    <t>Graham Scott</t>
  </si>
  <si>
    <t>Elland Road</t>
  </si>
  <si>
    <t>Darren England</t>
  </si>
  <si>
    <t>0-0</t>
  </si>
  <si>
    <t>Selhurst Park</t>
  </si>
  <si>
    <t>The American Express Community Stadium</t>
  </si>
  <si>
    <t>0-1</t>
  </si>
  <si>
    <t>Molineux Stadium</t>
  </si>
  <si>
    <t>Stuart Attwell</t>
  </si>
  <si>
    <t>St. Mary's Stadium</t>
  </si>
  <si>
    <t>0-2</t>
  </si>
  <si>
    <t>Emirates Stadium</t>
  </si>
  <si>
    <t>Mon</t>
  </si>
  <si>
    <t>London Stadium</t>
  </si>
  <si>
    <t>Robert Jones</t>
  </si>
  <si>
    <t>Peter Bankes</t>
  </si>
  <si>
    <t>Chris Kavanagh</t>
  </si>
  <si>
    <t>Kevin Friend</t>
  </si>
  <si>
    <t>Jarred Gillett</t>
  </si>
  <si>
    <t>Simon Hooper</t>
  </si>
  <si>
    <t>0-5</t>
  </si>
  <si>
    <t>Michael Salisbury</t>
  </si>
  <si>
    <t>Tue</t>
  </si>
  <si>
    <t>Wed</t>
  </si>
  <si>
    <t>John Brooks</t>
  </si>
  <si>
    <t>Thu</t>
  </si>
  <si>
    <t>Tony Harrington</t>
  </si>
  <si>
    <t>0-4</t>
  </si>
  <si>
    <t>0-6</t>
  </si>
  <si>
    <t>opponent</t>
  </si>
  <si>
    <t>Team</t>
  </si>
  <si>
    <t>Rank</t>
  </si>
  <si>
    <t>Draw</t>
  </si>
  <si>
    <t>Lose</t>
  </si>
  <si>
    <t>Total points</t>
  </si>
  <si>
    <t>Average points earned per match</t>
  </si>
  <si>
    <t>Notes</t>
  </si>
  <si>
    <t>Ederson</t>
  </si>
  <si>
    <t>â†’ Champions League via league finish</t>
  </si>
  <si>
    <t>Alisson</t>
  </si>
  <si>
    <t>Edouard Mendy</t>
  </si>
  <si>
    <t>Hugo Lloris</t>
  </si>
  <si>
    <t>Aaron Ramsdale</t>
  </si>
  <si>
    <t>â†’ Europa League via league finish</t>
  </si>
  <si>
    <t>David de Gea</t>
  </si>
  <si>
    <t>Åukasz FabiaÅ„ski</t>
  </si>
  <si>
    <t>â†’ Europa Conference League via league finish</t>
  </si>
  <si>
    <t>Kasper Schmeichel</t>
  </si>
  <si>
    <t/>
  </si>
  <si>
    <t>Robert SÃ¡nchez</t>
  </si>
  <si>
    <t>JosÃ© SÃ¡</t>
  </si>
  <si>
    <t>Martin DÃºbravka</t>
  </si>
  <si>
    <t>Vicente Guaita</t>
  </si>
  <si>
    <t>David Raya</t>
  </si>
  <si>
    <t>Emiliano MartÃ­nez</t>
  </si>
  <si>
    <t>Fraser Forster</t>
  </si>
  <si>
    <t>Jordan Pickford</t>
  </si>
  <si>
    <t>Illan Meslier</t>
  </si>
  <si>
    <t>Nick Pope</t>
  </si>
  <si>
    <t>Relegated</t>
  </si>
  <si>
    <t>Ben Foster</t>
  </si>
  <si>
    <t>Tim Krul</t>
  </si>
  <si>
    <t>Number of Players</t>
  </si>
  <si>
    <t>Row Labels</t>
  </si>
  <si>
    <t>Grand Total</t>
  </si>
  <si>
    <t>Rank11</t>
  </si>
  <si>
    <t>Number of Players11</t>
  </si>
  <si>
    <t>Weekly Wages11</t>
  </si>
  <si>
    <t>Annual Wages11</t>
  </si>
  <si>
    <t>% Estimated11</t>
  </si>
  <si>
    <t xml:space="preserve"> Weekly Wages</t>
  </si>
  <si>
    <t>Team11</t>
  </si>
  <si>
    <t>Win11</t>
  </si>
  <si>
    <t>Draw11</t>
  </si>
  <si>
    <t>Lose11</t>
  </si>
  <si>
    <t>Goals for11</t>
  </si>
  <si>
    <t>Goals against11</t>
  </si>
  <si>
    <t>Goal difference11</t>
  </si>
  <si>
    <t>Total points11</t>
  </si>
  <si>
    <t>Attendance11</t>
  </si>
  <si>
    <t>Top Team Scorer11</t>
  </si>
  <si>
    <t>Goalkeeper11</t>
  </si>
  <si>
    <t xml:space="preserve"> Draw</t>
  </si>
  <si>
    <t xml:space="preserve"> Lose</t>
  </si>
  <si>
    <t xml:space="preserve"> Average points earned per match</t>
  </si>
  <si>
    <t xml:space="preserve"> Attendance</t>
  </si>
  <si>
    <t xml:space="preserve"> Scorer12</t>
  </si>
  <si>
    <t xml:space="preserve">Kevin De Bruyne </t>
  </si>
  <si>
    <t xml:space="preserve">Mohamed Salah </t>
  </si>
  <si>
    <t xml:space="preserve">Mason Mount </t>
  </si>
  <si>
    <t xml:space="preserve">Son Heung-min </t>
  </si>
  <si>
    <t xml:space="preserve">Bukayo Saka </t>
  </si>
  <si>
    <t xml:space="preserve">Cristiano Ronaldo </t>
  </si>
  <si>
    <t xml:space="preserve">Jarrod Bowen </t>
  </si>
  <si>
    <t xml:space="preserve">Jamie Vardy </t>
  </si>
  <si>
    <t xml:space="preserve">Leandro Trossard, Neal Maupay </t>
  </si>
  <si>
    <t xml:space="preserve">RaÃºl JimÃ©nez </t>
  </si>
  <si>
    <t xml:space="preserve">Callum Wilson </t>
  </si>
  <si>
    <t xml:space="preserve">Wilfried Zaha </t>
  </si>
  <si>
    <t xml:space="preserve">Ivan Toney </t>
  </si>
  <si>
    <t xml:space="preserve">Ollie Watkins </t>
  </si>
  <si>
    <t xml:space="preserve">James Ward-Prowse </t>
  </si>
  <si>
    <t xml:space="preserve">Richarlison </t>
  </si>
  <si>
    <t xml:space="preserve">Raphinha </t>
  </si>
  <si>
    <t xml:space="preserve">Maxwel Cornet </t>
  </si>
  <si>
    <t xml:space="preserve">Emmanuel Dennis </t>
  </si>
  <si>
    <t xml:space="preserve">Teemu Pukki </t>
  </si>
  <si>
    <t>Scorer</t>
  </si>
  <si>
    <t>Score.1</t>
  </si>
  <si>
    <t>Score.2</t>
  </si>
  <si>
    <t>win team</t>
  </si>
  <si>
    <t xml:space="preserve">Team Name </t>
  </si>
  <si>
    <t>Team Name</t>
  </si>
  <si>
    <t xml:space="preserve">Ranks </t>
  </si>
  <si>
    <t>Team Nmae</t>
  </si>
  <si>
    <t>Annual Wages</t>
  </si>
  <si>
    <t>Sum of Draw11</t>
  </si>
  <si>
    <t xml:space="preserve"> Win</t>
  </si>
  <si>
    <t>Sum of Lose11</t>
  </si>
  <si>
    <t>Goals for</t>
  </si>
  <si>
    <t xml:space="preserve"> Goals against</t>
  </si>
  <si>
    <t xml:space="preserve"> Total points</t>
  </si>
  <si>
    <t>Bukayo Saka</t>
  </si>
  <si>
    <t>Callum Wilson</t>
  </si>
  <si>
    <t>Cristiano Ronaldo</t>
  </si>
  <si>
    <t>Emmanuel Dennis</t>
  </si>
  <si>
    <t>Ivan Toney</t>
  </si>
  <si>
    <t>James Ward-Prowse</t>
  </si>
  <si>
    <t>Jamie Vardy</t>
  </si>
  <si>
    <t>Jarrod Bowen</t>
  </si>
  <si>
    <t>Kevin De Bruyne</t>
  </si>
  <si>
    <t>Leandro Trossard, Neal Maupay</t>
  </si>
  <si>
    <t>Mason Mount</t>
  </si>
  <si>
    <t>Maxwel Cornet</t>
  </si>
  <si>
    <t>Mohamed Salah</t>
  </si>
  <si>
    <t>Ollie Watkins</t>
  </si>
  <si>
    <t>RaÃºl JimÃ©nez</t>
  </si>
  <si>
    <t>Raphinha</t>
  </si>
  <si>
    <t>Richarlison</t>
  </si>
  <si>
    <t>Son Heung-min</t>
  </si>
  <si>
    <t>Teemu Pukki</t>
  </si>
  <si>
    <t>Wilfried Zaha</t>
  </si>
  <si>
    <t>Team player</t>
  </si>
  <si>
    <t xml:space="preserve"> Goals against1</t>
  </si>
  <si>
    <t>GoalKeeper</t>
  </si>
  <si>
    <t>Column Labels</t>
  </si>
  <si>
    <t>lose team</t>
  </si>
  <si>
    <t>draw</t>
  </si>
  <si>
    <t>Count of win team</t>
  </si>
  <si>
    <t xml:space="preserve"> </t>
  </si>
  <si>
    <t xml:space="preserve">       </t>
  </si>
  <si>
    <t>Column1</t>
  </si>
  <si>
    <t>Count of lose team</t>
  </si>
  <si>
    <t>Count of draw</t>
  </si>
  <si>
    <t>toal</t>
  </si>
  <si>
    <t>total</t>
  </si>
  <si>
    <t>avg</t>
  </si>
  <si>
    <t>win</t>
  </si>
  <si>
    <t>lose</t>
  </si>
  <si>
    <t xml:space="preserve"> Yellow</t>
  </si>
  <si>
    <t>assist</t>
  </si>
  <si>
    <t>Yellow</t>
  </si>
  <si>
    <t xml:space="preserve"> rank2</t>
  </si>
  <si>
    <t>rank2</t>
  </si>
  <si>
    <t>Count of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</si>
</sst>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5" formatCode="[$GBP]\ #,##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6"/>
      <color theme="1"/>
      <name val="Calibri"/>
      <family val="2"/>
      <scheme val="minor"/>
    </font>
    <font>
      <sz val="36"/>
      <color theme="1"/>
      <name val="Bahnschrift"/>
      <family val="2"/>
    </font>
    <font>
      <sz val="11"/>
      <color theme="1"/>
      <name val="Bahnschrift"/>
      <family val="2"/>
    </font>
    <font>
      <sz val="24"/>
      <color theme="1"/>
      <name val="Bahnschrift"/>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1">
    <xf numFmtId="0" fontId="0" fillId="0" borderId="0" xfId="0"/>
    <xf numFmtId="14" fontId="0" fillId="0" borderId="0" xfId="0" applyNumberFormat="1"/>
    <xf numFmtId="19" fontId="0" fillId="0" borderId="0" xfId="0" applyNumberFormat="1"/>
    <xf numFmtId="17" fontId="0" fillId="0" borderId="0" xfId="0" applyNumberFormat="1"/>
    <xf numFmtId="16" fontId="0" fillId="0" borderId="0" xfId="0" applyNumberFormat="1"/>
    <xf numFmtId="0" fontId="0" fillId="0" borderId="0" xfId="0" quotePrefix="1"/>
    <xf numFmtId="0" fontId="0" fillId="0" borderId="0" xfId="0" pivotButton="1"/>
    <xf numFmtId="0" fontId="0" fillId="0" borderId="0" xfId="0" applyAlignment="1">
      <alignment horizontal="left"/>
    </xf>
    <xf numFmtId="22" fontId="0" fillId="0" borderId="0" xfId="0" applyNumberFormat="1"/>
    <xf numFmtId="0" fontId="19" fillId="0" borderId="0" xfId="0" applyFont="1" applyAlignment="1">
      <alignment horizontal="center"/>
    </xf>
    <xf numFmtId="0" fontId="20" fillId="0" borderId="0" xfId="0" applyFont="1" applyAlignment="1">
      <alignment horizontal="center" vertical="center"/>
    </xf>
    <xf numFmtId="0" fontId="16" fillId="33" borderId="10" xfId="0" applyFont="1" applyFill="1" applyBorder="1"/>
    <xf numFmtId="0" fontId="0" fillId="0" borderId="0" xfId="0" applyNumberFormat="1"/>
    <xf numFmtId="0" fontId="21" fillId="0" borderId="0" xfId="0" applyFont="1"/>
    <xf numFmtId="165" fontId="21" fillId="0" borderId="0" xfId="0" applyNumberFormat="1" applyFont="1"/>
    <xf numFmtId="3" fontId="0" fillId="0" borderId="0" xfId="0" applyNumberFormat="1"/>
    <xf numFmtId="0" fontId="22" fillId="0" borderId="0" xfId="0" applyFont="1" applyAlignment="1">
      <alignment horizontal="center" vertical="top"/>
    </xf>
    <xf numFmtId="0" fontId="22" fillId="0" borderId="0" xfId="0" applyFont="1" applyAlignment="1">
      <alignment horizontal="left" vertical="center"/>
    </xf>
    <xf numFmtId="2" fontId="0" fillId="0" borderId="0" xfId="0" applyNumberFormat="1"/>
    <xf numFmtId="0" fontId="20" fillId="0" borderId="0" xfId="0" applyFont="1" applyAlignment="1">
      <alignment horizontal="center" vertical="top"/>
    </xf>
    <xf numFmtId="0" fontId="16" fillId="33" borderId="11"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Light16">
    <tableStyle name="TableStyleQueryPreview" pivot="0" count="3" xr9:uid="{00000000-0011-0000-FFFF-FFFF00000000}">
      <tableStyleElement type="wholeTable" dxfId="39"/>
      <tableStyleElement type="headerRow" dxfId="38"/>
      <tableStyleElement type="firstRowStripe" dxfId="37"/>
    </tableStyle>
    <tableStyle name="TableStyleQueryResult" pivot="0" count="3" xr9:uid="{00000000-0011-0000-FFFF-FFFF01000000}">
      <tableStyleElement type="wholeTable" dxfId="36"/>
      <tableStyleElement type="headerRow" dxfId="35"/>
      <tableStyleElement type="firstRowStripe" dxfId="34"/>
    </tableStyle>
  </tableStyles>
  <colors>
    <mruColors>
      <color rgb="FF040052"/>
      <color rgb="FFE90052"/>
      <color rgb="FF04F5FF"/>
      <color rgb="FF00FF85"/>
      <color rgb="FF38003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microsoft.com/office/2017/06/relationships/rdRichValueTypes" Target="richData/rdRichValueTypes.xml"/><Relationship Id="rId21" Type="http://schemas.openxmlformats.org/officeDocument/2006/relationships/pivotCacheDefinition" Target="pivotCache/pivotCacheDefinition13.xml"/><Relationship Id="rId34" Type="http://schemas.openxmlformats.org/officeDocument/2006/relationships/sharedStrings" Target="sharedStrings.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connections" Target="connections.xml"/><Relationship Id="rId37" Type="http://schemas.microsoft.com/office/2017/06/relationships/rdRichValue" Target="richData/rdrichvalu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sheetMetadata" Target="metadata.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styles" Target="styles.xml"/><Relationship Id="rId38" Type="http://schemas.microsoft.com/office/2017/06/relationships/rdRichValueStructure" Target="richData/rdrichvaluestructure.xml"/><Relationship Id="rId46" Type="http://schemas.openxmlformats.org/officeDocument/2006/relationships/customXml" Target="../customXml/item5.xml"/><Relationship Id="rId59" Type="http://schemas.openxmlformats.org/officeDocument/2006/relationships/customXml" Target="../customXml/item18.xml"/><Relationship Id="rId20" Type="http://schemas.openxmlformats.org/officeDocument/2006/relationships/pivotCacheDefinition" Target="pivotCache/pivotCacheDefinition12.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22/10/relationships/richValueRel" Target="richData/richValueRel.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pivotCacheDefinition" Target="pivotCache/pivotCacheDefinition2.xml"/><Relationship Id="rId31" Type="http://schemas.openxmlformats.org/officeDocument/2006/relationships/theme" Target="theme/theme1.xml"/><Relationship Id="rId44" Type="http://schemas.openxmlformats.org/officeDocument/2006/relationships/customXml" Target="../customXml/item3.xml"/><Relationship Id="rId52" Type="http://schemas.openxmlformats.org/officeDocument/2006/relationships/customXml" Target="../customXml/item11.xml"/><Relationship Id="rId60"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Draw</c:name>
    <c:fmtId val="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Draw</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stats!$V$28</c:f>
              <c:strCache>
                <c:ptCount val="1"/>
                <c:pt idx="0">
                  <c:v>Total</c:v>
                </c:pt>
              </c:strCache>
            </c:strRef>
          </c:tx>
          <c:spPr>
            <a:solidFill>
              <a:schemeClr val="accent1"/>
            </a:solidFill>
            <a:ln>
              <a:noFill/>
            </a:ln>
            <a:effectLst/>
          </c:spPr>
          <c:invertIfNegative val="0"/>
          <c:cat>
            <c:strRef>
              <c:f>stats!$U$29</c:f>
              <c:strCache>
                <c:ptCount val="1"/>
                <c:pt idx="0">
                  <c:v>Brighton</c:v>
                </c:pt>
              </c:strCache>
            </c:strRef>
          </c:cat>
          <c:val>
            <c:numRef>
              <c:f>stats!$V$29</c:f>
              <c:numCache>
                <c:formatCode>General</c:formatCode>
                <c:ptCount val="1"/>
                <c:pt idx="0">
                  <c:v>15</c:v>
                </c:pt>
              </c:numCache>
            </c:numRef>
          </c:val>
          <c:extLst>
            <c:ext xmlns:c16="http://schemas.microsoft.com/office/drawing/2014/chart" uri="{C3380CC4-5D6E-409C-BE32-E72D297353CC}">
              <c16:uniqueId val="{00000000-F5AE-43A6-A8D1-B765264FE3CA}"/>
            </c:ext>
          </c:extLst>
        </c:ser>
        <c:dLbls>
          <c:showLegendKey val="0"/>
          <c:showVal val="0"/>
          <c:showCatName val="0"/>
          <c:showSerName val="0"/>
          <c:showPercent val="0"/>
          <c:showBubbleSize val="0"/>
        </c:dLbls>
        <c:gapWidth val="219"/>
        <c:overlap val="-27"/>
        <c:axId val="486001695"/>
        <c:axId val="383084336"/>
      </c:barChart>
      <c:catAx>
        <c:axId val="48600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383084336"/>
        <c:crosses val="autoZero"/>
        <c:auto val="1"/>
        <c:lblAlgn val="ctr"/>
        <c:lblOffset val="100"/>
        <c:noMultiLvlLbl val="0"/>
      </c:catAx>
      <c:valAx>
        <c:axId val="38308433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8600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Copy.xlsx]stats!Lose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stats!$V$52</c:f>
              <c:strCache>
                <c:ptCount val="1"/>
                <c:pt idx="0">
                  <c:v>Total</c:v>
                </c:pt>
              </c:strCache>
            </c:strRef>
          </c:tx>
          <c:spPr>
            <a:solidFill>
              <a:schemeClr val="accent1"/>
            </a:solidFill>
            <a:ln>
              <a:noFill/>
            </a:ln>
            <a:effectLst/>
          </c:spPr>
          <c:invertIfNegative val="0"/>
          <c:cat>
            <c:strRef>
              <c:f>stats!$U$53</c:f>
              <c:strCache>
                <c:ptCount val="1"/>
                <c:pt idx="0">
                  <c:v>Brighton</c:v>
                </c:pt>
              </c:strCache>
            </c:strRef>
          </c:cat>
          <c:val>
            <c:numRef>
              <c:f>stats!$V$53</c:f>
              <c:numCache>
                <c:formatCode>General</c:formatCode>
                <c:ptCount val="1"/>
                <c:pt idx="0">
                  <c:v>11</c:v>
                </c:pt>
              </c:numCache>
            </c:numRef>
          </c:val>
          <c:extLst>
            <c:ext xmlns:c16="http://schemas.microsoft.com/office/drawing/2014/chart" uri="{C3380CC4-5D6E-409C-BE32-E72D297353CC}">
              <c16:uniqueId val="{00000000-F80A-43A6-B15A-0CECE8716078}"/>
            </c:ext>
          </c:extLst>
        </c:ser>
        <c:dLbls>
          <c:showLegendKey val="0"/>
          <c:showVal val="0"/>
          <c:showCatName val="0"/>
          <c:showSerName val="0"/>
          <c:showPercent val="0"/>
          <c:showBubbleSize val="0"/>
        </c:dLbls>
        <c:gapWidth val="182"/>
        <c:axId val="479598351"/>
        <c:axId val="479599791"/>
      </c:barChart>
      <c:catAx>
        <c:axId val="479598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9599791"/>
        <c:crosses val="autoZero"/>
        <c:auto val="1"/>
        <c:lblAlgn val="ctr"/>
        <c:lblOffset val="100"/>
        <c:noMultiLvlLbl val="0"/>
      </c:catAx>
      <c:valAx>
        <c:axId val="47959979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79598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Copy.xlsx]stats!Goals for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stats!$V$77</c:f>
              <c:strCache>
                <c:ptCount val="1"/>
                <c:pt idx="0">
                  <c:v>Total</c:v>
                </c:pt>
              </c:strCache>
            </c:strRef>
          </c:tx>
          <c:spPr>
            <a:solidFill>
              <a:schemeClr val="accent1"/>
            </a:solidFill>
            <a:ln>
              <a:noFill/>
            </a:ln>
            <a:effectLst/>
          </c:spPr>
          <c:invertIfNegative val="0"/>
          <c:cat>
            <c:strRef>
              <c:f>stats!$U$78</c:f>
              <c:strCache>
                <c:ptCount val="1"/>
                <c:pt idx="0">
                  <c:v>Brighton</c:v>
                </c:pt>
              </c:strCache>
            </c:strRef>
          </c:cat>
          <c:val>
            <c:numRef>
              <c:f>stats!$V$78</c:f>
              <c:numCache>
                <c:formatCode>General</c:formatCode>
                <c:ptCount val="1"/>
                <c:pt idx="0">
                  <c:v>42</c:v>
                </c:pt>
              </c:numCache>
            </c:numRef>
          </c:val>
          <c:extLst>
            <c:ext xmlns:c16="http://schemas.microsoft.com/office/drawing/2014/chart" uri="{C3380CC4-5D6E-409C-BE32-E72D297353CC}">
              <c16:uniqueId val="{00000000-2B6B-470B-8FF3-AD4CDCC8DB67}"/>
            </c:ext>
          </c:extLst>
        </c:ser>
        <c:dLbls>
          <c:showLegendKey val="0"/>
          <c:showVal val="0"/>
          <c:showCatName val="0"/>
          <c:showSerName val="0"/>
          <c:showPercent val="0"/>
          <c:showBubbleSize val="0"/>
        </c:dLbls>
        <c:gapWidth val="219"/>
        <c:overlap val="-27"/>
        <c:axId val="375560944"/>
        <c:axId val="1902035664"/>
      </c:barChart>
      <c:catAx>
        <c:axId val="375560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035664"/>
        <c:crosses val="autoZero"/>
        <c:auto val="1"/>
        <c:lblAlgn val="ctr"/>
        <c:lblOffset val="100"/>
        <c:noMultiLvlLbl val="0"/>
      </c:catAx>
      <c:valAx>
        <c:axId val="1902035664"/>
        <c:scaling>
          <c:orientation val="minMax"/>
        </c:scaling>
        <c:delete val="1"/>
        <c:axPos val="l"/>
        <c:numFmt formatCode="General" sourceLinked="1"/>
        <c:majorTickMark val="none"/>
        <c:minorTickMark val="none"/>
        <c:tickLblPos val="nextTo"/>
        <c:crossAx val="37556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Goals against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stats!$V$103</c:f>
              <c:strCache>
                <c:ptCount val="1"/>
                <c:pt idx="0">
                  <c:v>Total</c:v>
                </c:pt>
              </c:strCache>
            </c:strRef>
          </c:tx>
          <c:spPr>
            <a:solidFill>
              <a:schemeClr val="accent1"/>
            </a:solidFill>
            <a:ln>
              <a:noFill/>
            </a:ln>
            <a:effectLst/>
          </c:spPr>
          <c:invertIfNegative val="0"/>
          <c:cat>
            <c:strRef>
              <c:f>stats!$U$104</c:f>
              <c:strCache>
                <c:ptCount val="1"/>
                <c:pt idx="0">
                  <c:v>Brighton</c:v>
                </c:pt>
              </c:strCache>
            </c:strRef>
          </c:cat>
          <c:val>
            <c:numRef>
              <c:f>stats!$V$104</c:f>
              <c:numCache>
                <c:formatCode>General</c:formatCode>
                <c:ptCount val="1"/>
                <c:pt idx="0">
                  <c:v>44</c:v>
                </c:pt>
              </c:numCache>
            </c:numRef>
          </c:val>
          <c:extLst>
            <c:ext xmlns:c16="http://schemas.microsoft.com/office/drawing/2014/chart" uri="{C3380CC4-5D6E-409C-BE32-E72D297353CC}">
              <c16:uniqueId val="{00000000-B9B1-4DCF-9405-91DD39BA057C}"/>
            </c:ext>
          </c:extLst>
        </c:ser>
        <c:dLbls>
          <c:showLegendKey val="0"/>
          <c:showVal val="0"/>
          <c:showCatName val="0"/>
          <c:showSerName val="0"/>
          <c:showPercent val="0"/>
          <c:showBubbleSize val="0"/>
        </c:dLbls>
        <c:gapWidth val="219"/>
        <c:overlap val="-27"/>
        <c:axId val="1622240432"/>
        <c:axId val="1622238032"/>
      </c:barChart>
      <c:catAx>
        <c:axId val="16222404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2238032"/>
        <c:crosses val="autoZero"/>
        <c:auto val="1"/>
        <c:lblAlgn val="ctr"/>
        <c:lblOffset val="100"/>
        <c:noMultiLvlLbl val="0"/>
      </c:catAx>
      <c:valAx>
        <c:axId val="1622238032"/>
        <c:scaling>
          <c:orientation val="minMax"/>
        </c:scaling>
        <c:delete val="1"/>
        <c:axPos val="l"/>
        <c:numFmt formatCode="General" sourceLinked="1"/>
        <c:majorTickMark val="out"/>
        <c:minorTickMark val="none"/>
        <c:tickLblPos val="nextTo"/>
        <c:crossAx val="1622240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Total points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Point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stats!$V$128</c:f>
              <c:strCache>
                <c:ptCount val="1"/>
                <c:pt idx="0">
                  <c:v>Total</c:v>
                </c:pt>
              </c:strCache>
            </c:strRef>
          </c:tx>
          <c:spPr>
            <a:solidFill>
              <a:schemeClr val="accent1"/>
            </a:solidFill>
            <a:ln>
              <a:noFill/>
            </a:ln>
            <a:effectLst/>
          </c:spPr>
          <c:invertIfNegative val="0"/>
          <c:cat>
            <c:strRef>
              <c:f>stats!$U$129</c:f>
              <c:strCache>
                <c:ptCount val="1"/>
                <c:pt idx="0">
                  <c:v>Brighton</c:v>
                </c:pt>
              </c:strCache>
            </c:strRef>
          </c:cat>
          <c:val>
            <c:numRef>
              <c:f>stats!$V$129</c:f>
              <c:numCache>
                <c:formatCode>General</c:formatCode>
                <c:ptCount val="1"/>
                <c:pt idx="0">
                  <c:v>51</c:v>
                </c:pt>
              </c:numCache>
            </c:numRef>
          </c:val>
          <c:extLst>
            <c:ext xmlns:c16="http://schemas.microsoft.com/office/drawing/2014/chart" uri="{C3380CC4-5D6E-409C-BE32-E72D297353CC}">
              <c16:uniqueId val="{00000000-98B4-4331-83CA-3F5F71E83065}"/>
            </c:ext>
          </c:extLst>
        </c:ser>
        <c:dLbls>
          <c:showLegendKey val="0"/>
          <c:showVal val="0"/>
          <c:showCatName val="0"/>
          <c:showSerName val="0"/>
          <c:showPercent val="0"/>
          <c:showBubbleSize val="0"/>
        </c:dLbls>
        <c:gapWidth val="219"/>
        <c:overlap val="-27"/>
        <c:axId val="1914705488"/>
        <c:axId val="1914706448"/>
      </c:barChart>
      <c:catAx>
        <c:axId val="1914705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706448"/>
        <c:crosses val="autoZero"/>
        <c:auto val="1"/>
        <c:lblAlgn val="ctr"/>
        <c:lblOffset val="100"/>
        <c:noMultiLvlLbl val="0"/>
      </c:catAx>
      <c:valAx>
        <c:axId val="1914706448"/>
        <c:scaling>
          <c:orientation val="minMax"/>
        </c:scaling>
        <c:delete val="1"/>
        <c:axPos val="l"/>
        <c:numFmt formatCode="General" sourceLinked="1"/>
        <c:majorTickMark val="none"/>
        <c:minorTickMark val="none"/>
        <c:tickLblPos val="nextTo"/>
        <c:crossAx val="1914705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Average points earned per match</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stats!$V$152</c:f>
              <c:strCache>
                <c:ptCount val="1"/>
                <c:pt idx="0">
                  <c:v>Total</c:v>
                </c:pt>
              </c:strCache>
            </c:strRef>
          </c:tx>
          <c:spPr>
            <a:solidFill>
              <a:schemeClr val="accent1"/>
            </a:solidFill>
            <a:ln>
              <a:noFill/>
            </a:ln>
            <a:effectLst/>
          </c:spPr>
          <c:invertIfNegative val="0"/>
          <c:cat>
            <c:strRef>
              <c:f>stats!$U$153</c:f>
              <c:strCache>
                <c:ptCount val="1"/>
                <c:pt idx="0">
                  <c:v>Brighton</c:v>
                </c:pt>
              </c:strCache>
            </c:strRef>
          </c:cat>
          <c:val>
            <c:numRef>
              <c:f>stats!$V$153</c:f>
              <c:numCache>
                <c:formatCode>General</c:formatCode>
                <c:ptCount val="1"/>
                <c:pt idx="0">
                  <c:v>1.34</c:v>
                </c:pt>
              </c:numCache>
            </c:numRef>
          </c:val>
          <c:extLst>
            <c:ext xmlns:c16="http://schemas.microsoft.com/office/drawing/2014/chart" uri="{C3380CC4-5D6E-409C-BE32-E72D297353CC}">
              <c16:uniqueId val="{00000000-2658-4516-A4D0-182DC8BD08CD}"/>
            </c:ext>
          </c:extLst>
        </c:ser>
        <c:dLbls>
          <c:showLegendKey val="0"/>
          <c:showVal val="0"/>
          <c:showCatName val="0"/>
          <c:showSerName val="0"/>
          <c:showPercent val="0"/>
          <c:showBubbleSize val="0"/>
        </c:dLbls>
        <c:gapWidth val="219"/>
        <c:overlap val="-27"/>
        <c:axId val="1894321056"/>
        <c:axId val="1894322016"/>
      </c:barChart>
      <c:catAx>
        <c:axId val="189432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322016"/>
        <c:crosses val="autoZero"/>
        <c:auto val="1"/>
        <c:lblAlgn val="ctr"/>
        <c:lblOffset val="100"/>
        <c:noMultiLvlLbl val="0"/>
      </c:catAx>
      <c:valAx>
        <c:axId val="1894322016"/>
        <c:scaling>
          <c:orientation val="minMax"/>
        </c:scaling>
        <c:delete val="1"/>
        <c:axPos val="l"/>
        <c:numFmt formatCode="General" sourceLinked="1"/>
        <c:majorTickMark val="none"/>
        <c:minorTickMark val="none"/>
        <c:tickLblPos val="nextTo"/>
        <c:crossAx val="189432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Attendance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Attendance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stats!$V$177</c:f>
              <c:strCache>
                <c:ptCount val="1"/>
                <c:pt idx="0">
                  <c:v>Total</c:v>
                </c:pt>
              </c:strCache>
            </c:strRef>
          </c:tx>
          <c:spPr>
            <a:solidFill>
              <a:schemeClr val="accent1"/>
            </a:solidFill>
            <a:ln>
              <a:noFill/>
            </a:ln>
            <a:effectLst/>
          </c:spPr>
          <c:invertIfNegative val="0"/>
          <c:cat>
            <c:strRef>
              <c:f>stats!$U$178</c:f>
              <c:strCache>
                <c:ptCount val="1"/>
                <c:pt idx="0">
                  <c:v>Brighton</c:v>
                </c:pt>
              </c:strCache>
            </c:strRef>
          </c:cat>
          <c:val>
            <c:numRef>
              <c:f>stats!$V$178</c:f>
              <c:numCache>
                <c:formatCode>General</c:formatCode>
                <c:ptCount val="1"/>
                <c:pt idx="0">
                  <c:v>30966</c:v>
                </c:pt>
              </c:numCache>
            </c:numRef>
          </c:val>
          <c:extLst>
            <c:ext xmlns:c16="http://schemas.microsoft.com/office/drawing/2014/chart" uri="{C3380CC4-5D6E-409C-BE32-E72D297353CC}">
              <c16:uniqueId val="{00000000-F313-4A78-AEA6-9AF8C1477E79}"/>
            </c:ext>
          </c:extLst>
        </c:ser>
        <c:dLbls>
          <c:showLegendKey val="0"/>
          <c:showVal val="0"/>
          <c:showCatName val="0"/>
          <c:showSerName val="0"/>
          <c:showPercent val="0"/>
          <c:showBubbleSize val="0"/>
        </c:dLbls>
        <c:gapWidth val="219"/>
        <c:overlap val="-27"/>
        <c:axId val="1890084288"/>
        <c:axId val="1890083328"/>
      </c:barChart>
      <c:catAx>
        <c:axId val="1890084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0083328"/>
        <c:crosses val="autoZero"/>
        <c:auto val="1"/>
        <c:lblAlgn val="ctr"/>
        <c:lblOffset val="100"/>
        <c:noMultiLvlLbl val="0"/>
      </c:catAx>
      <c:valAx>
        <c:axId val="1890083328"/>
        <c:scaling>
          <c:orientation val="minMax"/>
        </c:scaling>
        <c:delete val="1"/>
        <c:axPos val="l"/>
        <c:numFmt formatCode="General" sourceLinked="1"/>
        <c:majorTickMark val="none"/>
        <c:minorTickMark val="none"/>
        <c:tickLblPos val="nextTo"/>
        <c:crossAx val="189008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 Goals against1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Goalkeeper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stats!$V$228</c:f>
              <c:strCache>
                <c:ptCount val="1"/>
                <c:pt idx="0">
                  <c:v>Total</c:v>
                </c:pt>
              </c:strCache>
            </c:strRef>
          </c:tx>
          <c:spPr>
            <a:solidFill>
              <a:schemeClr val="accent1"/>
            </a:solidFill>
            <a:ln>
              <a:noFill/>
            </a:ln>
            <a:effectLst/>
          </c:spPr>
          <c:invertIfNegative val="0"/>
          <c:cat>
            <c:strRef>
              <c:f>stats!$U$229</c:f>
              <c:strCache>
                <c:ptCount val="1"/>
                <c:pt idx="0">
                  <c:v>Robert SÃ¡nchez</c:v>
                </c:pt>
              </c:strCache>
            </c:strRef>
          </c:cat>
          <c:val>
            <c:numRef>
              <c:f>stats!$V$229</c:f>
              <c:numCache>
                <c:formatCode>General</c:formatCode>
                <c:ptCount val="1"/>
                <c:pt idx="0">
                  <c:v>44</c:v>
                </c:pt>
              </c:numCache>
            </c:numRef>
          </c:val>
          <c:extLst>
            <c:ext xmlns:c16="http://schemas.microsoft.com/office/drawing/2014/chart" uri="{C3380CC4-5D6E-409C-BE32-E72D297353CC}">
              <c16:uniqueId val="{00000000-2321-49A1-90F5-D3344064CA0C}"/>
            </c:ext>
          </c:extLst>
        </c:ser>
        <c:dLbls>
          <c:showLegendKey val="0"/>
          <c:showVal val="0"/>
          <c:showCatName val="0"/>
          <c:showSerName val="0"/>
          <c:showPercent val="0"/>
          <c:showBubbleSize val="0"/>
        </c:dLbls>
        <c:gapWidth val="219"/>
        <c:overlap val="-27"/>
        <c:axId val="1894365040"/>
        <c:axId val="1894365520"/>
      </c:barChart>
      <c:catAx>
        <c:axId val="1894365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4365520"/>
        <c:crosses val="autoZero"/>
        <c:auto val="1"/>
        <c:lblAlgn val="ctr"/>
        <c:lblOffset val="100"/>
        <c:noMultiLvlLbl val="0"/>
      </c:catAx>
      <c:valAx>
        <c:axId val="1894365520"/>
        <c:scaling>
          <c:orientation val="minMax"/>
        </c:scaling>
        <c:delete val="1"/>
        <c:axPos val="l"/>
        <c:numFmt formatCode="General" sourceLinked="1"/>
        <c:majorTickMark val="none"/>
        <c:minorTickMark val="none"/>
        <c:tickLblPos val="nextTo"/>
        <c:crossAx val="189436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Copy.xlsx]scores_fixtures (2)!PivotTable68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400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'scores_fixtures (2)'!$S$148</c:f>
              <c:strCache>
                <c:ptCount val="1"/>
                <c:pt idx="0">
                  <c:v>Total</c:v>
                </c:pt>
              </c:strCache>
            </c:strRef>
          </c:tx>
          <c:spPr>
            <a:solidFill>
              <a:srgbClr val="040052"/>
            </a:solidFill>
            <a:ln>
              <a:noFill/>
            </a:ln>
            <a:effectLst/>
          </c:spPr>
          <c:invertIfNegative val="0"/>
          <c:cat>
            <c:strRef>
              <c:f>'scores_fixtures (2)'!$R$149:$R$156</c:f>
              <c:strCache>
                <c:ptCount val="7"/>
                <c:pt idx="0">
                  <c:v>Sun</c:v>
                </c:pt>
                <c:pt idx="1">
                  <c:v>Mon</c:v>
                </c:pt>
                <c:pt idx="2">
                  <c:v>Tue</c:v>
                </c:pt>
                <c:pt idx="3">
                  <c:v>Wed</c:v>
                </c:pt>
                <c:pt idx="4">
                  <c:v>Thu</c:v>
                </c:pt>
                <c:pt idx="5">
                  <c:v>Fri</c:v>
                </c:pt>
                <c:pt idx="6">
                  <c:v>Sat</c:v>
                </c:pt>
              </c:strCache>
            </c:strRef>
          </c:cat>
          <c:val>
            <c:numRef>
              <c:f>'scores_fixtures (2)'!$S$149:$S$156</c:f>
              <c:numCache>
                <c:formatCode>General</c:formatCode>
                <c:ptCount val="7"/>
                <c:pt idx="0">
                  <c:v>114</c:v>
                </c:pt>
                <c:pt idx="1">
                  <c:v>14</c:v>
                </c:pt>
                <c:pt idx="2">
                  <c:v>18</c:v>
                </c:pt>
                <c:pt idx="3">
                  <c:v>32</c:v>
                </c:pt>
                <c:pt idx="4">
                  <c:v>19</c:v>
                </c:pt>
                <c:pt idx="5">
                  <c:v>10</c:v>
                </c:pt>
                <c:pt idx="6">
                  <c:v>173</c:v>
                </c:pt>
              </c:numCache>
            </c:numRef>
          </c:val>
          <c:extLst>
            <c:ext xmlns:c16="http://schemas.microsoft.com/office/drawing/2014/chart" uri="{C3380CC4-5D6E-409C-BE32-E72D297353CC}">
              <c16:uniqueId val="{00000000-A25B-4C3C-928C-ED72C0A6A2C5}"/>
            </c:ext>
          </c:extLst>
        </c:ser>
        <c:dLbls>
          <c:showLegendKey val="0"/>
          <c:showVal val="0"/>
          <c:showCatName val="0"/>
          <c:showSerName val="0"/>
          <c:showPercent val="0"/>
          <c:showBubbleSize val="0"/>
        </c:dLbls>
        <c:gapWidth val="219"/>
        <c:axId val="366646303"/>
        <c:axId val="366649183"/>
      </c:barChart>
      <c:catAx>
        <c:axId val="36664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649183"/>
        <c:crosses val="autoZero"/>
        <c:auto val="1"/>
        <c:lblAlgn val="ctr"/>
        <c:lblOffset val="100"/>
        <c:noMultiLvlLbl val="0"/>
      </c:catAx>
      <c:valAx>
        <c:axId val="366649183"/>
        <c:scaling>
          <c:orientation val="minMax"/>
        </c:scaling>
        <c:delete val="1"/>
        <c:axPos val="b"/>
        <c:numFmt formatCode="General" sourceLinked="1"/>
        <c:majorTickMark val="none"/>
        <c:minorTickMark val="none"/>
        <c:tickLblPos val="nextTo"/>
        <c:crossAx val="36664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Copy.xlsx]stats!PivotTable69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Points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00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stats!$E$29</c:f>
              <c:strCache>
                <c:ptCount val="1"/>
                <c:pt idx="0">
                  <c:v>Total</c:v>
                </c:pt>
              </c:strCache>
            </c:strRef>
          </c:tx>
          <c:spPr>
            <a:solidFill>
              <a:srgbClr val="E90052"/>
            </a:solidFill>
            <a:ln>
              <a:noFill/>
            </a:ln>
            <a:effectLst/>
          </c:spPr>
          <c:invertIfNegative val="0"/>
          <c:cat>
            <c:strRef>
              <c:f>stats!$D$30:$D$49</c:f>
              <c:strCache>
                <c:ptCount val="20"/>
                <c:pt idx="0">
                  <c:v>Norwich City</c:v>
                </c:pt>
                <c:pt idx="1">
                  <c:v>Watford</c:v>
                </c:pt>
                <c:pt idx="2">
                  <c:v>Burnley</c:v>
                </c:pt>
                <c:pt idx="3">
                  <c:v>Leeds United</c:v>
                </c:pt>
                <c:pt idx="4">
                  <c:v>Everton</c:v>
                </c:pt>
                <c:pt idx="5">
                  <c:v>Southampton</c:v>
                </c:pt>
                <c:pt idx="6">
                  <c:v>Aston Villa</c:v>
                </c:pt>
                <c:pt idx="7">
                  <c:v>Brentford</c:v>
                </c:pt>
                <c:pt idx="8">
                  <c:v>Crystal Palace</c:v>
                </c:pt>
                <c:pt idx="9">
                  <c:v>Newcastle Utd</c:v>
                </c:pt>
                <c:pt idx="10">
                  <c:v>Wolves</c:v>
                </c:pt>
                <c:pt idx="11">
                  <c:v>Brighton</c:v>
                </c:pt>
                <c:pt idx="12">
                  <c:v>Leicester City</c:v>
                </c:pt>
                <c:pt idx="13">
                  <c:v>West Ham</c:v>
                </c:pt>
                <c:pt idx="14">
                  <c:v>Manchester Utd</c:v>
                </c:pt>
                <c:pt idx="15">
                  <c:v>Arsenal</c:v>
                </c:pt>
                <c:pt idx="16">
                  <c:v>Tottenham</c:v>
                </c:pt>
                <c:pt idx="17">
                  <c:v>Chelsea</c:v>
                </c:pt>
                <c:pt idx="18">
                  <c:v>Liverpool</c:v>
                </c:pt>
                <c:pt idx="19">
                  <c:v>Manchester City</c:v>
                </c:pt>
              </c:strCache>
            </c:strRef>
          </c:cat>
          <c:val>
            <c:numRef>
              <c:f>stats!$E$30:$E$49</c:f>
              <c:numCache>
                <c:formatCode>General</c:formatCode>
                <c:ptCount val="20"/>
                <c:pt idx="0">
                  <c:v>22</c:v>
                </c:pt>
                <c:pt idx="1">
                  <c:v>23</c:v>
                </c:pt>
                <c:pt idx="2">
                  <c:v>35</c:v>
                </c:pt>
                <c:pt idx="3">
                  <c:v>38</c:v>
                </c:pt>
                <c:pt idx="4">
                  <c:v>39</c:v>
                </c:pt>
                <c:pt idx="5">
                  <c:v>40</c:v>
                </c:pt>
                <c:pt idx="6">
                  <c:v>45</c:v>
                </c:pt>
                <c:pt idx="7">
                  <c:v>46</c:v>
                </c:pt>
                <c:pt idx="8">
                  <c:v>48</c:v>
                </c:pt>
                <c:pt idx="9">
                  <c:v>49</c:v>
                </c:pt>
                <c:pt idx="10">
                  <c:v>51</c:v>
                </c:pt>
                <c:pt idx="11">
                  <c:v>51</c:v>
                </c:pt>
                <c:pt idx="12">
                  <c:v>52</c:v>
                </c:pt>
                <c:pt idx="13">
                  <c:v>56</c:v>
                </c:pt>
                <c:pt idx="14">
                  <c:v>58</c:v>
                </c:pt>
                <c:pt idx="15">
                  <c:v>69</c:v>
                </c:pt>
                <c:pt idx="16">
                  <c:v>71</c:v>
                </c:pt>
                <c:pt idx="17">
                  <c:v>74</c:v>
                </c:pt>
                <c:pt idx="18">
                  <c:v>92</c:v>
                </c:pt>
                <c:pt idx="19">
                  <c:v>93</c:v>
                </c:pt>
              </c:numCache>
            </c:numRef>
          </c:val>
          <c:extLst>
            <c:ext xmlns:c16="http://schemas.microsoft.com/office/drawing/2014/chart" uri="{C3380CC4-5D6E-409C-BE32-E72D297353CC}">
              <c16:uniqueId val="{00000000-5FA3-428D-9BB6-BBF19C1395B8}"/>
            </c:ext>
          </c:extLst>
        </c:ser>
        <c:dLbls>
          <c:showLegendKey val="0"/>
          <c:showVal val="0"/>
          <c:showCatName val="0"/>
          <c:showSerName val="0"/>
          <c:showPercent val="0"/>
          <c:showBubbleSize val="0"/>
        </c:dLbls>
        <c:gapWidth val="182"/>
        <c:axId val="150510399"/>
        <c:axId val="150499839"/>
      </c:barChart>
      <c:catAx>
        <c:axId val="150510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99839"/>
        <c:crosses val="autoZero"/>
        <c:auto val="1"/>
        <c:lblAlgn val="ctr"/>
        <c:lblOffset val="100"/>
        <c:noMultiLvlLbl val="0"/>
      </c:catAx>
      <c:valAx>
        <c:axId val="1504998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51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[scores_fixtures - Copy.xlsx]stats!PivotTable70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005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stats!$H$30</c:f>
              <c:strCache>
                <c:ptCount val="1"/>
                <c:pt idx="0">
                  <c:v>Total</c:v>
                </c:pt>
              </c:strCache>
            </c:strRef>
          </c:tx>
          <c:spPr>
            <a:solidFill>
              <a:srgbClr val="E90052"/>
            </a:solidFill>
            <a:ln>
              <a:noFill/>
            </a:ln>
            <a:effectLst/>
          </c:spPr>
          <c:cat>
            <c:strRef>
              <c:f>stats!$G$31:$G$50</c:f>
              <c:strCache>
                <c:ptCount val="20"/>
                <c:pt idx="0">
                  <c:v>Manchester City</c:v>
                </c:pt>
                <c:pt idx="1">
                  <c:v>Liverpool</c:v>
                </c:pt>
                <c:pt idx="2">
                  <c:v>Chelsea</c:v>
                </c:pt>
                <c:pt idx="3">
                  <c:v>Tottenham</c:v>
                </c:pt>
                <c:pt idx="4">
                  <c:v>Leicester City</c:v>
                </c:pt>
                <c:pt idx="5">
                  <c:v>Arsenal</c:v>
                </c:pt>
                <c:pt idx="6">
                  <c:v>West Ham</c:v>
                </c:pt>
                <c:pt idx="7">
                  <c:v>Manchester Utd</c:v>
                </c:pt>
                <c:pt idx="8">
                  <c:v>Aston Villa</c:v>
                </c:pt>
                <c:pt idx="9">
                  <c:v>Crystal Palace</c:v>
                </c:pt>
                <c:pt idx="10">
                  <c:v>Brentford</c:v>
                </c:pt>
                <c:pt idx="11">
                  <c:v>Newcastle Utd</c:v>
                </c:pt>
                <c:pt idx="12">
                  <c:v>Everton</c:v>
                </c:pt>
                <c:pt idx="13">
                  <c:v>Southampton</c:v>
                </c:pt>
                <c:pt idx="14">
                  <c:v>Leeds United</c:v>
                </c:pt>
                <c:pt idx="15">
                  <c:v>Brighton</c:v>
                </c:pt>
                <c:pt idx="16">
                  <c:v>Wolves</c:v>
                </c:pt>
                <c:pt idx="17">
                  <c:v>Watford</c:v>
                </c:pt>
                <c:pt idx="18">
                  <c:v>Burnley</c:v>
                </c:pt>
                <c:pt idx="19">
                  <c:v>Norwich City</c:v>
                </c:pt>
              </c:strCache>
            </c:strRef>
          </c:cat>
          <c:val>
            <c:numRef>
              <c:f>stats!$H$31:$H$50</c:f>
              <c:numCache>
                <c:formatCode>General</c:formatCode>
                <c:ptCount val="20"/>
                <c:pt idx="0">
                  <c:v>99</c:v>
                </c:pt>
                <c:pt idx="1">
                  <c:v>94</c:v>
                </c:pt>
                <c:pt idx="2">
                  <c:v>76</c:v>
                </c:pt>
                <c:pt idx="3">
                  <c:v>69</c:v>
                </c:pt>
                <c:pt idx="4">
                  <c:v>62</c:v>
                </c:pt>
                <c:pt idx="5">
                  <c:v>61</c:v>
                </c:pt>
                <c:pt idx="6">
                  <c:v>60</c:v>
                </c:pt>
                <c:pt idx="7">
                  <c:v>57</c:v>
                </c:pt>
                <c:pt idx="8">
                  <c:v>52</c:v>
                </c:pt>
                <c:pt idx="9">
                  <c:v>50</c:v>
                </c:pt>
                <c:pt idx="10">
                  <c:v>48</c:v>
                </c:pt>
                <c:pt idx="11">
                  <c:v>44</c:v>
                </c:pt>
                <c:pt idx="12">
                  <c:v>43</c:v>
                </c:pt>
                <c:pt idx="13">
                  <c:v>43</c:v>
                </c:pt>
                <c:pt idx="14">
                  <c:v>42</c:v>
                </c:pt>
                <c:pt idx="15">
                  <c:v>42</c:v>
                </c:pt>
                <c:pt idx="16">
                  <c:v>38</c:v>
                </c:pt>
                <c:pt idx="17">
                  <c:v>34</c:v>
                </c:pt>
                <c:pt idx="18">
                  <c:v>34</c:v>
                </c:pt>
                <c:pt idx="19">
                  <c:v>23</c:v>
                </c:pt>
              </c:numCache>
            </c:numRef>
          </c:val>
          <c:extLst>
            <c:ext xmlns:c16="http://schemas.microsoft.com/office/drawing/2014/chart" uri="{C3380CC4-5D6E-409C-BE32-E72D297353CC}">
              <c16:uniqueId val="{00000000-A7E9-4A83-8776-2C1B19957B42}"/>
            </c:ext>
          </c:extLst>
        </c:ser>
        <c:dLbls>
          <c:showLegendKey val="0"/>
          <c:showVal val="0"/>
          <c:showCatName val="0"/>
          <c:showSerName val="0"/>
          <c:showPercent val="0"/>
          <c:showBubbleSize val="0"/>
        </c:dLbls>
        <c:axId val="368151967"/>
        <c:axId val="368158207"/>
      </c:areaChart>
      <c:catAx>
        <c:axId val="36815196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158207"/>
        <c:crosses val="autoZero"/>
        <c:auto val="1"/>
        <c:lblAlgn val="ctr"/>
        <c:lblOffset val="100"/>
        <c:noMultiLvlLbl val="0"/>
      </c:catAx>
      <c:valAx>
        <c:axId val="3681582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815196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WON</a:t>
            </a:r>
            <a:r>
              <a:rPr lang="en-US" baseline="0"/>
              <a:t>,LOSE,DRAW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6B-418F-9BA5-A78DF8BEA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6B-418F-9BA5-A78DF8BEA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6B-418F-9BA5-A78DF8BEAAE0}"/>
              </c:ext>
            </c:extLst>
          </c:dPt>
          <c:cat>
            <c:strRef>
              <c:f>stats!$J$65:$L$65</c:f>
              <c:strCache>
                <c:ptCount val="3"/>
                <c:pt idx="0">
                  <c:v> Win</c:v>
                </c:pt>
                <c:pt idx="1">
                  <c:v> Draw</c:v>
                </c:pt>
                <c:pt idx="2">
                  <c:v>Lose</c:v>
                </c:pt>
              </c:strCache>
            </c:strRef>
          </c:cat>
          <c:val>
            <c:numRef>
              <c:f>stats!$J$66:$L$66</c:f>
              <c:numCache>
                <c:formatCode>General</c:formatCode>
                <c:ptCount val="3"/>
                <c:pt idx="0">
                  <c:v>292</c:v>
                </c:pt>
                <c:pt idx="1">
                  <c:v>176</c:v>
                </c:pt>
                <c:pt idx="2">
                  <c:v>292</c:v>
                </c:pt>
              </c:numCache>
            </c:numRef>
          </c:val>
          <c:extLst>
            <c:ext xmlns:c16="http://schemas.microsoft.com/office/drawing/2014/chart" uri="{C3380CC4-5D6E-409C-BE32-E72D297353CC}">
              <c16:uniqueId val="{00000006-576B-418F-9BA5-A78DF8BEAAE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Number of Players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263625414071925"/>
          <c:y val="0.21948625404837563"/>
          <c:w val="0.42122955081881752"/>
          <c:h val="0.5758584590527418"/>
        </c:manualLayout>
      </c:layout>
      <c:doughnutChart>
        <c:varyColors val="1"/>
        <c:ser>
          <c:idx val="0"/>
          <c:order val="0"/>
          <c:spPr>
            <a:solidFill>
              <a:srgbClr val="E90052"/>
            </a:solidFill>
          </c:spPr>
          <c:dPt>
            <c:idx val="0"/>
            <c:bubble3D val="0"/>
            <c:spPr>
              <a:solidFill>
                <a:srgbClr val="E90052"/>
              </a:solidFill>
              <a:ln w="19050">
                <a:solidFill>
                  <a:schemeClr val="lt1"/>
                </a:solidFill>
              </a:ln>
              <a:effectLst/>
            </c:spPr>
            <c:extLst>
              <c:ext xmlns:c16="http://schemas.microsoft.com/office/drawing/2014/chart" uri="{C3380CC4-5D6E-409C-BE32-E72D297353CC}">
                <c16:uniqueId val="{00000001-F9B8-4A8F-A4FF-DB8CF7129E31}"/>
              </c:ext>
            </c:extLst>
          </c:dPt>
          <c:dPt>
            <c:idx val="1"/>
            <c:bubble3D val="0"/>
            <c:spPr>
              <a:solidFill>
                <a:srgbClr val="E90052"/>
              </a:solidFill>
              <a:ln w="19050">
                <a:solidFill>
                  <a:schemeClr val="lt1"/>
                </a:solidFill>
              </a:ln>
              <a:effectLst/>
            </c:spPr>
            <c:extLst>
              <c:ext xmlns:c16="http://schemas.microsoft.com/office/drawing/2014/chart" uri="{C3380CC4-5D6E-409C-BE32-E72D297353CC}">
                <c16:uniqueId val="{00000003-F9B8-4A8F-A4FF-DB8CF7129E31}"/>
              </c:ext>
            </c:extLst>
          </c:dPt>
          <c:dLbls>
            <c:dLbl>
              <c:idx val="0"/>
              <c:layout>
                <c:manualLayout>
                  <c:x val="-0.16765744564222432"/>
                  <c:y val="-0.23094884189939832"/>
                </c:manualLayout>
              </c:layout>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9B8-4A8F-A4FF-DB8CF7129E31}"/>
                </c:ext>
              </c:extLst>
            </c:dLbl>
            <c:dLbl>
              <c:idx val="1"/>
              <c:layout>
                <c:manualLayout>
                  <c:x val="-0.19733351897430534"/>
                  <c:y val="-5.4141439238404185E-2"/>
                </c:manualLayout>
              </c:layout>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2748717496334"/>
                      <c:h val="0.12178908780234773"/>
                    </c:manualLayout>
                  </c15:layout>
                </c:ext>
                <c:ext xmlns:c16="http://schemas.microsoft.com/office/drawing/2014/chart" uri="{C3380CC4-5D6E-409C-BE32-E72D297353CC}">
                  <c16:uniqueId val="{00000003-F9B8-4A8F-A4FF-DB8CF7129E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28575" cap="flat" cmpd="sng" algn="ctr">
                  <a:solidFill>
                    <a:srgbClr val="E90052"/>
                  </a:solidFill>
                  <a:round/>
                </a:ln>
                <a:effectLst/>
              </c:spPr>
            </c:leaderLines>
            <c:extLst>
              <c:ext xmlns:c15="http://schemas.microsoft.com/office/drawing/2012/chart" uri="{CE6537A1-D6FC-4f65-9D91-7224C49458BB}"/>
            </c:extLst>
          </c:dLbls>
          <c:cat>
            <c:strRef>
              <c:f>wages!$L$32:$L$33</c:f>
              <c:strCache>
                <c:ptCount val="2"/>
                <c:pt idx="0">
                  <c:v>Brighton</c:v>
                </c:pt>
                <c:pt idx="1">
                  <c:v>toal</c:v>
                </c:pt>
              </c:strCache>
            </c:strRef>
          </c:cat>
          <c:val>
            <c:numRef>
              <c:f>wages!$M$32:$M$33</c:f>
              <c:numCache>
                <c:formatCode>General</c:formatCode>
                <c:ptCount val="2"/>
                <c:pt idx="0">
                  <c:v>76</c:v>
                </c:pt>
                <c:pt idx="1">
                  <c:v>1557</c:v>
                </c:pt>
              </c:numCache>
            </c:numRef>
          </c:val>
          <c:extLst>
            <c:ext xmlns:c16="http://schemas.microsoft.com/office/drawing/2014/chart" uri="{C3380CC4-5D6E-409C-BE32-E72D297353CC}">
              <c16:uniqueId val="{00000004-F9B8-4A8F-A4FF-DB8CF7129E31}"/>
            </c:ext>
          </c:extLst>
        </c:ser>
        <c:dLbls>
          <c:showLegendKey val="0"/>
          <c:showVal val="0"/>
          <c:showCatName val="0"/>
          <c:showSerName val="0"/>
          <c:showPercent val="0"/>
          <c:showBubbleSize val="0"/>
          <c:showLeaderLines val="1"/>
        </c:dLbls>
        <c:firstSliceAng val="270"/>
        <c:holeSize val="75"/>
      </c:doughnutChart>
      <c:spPr>
        <a:noFill/>
        <a:ln>
          <a:noFill/>
        </a:ln>
        <a:effectLst/>
      </c:spPr>
    </c:plotArea>
    <c:legend>
      <c:legendPos val="b"/>
      <c:layout>
        <c:manualLayout>
          <c:xMode val="edge"/>
          <c:yMode val="edge"/>
          <c:x val="0.71151929930320379"/>
          <c:y val="0.21071526657129061"/>
          <c:w val="0.20764391951006123"/>
          <c:h val="7.72316618317447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 Weekly Wages</a:t>
            </a:r>
            <a:r>
              <a:rPr lang="en-US" sz="1400" b="0" i="0" u="none" strike="noStrike" baseline="0"/>
              <a:t> </a:t>
            </a:r>
            <a:r>
              <a:rPr lang="en-US" sz="1400" b="1" i="0" u="none" strike="noStrike" baseline="0">
                <a:effectLst/>
              </a:rPr>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wages!$L$63</c:f>
              <c:strCache>
                <c:ptCount val="1"/>
                <c:pt idx="0">
                  <c:v>Brighton</c:v>
                </c:pt>
              </c:strCache>
            </c:strRef>
          </c:tx>
          <c:spPr>
            <a:solidFill>
              <a:srgbClr val="FF0000"/>
            </a:solidFill>
            <a:ln>
              <a:noFill/>
            </a:ln>
            <a:effectLst/>
          </c:spPr>
          <c:invertIfNegative val="0"/>
          <c:dLbls>
            <c:dLbl>
              <c:idx val="0"/>
              <c:layout>
                <c:manualLayout>
                  <c:x val="8.611111111111111E-2"/>
                  <c:y val="0.251510684433126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8D6-4017-B699-F6A85C01600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wages!$M$63</c:f>
              <c:numCache>
                <c:formatCode>[$GBP]\ #,##0</c:formatCode>
                <c:ptCount val="1"/>
                <c:pt idx="0">
                  <c:v>893654</c:v>
                </c:pt>
              </c:numCache>
            </c:numRef>
          </c:val>
          <c:extLst>
            <c:ext xmlns:c16="http://schemas.microsoft.com/office/drawing/2014/chart" uri="{C3380CC4-5D6E-409C-BE32-E72D297353CC}">
              <c16:uniqueId val="{00000001-58D6-4017-B699-F6A85C016001}"/>
            </c:ext>
          </c:extLst>
        </c:ser>
        <c:ser>
          <c:idx val="1"/>
          <c:order val="1"/>
          <c:tx>
            <c:strRef>
              <c:f>wages!$L$64</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wages!$M$64</c:f>
              <c:numCache>
                <c:formatCode>[$GBP]\ #,##0</c:formatCode>
                <c:ptCount val="1"/>
                <c:pt idx="0">
                  <c:v>32757270</c:v>
                </c:pt>
              </c:numCache>
            </c:numRef>
          </c:val>
          <c:extLst>
            <c:ext xmlns:c16="http://schemas.microsoft.com/office/drawing/2014/chart" uri="{C3380CC4-5D6E-409C-BE32-E72D297353CC}">
              <c16:uniqueId val="{00000002-58D6-4017-B699-F6A85C016001}"/>
            </c:ext>
          </c:extLst>
        </c:ser>
        <c:dLbls>
          <c:showLegendKey val="0"/>
          <c:showVal val="0"/>
          <c:showCatName val="0"/>
          <c:showSerName val="0"/>
          <c:showPercent val="0"/>
          <c:showBubbleSize val="0"/>
        </c:dLbls>
        <c:gapWidth val="150"/>
        <c:overlap val="100"/>
        <c:axId val="1912891872"/>
        <c:axId val="1912892832"/>
      </c:barChart>
      <c:catAx>
        <c:axId val="1912891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892832"/>
        <c:crosses val="autoZero"/>
        <c:auto val="1"/>
        <c:lblAlgn val="ctr"/>
        <c:lblOffset val="100"/>
        <c:noMultiLvlLbl val="0"/>
      </c:catAx>
      <c:valAx>
        <c:axId val="1912892832"/>
        <c:scaling>
          <c:orientation val="minMax"/>
        </c:scaling>
        <c:delete val="1"/>
        <c:axPos val="b"/>
        <c:numFmt formatCode="[$GBP]\ #,##0" sourceLinked="1"/>
        <c:majorTickMark val="none"/>
        <c:minorTickMark val="none"/>
        <c:tickLblPos val="nextTo"/>
        <c:crossAx val="1912891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stats!$Y$6</c:f>
              <c:strCache>
                <c:ptCount val="1"/>
                <c:pt idx="0">
                  <c:v>Brighton</c:v>
                </c:pt>
              </c:strCache>
            </c:strRef>
          </c:tx>
          <c:dPt>
            <c:idx val="0"/>
            <c:bubble3D val="0"/>
            <c:spPr>
              <a:solidFill>
                <a:srgbClr val="38003C"/>
              </a:solidFill>
              <a:ln w="19050">
                <a:solidFill>
                  <a:schemeClr val="lt1"/>
                </a:solidFill>
              </a:ln>
              <a:effectLst/>
            </c:spPr>
            <c:extLst>
              <c:ext xmlns:c16="http://schemas.microsoft.com/office/drawing/2014/chart" uri="{C3380CC4-5D6E-409C-BE32-E72D297353CC}">
                <c16:uniqueId val="{00000001-17CA-417A-9AE9-D396A4BC42E0}"/>
              </c:ext>
            </c:extLst>
          </c:dPt>
          <c:dPt>
            <c:idx val="1"/>
            <c:bubble3D val="0"/>
            <c:spPr>
              <a:solidFill>
                <a:srgbClr val="04F5FF"/>
              </a:solidFill>
              <a:ln w="19050">
                <a:solidFill>
                  <a:schemeClr val="lt1"/>
                </a:solidFill>
              </a:ln>
              <a:effectLst/>
            </c:spPr>
            <c:extLst>
              <c:ext xmlns:c16="http://schemas.microsoft.com/office/drawing/2014/chart" uri="{C3380CC4-5D6E-409C-BE32-E72D297353CC}">
                <c16:uniqueId val="{00000003-17CA-417A-9AE9-D396A4BC42E0}"/>
              </c:ext>
            </c:extLst>
          </c:dPt>
          <c:dPt>
            <c:idx val="2"/>
            <c:bubble3D val="0"/>
            <c:spPr>
              <a:solidFill>
                <a:schemeClr val="bg1"/>
              </a:solidFill>
              <a:ln w="19050">
                <a:solidFill>
                  <a:schemeClr val="lt1"/>
                </a:solidFill>
              </a:ln>
              <a:effectLst/>
            </c:spPr>
            <c:extLst>
              <c:ext xmlns:c16="http://schemas.microsoft.com/office/drawing/2014/chart" uri="{C3380CC4-5D6E-409C-BE32-E72D297353CC}">
                <c16:uniqueId val="{00000005-17CA-417A-9AE9-D396A4BC42E0}"/>
              </c:ext>
            </c:extLst>
          </c:dPt>
          <c:dLbls>
            <c:dLbl>
              <c:idx val="0"/>
              <c:layout>
                <c:manualLayout>
                  <c:x val="0.11242180834749273"/>
                  <c:y val="-4.08934741099229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7CA-417A-9AE9-D396A4BC42E0}"/>
                </c:ext>
              </c:extLst>
            </c:dLbl>
            <c:dLbl>
              <c:idx val="1"/>
              <c:layout>
                <c:manualLayout>
                  <c:x val="-0.13672922636857224"/>
                  <c:y val="4.67353989827689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CA-417A-9AE9-D396A4BC42E0}"/>
                </c:ext>
              </c:extLst>
            </c:dLbl>
            <c:dLbl>
              <c:idx val="2"/>
              <c:layout>
                <c:manualLayout>
                  <c:x val="-0.11849866285276266"/>
                  <c:y val="-1.75257746185384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7CA-417A-9AE9-D396A4BC42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stats!$Z$5:$AB$5</c:f>
              <c:strCache>
                <c:ptCount val="3"/>
                <c:pt idx="0">
                  <c:v>win</c:v>
                </c:pt>
                <c:pt idx="1">
                  <c:v>Draw</c:v>
                </c:pt>
                <c:pt idx="2">
                  <c:v>lose</c:v>
                </c:pt>
              </c:strCache>
            </c:strRef>
          </c:cat>
          <c:val>
            <c:numRef>
              <c:f>stats!$Z$6:$AB$6</c:f>
              <c:numCache>
                <c:formatCode>General</c:formatCode>
                <c:ptCount val="3"/>
                <c:pt idx="0">
                  <c:v>12</c:v>
                </c:pt>
                <c:pt idx="1">
                  <c:v>15</c:v>
                </c:pt>
                <c:pt idx="2">
                  <c:v>11</c:v>
                </c:pt>
              </c:numCache>
            </c:numRef>
          </c:val>
          <c:extLst>
            <c:ext xmlns:c16="http://schemas.microsoft.com/office/drawing/2014/chart" uri="{C3380CC4-5D6E-409C-BE32-E72D297353CC}">
              <c16:uniqueId val="{00000006-17CA-417A-9AE9-D396A4BC42E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effectLst/>
              </a:rPr>
              <a:t>Annual Wages</a:t>
            </a:r>
            <a:r>
              <a:rPr lang="en-US"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E90052"/>
            </a:solidFill>
            <a:ln>
              <a:noFill/>
            </a:ln>
            <a:effectLst/>
          </c:spPr>
          <c:invertIfNegative val="0"/>
          <c:dPt>
            <c:idx val="1"/>
            <c:invertIfNegative val="0"/>
            <c:bubble3D val="0"/>
            <c:spPr>
              <a:solidFill>
                <a:srgbClr val="04F5FF"/>
              </a:solidFill>
              <a:ln>
                <a:noFill/>
              </a:ln>
              <a:effectLst/>
            </c:spPr>
            <c:extLst>
              <c:ext xmlns:c16="http://schemas.microsoft.com/office/drawing/2014/chart" uri="{C3380CC4-5D6E-409C-BE32-E72D297353CC}">
                <c16:uniqueId val="{00000000-EFEB-42E2-A61B-363CE9DABB36}"/>
              </c:ext>
            </c:extLst>
          </c:dPt>
          <c:dLbls>
            <c:dLbl>
              <c:idx val="1"/>
              <c:layout>
                <c:manualLayout>
                  <c:x val="0.15833333333333324"/>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EB-42E2-A61B-363CE9DABB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wages!$M$80:$N$80</c:f>
              <c:strCache>
                <c:ptCount val="2"/>
                <c:pt idx="0">
                  <c:v>Brighton</c:v>
                </c:pt>
                <c:pt idx="1">
                  <c:v>total</c:v>
                </c:pt>
              </c:strCache>
            </c:strRef>
          </c:cat>
          <c:val>
            <c:numRef>
              <c:f>wages!$M$81:$N$81</c:f>
              <c:numCache>
                <c:formatCode>[$GBP]\ #,##0</c:formatCode>
                <c:ptCount val="2"/>
                <c:pt idx="0">
                  <c:v>46470000</c:v>
                </c:pt>
                <c:pt idx="1">
                  <c:v>1703378000</c:v>
                </c:pt>
              </c:numCache>
            </c:numRef>
          </c:val>
          <c:extLst>
            <c:ext xmlns:c16="http://schemas.microsoft.com/office/drawing/2014/chart" uri="{C3380CC4-5D6E-409C-BE32-E72D297353CC}">
              <c16:uniqueId val="{00000001-EFEB-42E2-A61B-363CE9DABB36}"/>
            </c:ext>
          </c:extLst>
        </c:ser>
        <c:ser>
          <c:idx val="1"/>
          <c:order val="1"/>
          <c:tx>
            <c:strRef>
              <c:f>wages!$O$80</c:f>
              <c:strCache>
                <c:ptCount val="1"/>
                <c:pt idx="0">
                  <c:v>avg</c:v>
                </c:pt>
              </c:strCache>
            </c:strRef>
          </c:tx>
          <c:spPr>
            <a:solidFill>
              <a:schemeClr val="accent2"/>
            </a:solidFill>
            <a:ln>
              <a:noFill/>
            </a:ln>
            <a:effectLst/>
          </c:spPr>
          <c:invertIfNegative val="0"/>
          <c:dLbls>
            <c:dLbl>
              <c:idx val="0"/>
              <c:layout>
                <c:manualLayout>
                  <c:x val="0.1388888888888889"/>
                  <c:y val="-6.481481481481472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FEB-42E2-A61B-363CE9DABB3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wages!$O$81</c:f>
              <c:numCache>
                <c:formatCode>#,##0</c:formatCode>
                <c:ptCount val="1"/>
                <c:pt idx="0">
                  <c:v>85168900</c:v>
                </c:pt>
              </c:numCache>
            </c:numRef>
          </c:val>
          <c:extLst>
            <c:ext xmlns:c16="http://schemas.microsoft.com/office/drawing/2014/chart" uri="{C3380CC4-5D6E-409C-BE32-E72D297353CC}">
              <c16:uniqueId val="{00000003-EFEB-42E2-A61B-363CE9DABB36}"/>
            </c:ext>
          </c:extLst>
        </c:ser>
        <c:ser>
          <c:idx val="2"/>
          <c:order val="2"/>
          <c:spPr>
            <a:solidFill>
              <a:schemeClr val="accent3"/>
            </a:solidFill>
            <a:ln>
              <a:noFill/>
            </a:ln>
            <a:effectLst/>
          </c:spPr>
          <c:invertIfNegative val="0"/>
          <c:cat>
            <c:strRef>
              <c:f>wages!$M$80:$N$80</c:f>
              <c:strCache>
                <c:ptCount val="2"/>
                <c:pt idx="0">
                  <c:v>Brighton</c:v>
                </c:pt>
                <c:pt idx="1">
                  <c:v>total</c:v>
                </c:pt>
              </c:strCache>
            </c:strRef>
          </c:cat>
          <c:val>
            <c:numRef>
              <c:f>wages!$J$79</c:f>
              <c:numCache>
                <c:formatCode>General</c:formatCode>
                <c:ptCount val="1"/>
                <c:pt idx="0">
                  <c:v>0</c:v>
                </c:pt>
              </c:numCache>
            </c:numRef>
          </c:val>
          <c:extLst>
            <c:ext xmlns:c16="http://schemas.microsoft.com/office/drawing/2014/chart" uri="{C3380CC4-5D6E-409C-BE32-E72D297353CC}">
              <c16:uniqueId val="{00000004-EFEB-42E2-A61B-363CE9DABB36}"/>
            </c:ext>
          </c:extLst>
        </c:ser>
        <c:dLbls>
          <c:showLegendKey val="0"/>
          <c:showVal val="0"/>
          <c:showCatName val="0"/>
          <c:showSerName val="0"/>
          <c:showPercent val="0"/>
          <c:showBubbleSize val="0"/>
        </c:dLbls>
        <c:gapWidth val="219"/>
        <c:overlap val="-27"/>
        <c:axId val="2048692704"/>
        <c:axId val="2048697024"/>
      </c:barChart>
      <c:catAx>
        <c:axId val="2048692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697024"/>
        <c:crosses val="autoZero"/>
        <c:auto val="1"/>
        <c:lblAlgn val="ctr"/>
        <c:lblOffset val="100"/>
        <c:noMultiLvlLbl val="0"/>
      </c:catAx>
      <c:valAx>
        <c:axId val="2048697024"/>
        <c:scaling>
          <c:orientation val="minMax"/>
        </c:scaling>
        <c:delete val="1"/>
        <c:axPos val="l"/>
        <c:numFmt formatCode="[$GBP]\ #,##0" sourceLinked="1"/>
        <c:majorTickMark val="none"/>
        <c:minorTickMark val="none"/>
        <c:tickLblPos val="nextTo"/>
        <c:crossAx val="204869270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sz="2800">
                <a:latin typeface="Bahnschrift" panose="020B0502040204020203" pitchFamily="34" charset="0"/>
              </a:rPr>
              <a:t>Yellow</a:t>
            </a:r>
          </a:p>
        </c:rich>
      </c:tx>
      <c:overlay val="0"/>
      <c:spPr>
        <a:noFill/>
        <a:ln>
          <a:noFill/>
        </a:ln>
        <a:effectLst/>
      </c:spPr>
      <c:txPr>
        <a:bodyPr rot="0" spcFirstLastPara="1" vertOverflow="ellipsis" vert="horz" wrap="square" anchor="ctr" anchorCtr="1"/>
        <a:lstStyle/>
        <a:p>
          <a:pPr>
            <a:defRPr sz="28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lotArea>
      <c:layout/>
      <c:barChart>
        <c:barDir val="bar"/>
        <c:grouping val="stacked"/>
        <c:varyColors val="0"/>
        <c:ser>
          <c:idx val="0"/>
          <c:order val="0"/>
          <c:tx>
            <c:strRef>
              <c:f>stats!$X$208</c:f>
              <c:strCache>
                <c:ptCount val="1"/>
                <c:pt idx="0">
                  <c:v>Leandro Trossard, Neal Maupay</c:v>
                </c:pt>
              </c:strCache>
            </c:strRef>
          </c:tx>
          <c:spPr>
            <a:solidFill>
              <a:srgbClr val="E90052"/>
            </a:solidFill>
            <a:ln>
              <a:noFill/>
            </a:ln>
            <a:effectLst/>
          </c:spPr>
          <c:invertIfNegative val="0"/>
          <c:dPt>
            <c:idx val="0"/>
            <c:invertIfNegative val="0"/>
            <c:bubble3D val="0"/>
            <c:spPr>
              <a:solidFill>
                <a:srgbClr val="E90052"/>
              </a:solidFill>
              <a:ln>
                <a:noFill/>
              </a:ln>
              <a:effectLst/>
            </c:spPr>
            <c:extLst>
              <c:ext xmlns:c16="http://schemas.microsoft.com/office/drawing/2014/chart" uri="{C3380CC4-5D6E-409C-BE32-E72D297353CC}">
                <c16:uniqueId val="{00000001-1B0F-4EC8-AA54-148B74E43F19}"/>
              </c:ext>
            </c:extLst>
          </c:dPt>
          <c:dLbls>
            <c:dLbl>
              <c:idx val="0"/>
              <c:layout>
                <c:manualLayout>
                  <c:x val="0.14185454806795633"/>
                  <c:y val="-0.25951625736955625"/>
                </c:manualLayout>
              </c:layout>
              <c:spPr>
                <a:noFill/>
                <a:ln>
                  <a:noFill/>
                </a:ln>
                <a:effectLst/>
              </c:spPr>
              <c:txPr>
                <a:bodyPr rot="0" spcFirstLastPara="1" vertOverflow="ellipsis" vert="horz" wrap="square" lIns="38100" tIns="19050" rIns="38100" bIns="19050" anchor="ctr" anchorCtr="1">
                  <a:noAutofit/>
                </a:bodyPr>
                <a:lstStyle/>
                <a:p>
                  <a:pPr>
                    <a:defRPr sz="2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086111111111112"/>
                      <c:h val="0.32189814814814816"/>
                    </c:manualLayout>
                  </c15:layout>
                </c:ext>
                <c:ext xmlns:c16="http://schemas.microsoft.com/office/drawing/2014/chart" uri="{C3380CC4-5D6E-409C-BE32-E72D297353CC}">
                  <c16:uniqueId val="{00000001-1B0F-4EC8-AA54-148B74E43F19}"/>
                </c:ext>
              </c:extLst>
            </c:dLbl>
            <c:spPr>
              <a:no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rgbClr val="E90052"/>
                      </a:solidFill>
                      <a:round/>
                    </a:ln>
                    <a:effectLst/>
                  </c:spPr>
                </c15:leaderLines>
              </c:ext>
            </c:extLst>
          </c:dLbls>
          <c:val>
            <c:numRef>
              <c:f>stats!$Z$208</c:f>
              <c:numCache>
                <c:formatCode>General</c:formatCode>
                <c:ptCount val="1"/>
                <c:pt idx="0">
                  <c:v>0</c:v>
                </c:pt>
              </c:numCache>
            </c:numRef>
          </c:val>
          <c:extLst>
            <c:ext xmlns:c16="http://schemas.microsoft.com/office/drawing/2014/chart" uri="{C3380CC4-5D6E-409C-BE32-E72D297353CC}">
              <c16:uniqueId val="{00000002-1B0F-4EC8-AA54-148B74E43F19}"/>
            </c:ext>
          </c:extLst>
        </c:ser>
        <c:ser>
          <c:idx val="1"/>
          <c:order val="1"/>
          <c:tx>
            <c:strRef>
              <c:f>stats!$X$209</c:f>
              <c:strCache>
                <c:ptCount val="1"/>
                <c:pt idx="0">
                  <c:v>total</c:v>
                </c:pt>
              </c:strCache>
            </c:strRef>
          </c:tx>
          <c:spPr>
            <a:solidFill>
              <a:srgbClr val="040052"/>
            </a:solidFill>
            <a:ln>
              <a:noFill/>
            </a:ln>
            <a:effectLst/>
          </c:spPr>
          <c:invertIfNegative val="0"/>
          <c:val>
            <c:numRef>
              <c:f>stats!$Z$209</c:f>
              <c:numCache>
                <c:formatCode>General</c:formatCode>
                <c:ptCount val="1"/>
                <c:pt idx="0">
                  <c:v>15</c:v>
                </c:pt>
              </c:numCache>
            </c:numRef>
          </c:val>
          <c:extLst>
            <c:ext xmlns:c16="http://schemas.microsoft.com/office/drawing/2014/chart" uri="{C3380CC4-5D6E-409C-BE32-E72D297353CC}">
              <c16:uniqueId val="{00000003-1B0F-4EC8-AA54-148B74E43F19}"/>
            </c:ext>
          </c:extLst>
        </c:ser>
        <c:dLbls>
          <c:showLegendKey val="0"/>
          <c:showVal val="0"/>
          <c:showCatName val="0"/>
          <c:showSerName val="0"/>
          <c:showPercent val="0"/>
          <c:showBubbleSize val="0"/>
        </c:dLbls>
        <c:gapWidth val="219"/>
        <c:overlap val="100"/>
        <c:axId val="2048692224"/>
        <c:axId val="2048695104"/>
      </c:barChart>
      <c:catAx>
        <c:axId val="2048692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695104"/>
        <c:crosses val="autoZero"/>
        <c:auto val="1"/>
        <c:lblAlgn val="ctr"/>
        <c:lblOffset val="100"/>
        <c:noMultiLvlLbl val="0"/>
      </c:catAx>
      <c:valAx>
        <c:axId val="2048695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692224"/>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r>
              <a:rPr lang="en-US" sz="2000">
                <a:latin typeface="Bahnschrift" panose="020B0502040204020203" pitchFamily="34" charset="0"/>
              </a:rPr>
              <a:t>Assist</a:t>
            </a:r>
          </a:p>
          <a:p>
            <a:pPr>
              <a:defRPr sz="2000">
                <a:latin typeface="Bahnschrift" panose="020B0502040204020203" pitchFamily="34" charset="0"/>
              </a:defRPr>
            </a:pPr>
            <a:endParaRPr lang="en-US" sz="2000">
              <a:latin typeface="Bahnschrift" panose="020B0502040204020203" pitchFamily="34" charset="0"/>
            </a:endParaRPr>
          </a:p>
        </c:rich>
      </c:tx>
      <c:layout>
        <c:manualLayout>
          <c:xMode val="edge"/>
          <c:yMode val="edge"/>
          <c:x val="0.47316540590044825"/>
          <c:y val="3.240740740740740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lotArea>
      <c:layout/>
      <c:pieChart>
        <c:varyColors val="1"/>
        <c:ser>
          <c:idx val="0"/>
          <c:order val="0"/>
          <c:spPr>
            <a:solidFill>
              <a:srgbClr val="E90052"/>
            </a:solidFill>
          </c:spPr>
          <c:dPt>
            <c:idx val="0"/>
            <c:bubble3D val="0"/>
            <c:spPr>
              <a:solidFill>
                <a:srgbClr val="04F5FF"/>
              </a:solidFill>
              <a:ln w="19050">
                <a:solidFill>
                  <a:schemeClr val="lt1"/>
                </a:solidFill>
              </a:ln>
              <a:effectLst/>
            </c:spPr>
            <c:extLst>
              <c:ext xmlns:c16="http://schemas.microsoft.com/office/drawing/2014/chart" uri="{C3380CC4-5D6E-409C-BE32-E72D297353CC}">
                <c16:uniqueId val="{00000001-387D-4608-AEDD-086AA10C68F4}"/>
              </c:ext>
            </c:extLst>
          </c:dPt>
          <c:dPt>
            <c:idx val="1"/>
            <c:bubble3D val="0"/>
            <c:spPr>
              <a:solidFill>
                <a:srgbClr val="E90052"/>
              </a:solidFill>
              <a:ln w="19050">
                <a:solidFill>
                  <a:schemeClr val="lt1"/>
                </a:solidFill>
              </a:ln>
              <a:effectLst/>
            </c:spPr>
            <c:extLst>
              <c:ext xmlns:c16="http://schemas.microsoft.com/office/drawing/2014/chart" uri="{C3380CC4-5D6E-409C-BE32-E72D297353CC}">
                <c16:uniqueId val="{00000003-387D-4608-AEDD-086AA10C68F4}"/>
              </c:ext>
            </c:extLst>
          </c:dPt>
          <c:cat>
            <c:strRef>
              <c:f>stats!$Y$215:$Y$216</c:f>
              <c:strCache>
                <c:ptCount val="2"/>
                <c:pt idx="0">
                  <c:v>Leandro Trossard, Neal Maupay</c:v>
                </c:pt>
                <c:pt idx="1">
                  <c:v>total</c:v>
                </c:pt>
              </c:strCache>
            </c:strRef>
          </c:cat>
          <c:val>
            <c:numRef>
              <c:f>stats!$Z$215:$Z$216</c:f>
              <c:numCache>
                <c:formatCode>General</c:formatCode>
                <c:ptCount val="2"/>
                <c:pt idx="0">
                  <c:v>7</c:v>
                </c:pt>
                <c:pt idx="1">
                  <c:v>134</c:v>
                </c:pt>
              </c:numCache>
            </c:numRef>
          </c:val>
          <c:extLst>
            <c:ext xmlns:c16="http://schemas.microsoft.com/office/drawing/2014/chart" uri="{C3380CC4-5D6E-409C-BE32-E72D297353CC}">
              <c16:uniqueId val="{00000004-387D-4608-AEDD-086AA10C68F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41.jpeg"/><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image" Target="../media/image42.gif"/></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35</xdr:row>
      <xdr:rowOff>0</xdr:rowOff>
    </xdr:from>
    <xdr:to>
      <xdr:col>4</xdr:col>
      <xdr:colOff>1828800</xdr:colOff>
      <xdr:row>48</xdr:row>
      <xdr:rowOff>47625</xdr:rowOff>
    </xdr:to>
    <mc:AlternateContent xmlns:mc="http://schemas.openxmlformats.org/markup-compatibility/2006">
      <mc:Choice xmlns:a14="http://schemas.microsoft.com/office/drawing/2010/main" Requires="a14">
        <xdr:graphicFrame macro="">
          <xdr:nvGraphicFramePr>
            <xdr:cNvPr id="9" name="Team11 2">
              <a:extLst>
                <a:ext uri="{FF2B5EF4-FFF2-40B4-BE49-F238E27FC236}">
                  <a16:creationId xmlns:a16="http://schemas.microsoft.com/office/drawing/2014/main" id="{9C98DB0C-AA3B-47FC-8D36-27266D4D8E3E}"/>
                </a:ext>
              </a:extLst>
            </xdr:cNvPr>
            <xdr:cNvGraphicFramePr/>
          </xdr:nvGraphicFramePr>
          <xdr:xfrm>
            <a:off x="0" y="0"/>
            <a:ext cx="0" cy="0"/>
          </xdr:xfrm>
          <a:graphic>
            <a:graphicData uri="http://schemas.microsoft.com/office/drawing/2010/slicer">
              <sle:slicer xmlns:sle="http://schemas.microsoft.com/office/drawing/2010/slicer" name="Team11 2"/>
            </a:graphicData>
          </a:graphic>
        </xdr:graphicFrame>
      </mc:Choice>
      <mc:Fallback>
        <xdr:sp macro="" textlink="">
          <xdr:nvSpPr>
            <xdr:cNvPr id="0" name=""/>
            <xdr:cNvSpPr>
              <a:spLocks noTextEdit="1"/>
            </xdr:cNvSpPr>
          </xdr:nvSpPr>
          <xdr:spPr>
            <a:xfrm>
              <a:off x="5340804" y="6746875"/>
              <a:ext cx="1828800" cy="25536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85725</xdr:colOff>
      <xdr:row>16</xdr:row>
      <xdr:rowOff>95250</xdr:rowOff>
    </xdr:from>
    <xdr:to>
      <xdr:col>20</xdr:col>
      <xdr:colOff>1476375</xdr:colOff>
      <xdr:row>29</xdr:row>
      <xdr:rowOff>142875</xdr:rowOff>
    </xdr:to>
    <mc:AlternateContent xmlns:mc="http://schemas.openxmlformats.org/markup-compatibility/2006">
      <mc:Choice xmlns:a14="http://schemas.microsoft.com/office/drawing/2010/main" Requires="a14">
        <xdr:graphicFrame macro="">
          <xdr:nvGraphicFramePr>
            <xdr:cNvPr id="2" name="Team11">
              <a:extLst>
                <a:ext uri="{FF2B5EF4-FFF2-40B4-BE49-F238E27FC236}">
                  <a16:creationId xmlns:a16="http://schemas.microsoft.com/office/drawing/2014/main" id="{CA1AD6A2-D9A1-BE30-96D7-BDD040F44A00}"/>
                </a:ext>
              </a:extLst>
            </xdr:cNvPr>
            <xdr:cNvGraphicFramePr/>
          </xdr:nvGraphicFramePr>
          <xdr:xfrm>
            <a:off x="0" y="0"/>
            <a:ext cx="0" cy="0"/>
          </xdr:xfrm>
          <a:graphic>
            <a:graphicData uri="http://schemas.microsoft.com/office/drawing/2010/slicer">
              <sle:slicer xmlns:sle="http://schemas.microsoft.com/office/drawing/2010/slicer" name="Team11"/>
            </a:graphicData>
          </a:graphic>
        </xdr:graphicFrame>
      </mc:Choice>
      <mc:Fallback>
        <xdr:sp macro="" textlink="">
          <xdr:nvSpPr>
            <xdr:cNvPr id="0" name=""/>
            <xdr:cNvSpPr>
              <a:spLocks noTextEdit="1"/>
            </xdr:cNvSpPr>
          </xdr:nvSpPr>
          <xdr:spPr>
            <a:xfrm>
              <a:off x="20707350" y="3143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447675</xdr:colOff>
      <xdr:row>25</xdr:row>
      <xdr:rowOff>90487</xdr:rowOff>
    </xdr:from>
    <xdr:to>
      <xdr:col>29</xdr:col>
      <xdr:colOff>790575</xdr:colOff>
      <xdr:row>39</xdr:row>
      <xdr:rowOff>166687</xdr:rowOff>
    </xdr:to>
    <xdr:graphicFrame macro="">
      <xdr:nvGraphicFramePr>
        <xdr:cNvPr id="4" name="Chart 3">
          <a:extLst>
            <a:ext uri="{FF2B5EF4-FFF2-40B4-BE49-F238E27FC236}">
              <a16:creationId xmlns:a16="http://schemas.microsoft.com/office/drawing/2014/main" id="{9E3EA214-CC4F-263E-C4BD-E112D8D21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638175</xdr:colOff>
      <xdr:row>50</xdr:row>
      <xdr:rowOff>100011</xdr:rowOff>
    </xdr:from>
    <xdr:to>
      <xdr:col>29</xdr:col>
      <xdr:colOff>981075</xdr:colOff>
      <xdr:row>68</xdr:row>
      <xdr:rowOff>28574</xdr:rowOff>
    </xdr:to>
    <xdr:graphicFrame macro="">
      <xdr:nvGraphicFramePr>
        <xdr:cNvPr id="5" name="Chart 4">
          <a:extLst>
            <a:ext uri="{FF2B5EF4-FFF2-40B4-BE49-F238E27FC236}">
              <a16:creationId xmlns:a16="http://schemas.microsoft.com/office/drawing/2014/main" id="{1F6D26FE-A28C-B894-2E02-AC6A68F8A3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723900</xdr:colOff>
      <xdr:row>61</xdr:row>
      <xdr:rowOff>157162</xdr:rowOff>
    </xdr:from>
    <xdr:to>
      <xdr:col>20</xdr:col>
      <xdr:colOff>276225</xdr:colOff>
      <xdr:row>76</xdr:row>
      <xdr:rowOff>42862</xdr:rowOff>
    </xdr:to>
    <xdr:graphicFrame macro="">
      <xdr:nvGraphicFramePr>
        <xdr:cNvPr id="6" name="Chart 5">
          <a:extLst>
            <a:ext uri="{FF2B5EF4-FFF2-40B4-BE49-F238E27FC236}">
              <a16:creationId xmlns:a16="http://schemas.microsoft.com/office/drawing/2014/main" id="{C594A8CA-7E42-DDEC-D5EE-905BE37B0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2238375</xdr:colOff>
      <xdr:row>98</xdr:row>
      <xdr:rowOff>23812</xdr:rowOff>
    </xdr:from>
    <xdr:to>
      <xdr:col>17</xdr:col>
      <xdr:colOff>581025</xdr:colOff>
      <xdr:row>112</xdr:row>
      <xdr:rowOff>100012</xdr:rowOff>
    </xdr:to>
    <xdr:graphicFrame macro="">
      <xdr:nvGraphicFramePr>
        <xdr:cNvPr id="7" name="Chart 6">
          <a:extLst>
            <a:ext uri="{FF2B5EF4-FFF2-40B4-BE49-F238E27FC236}">
              <a16:creationId xmlns:a16="http://schemas.microsoft.com/office/drawing/2014/main" id="{038F43C6-C6F3-1370-4679-7B24A7413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276225</xdr:colOff>
      <xdr:row>128</xdr:row>
      <xdr:rowOff>42862</xdr:rowOff>
    </xdr:from>
    <xdr:to>
      <xdr:col>29</xdr:col>
      <xdr:colOff>619125</xdr:colOff>
      <xdr:row>142</xdr:row>
      <xdr:rowOff>119062</xdr:rowOff>
    </xdr:to>
    <xdr:graphicFrame macro="">
      <xdr:nvGraphicFramePr>
        <xdr:cNvPr id="8" name="Chart 7">
          <a:extLst>
            <a:ext uri="{FF2B5EF4-FFF2-40B4-BE49-F238E27FC236}">
              <a16:creationId xmlns:a16="http://schemas.microsoft.com/office/drawing/2014/main" id="{4F0221CF-6BB6-1815-17F5-D72957B2F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790575</xdr:colOff>
      <xdr:row>152</xdr:row>
      <xdr:rowOff>33337</xdr:rowOff>
    </xdr:from>
    <xdr:to>
      <xdr:col>29</xdr:col>
      <xdr:colOff>1133475</xdr:colOff>
      <xdr:row>166</xdr:row>
      <xdr:rowOff>109537</xdr:rowOff>
    </xdr:to>
    <xdr:graphicFrame macro="">
      <xdr:nvGraphicFramePr>
        <xdr:cNvPr id="9" name="Chart 8">
          <a:extLst>
            <a:ext uri="{FF2B5EF4-FFF2-40B4-BE49-F238E27FC236}">
              <a16:creationId xmlns:a16="http://schemas.microsoft.com/office/drawing/2014/main" id="{AEC28B4A-7F42-F699-4DEF-7B57273E19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25</xdr:col>
      <xdr:colOff>333375</xdr:colOff>
      <xdr:row>178</xdr:row>
      <xdr:rowOff>23812</xdr:rowOff>
    </xdr:from>
    <xdr:to>
      <xdr:col>29</xdr:col>
      <xdr:colOff>676275</xdr:colOff>
      <xdr:row>192</xdr:row>
      <xdr:rowOff>100012</xdr:rowOff>
    </xdr:to>
    <xdr:graphicFrame macro="">
      <xdr:nvGraphicFramePr>
        <xdr:cNvPr id="10" name="Chart 9">
          <a:extLst>
            <a:ext uri="{FF2B5EF4-FFF2-40B4-BE49-F238E27FC236}">
              <a16:creationId xmlns:a16="http://schemas.microsoft.com/office/drawing/2014/main" id="{DBDA5397-89F8-5FA0-8F80-CFADE265A9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619125</xdr:colOff>
      <xdr:row>227</xdr:row>
      <xdr:rowOff>128587</xdr:rowOff>
    </xdr:from>
    <xdr:to>
      <xdr:col>28</xdr:col>
      <xdr:colOff>1876425</xdr:colOff>
      <xdr:row>242</xdr:row>
      <xdr:rowOff>14287</xdr:rowOff>
    </xdr:to>
    <xdr:graphicFrame macro="">
      <xdr:nvGraphicFramePr>
        <xdr:cNvPr id="12" name="Chart 11">
          <a:extLst>
            <a:ext uri="{FF2B5EF4-FFF2-40B4-BE49-F238E27FC236}">
              <a16:creationId xmlns:a16="http://schemas.microsoft.com/office/drawing/2014/main" id="{FC5D8BB6-4A92-7D52-1D77-52FB579166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600206</xdr:colOff>
      <xdr:row>6</xdr:row>
      <xdr:rowOff>149689</xdr:rowOff>
    </xdr:from>
    <xdr:to>
      <xdr:col>21</xdr:col>
      <xdr:colOff>466724</xdr:colOff>
      <xdr:row>14</xdr:row>
      <xdr:rowOff>8035</xdr:rowOff>
    </xdr:to>
    <xdr:sp macro="" textlink="">
      <xdr:nvSpPr>
        <xdr:cNvPr id="2" name="Rectangle: Rounded Corners 1">
          <a:extLst>
            <a:ext uri="{FF2B5EF4-FFF2-40B4-BE49-F238E27FC236}">
              <a16:creationId xmlns:a16="http://schemas.microsoft.com/office/drawing/2014/main" id="{EE096FC0-C668-454C-ABFF-175104090C47}"/>
            </a:ext>
          </a:extLst>
        </xdr:cNvPr>
        <xdr:cNvSpPr/>
      </xdr:nvSpPr>
      <xdr:spPr>
        <a:xfrm>
          <a:off x="3114806" y="1292689"/>
          <a:ext cx="12058518" cy="1439496"/>
        </a:xfrm>
        <a:prstGeom prst="roundRect">
          <a:avLst>
            <a:gd name="adj" fmla="val 4996"/>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487541</xdr:colOff>
      <xdr:row>7</xdr:row>
      <xdr:rowOff>52410</xdr:rowOff>
    </xdr:from>
    <xdr:to>
      <xdr:col>5</xdr:col>
      <xdr:colOff>335139</xdr:colOff>
      <xdr:row>13</xdr:row>
      <xdr:rowOff>89702</xdr:rowOff>
    </xdr:to>
    <xdr:sp macro="" textlink="">
      <xdr:nvSpPr>
        <xdr:cNvPr id="3" name="Rectangle: Rounded Corners 2">
          <a:extLst>
            <a:ext uri="{FF2B5EF4-FFF2-40B4-BE49-F238E27FC236}">
              <a16:creationId xmlns:a16="http://schemas.microsoft.com/office/drawing/2014/main" id="{D505E682-0BA5-407C-AE01-ABFB35AFC6AA}"/>
            </a:ext>
          </a:extLst>
        </xdr:cNvPr>
        <xdr:cNvSpPr/>
      </xdr:nvSpPr>
      <xdr:spPr>
        <a:xfrm>
          <a:off x="3611741" y="1385910"/>
          <a:ext cx="1676398" cy="1237442"/>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352613</xdr:colOff>
      <xdr:row>7</xdr:row>
      <xdr:rowOff>52410</xdr:rowOff>
    </xdr:from>
    <xdr:to>
      <xdr:col>9</xdr:col>
      <xdr:colOff>197315</xdr:colOff>
      <xdr:row>13</xdr:row>
      <xdr:rowOff>87016</xdr:rowOff>
    </xdr:to>
    <xdr:sp macro="" textlink="">
      <xdr:nvSpPr>
        <xdr:cNvPr id="4" name="Rectangle: Rounded Corners 3">
          <a:extLst>
            <a:ext uri="{FF2B5EF4-FFF2-40B4-BE49-F238E27FC236}">
              <a16:creationId xmlns:a16="http://schemas.microsoft.com/office/drawing/2014/main" id="{DF53BC8D-7409-496A-BDE9-FA5BD5B569EA}"/>
            </a:ext>
          </a:extLst>
        </xdr:cNvPr>
        <xdr:cNvSpPr/>
      </xdr:nvSpPr>
      <xdr:spPr>
        <a:xfrm>
          <a:off x="5915213" y="1385910"/>
          <a:ext cx="1673502" cy="1234756"/>
        </a:xfrm>
        <a:prstGeom prst="roundRect">
          <a:avLst>
            <a:gd name="adj" fmla="val 4996"/>
          </a:avLst>
        </a:prstGeom>
        <a:solidFill>
          <a:srgbClr val="E9005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319563</xdr:colOff>
      <xdr:row>7</xdr:row>
      <xdr:rowOff>52410</xdr:rowOff>
    </xdr:from>
    <xdr:to>
      <xdr:col>13</xdr:col>
      <xdr:colOff>164265</xdr:colOff>
      <xdr:row>13</xdr:row>
      <xdr:rowOff>88481</xdr:rowOff>
    </xdr:to>
    <xdr:sp macro="" textlink="">
      <xdr:nvSpPr>
        <xdr:cNvPr id="5" name="Rectangle: Rounded Corners 4">
          <a:extLst>
            <a:ext uri="{FF2B5EF4-FFF2-40B4-BE49-F238E27FC236}">
              <a16:creationId xmlns:a16="http://schemas.microsoft.com/office/drawing/2014/main" id="{3A4303F9-31B3-4A24-BAF0-CC6CACF55126}"/>
            </a:ext>
          </a:extLst>
        </xdr:cNvPr>
        <xdr:cNvSpPr/>
      </xdr:nvSpPr>
      <xdr:spPr>
        <a:xfrm>
          <a:off x="8320563" y="1385910"/>
          <a:ext cx="1673502" cy="1236221"/>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318802</xdr:colOff>
      <xdr:row>7</xdr:row>
      <xdr:rowOff>52410</xdr:rowOff>
    </xdr:from>
    <xdr:to>
      <xdr:col>17</xdr:col>
      <xdr:colOff>163504</xdr:colOff>
      <xdr:row>13</xdr:row>
      <xdr:rowOff>89946</xdr:rowOff>
    </xdr:to>
    <xdr:sp macro="" textlink="">
      <xdr:nvSpPr>
        <xdr:cNvPr id="6" name="Rectangle: Rounded Corners 5">
          <a:extLst>
            <a:ext uri="{FF2B5EF4-FFF2-40B4-BE49-F238E27FC236}">
              <a16:creationId xmlns:a16="http://schemas.microsoft.com/office/drawing/2014/main" id="{3D32AE89-56B9-4081-8908-1D9DE159FB7B}"/>
            </a:ext>
          </a:extLst>
        </xdr:cNvPr>
        <xdr:cNvSpPr/>
      </xdr:nvSpPr>
      <xdr:spPr>
        <a:xfrm>
          <a:off x="10758202" y="1385910"/>
          <a:ext cx="1673502" cy="1237686"/>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9524</xdr:colOff>
      <xdr:row>15</xdr:row>
      <xdr:rowOff>1</xdr:rowOff>
    </xdr:from>
    <xdr:to>
      <xdr:col>21</xdr:col>
      <xdr:colOff>457199</xdr:colOff>
      <xdr:row>45</xdr:row>
      <xdr:rowOff>112835</xdr:rowOff>
    </xdr:to>
    <xdr:sp macro="" textlink="">
      <xdr:nvSpPr>
        <xdr:cNvPr id="7" name="Rectangle: Rounded Corners 6">
          <a:extLst>
            <a:ext uri="{FF2B5EF4-FFF2-40B4-BE49-F238E27FC236}">
              <a16:creationId xmlns:a16="http://schemas.microsoft.com/office/drawing/2014/main" id="{852CD79F-0188-4970-BFBF-374B72C57F35}"/>
            </a:ext>
          </a:extLst>
        </xdr:cNvPr>
        <xdr:cNvSpPr/>
      </xdr:nvSpPr>
      <xdr:spPr>
        <a:xfrm>
          <a:off x="3133724" y="4714876"/>
          <a:ext cx="12030075" cy="5827834"/>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503005</xdr:colOff>
      <xdr:row>14</xdr:row>
      <xdr:rowOff>9524</xdr:rowOff>
    </xdr:from>
    <xdr:to>
      <xdr:col>21</xdr:col>
      <xdr:colOff>457199</xdr:colOff>
      <xdr:row>15</xdr:row>
      <xdr:rowOff>-1</xdr:rowOff>
    </xdr:to>
    <xdr:sp macro="" textlink="">
      <xdr:nvSpPr>
        <xdr:cNvPr id="8" name="Rectangle: Rounded Corners 7">
          <a:extLst>
            <a:ext uri="{FF2B5EF4-FFF2-40B4-BE49-F238E27FC236}">
              <a16:creationId xmlns:a16="http://schemas.microsoft.com/office/drawing/2014/main" id="{C49AF14E-5C73-4026-AF95-1DD822BFAFE7}"/>
            </a:ext>
          </a:extLst>
        </xdr:cNvPr>
        <xdr:cNvSpPr/>
      </xdr:nvSpPr>
      <xdr:spPr>
        <a:xfrm flipH="1" flipV="1">
          <a:off x="6678202" y="2760002"/>
          <a:ext cx="8494587" cy="1981093"/>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142875</xdr:colOff>
      <xdr:row>7</xdr:row>
      <xdr:rowOff>152400</xdr:rowOff>
    </xdr:from>
    <xdr:to>
      <xdr:col>5</xdr:col>
      <xdr:colOff>47625</xdr:colOff>
      <xdr:row>9</xdr:row>
      <xdr:rowOff>161925</xdr:rowOff>
    </xdr:to>
    <xdr:sp macro="" textlink="wages!M5">
      <xdr:nvSpPr>
        <xdr:cNvPr id="10" name="TextBox 9">
          <a:extLst>
            <a:ext uri="{FF2B5EF4-FFF2-40B4-BE49-F238E27FC236}">
              <a16:creationId xmlns:a16="http://schemas.microsoft.com/office/drawing/2014/main" id="{ADBB793D-1682-41A5-8CE0-8BB5DFFB037B}"/>
            </a:ext>
          </a:extLst>
        </xdr:cNvPr>
        <xdr:cNvSpPr txBox="1"/>
      </xdr:nvSpPr>
      <xdr:spPr>
        <a:xfrm>
          <a:off x="3876675" y="1485900"/>
          <a:ext cx="1123950" cy="390525"/>
        </a:xfrm>
        <a:prstGeom prst="rect">
          <a:avLst/>
        </a:prstGeom>
        <a:solidFill>
          <a:srgbClr val="00FF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97978F-FF24-4919-9853-4A32374DDACF}" type="TxLink">
            <a:rPr lang="en-US" sz="3200" b="1" i="0" u="none" strike="noStrike">
              <a:solidFill>
                <a:srgbClr val="000000"/>
              </a:solidFill>
              <a:latin typeface="Calibri"/>
              <a:cs typeface="Calibri"/>
            </a:rPr>
            <a:pPr algn="ctr"/>
            <a:t>Rank</a:t>
          </a:fld>
          <a:endParaRPr lang="en-US" sz="3200" b="1"/>
        </a:p>
      </xdr:txBody>
    </xdr:sp>
    <xdr:clientData/>
  </xdr:twoCellAnchor>
  <xdr:twoCellAnchor>
    <xdr:from>
      <xdr:col>3</xdr:col>
      <xdr:colOff>152960</xdr:colOff>
      <xdr:row>10</xdr:row>
      <xdr:rowOff>15688</xdr:rowOff>
    </xdr:from>
    <xdr:to>
      <xdr:col>5</xdr:col>
      <xdr:colOff>62193</xdr:colOff>
      <xdr:row>12</xdr:row>
      <xdr:rowOff>82363</xdr:rowOff>
    </xdr:to>
    <xdr:sp macro="" textlink="wages!M6">
      <xdr:nvSpPr>
        <xdr:cNvPr id="11" name="TextBox 10">
          <a:extLst>
            <a:ext uri="{FF2B5EF4-FFF2-40B4-BE49-F238E27FC236}">
              <a16:creationId xmlns:a16="http://schemas.microsoft.com/office/drawing/2014/main" id="{23550CA8-8ADC-45C5-A064-688C56F87479}"/>
            </a:ext>
          </a:extLst>
        </xdr:cNvPr>
        <xdr:cNvSpPr txBox="1"/>
      </xdr:nvSpPr>
      <xdr:spPr>
        <a:xfrm>
          <a:off x="3886760" y="1977838"/>
          <a:ext cx="112843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0563B4-2A72-4D23-AAAC-BDD5E0EF176F}" type="TxLink">
            <a:rPr lang="en-US" sz="3200" b="1" i="0" u="none" strike="noStrike">
              <a:solidFill>
                <a:srgbClr val="000000"/>
              </a:solidFill>
              <a:latin typeface="Calibri"/>
              <a:ea typeface="+mn-ea"/>
              <a:cs typeface="Calibri"/>
            </a:rPr>
            <a:pPr marL="0" indent="0" algn="ctr"/>
            <a:t>15</a:t>
          </a:fld>
          <a:endParaRPr lang="en-US" sz="3200" b="1" i="0" u="none" strike="noStrike">
            <a:solidFill>
              <a:srgbClr val="000000"/>
            </a:solidFill>
            <a:latin typeface="Calibri"/>
            <a:ea typeface="+mn-ea"/>
            <a:cs typeface="Calibri"/>
          </a:endParaRPr>
        </a:p>
      </xdr:txBody>
    </xdr:sp>
    <xdr:clientData/>
  </xdr:twoCellAnchor>
  <xdr:twoCellAnchor>
    <xdr:from>
      <xdr:col>6</xdr:col>
      <xdr:colOff>419100</xdr:colOff>
      <xdr:row>7</xdr:row>
      <xdr:rowOff>66675</xdr:rowOff>
    </xdr:from>
    <xdr:to>
      <xdr:col>9</xdr:col>
      <xdr:colOff>152400</xdr:colOff>
      <xdr:row>10</xdr:row>
      <xdr:rowOff>76200</xdr:rowOff>
    </xdr:to>
    <xdr:sp macro="" textlink="wages!M31">
      <xdr:nvSpPr>
        <xdr:cNvPr id="12" name="TextBox 11">
          <a:extLst>
            <a:ext uri="{FF2B5EF4-FFF2-40B4-BE49-F238E27FC236}">
              <a16:creationId xmlns:a16="http://schemas.microsoft.com/office/drawing/2014/main" id="{1316B923-6331-43EE-8B5C-7DB51A969938}"/>
            </a:ext>
          </a:extLst>
        </xdr:cNvPr>
        <xdr:cNvSpPr txBox="1"/>
      </xdr:nvSpPr>
      <xdr:spPr>
        <a:xfrm>
          <a:off x="5981700" y="1400175"/>
          <a:ext cx="1562100" cy="638175"/>
        </a:xfrm>
        <a:prstGeom prst="rect">
          <a:avLst/>
        </a:prstGeom>
        <a:solidFill>
          <a:srgbClr val="E900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08BFD9-8587-46DF-B581-63FC479AE588}" type="TxLink">
            <a:rPr lang="en-US" sz="1600" b="1" i="0" u="none" strike="noStrike">
              <a:solidFill>
                <a:srgbClr val="000000"/>
              </a:solidFill>
              <a:latin typeface="Bahnschrift"/>
              <a:cs typeface="Calibri"/>
            </a:rPr>
            <a:t>Number of Players</a:t>
          </a:fld>
          <a:endParaRPr lang="en-US" sz="4400" b="1"/>
        </a:p>
      </xdr:txBody>
    </xdr:sp>
    <xdr:clientData/>
  </xdr:twoCellAnchor>
  <xdr:twoCellAnchor>
    <xdr:from>
      <xdr:col>6</xdr:col>
      <xdr:colOff>590550</xdr:colOff>
      <xdr:row>10</xdr:row>
      <xdr:rowOff>47625</xdr:rowOff>
    </xdr:from>
    <xdr:to>
      <xdr:col>8</xdr:col>
      <xdr:colOff>495300</xdr:colOff>
      <xdr:row>12</xdr:row>
      <xdr:rowOff>114300</xdr:rowOff>
    </xdr:to>
    <xdr:sp macro="" textlink="wages!C24">
      <xdr:nvSpPr>
        <xdr:cNvPr id="13" name="TextBox 12">
          <a:extLst>
            <a:ext uri="{FF2B5EF4-FFF2-40B4-BE49-F238E27FC236}">
              <a16:creationId xmlns:a16="http://schemas.microsoft.com/office/drawing/2014/main" id="{8DB8A2DF-F8B3-409A-99A0-AECC64F88EEA}"/>
            </a:ext>
          </a:extLst>
        </xdr:cNvPr>
        <xdr:cNvSpPr txBox="1"/>
      </xdr:nvSpPr>
      <xdr:spPr>
        <a:xfrm>
          <a:off x="6153150"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D44284-BFF0-42A5-BB32-B2BEFC5136EB}" type="TxLink">
            <a:rPr lang="en-US" sz="3200" b="1" i="0" u="none" strike="noStrike">
              <a:solidFill>
                <a:srgbClr val="000000"/>
              </a:solidFill>
              <a:latin typeface="Calibri"/>
              <a:ea typeface="+mn-ea"/>
              <a:cs typeface="Calibri"/>
            </a:rPr>
            <a:pPr marL="0" indent="0" algn="ctr"/>
            <a:t>1557</a:t>
          </a:fld>
          <a:endParaRPr lang="en-US" sz="3200" b="1" i="0" u="none" strike="noStrike">
            <a:solidFill>
              <a:srgbClr val="000000"/>
            </a:solidFill>
            <a:latin typeface="Calibri"/>
            <a:ea typeface="+mn-ea"/>
            <a:cs typeface="Calibri"/>
          </a:endParaRPr>
        </a:p>
      </xdr:txBody>
    </xdr:sp>
    <xdr:clientData/>
  </xdr:twoCellAnchor>
  <xdr:twoCellAnchor>
    <xdr:from>
      <xdr:col>10</xdr:col>
      <xdr:colOff>333375</xdr:colOff>
      <xdr:row>7</xdr:row>
      <xdr:rowOff>76200</xdr:rowOff>
    </xdr:from>
    <xdr:to>
      <xdr:col>13</xdr:col>
      <xdr:colOff>66675</xdr:colOff>
      <xdr:row>10</xdr:row>
      <xdr:rowOff>85725</xdr:rowOff>
    </xdr:to>
    <xdr:sp macro="" textlink="stats!Z5">
      <xdr:nvSpPr>
        <xdr:cNvPr id="14" name="TextBox 13">
          <a:extLst>
            <a:ext uri="{FF2B5EF4-FFF2-40B4-BE49-F238E27FC236}">
              <a16:creationId xmlns:a16="http://schemas.microsoft.com/office/drawing/2014/main" id="{925C8D82-D0A2-4F50-BB33-69C58F6B89E9}"/>
            </a:ext>
          </a:extLst>
        </xdr:cNvPr>
        <xdr:cNvSpPr txBox="1"/>
      </xdr:nvSpPr>
      <xdr:spPr>
        <a:xfrm>
          <a:off x="8334375" y="1409700"/>
          <a:ext cx="1562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BC791-A82D-42F0-9126-3D3155F1A7CA}" type="TxLink">
            <a:rPr lang="en-US" sz="3200" b="1" i="0" u="none" strike="noStrike">
              <a:solidFill>
                <a:srgbClr val="000000"/>
              </a:solidFill>
              <a:latin typeface="Calibri"/>
              <a:ea typeface="+mn-ea"/>
              <a:cs typeface="Calibri"/>
            </a:rPr>
            <a:pPr marL="0" indent="0" algn="ctr"/>
            <a:t>win</a:t>
          </a:fld>
          <a:endParaRPr lang="en-US" sz="3200" b="1" i="0" u="none" strike="noStrike">
            <a:solidFill>
              <a:srgbClr val="000000"/>
            </a:solidFill>
            <a:latin typeface="Calibri"/>
            <a:ea typeface="+mn-ea"/>
            <a:cs typeface="Calibri"/>
          </a:endParaRPr>
        </a:p>
      </xdr:txBody>
    </xdr:sp>
    <xdr:clientData/>
  </xdr:twoCellAnchor>
  <xdr:twoCellAnchor>
    <xdr:from>
      <xdr:col>10</xdr:col>
      <xdr:colOff>581025</xdr:colOff>
      <xdr:row>10</xdr:row>
      <xdr:rowOff>47625</xdr:rowOff>
    </xdr:from>
    <xdr:to>
      <xdr:col>12</xdr:col>
      <xdr:colOff>485775</xdr:colOff>
      <xdr:row>12</xdr:row>
      <xdr:rowOff>114300</xdr:rowOff>
    </xdr:to>
    <xdr:sp macro="" textlink="stats!C25">
      <xdr:nvSpPr>
        <xdr:cNvPr id="15" name="TextBox 14">
          <a:extLst>
            <a:ext uri="{FF2B5EF4-FFF2-40B4-BE49-F238E27FC236}">
              <a16:creationId xmlns:a16="http://schemas.microsoft.com/office/drawing/2014/main" id="{46BD1180-D6E7-40DE-8C17-B66BB9E49C32}"/>
            </a:ext>
          </a:extLst>
        </xdr:cNvPr>
        <xdr:cNvSpPr txBox="1"/>
      </xdr:nvSpPr>
      <xdr:spPr>
        <a:xfrm>
          <a:off x="8582025"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D679C23-6752-4DF9-9ED4-38F40B952414}" type="TxLink">
            <a:rPr lang="en-US" sz="3200" b="1" i="0" u="none" strike="noStrike">
              <a:solidFill>
                <a:srgbClr val="000000"/>
              </a:solidFill>
              <a:latin typeface="Calibri"/>
              <a:ea typeface="+mn-ea"/>
              <a:cs typeface="Calibri"/>
            </a:rPr>
            <a:pPr marL="0" indent="0" algn="ctr"/>
            <a:t>292</a:t>
          </a:fld>
          <a:endParaRPr lang="en-US" sz="3200" b="1" i="0" u="none" strike="noStrike">
            <a:solidFill>
              <a:srgbClr val="000000"/>
            </a:solidFill>
            <a:latin typeface="Calibri"/>
            <a:ea typeface="+mn-ea"/>
            <a:cs typeface="Calibri"/>
          </a:endParaRPr>
        </a:p>
      </xdr:txBody>
    </xdr:sp>
    <xdr:clientData/>
  </xdr:twoCellAnchor>
  <xdr:twoCellAnchor>
    <xdr:from>
      <xdr:col>14</xdr:col>
      <xdr:colOff>361950</xdr:colOff>
      <xdr:row>7</xdr:row>
      <xdr:rowOff>76200</xdr:rowOff>
    </xdr:from>
    <xdr:to>
      <xdr:col>17</xdr:col>
      <xdr:colOff>95250</xdr:colOff>
      <xdr:row>10</xdr:row>
      <xdr:rowOff>85725</xdr:rowOff>
    </xdr:to>
    <xdr:sp macro="" textlink="stats!Y30">
      <xdr:nvSpPr>
        <xdr:cNvPr id="16" name="TextBox 15">
          <a:extLst>
            <a:ext uri="{FF2B5EF4-FFF2-40B4-BE49-F238E27FC236}">
              <a16:creationId xmlns:a16="http://schemas.microsoft.com/office/drawing/2014/main" id="{997BD7AE-1C29-435E-BB36-97AF0400149A}"/>
            </a:ext>
          </a:extLst>
        </xdr:cNvPr>
        <xdr:cNvSpPr txBox="1"/>
      </xdr:nvSpPr>
      <xdr:spPr>
        <a:xfrm>
          <a:off x="10801350" y="1409700"/>
          <a:ext cx="1562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F77DA1-3837-4BB8-AD1E-E124F3468487}" type="TxLink">
            <a:rPr lang="en-US" sz="3200" b="1" i="0" u="none" strike="noStrike">
              <a:solidFill>
                <a:srgbClr val="000000"/>
              </a:solidFill>
              <a:latin typeface="Calibri"/>
              <a:ea typeface="+mn-ea"/>
              <a:cs typeface="Calibri"/>
            </a:rPr>
            <a:pPr marL="0" indent="0" algn="ctr"/>
            <a:t> Draw</a:t>
          </a:fld>
          <a:endParaRPr lang="en-US" sz="3200" b="1" i="0" u="none" strike="noStrike">
            <a:solidFill>
              <a:srgbClr val="000000"/>
            </a:solidFill>
            <a:latin typeface="Calibri"/>
            <a:ea typeface="+mn-ea"/>
            <a:cs typeface="Calibri"/>
          </a:endParaRPr>
        </a:p>
      </xdr:txBody>
    </xdr:sp>
    <xdr:clientData/>
  </xdr:twoCellAnchor>
  <xdr:twoCellAnchor>
    <xdr:from>
      <xdr:col>15</xdr:col>
      <xdr:colOff>0</xdr:colOff>
      <xdr:row>10</xdr:row>
      <xdr:rowOff>47625</xdr:rowOff>
    </xdr:from>
    <xdr:to>
      <xdr:col>16</xdr:col>
      <xdr:colOff>514350</xdr:colOff>
      <xdr:row>12</xdr:row>
      <xdr:rowOff>114300</xdr:rowOff>
    </xdr:to>
    <xdr:sp macro="" textlink="stats!D25">
      <xdr:nvSpPr>
        <xdr:cNvPr id="17" name="TextBox 16">
          <a:extLst>
            <a:ext uri="{FF2B5EF4-FFF2-40B4-BE49-F238E27FC236}">
              <a16:creationId xmlns:a16="http://schemas.microsoft.com/office/drawing/2014/main" id="{D4130198-E1BD-4C13-A55B-4283205B0024}"/>
            </a:ext>
          </a:extLst>
        </xdr:cNvPr>
        <xdr:cNvSpPr txBox="1"/>
      </xdr:nvSpPr>
      <xdr:spPr>
        <a:xfrm>
          <a:off x="11049000"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8DBB1D-19C0-4574-B9EC-E83EAD13FB1E}" type="TxLink">
            <a:rPr lang="en-US" sz="3200" b="1" i="0" u="none" strike="noStrike">
              <a:solidFill>
                <a:srgbClr val="000000"/>
              </a:solidFill>
              <a:latin typeface="Calibri"/>
              <a:ea typeface="+mn-ea"/>
              <a:cs typeface="Calibri"/>
            </a:rPr>
            <a:pPr marL="0" indent="0" algn="ctr"/>
            <a:t>176</a:t>
          </a:fld>
          <a:endParaRPr lang="en-US" sz="3200" b="1" i="0" u="none" strike="noStrike">
            <a:solidFill>
              <a:srgbClr val="000000"/>
            </a:solidFill>
            <a:latin typeface="Calibri"/>
            <a:ea typeface="+mn-ea"/>
            <a:cs typeface="Calibri"/>
          </a:endParaRPr>
        </a:p>
      </xdr:txBody>
    </xdr:sp>
    <xdr:clientData/>
  </xdr:twoCellAnchor>
  <xdr:twoCellAnchor>
    <xdr:from>
      <xdr:col>18</xdr:col>
      <xdr:colOff>325616</xdr:colOff>
      <xdr:row>7</xdr:row>
      <xdr:rowOff>52410</xdr:rowOff>
    </xdr:from>
    <xdr:to>
      <xdr:col>21</xdr:col>
      <xdr:colOff>173214</xdr:colOff>
      <xdr:row>13</xdr:row>
      <xdr:rowOff>89702</xdr:rowOff>
    </xdr:to>
    <xdr:sp macro="" textlink="">
      <xdr:nvSpPr>
        <xdr:cNvPr id="18" name="Rectangle: Rounded Corners 17">
          <a:extLst>
            <a:ext uri="{FF2B5EF4-FFF2-40B4-BE49-F238E27FC236}">
              <a16:creationId xmlns:a16="http://schemas.microsoft.com/office/drawing/2014/main" id="{683640FE-0518-4120-BC3D-9534F23EE4EF}"/>
            </a:ext>
          </a:extLst>
        </xdr:cNvPr>
        <xdr:cNvSpPr/>
      </xdr:nvSpPr>
      <xdr:spPr>
        <a:xfrm>
          <a:off x="13203416" y="1385910"/>
          <a:ext cx="1676398" cy="1237442"/>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600075</xdr:colOff>
      <xdr:row>7</xdr:row>
      <xdr:rowOff>171450</xdr:rowOff>
    </xdr:from>
    <xdr:to>
      <xdr:col>20</xdr:col>
      <xdr:colOff>504825</xdr:colOff>
      <xdr:row>9</xdr:row>
      <xdr:rowOff>180975</xdr:rowOff>
    </xdr:to>
    <xdr:sp macro="" textlink="stats!Y55">
      <xdr:nvSpPr>
        <xdr:cNvPr id="19" name="TextBox 18">
          <a:extLst>
            <a:ext uri="{FF2B5EF4-FFF2-40B4-BE49-F238E27FC236}">
              <a16:creationId xmlns:a16="http://schemas.microsoft.com/office/drawing/2014/main" id="{3822551A-25AD-4B7D-A2D3-C45E4C59EB29}"/>
            </a:ext>
          </a:extLst>
        </xdr:cNvPr>
        <xdr:cNvSpPr txBox="1"/>
      </xdr:nvSpPr>
      <xdr:spPr>
        <a:xfrm>
          <a:off x="13477875" y="1504950"/>
          <a:ext cx="1123950" cy="390525"/>
        </a:xfrm>
        <a:prstGeom prst="rect">
          <a:avLst/>
        </a:prstGeom>
        <a:solidFill>
          <a:srgbClr val="00FF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E40FC5-4A18-4285-BDCF-59484863E755}" type="TxLink">
            <a:rPr lang="en-US" sz="3200" b="1" i="0" u="none" strike="noStrike">
              <a:solidFill>
                <a:srgbClr val="000000"/>
              </a:solidFill>
              <a:latin typeface="Calibri"/>
              <a:ea typeface="+mn-ea"/>
              <a:cs typeface="Calibri"/>
            </a:rPr>
            <a:pPr marL="0" indent="0" algn="ctr"/>
            <a:t> Lose</a:t>
          </a:fld>
          <a:endParaRPr lang="en-US" sz="3200" b="1" i="0" u="none" strike="noStrike">
            <a:solidFill>
              <a:srgbClr val="000000"/>
            </a:solidFill>
            <a:latin typeface="Calibri"/>
            <a:ea typeface="+mn-ea"/>
            <a:cs typeface="Calibri"/>
          </a:endParaRPr>
        </a:p>
      </xdr:txBody>
    </xdr:sp>
    <xdr:clientData/>
  </xdr:twoCellAnchor>
  <xdr:twoCellAnchor>
    <xdr:from>
      <xdr:col>19</xdr:col>
      <xdr:colOff>9525</xdr:colOff>
      <xdr:row>10</xdr:row>
      <xdr:rowOff>47625</xdr:rowOff>
    </xdr:from>
    <xdr:to>
      <xdr:col>20</xdr:col>
      <xdr:colOff>523875</xdr:colOff>
      <xdr:row>12</xdr:row>
      <xdr:rowOff>114300</xdr:rowOff>
    </xdr:to>
    <xdr:sp macro="" textlink="stats!E25">
      <xdr:nvSpPr>
        <xdr:cNvPr id="20" name="TextBox 19">
          <a:extLst>
            <a:ext uri="{FF2B5EF4-FFF2-40B4-BE49-F238E27FC236}">
              <a16:creationId xmlns:a16="http://schemas.microsoft.com/office/drawing/2014/main" id="{0F1BBBEA-AC0D-48A6-B996-9BE696D2ACDF}"/>
            </a:ext>
          </a:extLst>
        </xdr:cNvPr>
        <xdr:cNvSpPr txBox="1"/>
      </xdr:nvSpPr>
      <xdr:spPr>
        <a:xfrm>
          <a:off x="13496925"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53D27A7-EEFB-4F76-989F-8C68959B0E41}" type="TxLink">
            <a:rPr lang="en-US" sz="3200" b="1" i="0" u="none" strike="noStrike">
              <a:solidFill>
                <a:srgbClr val="000000"/>
              </a:solidFill>
              <a:latin typeface="Calibri"/>
              <a:ea typeface="+mn-ea"/>
              <a:cs typeface="Calibri"/>
            </a:rPr>
            <a:pPr marL="0" indent="0" algn="ctr"/>
            <a:t>292</a:t>
          </a:fld>
          <a:endParaRPr lang="en-US" sz="3200" b="1" i="0" u="none" strike="noStrike">
            <a:solidFill>
              <a:srgbClr val="000000"/>
            </a:solidFill>
            <a:latin typeface="Calibri"/>
            <a:ea typeface="+mn-ea"/>
            <a:cs typeface="Calibri"/>
          </a:endParaRPr>
        </a:p>
      </xdr:txBody>
    </xdr:sp>
    <xdr:clientData/>
  </xdr:twoCellAnchor>
  <xdr:twoCellAnchor>
    <xdr:from>
      <xdr:col>2</xdr:col>
      <xdr:colOff>121200</xdr:colOff>
      <xdr:row>30</xdr:row>
      <xdr:rowOff>82131</xdr:rowOff>
    </xdr:from>
    <xdr:to>
      <xdr:col>9</xdr:col>
      <xdr:colOff>290396</xdr:colOff>
      <xdr:row>44</xdr:row>
      <xdr:rowOff>182985</xdr:rowOff>
    </xdr:to>
    <xdr:sp macro="" textlink="">
      <xdr:nvSpPr>
        <xdr:cNvPr id="21" name="Rectangle: Rounded Corners 20">
          <a:extLst>
            <a:ext uri="{FF2B5EF4-FFF2-40B4-BE49-F238E27FC236}">
              <a16:creationId xmlns:a16="http://schemas.microsoft.com/office/drawing/2014/main" id="{5456B3DF-25B8-4176-A67A-CB91C5027EED}"/>
            </a:ext>
          </a:extLst>
        </xdr:cNvPr>
        <xdr:cNvSpPr/>
      </xdr:nvSpPr>
      <xdr:spPr>
        <a:xfrm>
          <a:off x="3245400" y="7654506"/>
          <a:ext cx="4436396" cy="2767854"/>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87711</xdr:colOff>
      <xdr:row>35</xdr:row>
      <xdr:rowOff>73318</xdr:rowOff>
    </xdr:from>
    <xdr:to>
      <xdr:col>21</xdr:col>
      <xdr:colOff>281569</xdr:colOff>
      <xdr:row>44</xdr:row>
      <xdr:rowOff>116158</xdr:rowOff>
    </xdr:to>
    <xdr:sp macro="" textlink="">
      <xdr:nvSpPr>
        <xdr:cNvPr id="25" name="Rectangle: Rounded Corners 24">
          <a:extLst>
            <a:ext uri="{FF2B5EF4-FFF2-40B4-BE49-F238E27FC236}">
              <a16:creationId xmlns:a16="http://schemas.microsoft.com/office/drawing/2014/main" id="{182F89FC-284E-4575-8CD0-95F26FD9238A}"/>
            </a:ext>
          </a:extLst>
        </xdr:cNvPr>
        <xdr:cNvSpPr/>
      </xdr:nvSpPr>
      <xdr:spPr>
        <a:xfrm>
          <a:off x="12965511" y="8598193"/>
          <a:ext cx="2022658" cy="1757340"/>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470441</xdr:colOff>
      <xdr:row>35</xdr:row>
      <xdr:rowOff>120340</xdr:rowOff>
    </xdr:from>
    <xdr:to>
      <xdr:col>21</xdr:col>
      <xdr:colOff>487866</xdr:colOff>
      <xdr:row>38</xdr:row>
      <xdr:rowOff>162623</xdr:rowOff>
    </xdr:to>
    <xdr:sp macro="" textlink="stats!Y179">
      <xdr:nvSpPr>
        <xdr:cNvPr id="26" name="TextBox 25">
          <a:extLst>
            <a:ext uri="{FF2B5EF4-FFF2-40B4-BE49-F238E27FC236}">
              <a16:creationId xmlns:a16="http://schemas.microsoft.com/office/drawing/2014/main" id="{26F6FF5D-24B5-48CA-A933-D69F5BA8DF23}"/>
            </a:ext>
          </a:extLst>
        </xdr:cNvPr>
        <xdr:cNvSpPr txBox="1"/>
      </xdr:nvSpPr>
      <xdr:spPr>
        <a:xfrm>
          <a:off x="12738641" y="8645215"/>
          <a:ext cx="2455825" cy="613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83E322-EC0E-428E-8224-0611B3B0224A}" type="TxLink">
            <a:rPr lang="en-US" sz="2400" b="1" i="0" u="none" strike="noStrike">
              <a:solidFill>
                <a:srgbClr val="000000"/>
              </a:solidFill>
              <a:latin typeface="Calibri"/>
              <a:ea typeface="+mn-ea"/>
              <a:cs typeface="Calibri"/>
            </a:rPr>
            <a:pPr marL="0" indent="0" algn="ctr"/>
            <a:t> Attendance</a:t>
          </a:fld>
          <a:endParaRPr lang="en-US" sz="2400" b="1" i="0" u="none" strike="noStrike">
            <a:solidFill>
              <a:srgbClr val="000000"/>
            </a:solidFill>
            <a:latin typeface="Calibri"/>
            <a:ea typeface="+mn-ea"/>
            <a:cs typeface="Calibri"/>
          </a:endParaRPr>
        </a:p>
      </xdr:txBody>
    </xdr:sp>
    <xdr:clientData/>
  </xdr:twoCellAnchor>
  <xdr:twoCellAnchor>
    <xdr:from>
      <xdr:col>18</xdr:col>
      <xdr:colOff>344061</xdr:colOff>
      <xdr:row>40</xdr:row>
      <xdr:rowOff>5574</xdr:rowOff>
    </xdr:from>
    <xdr:to>
      <xdr:col>21</xdr:col>
      <xdr:colOff>77361</xdr:colOff>
      <xdr:row>43</xdr:row>
      <xdr:rowOff>73178</xdr:rowOff>
    </xdr:to>
    <xdr:sp macro="" textlink="stats!K25">
      <xdr:nvSpPr>
        <xdr:cNvPr id="27" name="TextBox 26">
          <a:extLst>
            <a:ext uri="{FF2B5EF4-FFF2-40B4-BE49-F238E27FC236}">
              <a16:creationId xmlns:a16="http://schemas.microsoft.com/office/drawing/2014/main" id="{BFA0B29D-5F85-4BA0-AAD9-C7761D94D639}"/>
            </a:ext>
          </a:extLst>
        </xdr:cNvPr>
        <xdr:cNvSpPr txBox="1"/>
      </xdr:nvSpPr>
      <xdr:spPr>
        <a:xfrm>
          <a:off x="13221861" y="9482949"/>
          <a:ext cx="1562100" cy="6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0FF35E-44F6-4427-8800-049E167660DA}" type="TxLink">
            <a:rPr lang="en-US" sz="2800" b="0" i="0" u="none" strike="noStrike">
              <a:solidFill>
                <a:srgbClr val="000000"/>
              </a:solidFill>
              <a:latin typeface="Bahnschrift"/>
              <a:ea typeface="+mn-ea"/>
              <a:cs typeface="Calibri"/>
            </a:rPr>
            <a:pPr marL="0" indent="0" algn="ctr"/>
            <a:t>790867</a:t>
          </a:fld>
          <a:endParaRPr lang="en-US" sz="2800" b="0" i="0" u="none" strike="noStrike">
            <a:solidFill>
              <a:srgbClr val="000000"/>
            </a:solidFill>
            <a:latin typeface="Bahnschrift"/>
            <a:ea typeface="+mn-ea"/>
            <a:cs typeface="Calibri"/>
          </a:endParaRPr>
        </a:p>
      </xdr:txBody>
    </xdr:sp>
    <xdr:clientData/>
  </xdr:twoCellAnchor>
  <xdr:twoCellAnchor>
    <xdr:from>
      <xdr:col>18</xdr:col>
      <xdr:colOff>87711</xdr:colOff>
      <xdr:row>25</xdr:row>
      <xdr:rowOff>51482</xdr:rowOff>
    </xdr:from>
    <xdr:to>
      <xdr:col>21</xdr:col>
      <xdr:colOff>281569</xdr:colOff>
      <xdr:row>34</xdr:row>
      <xdr:rowOff>94322</xdr:rowOff>
    </xdr:to>
    <xdr:sp macro="" textlink="">
      <xdr:nvSpPr>
        <xdr:cNvPr id="28" name="Rectangle: Rounded Corners 27">
          <a:extLst>
            <a:ext uri="{FF2B5EF4-FFF2-40B4-BE49-F238E27FC236}">
              <a16:creationId xmlns:a16="http://schemas.microsoft.com/office/drawing/2014/main" id="{FD274968-001F-4400-B70B-9D468236B6D0}"/>
            </a:ext>
          </a:extLst>
        </xdr:cNvPr>
        <xdr:cNvSpPr/>
      </xdr:nvSpPr>
      <xdr:spPr>
        <a:xfrm>
          <a:off x="12965511" y="6671357"/>
          <a:ext cx="2022658" cy="1757340"/>
        </a:xfrm>
        <a:prstGeom prst="roundRect">
          <a:avLst>
            <a:gd name="adj" fmla="val 4996"/>
          </a:avLst>
        </a:prstGeom>
        <a:solidFill>
          <a:srgbClr val="E9005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87711</xdr:colOff>
      <xdr:row>15</xdr:row>
      <xdr:rowOff>41260</xdr:rowOff>
    </xdr:from>
    <xdr:to>
      <xdr:col>21</xdr:col>
      <xdr:colOff>281569</xdr:colOff>
      <xdr:row>24</xdr:row>
      <xdr:rowOff>84100</xdr:rowOff>
    </xdr:to>
    <xdr:sp macro="" textlink="">
      <xdr:nvSpPr>
        <xdr:cNvPr id="29" name="Rectangle: Rounded Corners 28">
          <a:extLst>
            <a:ext uri="{FF2B5EF4-FFF2-40B4-BE49-F238E27FC236}">
              <a16:creationId xmlns:a16="http://schemas.microsoft.com/office/drawing/2014/main" id="{D3CFBFC4-F103-4246-B1A1-E60835373F1F}"/>
            </a:ext>
          </a:extLst>
        </xdr:cNvPr>
        <xdr:cNvSpPr/>
      </xdr:nvSpPr>
      <xdr:spPr>
        <a:xfrm>
          <a:off x="12965511" y="4756135"/>
          <a:ext cx="2022658" cy="1757340"/>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331644</xdr:colOff>
      <xdr:row>15</xdr:row>
      <xdr:rowOff>76108</xdr:rowOff>
    </xdr:from>
    <xdr:to>
      <xdr:col>21</xdr:col>
      <xdr:colOff>64944</xdr:colOff>
      <xdr:row>18</xdr:row>
      <xdr:rowOff>143712</xdr:rowOff>
    </xdr:to>
    <xdr:sp macro="" textlink="stats!V77">
      <xdr:nvSpPr>
        <xdr:cNvPr id="30" name="TextBox 29">
          <a:extLst>
            <a:ext uri="{FF2B5EF4-FFF2-40B4-BE49-F238E27FC236}">
              <a16:creationId xmlns:a16="http://schemas.microsoft.com/office/drawing/2014/main" id="{1A8EA2F3-8EA5-4B41-864C-27561A40458F}"/>
            </a:ext>
          </a:extLst>
        </xdr:cNvPr>
        <xdr:cNvSpPr txBox="1"/>
      </xdr:nvSpPr>
      <xdr:spPr>
        <a:xfrm>
          <a:off x="13209444" y="4790983"/>
          <a:ext cx="1562100" cy="6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D8E04F-5121-4402-BF5A-754BC5EC4476}" type="TxLink">
            <a:rPr lang="en-US" sz="2400" b="1" i="0" u="none" strike="noStrike">
              <a:solidFill>
                <a:srgbClr val="000000"/>
              </a:solidFill>
              <a:latin typeface="Calibri"/>
              <a:ea typeface="+mn-ea"/>
              <a:cs typeface="Calibri"/>
            </a:rPr>
            <a:pPr marL="0" indent="0" algn="ctr"/>
            <a:t>Goals for</a:t>
          </a:fld>
          <a:endParaRPr lang="en-US" sz="2400" b="1" i="0" u="none" strike="noStrike">
            <a:solidFill>
              <a:srgbClr val="000000"/>
            </a:solidFill>
            <a:latin typeface="Calibri"/>
            <a:ea typeface="+mn-ea"/>
            <a:cs typeface="Calibri"/>
          </a:endParaRPr>
        </a:p>
      </xdr:txBody>
    </xdr:sp>
    <xdr:clientData/>
  </xdr:twoCellAnchor>
  <xdr:twoCellAnchor>
    <xdr:from>
      <xdr:col>18</xdr:col>
      <xdr:colOff>298190</xdr:colOff>
      <xdr:row>19</xdr:row>
      <xdr:rowOff>123964</xdr:rowOff>
    </xdr:from>
    <xdr:to>
      <xdr:col>21</xdr:col>
      <xdr:colOff>31490</xdr:colOff>
      <xdr:row>23</xdr:row>
      <xdr:rowOff>5714</xdr:rowOff>
    </xdr:to>
    <xdr:sp macro="" textlink="stats!F25">
      <xdr:nvSpPr>
        <xdr:cNvPr id="31" name="TextBox 30">
          <a:extLst>
            <a:ext uri="{FF2B5EF4-FFF2-40B4-BE49-F238E27FC236}">
              <a16:creationId xmlns:a16="http://schemas.microsoft.com/office/drawing/2014/main" id="{9B77F43F-34BE-4402-AD48-26369F43D083}"/>
            </a:ext>
          </a:extLst>
        </xdr:cNvPr>
        <xdr:cNvSpPr txBox="1"/>
      </xdr:nvSpPr>
      <xdr:spPr>
        <a:xfrm>
          <a:off x="13175990" y="5600839"/>
          <a:ext cx="1562100" cy="643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CC0BF1-5F08-40C6-B93D-BD6D3CEC152C}" type="TxLink">
            <a:rPr lang="en-US" sz="2800" b="0" i="0" u="none" strike="noStrike">
              <a:solidFill>
                <a:srgbClr val="000000"/>
              </a:solidFill>
              <a:latin typeface="Bahnschrift"/>
              <a:ea typeface="+mn-ea"/>
              <a:cs typeface="Calibri"/>
            </a:rPr>
            <a:t>1071</a:t>
          </a:fld>
          <a:endParaRPr lang="en-US" sz="2800" b="0" i="0" u="none" strike="noStrike">
            <a:solidFill>
              <a:srgbClr val="000000"/>
            </a:solidFill>
            <a:latin typeface="Bahnschrift"/>
            <a:ea typeface="+mn-ea"/>
            <a:cs typeface="Calibri"/>
          </a:endParaRPr>
        </a:p>
      </xdr:txBody>
    </xdr:sp>
    <xdr:clientData/>
  </xdr:twoCellAnchor>
  <xdr:twoCellAnchor>
    <xdr:from>
      <xdr:col>17</xdr:col>
      <xdr:colOff>518891</xdr:colOff>
      <xdr:row>25</xdr:row>
      <xdr:rowOff>89117</xdr:rowOff>
    </xdr:from>
    <xdr:to>
      <xdr:col>21</xdr:col>
      <xdr:colOff>360092</xdr:colOff>
      <xdr:row>28</xdr:row>
      <xdr:rowOff>156721</xdr:rowOff>
    </xdr:to>
    <xdr:sp macro="" textlink="stats!V103">
      <xdr:nvSpPr>
        <xdr:cNvPr id="32" name="TextBox 31">
          <a:extLst>
            <a:ext uri="{FF2B5EF4-FFF2-40B4-BE49-F238E27FC236}">
              <a16:creationId xmlns:a16="http://schemas.microsoft.com/office/drawing/2014/main" id="{2DE2FBCE-370A-43FF-9AF3-C51501874A77}"/>
            </a:ext>
          </a:extLst>
        </xdr:cNvPr>
        <xdr:cNvSpPr txBox="1"/>
      </xdr:nvSpPr>
      <xdr:spPr>
        <a:xfrm>
          <a:off x="12787091" y="6708992"/>
          <a:ext cx="2279601" cy="6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503990-18DF-46FD-A026-59532882A0D7}" type="TxLink">
            <a:rPr lang="en-US" sz="2400" b="1" i="0" u="none" strike="noStrike">
              <a:solidFill>
                <a:srgbClr val="000000"/>
              </a:solidFill>
              <a:latin typeface="Calibri"/>
              <a:ea typeface="+mn-ea"/>
              <a:cs typeface="Calibri"/>
            </a:rPr>
            <a:pPr marL="0" indent="0" algn="ctr"/>
            <a:t> Goals against</a:t>
          </a:fld>
          <a:endParaRPr lang="en-US" sz="2400" b="1" i="0" u="none" strike="noStrike">
            <a:solidFill>
              <a:srgbClr val="000000"/>
            </a:solidFill>
            <a:latin typeface="Calibri"/>
            <a:ea typeface="+mn-ea"/>
            <a:cs typeface="Calibri"/>
          </a:endParaRPr>
        </a:p>
      </xdr:txBody>
    </xdr:sp>
    <xdr:clientData/>
  </xdr:twoCellAnchor>
  <xdr:twoCellAnchor>
    <xdr:from>
      <xdr:col>18</xdr:col>
      <xdr:colOff>334432</xdr:colOff>
      <xdr:row>29</xdr:row>
      <xdr:rowOff>102126</xdr:rowOff>
    </xdr:from>
    <xdr:to>
      <xdr:col>21</xdr:col>
      <xdr:colOff>67732</xdr:colOff>
      <xdr:row>32</xdr:row>
      <xdr:rowOff>169730</xdr:rowOff>
    </xdr:to>
    <xdr:sp macro="" textlink="stats!G25">
      <xdr:nvSpPr>
        <xdr:cNvPr id="33" name="TextBox 32">
          <a:extLst>
            <a:ext uri="{FF2B5EF4-FFF2-40B4-BE49-F238E27FC236}">
              <a16:creationId xmlns:a16="http://schemas.microsoft.com/office/drawing/2014/main" id="{1B4FA800-6A5E-4579-8B9A-69E10EB0FE07}"/>
            </a:ext>
          </a:extLst>
        </xdr:cNvPr>
        <xdr:cNvSpPr txBox="1"/>
      </xdr:nvSpPr>
      <xdr:spPr>
        <a:xfrm>
          <a:off x="13212232" y="7484001"/>
          <a:ext cx="1562100" cy="639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C9F96BC-6CED-4A44-A3C5-65D1779FC1A2}" type="TxLink">
            <a:rPr lang="en-US" sz="2800" b="0" i="0" u="none" strike="noStrike">
              <a:solidFill>
                <a:srgbClr val="000000"/>
              </a:solidFill>
              <a:latin typeface="Bahnschrift"/>
              <a:ea typeface="+mn-ea"/>
              <a:cs typeface="Calibri"/>
            </a:rPr>
            <a:pPr marL="0" indent="0" algn="ctr"/>
            <a:t>1071</a:t>
          </a:fld>
          <a:endParaRPr lang="en-US" sz="2800" b="0" i="0" u="none" strike="noStrike">
            <a:solidFill>
              <a:srgbClr val="000000"/>
            </a:solidFill>
            <a:latin typeface="Bahnschrift"/>
            <a:ea typeface="+mn-ea"/>
            <a:cs typeface="Calibri"/>
          </a:endParaRPr>
        </a:p>
      </xdr:txBody>
    </xdr:sp>
    <xdr:clientData/>
  </xdr:twoCellAnchor>
  <xdr:twoCellAnchor>
    <xdr:from>
      <xdr:col>2</xdr:col>
      <xdr:colOff>99362</xdr:colOff>
      <xdr:row>15</xdr:row>
      <xdr:rowOff>48676</xdr:rowOff>
    </xdr:from>
    <xdr:to>
      <xdr:col>9</xdr:col>
      <xdr:colOff>302012</xdr:colOff>
      <xdr:row>29</xdr:row>
      <xdr:rowOff>149530</xdr:rowOff>
    </xdr:to>
    <xdr:sp macro="" textlink="">
      <xdr:nvSpPr>
        <xdr:cNvPr id="34" name="Rectangle: Rounded Corners 33">
          <a:extLst>
            <a:ext uri="{FF2B5EF4-FFF2-40B4-BE49-F238E27FC236}">
              <a16:creationId xmlns:a16="http://schemas.microsoft.com/office/drawing/2014/main" id="{C4B320BE-94A1-4D76-99C7-F3A52B96871D}"/>
            </a:ext>
          </a:extLst>
        </xdr:cNvPr>
        <xdr:cNvSpPr/>
      </xdr:nvSpPr>
      <xdr:spPr>
        <a:xfrm>
          <a:off x="3223562" y="4763551"/>
          <a:ext cx="4469850" cy="2767854"/>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459453</xdr:colOff>
      <xdr:row>30</xdr:row>
      <xdr:rowOff>82131</xdr:rowOff>
    </xdr:from>
    <xdr:to>
      <xdr:col>16</xdr:col>
      <xdr:colOff>136620</xdr:colOff>
      <xdr:row>44</xdr:row>
      <xdr:rowOff>182985</xdr:rowOff>
    </xdr:to>
    <xdr:sp macro="" textlink="">
      <xdr:nvSpPr>
        <xdr:cNvPr id="35" name="Rectangle: Rounded Corners 34">
          <a:extLst>
            <a:ext uri="{FF2B5EF4-FFF2-40B4-BE49-F238E27FC236}">
              <a16:creationId xmlns:a16="http://schemas.microsoft.com/office/drawing/2014/main" id="{B79AEA15-23C8-4DF4-B3D4-721E11D18C7F}"/>
            </a:ext>
          </a:extLst>
        </xdr:cNvPr>
        <xdr:cNvSpPr/>
      </xdr:nvSpPr>
      <xdr:spPr>
        <a:xfrm>
          <a:off x="7850853" y="7654506"/>
          <a:ext cx="3944367" cy="2767854"/>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426000</xdr:colOff>
      <xdr:row>15</xdr:row>
      <xdr:rowOff>48676</xdr:rowOff>
    </xdr:from>
    <xdr:to>
      <xdr:col>16</xdr:col>
      <xdr:colOff>103167</xdr:colOff>
      <xdr:row>29</xdr:row>
      <xdr:rowOff>149530</xdr:rowOff>
    </xdr:to>
    <xdr:sp macro="" textlink="">
      <xdr:nvSpPr>
        <xdr:cNvPr id="36" name="Rectangle: Rounded Corners 35">
          <a:extLst>
            <a:ext uri="{FF2B5EF4-FFF2-40B4-BE49-F238E27FC236}">
              <a16:creationId xmlns:a16="http://schemas.microsoft.com/office/drawing/2014/main" id="{B0F4072B-7518-4A5B-A71F-6A49F2C5E1AF}"/>
            </a:ext>
          </a:extLst>
        </xdr:cNvPr>
        <xdr:cNvSpPr/>
      </xdr:nvSpPr>
      <xdr:spPr>
        <a:xfrm>
          <a:off x="7817400" y="4763551"/>
          <a:ext cx="3944367" cy="2767854"/>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100"/>
        </a:p>
      </xdr:txBody>
    </xdr:sp>
    <xdr:clientData/>
  </xdr:twoCellAnchor>
  <xdr:twoCellAnchor editAs="oneCell">
    <xdr:from>
      <xdr:col>2</xdr:col>
      <xdr:colOff>0</xdr:colOff>
      <xdr:row>14</xdr:row>
      <xdr:rowOff>0</xdr:rowOff>
    </xdr:from>
    <xdr:to>
      <xdr:col>7</xdr:col>
      <xdr:colOff>515404</xdr:colOff>
      <xdr:row>15</xdr:row>
      <xdr:rowOff>27215</xdr:rowOff>
    </xdr:to>
    <xdr:pic>
      <xdr:nvPicPr>
        <xdr:cNvPr id="41" name="Picture 40">
          <a:extLst>
            <a:ext uri="{FF2B5EF4-FFF2-40B4-BE49-F238E27FC236}">
              <a16:creationId xmlns:a16="http://schemas.microsoft.com/office/drawing/2014/main" id="{4C65502D-B88C-34CE-3B01-6AB6CDFA6D14}"/>
            </a:ext>
          </a:extLst>
        </xdr:cNvPr>
        <xdr:cNvPicPr>
          <a:picLocks noChangeAspect="1"/>
        </xdr:cNvPicPr>
      </xdr:nvPicPr>
      <xdr:blipFill>
        <a:blip xmlns:r="http://schemas.openxmlformats.org/officeDocument/2006/relationships" r:embed="rId1"/>
        <a:stretch>
          <a:fillRect/>
        </a:stretch>
      </xdr:blipFill>
      <xdr:spPr>
        <a:xfrm>
          <a:off x="3129643" y="2721429"/>
          <a:ext cx="3577011" cy="2013857"/>
        </a:xfrm>
        <a:prstGeom prst="rect">
          <a:avLst/>
        </a:prstGeom>
      </xdr:spPr>
    </xdr:pic>
    <xdr:clientData/>
  </xdr:twoCellAnchor>
  <xdr:twoCellAnchor>
    <xdr:from>
      <xdr:col>18</xdr:col>
      <xdr:colOff>79547</xdr:colOff>
      <xdr:row>14</xdr:row>
      <xdr:rowOff>102492</xdr:rowOff>
    </xdr:from>
    <xdr:to>
      <xdr:col>21</xdr:col>
      <xdr:colOff>273405</xdr:colOff>
      <xdr:row>14</xdr:row>
      <xdr:rowOff>1859832</xdr:rowOff>
    </xdr:to>
    <xdr:sp macro="" textlink="">
      <xdr:nvSpPr>
        <xdr:cNvPr id="42" name="Rectangle: Rounded Corners 41">
          <a:extLst>
            <a:ext uri="{FF2B5EF4-FFF2-40B4-BE49-F238E27FC236}">
              <a16:creationId xmlns:a16="http://schemas.microsoft.com/office/drawing/2014/main" id="{AEDB9CA0-4891-4070-91D5-5DAEA5DD3C2F}"/>
            </a:ext>
          </a:extLst>
        </xdr:cNvPr>
        <xdr:cNvSpPr/>
      </xdr:nvSpPr>
      <xdr:spPr>
        <a:xfrm>
          <a:off x="13006333" y="2823921"/>
          <a:ext cx="2030822" cy="1757340"/>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300880</xdr:colOff>
      <xdr:row>14</xdr:row>
      <xdr:rowOff>941776</xdr:rowOff>
    </xdr:from>
    <xdr:to>
      <xdr:col>21</xdr:col>
      <xdr:colOff>34180</xdr:colOff>
      <xdr:row>14</xdr:row>
      <xdr:rowOff>1578830</xdr:rowOff>
    </xdr:to>
    <xdr:sp macro="" textlink="stats!I25">
      <xdr:nvSpPr>
        <xdr:cNvPr id="24" name="TextBox 23">
          <a:extLst>
            <a:ext uri="{FF2B5EF4-FFF2-40B4-BE49-F238E27FC236}">
              <a16:creationId xmlns:a16="http://schemas.microsoft.com/office/drawing/2014/main" id="{9A9428E6-6B3E-4F1C-A13E-3BFB984F1B2F}"/>
            </a:ext>
          </a:extLst>
        </xdr:cNvPr>
        <xdr:cNvSpPr txBox="1"/>
      </xdr:nvSpPr>
      <xdr:spPr>
        <a:xfrm>
          <a:off x="13227666" y="3663205"/>
          <a:ext cx="1570264"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10C7323-D805-409B-8436-5A9E8D623CF6}" type="TxLink">
            <a:rPr lang="en-US" sz="2800" b="0" i="0" u="none" strike="noStrike">
              <a:solidFill>
                <a:srgbClr val="000000"/>
              </a:solidFill>
              <a:latin typeface="Bahnschrift"/>
              <a:ea typeface="+mn-ea"/>
              <a:cs typeface="Calibri"/>
            </a:rPr>
            <a:pPr marL="0" indent="0" algn="ctr"/>
            <a:t>1052</a:t>
          </a:fld>
          <a:endParaRPr lang="en-US" sz="2800" b="0" i="0" u="none" strike="noStrike">
            <a:solidFill>
              <a:srgbClr val="000000"/>
            </a:solidFill>
            <a:latin typeface="Bahnschrift"/>
            <a:ea typeface="+mn-ea"/>
            <a:cs typeface="Calibri"/>
          </a:endParaRPr>
        </a:p>
      </xdr:txBody>
    </xdr:sp>
    <xdr:clientData/>
  </xdr:twoCellAnchor>
  <xdr:twoCellAnchor>
    <xdr:from>
      <xdr:col>17</xdr:col>
      <xdr:colOff>425424</xdr:colOff>
      <xdr:row>14</xdr:row>
      <xdr:rowOff>105016</xdr:rowOff>
    </xdr:from>
    <xdr:to>
      <xdr:col>21</xdr:col>
      <xdr:colOff>417017</xdr:colOff>
      <xdr:row>14</xdr:row>
      <xdr:rowOff>742070</xdr:rowOff>
    </xdr:to>
    <xdr:sp macro="" textlink="stats!Y129">
      <xdr:nvSpPr>
        <xdr:cNvPr id="23" name="TextBox 22">
          <a:extLst>
            <a:ext uri="{FF2B5EF4-FFF2-40B4-BE49-F238E27FC236}">
              <a16:creationId xmlns:a16="http://schemas.microsoft.com/office/drawing/2014/main" id="{4FBDADF1-B1DD-4F08-90EF-71A003E9E77D}"/>
            </a:ext>
          </a:extLst>
        </xdr:cNvPr>
        <xdr:cNvSpPr txBox="1"/>
      </xdr:nvSpPr>
      <xdr:spPr>
        <a:xfrm>
          <a:off x="12739888" y="2826445"/>
          <a:ext cx="2440879"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79D41A-CB2F-4E16-A17B-21C8B17B1CA8}" type="TxLink">
            <a:rPr lang="en-US" sz="2800" b="1" i="0" u="none" strike="noStrike">
              <a:solidFill>
                <a:srgbClr val="000000"/>
              </a:solidFill>
              <a:latin typeface="Calibri"/>
              <a:ea typeface="+mn-ea"/>
              <a:cs typeface="Calibri"/>
            </a:rPr>
            <a:pPr marL="0" indent="0" algn="ctr"/>
            <a:t> Total points</a:t>
          </a:fld>
          <a:endParaRPr lang="en-US" sz="2800" b="1" i="0" u="none" strike="noStrike">
            <a:solidFill>
              <a:srgbClr val="000000"/>
            </a:solidFill>
            <a:latin typeface="Calibri"/>
            <a:ea typeface="+mn-ea"/>
            <a:cs typeface="Calibri"/>
          </a:endParaRPr>
        </a:p>
      </xdr:txBody>
    </xdr:sp>
    <xdr:clientData/>
  </xdr:twoCellAnchor>
  <xdr:twoCellAnchor>
    <xdr:from>
      <xdr:col>10</xdr:col>
      <xdr:colOff>40363</xdr:colOff>
      <xdr:row>14</xdr:row>
      <xdr:rowOff>22291</xdr:rowOff>
    </xdr:from>
    <xdr:to>
      <xdr:col>15</xdr:col>
      <xdr:colOff>378248</xdr:colOff>
      <xdr:row>14</xdr:row>
      <xdr:rowOff>1970131</xdr:rowOff>
    </xdr:to>
    <xdr:sp macro="" textlink="">
      <xdr:nvSpPr>
        <xdr:cNvPr id="43" name="Rectangle: Rounded Corners 42">
          <a:extLst>
            <a:ext uri="{FF2B5EF4-FFF2-40B4-BE49-F238E27FC236}">
              <a16:creationId xmlns:a16="http://schemas.microsoft.com/office/drawing/2014/main" id="{A7AB250E-5859-4549-81EB-B76226301C22}"/>
            </a:ext>
          </a:extLst>
        </xdr:cNvPr>
        <xdr:cNvSpPr/>
      </xdr:nvSpPr>
      <xdr:spPr>
        <a:xfrm>
          <a:off x="8045644" y="2772769"/>
          <a:ext cx="3388025" cy="1947840"/>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603759</xdr:colOff>
      <xdr:row>14</xdr:row>
      <xdr:rowOff>166189</xdr:rowOff>
    </xdr:from>
    <xdr:to>
      <xdr:col>15</xdr:col>
      <xdr:colOff>157016</xdr:colOff>
      <xdr:row>14</xdr:row>
      <xdr:rowOff>1132296</xdr:rowOff>
    </xdr:to>
    <xdr:sp macro="" textlink="">
      <xdr:nvSpPr>
        <xdr:cNvPr id="45" name="TextBox 44">
          <a:extLst>
            <a:ext uri="{FF2B5EF4-FFF2-40B4-BE49-F238E27FC236}">
              <a16:creationId xmlns:a16="http://schemas.microsoft.com/office/drawing/2014/main" id="{2BE9EA8B-1226-C312-2471-482E8ADBFBDC}"/>
            </a:ext>
          </a:extLst>
        </xdr:cNvPr>
        <xdr:cNvSpPr txBox="1"/>
      </xdr:nvSpPr>
      <xdr:spPr>
        <a:xfrm>
          <a:off x="8609040" y="2916667"/>
          <a:ext cx="2603397" cy="9661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i="0" u="none" strike="noStrike">
              <a:solidFill>
                <a:schemeClr val="dk1"/>
              </a:solidFill>
              <a:effectLst/>
              <a:latin typeface="Bahnschrift" panose="020B0502040204020203" pitchFamily="34" charset="0"/>
              <a:ea typeface="+mn-ea"/>
              <a:cs typeface="+mn-cs"/>
            </a:rPr>
            <a:t>Average points </a:t>
          </a:r>
          <a:endParaRPr lang="en-US" sz="2400">
            <a:latin typeface="Bahnschrift" panose="020B0502040204020203" pitchFamily="34" charset="0"/>
          </a:endParaRPr>
        </a:p>
      </xdr:txBody>
    </xdr:sp>
    <xdr:clientData/>
  </xdr:twoCellAnchor>
  <xdr:twoCellAnchor>
    <xdr:from>
      <xdr:col>11</xdr:col>
      <xdr:colOff>541687</xdr:colOff>
      <xdr:row>14</xdr:row>
      <xdr:rowOff>901741</xdr:rowOff>
    </xdr:from>
    <xdr:to>
      <xdr:col>13</xdr:col>
      <xdr:colOff>541687</xdr:colOff>
      <xdr:row>14</xdr:row>
      <xdr:rowOff>1500455</xdr:rowOff>
    </xdr:to>
    <xdr:sp macro="" textlink="stats!J25">
      <xdr:nvSpPr>
        <xdr:cNvPr id="47" name="TextBox 46">
          <a:extLst>
            <a:ext uri="{FF2B5EF4-FFF2-40B4-BE49-F238E27FC236}">
              <a16:creationId xmlns:a16="http://schemas.microsoft.com/office/drawing/2014/main" id="{4872E552-9253-98F1-5559-EAF44C28C236}"/>
            </a:ext>
          </a:extLst>
        </xdr:cNvPr>
        <xdr:cNvSpPr txBox="1"/>
      </xdr:nvSpPr>
      <xdr:spPr>
        <a:xfrm>
          <a:off x="9156996" y="3652219"/>
          <a:ext cx="1220056" cy="5987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0E96D70-F07D-4CDE-8E11-16BC05FB069C}" type="TxLink">
            <a:rPr lang="en-US" sz="4000" b="0" i="0" u="none" strike="noStrike">
              <a:solidFill>
                <a:srgbClr val="000000"/>
              </a:solidFill>
              <a:latin typeface="Bahnschrift" panose="020B0502040204020203" pitchFamily="34" charset="0"/>
              <a:cs typeface="Calibri"/>
            </a:rPr>
            <a:pPr algn="ctr"/>
            <a:t>1.38</a:t>
          </a:fld>
          <a:endParaRPr lang="en-US" sz="4000">
            <a:latin typeface="Bahnschrift" panose="020B0502040204020203" pitchFamily="34" charset="0"/>
          </a:endParaRPr>
        </a:p>
      </xdr:txBody>
    </xdr:sp>
    <xdr:clientData/>
  </xdr:twoCellAnchor>
  <xdr:twoCellAnchor>
    <xdr:from>
      <xdr:col>2</xdr:col>
      <xdr:colOff>53096</xdr:colOff>
      <xdr:row>15</xdr:row>
      <xdr:rowOff>1</xdr:rowOff>
    </xdr:from>
    <xdr:to>
      <xdr:col>9</xdr:col>
      <xdr:colOff>435427</xdr:colOff>
      <xdr:row>29</xdr:row>
      <xdr:rowOff>95251</xdr:rowOff>
    </xdr:to>
    <xdr:graphicFrame macro="">
      <xdr:nvGraphicFramePr>
        <xdr:cNvPr id="48" name="Chart 47">
          <a:extLst>
            <a:ext uri="{FF2B5EF4-FFF2-40B4-BE49-F238E27FC236}">
              <a16:creationId xmlns:a16="http://schemas.microsoft.com/office/drawing/2014/main" id="{575395D4-24AE-4A51-932E-C5B2327532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401507</xdr:colOff>
      <xdr:row>15</xdr:row>
      <xdr:rowOff>55480</xdr:rowOff>
    </xdr:from>
    <xdr:to>
      <xdr:col>16</xdr:col>
      <xdr:colOff>40820</xdr:colOff>
      <xdr:row>29</xdr:row>
      <xdr:rowOff>54429</xdr:rowOff>
    </xdr:to>
    <xdr:graphicFrame macro="">
      <xdr:nvGraphicFramePr>
        <xdr:cNvPr id="49" name="Chart 48">
          <a:extLst>
            <a:ext uri="{FF2B5EF4-FFF2-40B4-BE49-F238E27FC236}">
              <a16:creationId xmlns:a16="http://schemas.microsoft.com/office/drawing/2014/main" id="{6269E97E-5981-4DA5-AF3D-ED990B0EA3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115757</xdr:colOff>
      <xdr:row>30</xdr:row>
      <xdr:rowOff>88935</xdr:rowOff>
    </xdr:from>
    <xdr:to>
      <xdr:col>9</xdr:col>
      <xdr:colOff>401507</xdr:colOff>
      <xdr:row>44</xdr:row>
      <xdr:rowOff>165135</xdr:rowOff>
    </xdr:to>
    <xdr:graphicFrame macro="">
      <xdr:nvGraphicFramePr>
        <xdr:cNvPr id="50" name="Chart 49">
          <a:extLst>
            <a:ext uri="{FF2B5EF4-FFF2-40B4-BE49-F238E27FC236}">
              <a16:creationId xmlns:a16="http://schemas.microsoft.com/office/drawing/2014/main" id="{01B56235-DF44-4024-816C-64C75D28B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434960</xdr:colOff>
      <xdr:row>30</xdr:row>
      <xdr:rowOff>88935</xdr:rowOff>
    </xdr:from>
    <xdr:to>
      <xdr:col>16</xdr:col>
      <xdr:colOff>136071</xdr:colOff>
      <xdr:row>44</xdr:row>
      <xdr:rowOff>165135</xdr:rowOff>
    </xdr:to>
    <xdr:graphicFrame macro="">
      <xdr:nvGraphicFramePr>
        <xdr:cNvPr id="51" name="Chart 50">
          <a:extLst>
            <a:ext uri="{FF2B5EF4-FFF2-40B4-BE49-F238E27FC236}">
              <a16:creationId xmlns:a16="http://schemas.microsoft.com/office/drawing/2014/main" id="{712BD5C6-FFDE-4B48-BF0F-5DAB41244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600206</xdr:colOff>
      <xdr:row>6</xdr:row>
      <xdr:rowOff>149689</xdr:rowOff>
    </xdr:from>
    <xdr:to>
      <xdr:col>21</xdr:col>
      <xdr:colOff>466724</xdr:colOff>
      <xdr:row>14</xdr:row>
      <xdr:rowOff>8035</xdr:rowOff>
    </xdr:to>
    <xdr:sp macro="" textlink="">
      <xdr:nvSpPr>
        <xdr:cNvPr id="2" name="Rectangle: Rounded Corners 1">
          <a:extLst>
            <a:ext uri="{FF2B5EF4-FFF2-40B4-BE49-F238E27FC236}">
              <a16:creationId xmlns:a16="http://schemas.microsoft.com/office/drawing/2014/main" id="{4A1DE8FA-CBFE-50AC-198B-C3FF7AC376D1}"/>
            </a:ext>
          </a:extLst>
        </xdr:cNvPr>
        <xdr:cNvSpPr/>
      </xdr:nvSpPr>
      <xdr:spPr>
        <a:xfrm>
          <a:off x="3118459" y="1324004"/>
          <a:ext cx="12131587" cy="1476291"/>
        </a:xfrm>
        <a:prstGeom prst="roundRect">
          <a:avLst>
            <a:gd name="adj" fmla="val 4996"/>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487541</xdr:colOff>
      <xdr:row>7</xdr:row>
      <xdr:rowOff>52410</xdr:rowOff>
    </xdr:from>
    <xdr:to>
      <xdr:col>5</xdr:col>
      <xdr:colOff>335139</xdr:colOff>
      <xdr:row>13</xdr:row>
      <xdr:rowOff>89702</xdr:rowOff>
    </xdr:to>
    <xdr:sp macro="" textlink="">
      <xdr:nvSpPr>
        <xdr:cNvPr id="3" name="Rectangle: Rounded Corners 2">
          <a:extLst>
            <a:ext uri="{FF2B5EF4-FFF2-40B4-BE49-F238E27FC236}">
              <a16:creationId xmlns:a16="http://schemas.microsoft.com/office/drawing/2014/main" id="{9CB9E720-87B8-4459-B387-36104536F732}"/>
            </a:ext>
          </a:extLst>
        </xdr:cNvPr>
        <xdr:cNvSpPr/>
      </xdr:nvSpPr>
      <xdr:spPr>
        <a:xfrm>
          <a:off x="3611741" y="1385910"/>
          <a:ext cx="1676398" cy="1237442"/>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352613</xdr:colOff>
      <xdr:row>7</xdr:row>
      <xdr:rowOff>52410</xdr:rowOff>
    </xdr:from>
    <xdr:to>
      <xdr:col>9</xdr:col>
      <xdr:colOff>197315</xdr:colOff>
      <xdr:row>13</xdr:row>
      <xdr:rowOff>87016</xdr:rowOff>
    </xdr:to>
    <xdr:sp macro="" textlink="">
      <xdr:nvSpPr>
        <xdr:cNvPr id="4" name="Rectangle: Rounded Corners 3">
          <a:extLst>
            <a:ext uri="{FF2B5EF4-FFF2-40B4-BE49-F238E27FC236}">
              <a16:creationId xmlns:a16="http://schemas.microsoft.com/office/drawing/2014/main" id="{250081D9-86A8-4CFD-8123-43DA53130752}"/>
            </a:ext>
          </a:extLst>
        </xdr:cNvPr>
        <xdr:cNvSpPr/>
      </xdr:nvSpPr>
      <xdr:spPr>
        <a:xfrm>
          <a:off x="5915213" y="1385910"/>
          <a:ext cx="1673502" cy="1234756"/>
        </a:xfrm>
        <a:prstGeom prst="roundRect">
          <a:avLst>
            <a:gd name="adj" fmla="val 4996"/>
          </a:avLst>
        </a:prstGeom>
        <a:solidFill>
          <a:srgbClr val="E9005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319563</xdr:colOff>
      <xdr:row>7</xdr:row>
      <xdr:rowOff>52410</xdr:rowOff>
    </xdr:from>
    <xdr:to>
      <xdr:col>13</xdr:col>
      <xdr:colOff>164265</xdr:colOff>
      <xdr:row>13</xdr:row>
      <xdr:rowOff>88481</xdr:rowOff>
    </xdr:to>
    <xdr:sp macro="" textlink="">
      <xdr:nvSpPr>
        <xdr:cNvPr id="5" name="Rectangle: Rounded Corners 4">
          <a:extLst>
            <a:ext uri="{FF2B5EF4-FFF2-40B4-BE49-F238E27FC236}">
              <a16:creationId xmlns:a16="http://schemas.microsoft.com/office/drawing/2014/main" id="{1DA7C541-3FCE-4D18-A527-A661ED7D121E}"/>
            </a:ext>
          </a:extLst>
        </xdr:cNvPr>
        <xdr:cNvSpPr/>
      </xdr:nvSpPr>
      <xdr:spPr>
        <a:xfrm>
          <a:off x="8320563" y="1385910"/>
          <a:ext cx="1673502" cy="1236221"/>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318802</xdr:colOff>
      <xdr:row>7</xdr:row>
      <xdr:rowOff>52410</xdr:rowOff>
    </xdr:from>
    <xdr:to>
      <xdr:col>17</xdr:col>
      <xdr:colOff>163504</xdr:colOff>
      <xdr:row>13</xdr:row>
      <xdr:rowOff>89946</xdr:rowOff>
    </xdr:to>
    <xdr:sp macro="" textlink="">
      <xdr:nvSpPr>
        <xdr:cNvPr id="6" name="Rectangle: Rounded Corners 5">
          <a:extLst>
            <a:ext uri="{FF2B5EF4-FFF2-40B4-BE49-F238E27FC236}">
              <a16:creationId xmlns:a16="http://schemas.microsoft.com/office/drawing/2014/main" id="{2FB7732E-F685-47F2-874C-4A1DCC723329}"/>
            </a:ext>
          </a:extLst>
        </xdr:cNvPr>
        <xdr:cNvSpPr/>
      </xdr:nvSpPr>
      <xdr:spPr>
        <a:xfrm>
          <a:off x="10758202" y="1385910"/>
          <a:ext cx="1673502" cy="1237686"/>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9524</xdr:colOff>
      <xdr:row>15</xdr:row>
      <xdr:rowOff>1</xdr:rowOff>
    </xdr:from>
    <xdr:to>
      <xdr:col>21</xdr:col>
      <xdr:colOff>457199</xdr:colOff>
      <xdr:row>45</xdr:row>
      <xdr:rowOff>112835</xdr:rowOff>
    </xdr:to>
    <xdr:sp macro="" textlink="">
      <xdr:nvSpPr>
        <xdr:cNvPr id="7" name="Rectangle: Rounded Corners 6">
          <a:extLst>
            <a:ext uri="{FF2B5EF4-FFF2-40B4-BE49-F238E27FC236}">
              <a16:creationId xmlns:a16="http://schemas.microsoft.com/office/drawing/2014/main" id="{278BD9D4-B69C-43D1-B310-835336E6ED26}"/>
            </a:ext>
          </a:extLst>
        </xdr:cNvPr>
        <xdr:cNvSpPr/>
      </xdr:nvSpPr>
      <xdr:spPr>
        <a:xfrm>
          <a:off x="3122573" y="4646342"/>
          <a:ext cx="11924138" cy="5688444"/>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161438</xdr:colOff>
      <xdr:row>14</xdr:row>
      <xdr:rowOff>9525</xdr:rowOff>
    </xdr:from>
    <xdr:to>
      <xdr:col>21</xdr:col>
      <xdr:colOff>457199</xdr:colOff>
      <xdr:row>15</xdr:row>
      <xdr:rowOff>0</xdr:rowOff>
    </xdr:to>
    <xdr:sp macro="" textlink="">
      <xdr:nvSpPr>
        <xdr:cNvPr id="8" name="Rectangle: Rounded Corners 7">
          <a:extLst>
            <a:ext uri="{FF2B5EF4-FFF2-40B4-BE49-F238E27FC236}">
              <a16:creationId xmlns:a16="http://schemas.microsoft.com/office/drawing/2014/main" id="{43090A72-CF14-40ED-B661-D845C18F9E15}"/>
            </a:ext>
          </a:extLst>
        </xdr:cNvPr>
        <xdr:cNvSpPr/>
      </xdr:nvSpPr>
      <xdr:spPr>
        <a:xfrm flipH="1" flipV="1">
          <a:off x="9991238" y="2733675"/>
          <a:ext cx="5172561" cy="1981200"/>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134471</xdr:colOff>
      <xdr:row>14</xdr:row>
      <xdr:rowOff>1239</xdr:rowOff>
    </xdr:from>
    <xdr:to>
      <xdr:col>21</xdr:col>
      <xdr:colOff>448182</xdr:colOff>
      <xdr:row>15</xdr:row>
      <xdr:rowOff>169</xdr:rowOff>
    </xdr:to>
    <mc:AlternateContent xmlns:mc="http://schemas.openxmlformats.org/markup-compatibility/2006">
      <mc:Choice xmlns:a14="http://schemas.microsoft.com/office/drawing/2010/main" Requires="a14">
        <xdr:graphicFrame macro="">
          <xdr:nvGraphicFramePr>
            <xdr:cNvPr id="9" name="Team11 1">
              <a:extLst>
                <a:ext uri="{FF2B5EF4-FFF2-40B4-BE49-F238E27FC236}">
                  <a16:creationId xmlns:a16="http://schemas.microsoft.com/office/drawing/2014/main" id="{7C7124BD-A05B-4BAF-8D09-11A3E67121B6}"/>
                </a:ext>
              </a:extLst>
            </xdr:cNvPr>
            <xdr:cNvGraphicFramePr/>
          </xdr:nvGraphicFramePr>
          <xdr:xfrm>
            <a:off x="0" y="0"/>
            <a:ext cx="0" cy="0"/>
          </xdr:xfrm>
          <a:graphic>
            <a:graphicData uri="http://schemas.microsoft.com/office/drawing/2010/slicer">
              <sle:slicer xmlns:sle="http://schemas.microsoft.com/office/drawing/2010/slicer" name="Team11 1"/>
            </a:graphicData>
          </a:graphic>
        </xdr:graphicFrame>
      </mc:Choice>
      <mc:Fallback>
        <xdr:sp macro="" textlink="">
          <xdr:nvSpPr>
            <xdr:cNvPr id="0" name=""/>
            <xdr:cNvSpPr>
              <a:spLocks noTextEdit="1"/>
            </xdr:cNvSpPr>
          </xdr:nvSpPr>
          <xdr:spPr>
            <a:xfrm>
              <a:off x="12448935" y="2722668"/>
              <a:ext cx="2762997" cy="1985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142875</xdr:colOff>
      <xdr:row>7</xdr:row>
      <xdr:rowOff>152400</xdr:rowOff>
    </xdr:from>
    <xdr:to>
      <xdr:col>5</xdr:col>
      <xdr:colOff>47625</xdr:colOff>
      <xdr:row>9</xdr:row>
      <xdr:rowOff>161925</xdr:rowOff>
    </xdr:to>
    <xdr:sp macro="" textlink="wages!M5">
      <xdr:nvSpPr>
        <xdr:cNvPr id="11" name="TextBox 10">
          <a:extLst>
            <a:ext uri="{FF2B5EF4-FFF2-40B4-BE49-F238E27FC236}">
              <a16:creationId xmlns:a16="http://schemas.microsoft.com/office/drawing/2014/main" id="{3AF075BF-7F1D-1C1B-3DD6-6B6D7251E081}"/>
            </a:ext>
          </a:extLst>
        </xdr:cNvPr>
        <xdr:cNvSpPr txBox="1"/>
      </xdr:nvSpPr>
      <xdr:spPr>
        <a:xfrm>
          <a:off x="3876675" y="1485900"/>
          <a:ext cx="1123950" cy="390525"/>
        </a:xfrm>
        <a:prstGeom prst="rect">
          <a:avLst/>
        </a:prstGeom>
        <a:solidFill>
          <a:srgbClr val="00FF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97978F-FF24-4919-9853-4A32374DDACF}" type="TxLink">
            <a:rPr lang="en-US" sz="3200" b="1" i="0" u="none" strike="noStrike">
              <a:solidFill>
                <a:srgbClr val="000000"/>
              </a:solidFill>
              <a:latin typeface="Calibri"/>
              <a:cs typeface="Calibri"/>
            </a:rPr>
            <a:pPr algn="ctr"/>
            <a:t>Rank</a:t>
          </a:fld>
          <a:endParaRPr lang="en-US" sz="3200" b="1"/>
        </a:p>
      </xdr:txBody>
    </xdr:sp>
    <xdr:clientData/>
  </xdr:twoCellAnchor>
  <xdr:twoCellAnchor>
    <xdr:from>
      <xdr:col>3</xdr:col>
      <xdr:colOff>152960</xdr:colOff>
      <xdr:row>10</xdr:row>
      <xdr:rowOff>15688</xdr:rowOff>
    </xdr:from>
    <xdr:to>
      <xdr:col>5</xdr:col>
      <xdr:colOff>62193</xdr:colOff>
      <xdr:row>12</xdr:row>
      <xdr:rowOff>82363</xdr:rowOff>
    </xdr:to>
    <xdr:sp macro="" textlink="wages!M6">
      <xdr:nvSpPr>
        <xdr:cNvPr id="12" name="TextBox 11">
          <a:extLst>
            <a:ext uri="{FF2B5EF4-FFF2-40B4-BE49-F238E27FC236}">
              <a16:creationId xmlns:a16="http://schemas.microsoft.com/office/drawing/2014/main" id="{289DD30C-B99E-4C52-8227-49C8BEDBEDFF}"/>
            </a:ext>
          </a:extLst>
        </xdr:cNvPr>
        <xdr:cNvSpPr txBox="1"/>
      </xdr:nvSpPr>
      <xdr:spPr>
        <a:xfrm>
          <a:off x="3873313" y="1976717"/>
          <a:ext cx="1119468"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0563B4-2A72-4D23-AAAC-BDD5E0EF176F}" type="TxLink">
            <a:rPr lang="en-US" sz="3200" b="1" i="0" u="none" strike="noStrike">
              <a:solidFill>
                <a:srgbClr val="000000"/>
              </a:solidFill>
              <a:latin typeface="Calibri"/>
              <a:ea typeface="+mn-ea"/>
              <a:cs typeface="Calibri"/>
            </a:rPr>
            <a:pPr marL="0" indent="0" algn="ctr"/>
            <a:t>15</a:t>
          </a:fld>
          <a:endParaRPr lang="en-US" sz="3200" b="1" i="0" u="none" strike="noStrike">
            <a:solidFill>
              <a:srgbClr val="000000"/>
            </a:solidFill>
            <a:latin typeface="Calibri"/>
            <a:ea typeface="+mn-ea"/>
            <a:cs typeface="Calibri"/>
          </a:endParaRPr>
        </a:p>
      </xdr:txBody>
    </xdr:sp>
    <xdr:clientData/>
  </xdr:twoCellAnchor>
  <xdr:twoCellAnchor>
    <xdr:from>
      <xdr:col>6</xdr:col>
      <xdr:colOff>419100</xdr:colOff>
      <xdr:row>7</xdr:row>
      <xdr:rowOff>66675</xdr:rowOff>
    </xdr:from>
    <xdr:to>
      <xdr:col>9</xdr:col>
      <xdr:colOff>152400</xdr:colOff>
      <xdr:row>10</xdr:row>
      <xdr:rowOff>76200</xdr:rowOff>
    </xdr:to>
    <xdr:sp macro="" textlink="wages!M31">
      <xdr:nvSpPr>
        <xdr:cNvPr id="13" name="TextBox 12">
          <a:extLst>
            <a:ext uri="{FF2B5EF4-FFF2-40B4-BE49-F238E27FC236}">
              <a16:creationId xmlns:a16="http://schemas.microsoft.com/office/drawing/2014/main" id="{7C1FBE3B-DF11-4C30-BDCA-2F13E8C5DEE0}"/>
            </a:ext>
          </a:extLst>
        </xdr:cNvPr>
        <xdr:cNvSpPr txBox="1"/>
      </xdr:nvSpPr>
      <xdr:spPr>
        <a:xfrm>
          <a:off x="5981700" y="1400175"/>
          <a:ext cx="1562100" cy="638175"/>
        </a:xfrm>
        <a:prstGeom prst="rect">
          <a:avLst/>
        </a:prstGeom>
        <a:solidFill>
          <a:srgbClr val="E900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08BFD9-8587-46DF-B581-63FC479AE588}" type="TxLink">
            <a:rPr lang="en-US" sz="1600" b="1" i="0" u="none" strike="noStrike">
              <a:solidFill>
                <a:srgbClr val="000000"/>
              </a:solidFill>
              <a:latin typeface="Bahnschrift"/>
              <a:cs typeface="Calibri"/>
            </a:rPr>
            <a:t>Number of Players</a:t>
          </a:fld>
          <a:endParaRPr lang="en-US" sz="4400" b="1"/>
        </a:p>
      </xdr:txBody>
    </xdr:sp>
    <xdr:clientData/>
  </xdr:twoCellAnchor>
  <xdr:twoCellAnchor>
    <xdr:from>
      <xdr:col>6</xdr:col>
      <xdr:colOff>590550</xdr:colOff>
      <xdr:row>10</xdr:row>
      <xdr:rowOff>47625</xdr:rowOff>
    </xdr:from>
    <xdr:to>
      <xdr:col>8</xdr:col>
      <xdr:colOff>495300</xdr:colOff>
      <xdr:row>12</xdr:row>
      <xdr:rowOff>114300</xdr:rowOff>
    </xdr:to>
    <xdr:sp macro="" textlink="wages!M32">
      <xdr:nvSpPr>
        <xdr:cNvPr id="14" name="TextBox 13">
          <a:extLst>
            <a:ext uri="{FF2B5EF4-FFF2-40B4-BE49-F238E27FC236}">
              <a16:creationId xmlns:a16="http://schemas.microsoft.com/office/drawing/2014/main" id="{B2C60924-8582-42D3-A3A6-887E43D436ED}"/>
            </a:ext>
          </a:extLst>
        </xdr:cNvPr>
        <xdr:cNvSpPr txBox="1"/>
      </xdr:nvSpPr>
      <xdr:spPr>
        <a:xfrm>
          <a:off x="6153150"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0BD59E4-601C-4BED-8E2B-7011F37FC823}" type="TxLink">
            <a:rPr lang="en-US" sz="3200" b="1" i="0" u="none" strike="noStrike">
              <a:solidFill>
                <a:srgbClr val="000000"/>
              </a:solidFill>
              <a:latin typeface="Calibri"/>
              <a:ea typeface="+mn-ea"/>
              <a:cs typeface="Calibri"/>
            </a:rPr>
            <a:pPr marL="0" indent="0" algn="ctr"/>
            <a:t>76</a:t>
          </a:fld>
          <a:endParaRPr lang="en-US" sz="3200" b="1" i="0" u="none" strike="noStrike">
            <a:solidFill>
              <a:srgbClr val="000000"/>
            </a:solidFill>
            <a:latin typeface="Calibri"/>
            <a:ea typeface="+mn-ea"/>
            <a:cs typeface="Calibri"/>
          </a:endParaRPr>
        </a:p>
      </xdr:txBody>
    </xdr:sp>
    <xdr:clientData/>
  </xdr:twoCellAnchor>
  <xdr:twoCellAnchor>
    <xdr:from>
      <xdr:col>10</xdr:col>
      <xdr:colOff>333375</xdr:colOff>
      <xdr:row>7</xdr:row>
      <xdr:rowOff>76200</xdr:rowOff>
    </xdr:from>
    <xdr:to>
      <xdr:col>13</xdr:col>
      <xdr:colOff>66675</xdr:colOff>
      <xdr:row>10</xdr:row>
      <xdr:rowOff>85725</xdr:rowOff>
    </xdr:to>
    <xdr:sp macro="" textlink="stats!Z5">
      <xdr:nvSpPr>
        <xdr:cNvPr id="15" name="TextBox 14">
          <a:extLst>
            <a:ext uri="{FF2B5EF4-FFF2-40B4-BE49-F238E27FC236}">
              <a16:creationId xmlns:a16="http://schemas.microsoft.com/office/drawing/2014/main" id="{607249D6-3C8A-4C55-8DF2-85291F3E6123}"/>
            </a:ext>
          </a:extLst>
        </xdr:cNvPr>
        <xdr:cNvSpPr txBox="1"/>
      </xdr:nvSpPr>
      <xdr:spPr>
        <a:xfrm>
          <a:off x="8334375" y="1409700"/>
          <a:ext cx="1562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BC791-A82D-42F0-9126-3D3155F1A7CA}" type="TxLink">
            <a:rPr lang="en-US" sz="3200" b="1" i="0" u="none" strike="noStrike">
              <a:solidFill>
                <a:srgbClr val="000000"/>
              </a:solidFill>
              <a:latin typeface="Calibri"/>
              <a:ea typeface="+mn-ea"/>
              <a:cs typeface="Calibri"/>
            </a:rPr>
            <a:pPr marL="0" indent="0" algn="ctr"/>
            <a:t>win</a:t>
          </a:fld>
          <a:endParaRPr lang="en-US" sz="3200" b="1" i="0" u="none" strike="noStrike">
            <a:solidFill>
              <a:srgbClr val="000000"/>
            </a:solidFill>
            <a:latin typeface="Calibri"/>
            <a:ea typeface="+mn-ea"/>
            <a:cs typeface="Calibri"/>
          </a:endParaRPr>
        </a:p>
      </xdr:txBody>
    </xdr:sp>
    <xdr:clientData/>
  </xdr:twoCellAnchor>
  <xdr:twoCellAnchor>
    <xdr:from>
      <xdr:col>10</xdr:col>
      <xdr:colOff>581025</xdr:colOff>
      <xdr:row>10</xdr:row>
      <xdr:rowOff>47625</xdr:rowOff>
    </xdr:from>
    <xdr:to>
      <xdr:col>12</xdr:col>
      <xdr:colOff>485775</xdr:colOff>
      <xdr:row>12</xdr:row>
      <xdr:rowOff>114300</xdr:rowOff>
    </xdr:to>
    <xdr:sp macro="" textlink="stats!Z6">
      <xdr:nvSpPr>
        <xdr:cNvPr id="16" name="TextBox 15">
          <a:extLst>
            <a:ext uri="{FF2B5EF4-FFF2-40B4-BE49-F238E27FC236}">
              <a16:creationId xmlns:a16="http://schemas.microsoft.com/office/drawing/2014/main" id="{87E52743-0B5D-4387-9724-664E99171C09}"/>
            </a:ext>
          </a:extLst>
        </xdr:cNvPr>
        <xdr:cNvSpPr txBox="1"/>
      </xdr:nvSpPr>
      <xdr:spPr>
        <a:xfrm>
          <a:off x="8582025"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97C762-D08B-45D7-8DFD-7019FEC29AEC}" type="TxLink">
            <a:rPr lang="en-US" sz="3200" b="1" i="0" u="none" strike="noStrike">
              <a:solidFill>
                <a:srgbClr val="000000"/>
              </a:solidFill>
              <a:latin typeface="Calibri"/>
              <a:ea typeface="+mn-ea"/>
              <a:cs typeface="Calibri"/>
            </a:rPr>
            <a:pPr marL="0" indent="0" algn="ctr"/>
            <a:t>12</a:t>
          </a:fld>
          <a:endParaRPr lang="en-US" sz="3200" b="1" i="0" u="none" strike="noStrike">
            <a:solidFill>
              <a:srgbClr val="000000"/>
            </a:solidFill>
            <a:latin typeface="Calibri"/>
            <a:ea typeface="+mn-ea"/>
            <a:cs typeface="Calibri"/>
          </a:endParaRPr>
        </a:p>
      </xdr:txBody>
    </xdr:sp>
    <xdr:clientData/>
  </xdr:twoCellAnchor>
  <xdr:twoCellAnchor>
    <xdr:from>
      <xdr:col>14</xdr:col>
      <xdr:colOff>361950</xdr:colOff>
      <xdr:row>7</xdr:row>
      <xdr:rowOff>76200</xdr:rowOff>
    </xdr:from>
    <xdr:to>
      <xdr:col>17</xdr:col>
      <xdr:colOff>95250</xdr:colOff>
      <xdr:row>10</xdr:row>
      <xdr:rowOff>85725</xdr:rowOff>
    </xdr:to>
    <xdr:sp macro="" textlink="stats!Y30">
      <xdr:nvSpPr>
        <xdr:cNvPr id="18" name="TextBox 17">
          <a:extLst>
            <a:ext uri="{FF2B5EF4-FFF2-40B4-BE49-F238E27FC236}">
              <a16:creationId xmlns:a16="http://schemas.microsoft.com/office/drawing/2014/main" id="{3D3F58AE-1A1F-4E26-9674-BA3EA96A0EF8}"/>
            </a:ext>
          </a:extLst>
        </xdr:cNvPr>
        <xdr:cNvSpPr txBox="1"/>
      </xdr:nvSpPr>
      <xdr:spPr>
        <a:xfrm>
          <a:off x="10801350" y="1409700"/>
          <a:ext cx="1562100" cy="638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F77DA1-3837-4BB8-AD1E-E124F3468487}" type="TxLink">
            <a:rPr lang="en-US" sz="3200" b="1" i="0" u="none" strike="noStrike">
              <a:solidFill>
                <a:srgbClr val="000000"/>
              </a:solidFill>
              <a:latin typeface="Calibri"/>
              <a:ea typeface="+mn-ea"/>
              <a:cs typeface="Calibri"/>
            </a:rPr>
            <a:pPr marL="0" indent="0" algn="ctr"/>
            <a:t> Draw</a:t>
          </a:fld>
          <a:endParaRPr lang="en-US" sz="3200" b="1" i="0" u="none" strike="noStrike">
            <a:solidFill>
              <a:srgbClr val="000000"/>
            </a:solidFill>
            <a:latin typeface="Calibri"/>
            <a:ea typeface="+mn-ea"/>
            <a:cs typeface="Calibri"/>
          </a:endParaRPr>
        </a:p>
      </xdr:txBody>
    </xdr:sp>
    <xdr:clientData/>
  </xdr:twoCellAnchor>
  <xdr:twoCellAnchor>
    <xdr:from>
      <xdr:col>15</xdr:col>
      <xdr:colOff>0</xdr:colOff>
      <xdr:row>10</xdr:row>
      <xdr:rowOff>47625</xdr:rowOff>
    </xdr:from>
    <xdr:to>
      <xdr:col>16</xdr:col>
      <xdr:colOff>514350</xdr:colOff>
      <xdr:row>12</xdr:row>
      <xdr:rowOff>114300</xdr:rowOff>
    </xdr:to>
    <xdr:sp macro="" textlink="stats!Y31">
      <xdr:nvSpPr>
        <xdr:cNvPr id="19" name="TextBox 18">
          <a:extLst>
            <a:ext uri="{FF2B5EF4-FFF2-40B4-BE49-F238E27FC236}">
              <a16:creationId xmlns:a16="http://schemas.microsoft.com/office/drawing/2014/main" id="{FEC20E95-5EF0-483B-8212-25A52AF010D7}"/>
            </a:ext>
          </a:extLst>
        </xdr:cNvPr>
        <xdr:cNvSpPr txBox="1"/>
      </xdr:nvSpPr>
      <xdr:spPr>
        <a:xfrm>
          <a:off x="11049000"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A300DB-C549-4852-B348-55F2CE7FBFE8}" type="TxLink">
            <a:rPr lang="en-US" sz="3200" b="1" i="0" u="none" strike="noStrike">
              <a:solidFill>
                <a:srgbClr val="000000"/>
              </a:solidFill>
              <a:latin typeface="Calibri"/>
              <a:ea typeface="+mn-ea"/>
              <a:cs typeface="Calibri"/>
            </a:rPr>
            <a:pPr marL="0" indent="0" algn="ctr"/>
            <a:t>15</a:t>
          </a:fld>
          <a:endParaRPr lang="en-US" sz="3200" b="1" i="0" u="none" strike="noStrike">
            <a:solidFill>
              <a:srgbClr val="000000"/>
            </a:solidFill>
            <a:latin typeface="Calibri"/>
            <a:ea typeface="+mn-ea"/>
            <a:cs typeface="Calibri"/>
          </a:endParaRPr>
        </a:p>
      </xdr:txBody>
    </xdr:sp>
    <xdr:clientData/>
  </xdr:twoCellAnchor>
  <xdr:twoCellAnchor>
    <xdr:from>
      <xdr:col>18</xdr:col>
      <xdr:colOff>325616</xdr:colOff>
      <xdr:row>7</xdr:row>
      <xdr:rowOff>52410</xdr:rowOff>
    </xdr:from>
    <xdr:to>
      <xdr:col>21</xdr:col>
      <xdr:colOff>173214</xdr:colOff>
      <xdr:row>13</xdr:row>
      <xdr:rowOff>89702</xdr:rowOff>
    </xdr:to>
    <xdr:sp macro="" textlink="">
      <xdr:nvSpPr>
        <xdr:cNvPr id="21" name="Rectangle: Rounded Corners 20">
          <a:extLst>
            <a:ext uri="{FF2B5EF4-FFF2-40B4-BE49-F238E27FC236}">
              <a16:creationId xmlns:a16="http://schemas.microsoft.com/office/drawing/2014/main" id="{1011295F-7FA0-4832-BA34-E8B52E88F0BA}"/>
            </a:ext>
          </a:extLst>
        </xdr:cNvPr>
        <xdr:cNvSpPr/>
      </xdr:nvSpPr>
      <xdr:spPr>
        <a:xfrm>
          <a:off x="13203416" y="1385910"/>
          <a:ext cx="1676398" cy="1237442"/>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600075</xdr:colOff>
      <xdr:row>7</xdr:row>
      <xdr:rowOff>171450</xdr:rowOff>
    </xdr:from>
    <xdr:to>
      <xdr:col>20</xdr:col>
      <xdr:colOff>504825</xdr:colOff>
      <xdr:row>9</xdr:row>
      <xdr:rowOff>180975</xdr:rowOff>
    </xdr:to>
    <xdr:sp macro="" textlink="stats!Y55">
      <xdr:nvSpPr>
        <xdr:cNvPr id="22" name="TextBox 21">
          <a:extLst>
            <a:ext uri="{FF2B5EF4-FFF2-40B4-BE49-F238E27FC236}">
              <a16:creationId xmlns:a16="http://schemas.microsoft.com/office/drawing/2014/main" id="{93A0CCA4-76AE-499A-BE57-84B2D3A588A1}"/>
            </a:ext>
          </a:extLst>
        </xdr:cNvPr>
        <xdr:cNvSpPr txBox="1"/>
      </xdr:nvSpPr>
      <xdr:spPr>
        <a:xfrm>
          <a:off x="13477875" y="1504950"/>
          <a:ext cx="1123950" cy="390525"/>
        </a:xfrm>
        <a:prstGeom prst="rect">
          <a:avLst/>
        </a:prstGeom>
        <a:solidFill>
          <a:srgbClr val="00FF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E40FC5-4A18-4285-BDCF-59484863E755}" type="TxLink">
            <a:rPr lang="en-US" sz="3200" b="1" i="0" u="none" strike="noStrike">
              <a:solidFill>
                <a:srgbClr val="000000"/>
              </a:solidFill>
              <a:latin typeface="Calibri"/>
              <a:ea typeface="+mn-ea"/>
              <a:cs typeface="Calibri"/>
            </a:rPr>
            <a:pPr marL="0" indent="0" algn="ctr"/>
            <a:t> Lose</a:t>
          </a:fld>
          <a:endParaRPr lang="en-US" sz="3200" b="1" i="0" u="none" strike="noStrike">
            <a:solidFill>
              <a:srgbClr val="000000"/>
            </a:solidFill>
            <a:latin typeface="Calibri"/>
            <a:ea typeface="+mn-ea"/>
            <a:cs typeface="Calibri"/>
          </a:endParaRPr>
        </a:p>
      </xdr:txBody>
    </xdr:sp>
    <xdr:clientData/>
  </xdr:twoCellAnchor>
  <xdr:twoCellAnchor>
    <xdr:from>
      <xdr:col>19</xdr:col>
      <xdr:colOff>9525</xdr:colOff>
      <xdr:row>10</xdr:row>
      <xdr:rowOff>47625</xdr:rowOff>
    </xdr:from>
    <xdr:to>
      <xdr:col>20</xdr:col>
      <xdr:colOff>523875</xdr:colOff>
      <xdr:row>12</xdr:row>
      <xdr:rowOff>114300</xdr:rowOff>
    </xdr:to>
    <xdr:sp macro="" textlink="stats!Y56">
      <xdr:nvSpPr>
        <xdr:cNvPr id="23" name="TextBox 22">
          <a:extLst>
            <a:ext uri="{FF2B5EF4-FFF2-40B4-BE49-F238E27FC236}">
              <a16:creationId xmlns:a16="http://schemas.microsoft.com/office/drawing/2014/main" id="{8604728C-54F5-4FB1-97FE-74EDF6A0832D}"/>
            </a:ext>
          </a:extLst>
        </xdr:cNvPr>
        <xdr:cNvSpPr txBox="1"/>
      </xdr:nvSpPr>
      <xdr:spPr>
        <a:xfrm>
          <a:off x="13496925"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01EF33-4AA5-415C-9D65-2052CD7EAC26}" type="TxLink">
            <a:rPr lang="en-US" sz="3200" b="1" i="0" u="none" strike="noStrike">
              <a:solidFill>
                <a:srgbClr val="000000"/>
              </a:solidFill>
              <a:latin typeface="Calibri"/>
              <a:ea typeface="+mn-ea"/>
              <a:cs typeface="Calibri"/>
            </a:rPr>
            <a:pPr marL="0" indent="0" algn="ctr"/>
            <a:t>11</a:t>
          </a:fld>
          <a:endParaRPr lang="en-US" sz="3200" b="1" i="0" u="none" strike="noStrike">
            <a:solidFill>
              <a:srgbClr val="000000"/>
            </a:solidFill>
            <a:latin typeface="Calibri"/>
            <a:ea typeface="+mn-ea"/>
            <a:cs typeface="Calibri"/>
          </a:endParaRPr>
        </a:p>
      </xdr:txBody>
    </xdr:sp>
    <xdr:clientData/>
  </xdr:twoCellAnchor>
  <xdr:twoCellAnchor>
    <xdr:from>
      <xdr:col>2</xdr:col>
      <xdr:colOff>121200</xdr:colOff>
      <xdr:row>30</xdr:row>
      <xdr:rowOff>82131</xdr:rowOff>
    </xdr:from>
    <xdr:to>
      <xdr:col>9</xdr:col>
      <xdr:colOff>290396</xdr:colOff>
      <xdr:row>44</xdr:row>
      <xdr:rowOff>182985</xdr:rowOff>
    </xdr:to>
    <xdr:sp macro="" textlink="">
      <xdr:nvSpPr>
        <xdr:cNvPr id="31" name="Rectangle: Rounded Corners 30">
          <a:extLst>
            <a:ext uri="{FF2B5EF4-FFF2-40B4-BE49-F238E27FC236}">
              <a16:creationId xmlns:a16="http://schemas.microsoft.com/office/drawing/2014/main" id="{8C02C10B-3616-461F-9C71-517760D5893C}"/>
            </a:ext>
          </a:extLst>
        </xdr:cNvPr>
        <xdr:cNvSpPr/>
      </xdr:nvSpPr>
      <xdr:spPr>
        <a:xfrm>
          <a:off x="3234249" y="7516277"/>
          <a:ext cx="4397367" cy="2702806"/>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156882</xdr:colOff>
      <xdr:row>14</xdr:row>
      <xdr:rowOff>10647</xdr:rowOff>
    </xdr:from>
    <xdr:to>
      <xdr:col>17</xdr:col>
      <xdr:colOff>134470</xdr:colOff>
      <xdr:row>14</xdr:row>
      <xdr:rowOff>1983443</xdr:rowOff>
    </xdr:to>
    <xdr:sp macro="" textlink="">
      <xdr:nvSpPr>
        <xdr:cNvPr id="35" name="Rectangle: Rounded Corners 34">
          <a:extLst>
            <a:ext uri="{FF2B5EF4-FFF2-40B4-BE49-F238E27FC236}">
              <a16:creationId xmlns:a16="http://schemas.microsoft.com/office/drawing/2014/main" id="{C8ECCAC4-E437-4727-AD3A-773458D24C3A}"/>
            </a:ext>
          </a:extLst>
        </xdr:cNvPr>
        <xdr:cNvSpPr/>
      </xdr:nvSpPr>
      <xdr:spPr>
        <a:xfrm>
          <a:off x="9928411" y="2733676"/>
          <a:ext cx="2398059" cy="1972796"/>
        </a:xfrm>
        <a:prstGeom prst="roundRect">
          <a:avLst>
            <a:gd name="adj" fmla="val 0"/>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30817</xdr:colOff>
      <xdr:row>14</xdr:row>
      <xdr:rowOff>132231</xdr:rowOff>
    </xdr:from>
    <xdr:to>
      <xdr:col>17</xdr:col>
      <xdr:colOff>22411</xdr:colOff>
      <xdr:row>14</xdr:row>
      <xdr:rowOff>769285</xdr:rowOff>
    </xdr:to>
    <xdr:sp macro="" textlink="stats!Y129">
      <xdr:nvSpPr>
        <xdr:cNvPr id="36" name="TextBox 35">
          <a:extLst>
            <a:ext uri="{FF2B5EF4-FFF2-40B4-BE49-F238E27FC236}">
              <a16:creationId xmlns:a16="http://schemas.microsoft.com/office/drawing/2014/main" id="{32CC0ED2-C774-43D0-969F-3390D287021C}"/>
            </a:ext>
          </a:extLst>
        </xdr:cNvPr>
        <xdr:cNvSpPr txBox="1"/>
      </xdr:nvSpPr>
      <xdr:spPr>
        <a:xfrm>
          <a:off x="9802346" y="2855260"/>
          <a:ext cx="2412065"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C79D41A-CB2F-4E16-A17B-21C8B17B1CA8}" type="TxLink">
            <a:rPr lang="en-US" sz="3200" b="1" i="0" u="none" strike="noStrike">
              <a:solidFill>
                <a:srgbClr val="000000"/>
              </a:solidFill>
              <a:latin typeface="Calibri"/>
              <a:ea typeface="+mn-ea"/>
              <a:cs typeface="Calibri"/>
            </a:rPr>
            <a:pPr marL="0" indent="0" algn="ctr"/>
            <a:t> Total points</a:t>
          </a:fld>
          <a:endParaRPr lang="en-US" sz="3200" b="1" i="0" u="none" strike="noStrike">
            <a:solidFill>
              <a:srgbClr val="000000"/>
            </a:solidFill>
            <a:latin typeface="Calibri"/>
            <a:ea typeface="+mn-ea"/>
            <a:cs typeface="Calibri"/>
          </a:endParaRPr>
        </a:p>
      </xdr:txBody>
    </xdr:sp>
    <xdr:clientData/>
  </xdr:twoCellAnchor>
  <xdr:twoCellAnchor>
    <xdr:from>
      <xdr:col>13</xdr:col>
      <xdr:colOff>586630</xdr:colOff>
      <xdr:row>14</xdr:row>
      <xdr:rowOff>1091455</xdr:rowOff>
    </xdr:from>
    <xdr:to>
      <xdr:col>16</xdr:col>
      <xdr:colOff>319930</xdr:colOff>
      <xdr:row>14</xdr:row>
      <xdr:rowOff>1728509</xdr:rowOff>
    </xdr:to>
    <xdr:sp macro="" textlink="stats!Y130">
      <xdr:nvSpPr>
        <xdr:cNvPr id="37" name="TextBox 36">
          <a:extLst>
            <a:ext uri="{FF2B5EF4-FFF2-40B4-BE49-F238E27FC236}">
              <a16:creationId xmlns:a16="http://schemas.microsoft.com/office/drawing/2014/main" id="{AB549285-FF00-4F09-8F30-244C382A1BA9}"/>
            </a:ext>
          </a:extLst>
        </xdr:cNvPr>
        <xdr:cNvSpPr txBox="1"/>
      </xdr:nvSpPr>
      <xdr:spPr>
        <a:xfrm>
          <a:off x="10358159" y="3814484"/>
          <a:ext cx="154865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50FA455-1B6E-4316-951E-27931DBD3C1D}" type="TxLink">
            <a:rPr lang="en-US" sz="3200" b="1" i="0" u="none" strike="noStrike">
              <a:solidFill>
                <a:srgbClr val="000000"/>
              </a:solidFill>
              <a:latin typeface="Calibri"/>
              <a:ea typeface="+mn-ea"/>
              <a:cs typeface="Calibri"/>
            </a:rPr>
            <a:pPr marL="0" indent="0" algn="ctr"/>
            <a:t>51</a:t>
          </a:fld>
          <a:endParaRPr lang="en-US" sz="3200" b="1" i="0" u="none" strike="noStrike">
            <a:solidFill>
              <a:srgbClr val="000000"/>
            </a:solidFill>
            <a:latin typeface="Calibri"/>
            <a:ea typeface="+mn-ea"/>
            <a:cs typeface="Calibri"/>
          </a:endParaRPr>
        </a:p>
      </xdr:txBody>
    </xdr:sp>
    <xdr:clientData/>
  </xdr:twoCellAnchor>
  <xdr:twoCellAnchor>
    <xdr:from>
      <xdr:col>18</xdr:col>
      <xdr:colOff>87711</xdr:colOff>
      <xdr:row>35</xdr:row>
      <xdr:rowOff>73318</xdr:rowOff>
    </xdr:from>
    <xdr:to>
      <xdr:col>21</xdr:col>
      <xdr:colOff>281569</xdr:colOff>
      <xdr:row>44</xdr:row>
      <xdr:rowOff>116158</xdr:rowOff>
    </xdr:to>
    <xdr:sp macro="" textlink="">
      <xdr:nvSpPr>
        <xdr:cNvPr id="48" name="Rectangle: Rounded Corners 47">
          <a:extLst>
            <a:ext uri="{FF2B5EF4-FFF2-40B4-BE49-F238E27FC236}">
              <a16:creationId xmlns:a16="http://schemas.microsoft.com/office/drawing/2014/main" id="{7F81A4C8-EBDB-45E0-A7D1-A84991404294}"/>
            </a:ext>
          </a:extLst>
        </xdr:cNvPr>
        <xdr:cNvSpPr/>
      </xdr:nvSpPr>
      <xdr:spPr>
        <a:xfrm>
          <a:off x="12865150" y="8436733"/>
          <a:ext cx="2005931" cy="1715523"/>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470441</xdr:colOff>
      <xdr:row>35</xdr:row>
      <xdr:rowOff>120340</xdr:rowOff>
    </xdr:from>
    <xdr:to>
      <xdr:col>21</xdr:col>
      <xdr:colOff>487866</xdr:colOff>
      <xdr:row>38</xdr:row>
      <xdr:rowOff>162623</xdr:rowOff>
    </xdr:to>
    <xdr:sp macro="" textlink="stats!Y179">
      <xdr:nvSpPr>
        <xdr:cNvPr id="49" name="TextBox 48">
          <a:extLst>
            <a:ext uri="{FF2B5EF4-FFF2-40B4-BE49-F238E27FC236}">
              <a16:creationId xmlns:a16="http://schemas.microsoft.com/office/drawing/2014/main" id="{72283D3B-517B-47F6-9573-B37E14D9ED63}"/>
            </a:ext>
          </a:extLst>
        </xdr:cNvPr>
        <xdr:cNvSpPr txBox="1"/>
      </xdr:nvSpPr>
      <xdr:spPr>
        <a:xfrm>
          <a:off x="12643856" y="8483755"/>
          <a:ext cx="2433522" cy="599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183E322-EC0E-428E-8224-0611B3B0224A}" type="TxLink">
            <a:rPr lang="en-US" sz="2400" b="1" i="0" u="none" strike="noStrike">
              <a:solidFill>
                <a:srgbClr val="000000"/>
              </a:solidFill>
              <a:latin typeface="Calibri"/>
              <a:ea typeface="+mn-ea"/>
              <a:cs typeface="Calibri"/>
            </a:rPr>
            <a:pPr marL="0" indent="0" algn="ctr"/>
            <a:t> Attendance</a:t>
          </a:fld>
          <a:endParaRPr lang="en-US" sz="2400" b="1" i="0" u="none" strike="noStrike">
            <a:solidFill>
              <a:srgbClr val="000000"/>
            </a:solidFill>
            <a:latin typeface="Calibri"/>
            <a:ea typeface="+mn-ea"/>
            <a:cs typeface="Calibri"/>
          </a:endParaRPr>
        </a:p>
      </xdr:txBody>
    </xdr:sp>
    <xdr:clientData/>
  </xdr:twoCellAnchor>
  <xdr:twoCellAnchor>
    <xdr:from>
      <xdr:col>18</xdr:col>
      <xdr:colOff>344061</xdr:colOff>
      <xdr:row>40</xdr:row>
      <xdr:rowOff>5574</xdr:rowOff>
    </xdr:from>
    <xdr:to>
      <xdr:col>21</xdr:col>
      <xdr:colOff>77361</xdr:colOff>
      <xdr:row>43</xdr:row>
      <xdr:rowOff>73178</xdr:rowOff>
    </xdr:to>
    <xdr:sp macro="" textlink="stats!Y180">
      <xdr:nvSpPr>
        <xdr:cNvPr id="50" name="TextBox 49">
          <a:extLst>
            <a:ext uri="{FF2B5EF4-FFF2-40B4-BE49-F238E27FC236}">
              <a16:creationId xmlns:a16="http://schemas.microsoft.com/office/drawing/2014/main" id="{313CD447-59F1-49BF-BEF5-4FFBA3ABB825}"/>
            </a:ext>
          </a:extLst>
        </xdr:cNvPr>
        <xdr:cNvSpPr txBox="1"/>
      </xdr:nvSpPr>
      <xdr:spPr>
        <a:xfrm>
          <a:off x="13121500" y="9298257"/>
          <a:ext cx="1545373" cy="62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64101B-2D11-47F9-A9CC-461BFF2E544B}" type="TxLink">
            <a:rPr lang="en-US" sz="2800" b="0" i="0" u="none" strike="noStrike">
              <a:solidFill>
                <a:srgbClr val="000000"/>
              </a:solidFill>
              <a:latin typeface="Bahnschrift"/>
              <a:ea typeface="+mn-ea"/>
              <a:cs typeface="Calibri"/>
            </a:rPr>
            <a:t>30966</a:t>
          </a:fld>
          <a:endParaRPr lang="en-US" sz="6600" b="1" i="0" u="none" strike="noStrike">
            <a:solidFill>
              <a:srgbClr val="000000"/>
            </a:solidFill>
            <a:latin typeface="Calibri"/>
            <a:ea typeface="+mn-ea"/>
            <a:cs typeface="Calibri"/>
          </a:endParaRPr>
        </a:p>
      </xdr:txBody>
    </xdr:sp>
    <xdr:clientData/>
  </xdr:twoCellAnchor>
  <xdr:twoCellAnchor>
    <xdr:from>
      <xdr:col>18</xdr:col>
      <xdr:colOff>87711</xdr:colOff>
      <xdr:row>25</xdr:row>
      <xdr:rowOff>51482</xdr:rowOff>
    </xdr:from>
    <xdr:to>
      <xdr:col>21</xdr:col>
      <xdr:colOff>281569</xdr:colOff>
      <xdr:row>34</xdr:row>
      <xdr:rowOff>94322</xdr:rowOff>
    </xdr:to>
    <xdr:sp macro="" textlink="">
      <xdr:nvSpPr>
        <xdr:cNvPr id="51" name="Rectangle: Rounded Corners 50">
          <a:extLst>
            <a:ext uri="{FF2B5EF4-FFF2-40B4-BE49-F238E27FC236}">
              <a16:creationId xmlns:a16="http://schemas.microsoft.com/office/drawing/2014/main" id="{CD499FE3-86DA-47F7-BC08-4AF593C83190}"/>
            </a:ext>
          </a:extLst>
        </xdr:cNvPr>
        <xdr:cNvSpPr/>
      </xdr:nvSpPr>
      <xdr:spPr>
        <a:xfrm>
          <a:off x="12865150" y="6556360"/>
          <a:ext cx="2005931" cy="1715523"/>
        </a:xfrm>
        <a:prstGeom prst="roundRect">
          <a:avLst>
            <a:gd name="adj" fmla="val 4996"/>
          </a:avLst>
        </a:prstGeom>
        <a:solidFill>
          <a:srgbClr val="E9005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87711</xdr:colOff>
      <xdr:row>15</xdr:row>
      <xdr:rowOff>41260</xdr:rowOff>
    </xdr:from>
    <xdr:to>
      <xdr:col>21</xdr:col>
      <xdr:colOff>281569</xdr:colOff>
      <xdr:row>24</xdr:row>
      <xdr:rowOff>84100</xdr:rowOff>
    </xdr:to>
    <xdr:sp macro="" textlink="">
      <xdr:nvSpPr>
        <xdr:cNvPr id="52" name="Rectangle: Rounded Corners 51">
          <a:extLst>
            <a:ext uri="{FF2B5EF4-FFF2-40B4-BE49-F238E27FC236}">
              <a16:creationId xmlns:a16="http://schemas.microsoft.com/office/drawing/2014/main" id="{ADED9E74-D5C6-4C4B-A3AF-1BD1224BFF16}"/>
            </a:ext>
          </a:extLst>
        </xdr:cNvPr>
        <xdr:cNvSpPr/>
      </xdr:nvSpPr>
      <xdr:spPr>
        <a:xfrm>
          <a:off x="12865150" y="4687601"/>
          <a:ext cx="2005931" cy="1715523"/>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331644</xdr:colOff>
      <xdr:row>15</xdr:row>
      <xdr:rowOff>76108</xdr:rowOff>
    </xdr:from>
    <xdr:to>
      <xdr:col>21</xdr:col>
      <xdr:colOff>64944</xdr:colOff>
      <xdr:row>18</xdr:row>
      <xdr:rowOff>143712</xdr:rowOff>
    </xdr:to>
    <xdr:sp macro="" textlink="stats!V77">
      <xdr:nvSpPr>
        <xdr:cNvPr id="53" name="TextBox 52">
          <a:extLst>
            <a:ext uri="{FF2B5EF4-FFF2-40B4-BE49-F238E27FC236}">
              <a16:creationId xmlns:a16="http://schemas.microsoft.com/office/drawing/2014/main" id="{67C18BA9-4C4A-469A-9A9D-96ABAFC92FA7}"/>
            </a:ext>
          </a:extLst>
        </xdr:cNvPr>
        <xdr:cNvSpPr txBox="1"/>
      </xdr:nvSpPr>
      <xdr:spPr>
        <a:xfrm>
          <a:off x="13109083" y="4722449"/>
          <a:ext cx="1545373" cy="62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D8E04F-5121-4402-BF5A-754BC5EC4476}" type="TxLink">
            <a:rPr lang="en-US" sz="2400" b="1" i="0" u="none" strike="noStrike">
              <a:solidFill>
                <a:srgbClr val="000000"/>
              </a:solidFill>
              <a:latin typeface="Calibri"/>
              <a:ea typeface="+mn-ea"/>
              <a:cs typeface="Calibri"/>
            </a:rPr>
            <a:pPr marL="0" indent="0" algn="ctr"/>
            <a:t>Goals for</a:t>
          </a:fld>
          <a:endParaRPr lang="en-US" sz="2400" b="1" i="0" u="none" strike="noStrike">
            <a:solidFill>
              <a:srgbClr val="000000"/>
            </a:solidFill>
            <a:latin typeface="Calibri"/>
            <a:ea typeface="+mn-ea"/>
            <a:cs typeface="Calibri"/>
          </a:endParaRPr>
        </a:p>
      </xdr:txBody>
    </xdr:sp>
    <xdr:clientData/>
  </xdr:twoCellAnchor>
  <xdr:twoCellAnchor>
    <xdr:from>
      <xdr:col>18</xdr:col>
      <xdr:colOff>298190</xdr:colOff>
      <xdr:row>19</xdr:row>
      <xdr:rowOff>123964</xdr:rowOff>
    </xdr:from>
    <xdr:to>
      <xdr:col>21</xdr:col>
      <xdr:colOff>31490</xdr:colOff>
      <xdr:row>23</xdr:row>
      <xdr:rowOff>5714</xdr:rowOff>
    </xdr:to>
    <xdr:sp macro="" textlink="stats!Y79">
      <xdr:nvSpPr>
        <xdr:cNvPr id="54" name="TextBox 53">
          <a:extLst>
            <a:ext uri="{FF2B5EF4-FFF2-40B4-BE49-F238E27FC236}">
              <a16:creationId xmlns:a16="http://schemas.microsoft.com/office/drawing/2014/main" id="{3A3F9955-8F7C-4BB2-AB0F-8471E27F97DA}"/>
            </a:ext>
          </a:extLst>
        </xdr:cNvPr>
        <xdr:cNvSpPr txBox="1"/>
      </xdr:nvSpPr>
      <xdr:spPr>
        <a:xfrm>
          <a:off x="13075629" y="5513720"/>
          <a:ext cx="1545373" cy="62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7E27EDB-A849-4D63-B004-DB59E6714AD2}" type="TxLink">
            <a:rPr lang="en-US" sz="2800" b="0" i="0" u="none" strike="noStrike">
              <a:solidFill>
                <a:srgbClr val="000000"/>
              </a:solidFill>
              <a:latin typeface="Bahnschrift"/>
              <a:ea typeface="+mn-ea"/>
              <a:cs typeface="Calibri"/>
            </a:rPr>
            <a:pPr marL="0" indent="0" algn="ctr"/>
            <a:t>42</a:t>
          </a:fld>
          <a:endParaRPr lang="en-US" sz="2800" b="0" i="0" u="none" strike="noStrike">
            <a:solidFill>
              <a:srgbClr val="000000"/>
            </a:solidFill>
            <a:latin typeface="Bahnschrift"/>
            <a:ea typeface="+mn-ea"/>
            <a:cs typeface="Calibri"/>
          </a:endParaRPr>
        </a:p>
      </xdr:txBody>
    </xdr:sp>
    <xdr:clientData/>
  </xdr:twoCellAnchor>
  <xdr:twoCellAnchor>
    <xdr:from>
      <xdr:col>17</xdr:col>
      <xdr:colOff>518891</xdr:colOff>
      <xdr:row>25</xdr:row>
      <xdr:rowOff>89117</xdr:rowOff>
    </xdr:from>
    <xdr:to>
      <xdr:col>21</xdr:col>
      <xdr:colOff>360092</xdr:colOff>
      <xdr:row>28</xdr:row>
      <xdr:rowOff>156721</xdr:rowOff>
    </xdr:to>
    <xdr:sp macro="" textlink="stats!V103">
      <xdr:nvSpPr>
        <xdr:cNvPr id="56" name="TextBox 55">
          <a:extLst>
            <a:ext uri="{FF2B5EF4-FFF2-40B4-BE49-F238E27FC236}">
              <a16:creationId xmlns:a16="http://schemas.microsoft.com/office/drawing/2014/main" id="{19C4E803-2428-4299-B2EB-A8865114ED45}"/>
            </a:ext>
          </a:extLst>
        </xdr:cNvPr>
        <xdr:cNvSpPr txBox="1"/>
      </xdr:nvSpPr>
      <xdr:spPr>
        <a:xfrm>
          <a:off x="12692306" y="6593995"/>
          <a:ext cx="2257298" cy="62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9503990-18DF-46FD-A026-59532882A0D7}" type="TxLink">
            <a:rPr lang="en-US" sz="2400" b="1" i="0" u="none" strike="noStrike">
              <a:solidFill>
                <a:srgbClr val="000000"/>
              </a:solidFill>
              <a:latin typeface="Calibri"/>
              <a:ea typeface="+mn-ea"/>
              <a:cs typeface="Calibri"/>
            </a:rPr>
            <a:pPr marL="0" indent="0" algn="ctr"/>
            <a:t> Goals against</a:t>
          </a:fld>
          <a:endParaRPr lang="en-US" sz="2400" b="1" i="0" u="none" strike="noStrike">
            <a:solidFill>
              <a:srgbClr val="000000"/>
            </a:solidFill>
            <a:latin typeface="Calibri"/>
            <a:ea typeface="+mn-ea"/>
            <a:cs typeface="Calibri"/>
          </a:endParaRPr>
        </a:p>
      </xdr:txBody>
    </xdr:sp>
    <xdr:clientData/>
  </xdr:twoCellAnchor>
  <xdr:twoCellAnchor>
    <xdr:from>
      <xdr:col>18</xdr:col>
      <xdr:colOff>334432</xdr:colOff>
      <xdr:row>29</xdr:row>
      <xdr:rowOff>102126</xdr:rowOff>
    </xdr:from>
    <xdr:to>
      <xdr:col>21</xdr:col>
      <xdr:colOff>67732</xdr:colOff>
      <xdr:row>32</xdr:row>
      <xdr:rowOff>169730</xdr:rowOff>
    </xdr:to>
    <xdr:sp macro="" textlink="stats!Y107">
      <xdr:nvSpPr>
        <xdr:cNvPr id="57" name="TextBox 56">
          <a:extLst>
            <a:ext uri="{FF2B5EF4-FFF2-40B4-BE49-F238E27FC236}">
              <a16:creationId xmlns:a16="http://schemas.microsoft.com/office/drawing/2014/main" id="{57E4A7B6-4D40-4DA4-A23D-521239A42C5E}"/>
            </a:ext>
          </a:extLst>
        </xdr:cNvPr>
        <xdr:cNvSpPr txBox="1"/>
      </xdr:nvSpPr>
      <xdr:spPr>
        <a:xfrm>
          <a:off x="13111871" y="7350419"/>
          <a:ext cx="1545373" cy="625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4488E49-CD22-4470-9136-1618A0C88A46}" type="TxLink">
            <a:rPr lang="en-US" sz="2800" b="0" i="0" u="none" strike="noStrike">
              <a:solidFill>
                <a:srgbClr val="000000"/>
              </a:solidFill>
              <a:latin typeface="Bahnschrift"/>
              <a:ea typeface="+mn-ea"/>
              <a:cs typeface="Calibri"/>
            </a:rPr>
            <a:pPr marL="0" indent="0" algn="ctr"/>
            <a:t>44</a:t>
          </a:fld>
          <a:endParaRPr lang="en-US" sz="2800" b="0" i="0" u="none" strike="noStrike">
            <a:solidFill>
              <a:srgbClr val="000000"/>
            </a:solidFill>
            <a:latin typeface="Bahnschrift"/>
            <a:ea typeface="+mn-ea"/>
            <a:cs typeface="Calibri"/>
          </a:endParaRPr>
        </a:p>
      </xdr:txBody>
    </xdr:sp>
    <xdr:clientData/>
  </xdr:twoCellAnchor>
  <xdr:twoCellAnchor>
    <xdr:from>
      <xdr:col>2</xdr:col>
      <xdr:colOff>99362</xdr:colOff>
      <xdr:row>15</xdr:row>
      <xdr:rowOff>48676</xdr:rowOff>
    </xdr:from>
    <xdr:to>
      <xdr:col>9</xdr:col>
      <xdr:colOff>302012</xdr:colOff>
      <xdr:row>29</xdr:row>
      <xdr:rowOff>149530</xdr:rowOff>
    </xdr:to>
    <xdr:sp macro="" textlink="">
      <xdr:nvSpPr>
        <xdr:cNvPr id="58" name="Rectangle: Rounded Corners 57">
          <a:extLst>
            <a:ext uri="{FF2B5EF4-FFF2-40B4-BE49-F238E27FC236}">
              <a16:creationId xmlns:a16="http://schemas.microsoft.com/office/drawing/2014/main" id="{152B46EC-442A-4F97-A73A-89CD1E27BDBB}"/>
            </a:ext>
          </a:extLst>
        </xdr:cNvPr>
        <xdr:cNvSpPr/>
      </xdr:nvSpPr>
      <xdr:spPr>
        <a:xfrm>
          <a:off x="3212411" y="4695017"/>
          <a:ext cx="4430821" cy="2702806"/>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459453</xdr:colOff>
      <xdr:row>30</xdr:row>
      <xdr:rowOff>82131</xdr:rowOff>
    </xdr:from>
    <xdr:to>
      <xdr:col>16</xdr:col>
      <xdr:colOff>136620</xdr:colOff>
      <xdr:row>44</xdr:row>
      <xdr:rowOff>182985</xdr:rowOff>
    </xdr:to>
    <xdr:sp macro="" textlink="">
      <xdr:nvSpPr>
        <xdr:cNvPr id="59" name="Rectangle: Rounded Corners 58">
          <a:extLst>
            <a:ext uri="{FF2B5EF4-FFF2-40B4-BE49-F238E27FC236}">
              <a16:creationId xmlns:a16="http://schemas.microsoft.com/office/drawing/2014/main" id="{2F2751C6-7622-41BF-897C-819335BBDD5C}"/>
            </a:ext>
          </a:extLst>
        </xdr:cNvPr>
        <xdr:cNvSpPr/>
      </xdr:nvSpPr>
      <xdr:spPr>
        <a:xfrm>
          <a:off x="7800673" y="7516277"/>
          <a:ext cx="3905337" cy="2702806"/>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426000</xdr:colOff>
      <xdr:row>15</xdr:row>
      <xdr:rowOff>48676</xdr:rowOff>
    </xdr:from>
    <xdr:to>
      <xdr:col>16</xdr:col>
      <xdr:colOff>103167</xdr:colOff>
      <xdr:row>29</xdr:row>
      <xdr:rowOff>149530</xdr:rowOff>
    </xdr:to>
    <xdr:sp macro="" textlink="">
      <xdr:nvSpPr>
        <xdr:cNvPr id="60" name="Rectangle: Rounded Corners 59">
          <a:extLst>
            <a:ext uri="{FF2B5EF4-FFF2-40B4-BE49-F238E27FC236}">
              <a16:creationId xmlns:a16="http://schemas.microsoft.com/office/drawing/2014/main" id="{5CEC0DF1-3981-4508-AE20-5951DF91109A}"/>
            </a:ext>
          </a:extLst>
        </xdr:cNvPr>
        <xdr:cNvSpPr/>
      </xdr:nvSpPr>
      <xdr:spPr>
        <a:xfrm>
          <a:off x="7767220" y="4695017"/>
          <a:ext cx="3905337" cy="2702806"/>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325244</xdr:colOff>
      <xdr:row>15</xdr:row>
      <xdr:rowOff>116161</xdr:rowOff>
    </xdr:from>
    <xdr:to>
      <xdr:col>8</xdr:col>
      <xdr:colOff>464635</xdr:colOff>
      <xdr:row>30</xdr:row>
      <xdr:rowOff>81312</xdr:rowOff>
    </xdr:to>
    <xdr:graphicFrame macro="">
      <xdr:nvGraphicFramePr>
        <xdr:cNvPr id="26" name="Chart 25">
          <a:extLst>
            <a:ext uri="{FF2B5EF4-FFF2-40B4-BE49-F238E27FC236}">
              <a16:creationId xmlns:a16="http://schemas.microsoft.com/office/drawing/2014/main" id="{50C588B2-06F0-4507-B597-507765BFD6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557560</xdr:colOff>
      <xdr:row>16</xdr:row>
      <xdr:rowOff>11616</xdr:rowOff>
    </xdr:from>
    <xdr:to>
      <xdr:col>15</xdr:col>
      <xdr:colOff>569177</xdr:colOff>
      <xdr:row>28</xdr:row>
      <xdr:rowOff>127774</xdr:rowOff>
    </xdr:to>
    <xdr:graphicFrame macro="">
      <xdr:nvGraphicFramePr>
        <xdr:cNvPr id="29" name="Chart 28">
          <a:extLst>
            <a:ext uri="{FF2B5EF4-FFF2-40B4-BE49-F238E27FC236}">
              <a16:creationId xmlns:a16="http://schemas.microsoft.com/office/drawing/2014/main" id="{25A294D4-9448-4BBD-BC0F-CAD3168BC4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209085</xdr:colOff>
      <xdr:row>30</xdr:row>
      <xdr:rowOff>92928</xdr:rowOff>
    </xdr:from>
    <xdr:to>
      <xdr:col>9</xdr:col>
      <xdr:colOff>139389</xdr:colOff>
      <xdr:row>44</xdr:row>
      <xdr:rowOff>174237</xdr:rowOff>
    </xdr:to>
    <xdr:graphicFrame macro="">
      <xdr:nvGraphicFramePr>
        <xdr:cNvPr id="33" name="Chart 32">
          <a:extLst>
            <a:ext uri="{FF2B5EF4-FFF2-40B4-BE49-F238E27FC236}">
              <a16:creationId xmlns:a16="http://schemas.microsoft.com/office/drawing/2014/main" id="{75D3F8A3-F9BE-401F-BFE8-7AF5A0DCD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545945</xdr:colOff>
      <xdr:row>30</xdr:row>
      <xdr:rowOff>116160</xdr:rowOff>
    </xdr:from>
    <xdr:to>
      <xdr:col>15</xdr:col>
      <xdr:colOff>580793</xdr:colOff>
      <xdr:row>44</xdr:row>
      <xdr:rowOff>139390</xdr:rowOff>
    </xdr:to>
    <xdr:graphicFrame macro="">
      <xdr:nvGraphicFramePr>
        <xdr:cNvPr id="32" name="Chart 31">
          <a:extLst>
            <a:ext uri="{FF2B5EF4-FFF2-40B4-BE49-F238E27FC236}">
              <a16:creationId xmlns:a16="http://schemas.microsoft.com/office/drawing/2014/main" id="{C85228C6-ECB6-4FB4-8E11-3D689B3147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600206</xdr:colOff>
      <xdr:row>6</xdr:row>
      <xdr:rowOff>149689</xdr:rowOff>
    </xdr:from>
    <xdr:to>
      <xdr:col>21</xdr:col>
      <xdr:colOff>466724</xdr:colOff>
      <xdr:row>14</xdr:row>
      <xdr:rowOff>8035</xdr:rowOff>
    </xdr:to>
    <xdr:sp macro="" textlink="">
      <xdr:nvSpPr>
        <xdr:cNvPr id="2" name="Rectangle: Rounded Corners 1">
          <a:extLst>
            <a:ext uri="{FF2B5EF4-FFF2-40B4-BE49-F238E27FC236}">
              <a16:creationId xmlns:a16="http://schemas.microsoft.com/office/drawing/2014/main" id="{05AA4973-B909-41BF-BE47-4575ED19CB0A}"/>
            </a:ext>
          </a:extLst>
        </xdr:cNvPr>
        <xdr:cNvSpPr/>
      </xdr:nvSpPr>
      <xdr:spPr>
        <a:xfrm>
          <a:off x="3117527" y="1292689"/>
          <a:ext cx="12806911" cy="1436775"/>
        </a:xfrm>
        <a:prstGeom prst="roundRect">
          <a:avLst>
            <a:gd name="adj" fmla="val 4996"/>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487541</xdr:colOff>
      <xdr:row>7</xdr:row>
      <xdr:rowOff>52410</xdr:rowOff>
    </xdr:from>
    <xdr:to>
      <xdr:col>5</xdr:col>
      <xdr:colOff>335139</xdr:colOff>
      <xdr:row>13</xdr:row>
      <xdr:rowOff>89702</xdr:rowOff>
    </xdr:to>
    <xdr:sp macro="" textlink="">
      <xdr:nvSpPr>
        <xdr:cNvPr id="3" name="Rectangle: Rounded Corners 2">
          <a:extLst>
            <a:ext uri="{FF2B5EF4-FFF2-40B4-BE49-F238E27FC236}">
              <a16:creationId xmlns:a16="http://schemas.microsoft.com/office/drawing/2014/main" id="{71D5DAD7-F9AC-42BD-B5D4-606793E74EC1}"/>
            </a:ext>
          </a:extLst>
        </xdr:cNvPr>
        <xdr:cNvSpPr/>
      </xdr:nvSpPr>
      <xdr:spPr>
        <a:xfrm>
          <a:off x="3617184" y="1385910"/>
          <a:ext cx="1684562" cy="1234721"/>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588704</xdr:colOff>
      <xdr:row>7</xdr:row>
      <xdr:rowOff>52410</xdr:rowOff>
    </xdr:from>
    <xdr:to>
      <xdr:col>9</xdr:col>
      <xdr:colOff>433406</xdr:colOff>
      <xdr:row>13</xdr:row>
      <xdr:rowOff>87016</xdr:rowOff>
    </xdr:to>
    <xdr:sp macro="" textlink="">
      <xdr:nvSpPr>
        <xdr:cNvPr id="4" name="Rectangle: Rounded Corners 3">
          <a:extLst>
            <a:ext uri="{FF2B5EF4-FFF2-40B4-BE49-F238E27FC236}">
              <a16:creationId xmlns:a16="http://schemas.microsoft.com/office/drawing/2014/main" id="{076E26BE-5A8F-49D1-8DF1-C757F1E9A8BC}"/>
            </a:ext>
          </a:extLst>
        </xdr:cNvPr>
        <xdr:cNvSpPr/>
      </xdr:nvSpPr>
      <xdr:spPr>
        <a:xfrm>
          <a:off x="6167633" y="1385910"/>
          <a:ext cx="1681666" cy="1232035"/>
        </a:xfrm>
        <a:prstGeom prst="roundRect">
          <a:avLst>
            <a:gd name="adj" fmla="val 4996"/>
          </a:avLst>
        </a:prstGeom>
        <a:solidFill>
          <a:srgbClr val="E90052"/>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74650</xdr:colOff>
      <xdr:row>7</xdr:row>
      <xdr:rowOff>52410</xdr:rowOff>
    </xdr:from>
    <xdr:to>
      <xdr:col>13</xdr:col>
      <xdr:colOff>531674</xdr:colOff>
      <xdr:row>13</xdr:row>
      <xdr:rowOff>88481</xdr:rowOff>
    </xdr:to>
    <xdr:sp macro="" textlink="">
      <xdr:nvSpPr>
        <xdr:cNvPr id="5" name="Rectangle: Rounded Corners 4">
          <a:extLst>
            <a:ext uri="{FF2B5EF4-FFF2-40B4-BE49-F238E27FC236}">
              <a16:creationId xmlns:a16="http://schemas.microsoft.com/office/drawing/2014/main" id="{FCA19256-DD94-4672-98AA-D4BDDC739009}"/>
            </a:ext>
          </a:extLst>
        </xdr:cNvPr>
        <xdr:cNvSpPr/>
      </xdr:nvSpPr>
      <xdr:spPr>
        <a:xfrm>
          <a:off x="8715186" y="1385910"/>
          <a:ext cx="1817738" cy="1233500"/>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227347</xdr:colOff>
      <xdr:row>7</xdr:row>
      <xdr:rowOff>52410</xdr:rowOff>
    </xdr:from>
    <xdr:to>
      <xdr:col>17</xdr:col>
      <xdr:colOff>72049</xdr:colOff>
      <xdr:row>13</xdr:row>
      <xdr:rowOff>89946</xdr:rowOff>
    </xdr:to>
    <xdr:sp macro="" textlink="">
      <xdr:nvSpPr>
        <xdr:cNvPr id="6" name="Rectangle: Rounded Corners 5">
          <a:extLst>
            <a:ext uri="{FF2B5EF4-FFF2-40B4-BE49-F238E27FC236}">
              <a16:creationId xmlns:a16="http://schemas.microsoft.com/office/drawing/2014/main" id="{B04FE039-4EFF-4AF7-938A-B0F8B7539F27}"/>
            </a:ext>
          </a:extLst>
        </xdr:cNvPr>
        <xdr:cNvSpPr/>
      </xdr:nvSpPr>
      <xdr:spPr>
        <a:xfrm>
          <a:off x="11398811" y="1385910"/>
          <a:ext cx="1681667" cy="1234965"/>
        </a:xfrm>
        <a:prstGeom prst="roundRect">
          <a:avLst>
            <a:gd name="adj" fmla="val 4996"/>
          </a:avLst>
        </a:prstGeom>
        <a:solidFill>
          <a:schemeClr val="bg1"/>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594632</xdr:colOff>
      <xdr:row>14</xdr:row>
      <xdr:rowOff>1932214</xdr:rowOff>
    </xdr:from>
    <xdr:to>
      <xdr:col>21</xdr:col>
      <xdr:colOff>429985</xdr:colOff>
      <xdr:row>45</xdr:row>
      <xdr:rowOff>58406</xdr:rowOff>
    </xdr:to>
    <xdr:sp macro="" textlink="">
      <xdr:nvSpPr>
        <xdr:cNvPr id="7" name="Rectangle: Rounded Corners 6">
          <a:extLst>
            <a:ext uri="{FF2B5EF4-FFF2-40B4-BE49-F238E27FC236}">
              <a16:creationId xmlns:a16="http://schemas.microsoft.com/office/drawing/2014/main" id="{4C313D7B-4E71-4E61-9D27-D30A1DA25B70}"/>
            </a:ext>
          </a:extLst>
        </xdr:cNvPr>
        <xdr:cNvSpPr/>
      </xdr:nvSpPr>
      <xdr:spPr>
        <a:xfrm>
          <a:off x="3111953" y="4653643"/>
          <a:ext cx="12775746" cy="5827834"/>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161438</xdr:colOff>
      <xdr:row>14</xdr:row>
      <xdr:rowOff>9525</xdr:rowOff>
    </xdr:from>
    <xdr:to>
      <xdr:col>21</xdr:col>
      <xdr:colOff>457199</xdr:colOff>
      <xdr:row>15</xdr:row>
      <xdr:rowOff>0</xdr:rowOff>
    </xdr:to>
    <xdr:sp macro="" textlink="">
      <xdr:nvSpPr>
        <xdr:cNvPr id="8" name="Rectangle: Rounded Corners 7">
          <a:extLst>
            <a:ext uri="{FF2B5EF4-FFF2-40B4-BE49-F238E27FC236}">
              <a16:creationId xmlns:a16="http://schemas.microsoft.com/office/drawing/2014/main" id="{D1A5B2AC-E61E-4902-AF6D-99F7A04531F3}"/>
            </a:ext>
          </a:extLst>
        </xdr:cNvPr>
        <xdr:cNvSpPr/>
      </xdr:nvSpPr>
      <xdr:spPr>
        <a:xfrm flipH="1" flipV="1">
          <a:off x="9991238" y="2733675"/>
          <a:ext cx="5172561" cy="1981200"/>
        </a:xfrm>
        <a:prstGeom prst="roundRect">
          <a:avLst>
            <a:gd name="adj" fmla="val 0"/>
          </a:avLst>
        </a:prstGeom>
        <a:solidFill>
          <a:srgbClr val="3800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17</xdr:col>
      <xdr:colOff>134471</xdr:colOff>
      <xdr:row>14</xdr:row>
      <xdr:rowOff>1239</xdr:rowOff>
    </xdr:from>
    <xdr:to>
      <xdr:col>21</xdr:col>
      <xdr:colOff>448183</xdr:colOff>
      <xdr:row>15</xdr:row>
      <xdr:rowOff>169</xdr:rowOff>
    </xdr:to>
    <mc:AlternateContent xmlns:mc="http://schemas.openxmlformats.org/markup-compatibility/2006">
      <mc:Choice xmlns:a14="http://schemas.microsoft.com/office/drawing/2010/main" Requires="a14">
        <xdr:graphicFrame macro="">
          <xdr:nvGraphicFramePr>
            <xdr:cNvPr id="9" name="Team11 3">
              <a:extLst>
                <a:ext uri="{FF2B5EF4-FFF2-40B4-BE49-F238E27FC236}">
                  <a16:creationId xmlns:a16="http://schemas.microsoft.com/office/drawing/2014/main" id="{1E668FAC-7F5A-4F68-93AD-EDE87E00162F}"/>
                </a:ext>
              </a:extLst>
            </xdr:cNvPr>
            <xdr:cNvGraphicFramePr/>
          </xdr:nvGraphicFramePr>
          <xdr:xfrm>
            <a:off x="0" y="0"/>
            <a:ext cx="0" cy="0"/>
          </xdr:xfrm>
          <a:graphic>
            <a:graphicData uri="http://schemas.microsoft.com/office/drawing/2010/slicer">
              <sle:slicer xmlns:sle="http://schemas.microsoft.com/office/drawing/2010/slicer" name="Team11 3"/>
            </a:graphicData>
          </a:graphic>
        </xdr:graphicFrame>
      </mc:Choice>
      <mc:Fallback>
        <xdr:sp macro="" textlink="">
          <xdr:nvSpPr>
            <xdr:cNvPr id="0" name=""/>
            <xdr:cNvSpPr>
              <a:spLocks noTextEdit="1"/>
            </xdr:cNvSpPr>
          </xdr:nvSpPr>
          <xdr:spPr>
            <a:xfrm>
              <a:off x="13048887" y="2660817"/>
              <a:ext cx="2738257" cy="1990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224518</xdr:colOff>
      <xdr:row>7</xdr:row>
      <xdr:rowOff>166007</xdr:rowOff>
    </xdr:from>
    <xdr:to>
      <xdr:col>9</xdr:col>
      <xdr:colOff>129268</xdr:colOff>
      <xdr:row>9</xdr:row>
      <xdr:rowOff>175532</xdr:rowOff>
    </xdr:to>
    <xdr:sp macro="" textlink="wages!M5">
      <xdr:nvSpPr>
        <xdr:cNvPr id="10" name="TextBox 9">
          <a:extLst>
            <a:ext uri="{FF2B5EF4-FFF2-40B4-BE49-F238E27FC236}">
              <a16:creationId xmlns:a16="http://schemas.microsoft.com/office/drawing/2014/main" id="{3AEC0187-778B-4204-B567-01FEB6A92134}"/>
            </a:ext>
          </a:extLst>
        </xdr:cNvPr>
        <xdr:cNvSpPr txBox="1"/>
      </xdr:nvSpPr>
      <xdr:spPr>
        <a:xfrm>
          <a:off x="6415768" y="1499507"/>
          <a:ext cx="1129393" cy="390525"/>
        </a:xfrm>
        <a:prstGeom prst="rect">
          <a:avLst/>
        </a:prstGeom>
        <a:solidFill>
          <a:srgbClr val="E9005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97978F-FF24-4919-9853-4A32374DDACF}" type="TxLink">
            <a:rPr lang="en-US" sz="3200" b="1" i="0" u="none" strike="noStrike">
              <a:solidFill>
                <a:srgbClr val="000000"/>
              </a:solidFill>
              <a:latin typeface="Calibri"/>
              <a:cs typeface="Calibri"/>
            </a:rPr>
            <a:pPr algn="ctr"/>
            <a:t>Rank</a:t>
          </a:fld>
          <a:endParaRPr lang="en-US" sz="3200" b="1"/>
        </a:p>
      </xdr:txBody>
    </xdr:sp>
    <xdr:clientData/>
  </xdr:twoCellAnchor>
  <xdr:twoCellAnchor>
    <xdr:from>
      <xdr:col>7</xdr:col>
      <xdr:colOff>166567</xdr:colOff>
      <xdr:row>10</xdr:row>
      <xdr:rowOff>42902</xdr:rowOff>
    </xdr:from>
    <xdr:to>
      <xdr:col>9</xdr:col>
      <xdr:colOff>75800</xdr:colOff>
      <xdr:row>12</xdr:row>
      <xdr:rowOff>109577</xdr:rowOff>
    </xdr:to>
    <xdr:sp macro="" textlink="stats!AB208">
      <xdr:nvSpPr>
        <xdr:cNvPr id="11" name="TextBox 10">
          <a:extLst>
            <a:ext uri="{FF2B5EF4-FFF2-40B4-BE49-F238E27FC236}">
              <a16:creationId xmlns:a16="http://schemas.microsoft.com/office/drawing/2014/main" id="{6C3BEA7E-69D0-4725-8781-349799B2348A}"/>
            </a:ext>
          </a:extLst>
        </xdr:cNvPr>
        <xdr:cNvSpPr txBox="1"/>
      </xdr:nvSpPr>
      <xdr:spPr>
        <a:xfrm>
          <a:off x="6357817" y="2002331"/>
          <a:ext cx="113387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358C057-A447-425E-B3FB-9AAB2BDC8F1F}" type="TxLink">
            <a:rPr lang="en-US" sz="3200" b="1" i="0" u="none" strike="noStrike">
              <a:solidFill>
                <a:srgbClr val="000000"/>
              </a:solidFill>
              <a:latin typeface="Calibri"/>
              <a:ea typeface="+mn-ea"/>
              <a:cs typeface="Calibri"/>
            </a:rPr>
            <a:pPr marL="0" indent="0" algn="ctr"/>
            <a:t>9</a:t>
          </a:fld>
          <a:endParaRPr lang="en-US" sz="3200" b="1" i="0" u="none" strike="noStrike">
            <a:solidFill>
              <a:srgbClr val="000000"/>
            </a:solidFill>
            <a:latin typeface="Calibri"/>
            <a:ea typeface="+mn-ea"/>
            <a:cs typeface="Calibri"/>
          </a:endParaRPr>
        </a:p>
      </xdr:txBody>
    </xdr:sp>
    <xdr:clientData/>
  </xdr:twoCellAnchor>
  <xdr:twoCellAnchor>
    <xdr:from>
      <xdr:col>11</xdr:col>
      <xdr:colOff>88446</xdr:colOff>
      <xdr:row>7</xdr:row>
      <xdr:rowOff>76200</xdr:rowOff>
    </xdr:from>
    <xdr:to>
      <xdr:col>13</xdr:col>
      <xdr:colOff>434068</xdr:colOff>
      <xdr:row>10</xdr:row>
      <xdr:rowOff>85725</xdr:rowOff>
    </xdr:to>
    <xdr:sp macro="" textlink="stats!Z5">
      <xdr:nvSpPr>
        <xdr:cNvPr id="14" name="TextBox 13">
          <a:extLst>
            <a:ext uri="{FF2B5EF4-FFF2-40B4-BE49-F238E27FC236}">
              <a16:creationId xmlns:a16="http://schemas.microsoft.com/office/drawing/2014/main" id="{60A1CC08-CEE2-4F2C-9413-9D7DD314E84E}"/>
            </a:ext>
          </a:extLst>
        </xdr:cNvPr>
        <xdr:cNvSpPr txBox="1"/>
      </xdr:nvSpPr>
      <xdr:spPr>
        <a:xfrm>
          <a:off x="8728982" y="1409700"/>
          <a:ext cx="1706336" cy="635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DCBC791-A82D-42F0-9126-3D3155F1A7CA}" type="TxLink">
            <a:rPr lang="en-US" sz="3200" b="1" i="0" u="none" strike="noStrike">
              <a:solidFill>
                <a:srgbClr val="000000"/>
              </a:solidFill>
              <a:latin typeface="Calibri"/>
              <a:ea typeface="+mn-ea"/>
              <a:cs typeface="Calibri"/>
            </a:rPr>
            <a:pPr marL="0" indent="0" algn="ctr"/>
            <a:t>win</a:t>
          </a:fld>
          <a:endParaRPr lang="en-US" sz="3200" b="1" i="0" u="none" strike="noStrike">
            <a:solidFill>
              <a:srgbClr val="000000"/>
            </a:solidFill>
            <a:latin typeface="Calibri"/>
            <a:ea typeface="+mn-ea"/>
            <a:cs typeface="Calibri"/>
          </a:endParaRPr>
        </a:p>
      </xdr:txBody>
    </xdr:sp>
    <xdr:clientData/>
  </xdr:twoCellAnchor>
  <xdr:twoCellAnchor>
    <xdr:from>
      <xdr:col>11</xdr:col>
      <xdr:colOff>363311</xdr:colOff>
      <xdr:row>10</xdr:row>
      <xdr:rowOff>47625</xdr:rowOff>
    </xdr:from>
    <xdr:to>
      <xdr:col>13</xdr:col>
      <xdr:colOff>131990</xdr:colOff>
      <xdr:row>12</xdr:row>
      <xdr:rowOff>114300</xdr:rowOff>
    </xdr:to>
    <xdr:sp macro="" textlink="stats!Z6">
      <xdr:nvSpPr>
        <xdr:cNvPr id="15" name="TextBox 14">
          <a:extLst>
            <a:ext uri="{FF2B5EF4-FFF2-40B4-BE49-F238E27FC236}">
              <a16:creationId xmlns:a16="http://schemas.microsoft.com/office/drawing/2014/main" id="{CEC26C60-932B-4BBD-BDCF-F2C0125C716F}"/>
            </a:ext>
          </a:extLst>
        </xdr:cNvPr>
        <xdr:cNvSpPr txBox="1"/>
      </xdr:nvSpPr>
      <xdr:spPr>
        <a:xfrm>
          <a:off x="9003847" y="2007054"/>
          <a:ext cx="1129393"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97C762-D08B-45D7-8DFD-7019FEC29AEC}" type="TxLink">
            <a:rPr lang="en-US" sz="3200" b="1" i="0" u="none" strike="noStrike">
              <a:solidFill>
                <a:srgbClr val="000000"/>
              </a:solidFill>
              <a:latin typeface="Calibri"/>
              <a:ea typeface="+mn-ea"/>
              <a:cs typeface="Calibri"/>
            </a:rPr>
            <a:pPr marL="0" indent="0" algn="ctr"/>
            <a:t>12</a:t>
          </a:fld>
          <a:endParaRPr lang="en-US" sz="3200" b="1" i="0" u="none" strike="noStrike">
            <a:solidFill>
              <a:srgbClr val="000000"/>
            </a:solidFill>
            <a:latin typeface="Calibri"/>
            <a:ea typeface="+mn-ea"/>
            <a:cs typeface="Calibri"/>
          </a:endParaRPr>
        </a:p>
      </xdr:txBody>
    </xdr:sp>
    <xdr:clientData/>
  </xdr:twoCellAnchor>
  <xdr:twoCellAnchor>
    <xdr:from>
      <xdr:col>14</xdr:col>
      <xdr:colOff>198665</xdr:colOff>
      <xdr:row>7</xdr:row>
      <xdr:rowOff>89807</xdr:rowOff>
    </xdr:from>
    <xdr:to>
      <xdr:col>16</xdr:col>
      <xdr:colOff>544287</xdr:colOff>
      <xdr:row>10</xdr:row>
      <xdr:rowOff>99332</xdr:rowOff>
    </xdr:to>
    <xdr:sp macro="" textlink="stats!Y30">
      <xdr:nvSpPr>
        <xdr:cNvPr id="16" name="TextBox 15">
          <a:extLst>
            <a:ext uri="{FF2B5EF4-FFF2-40B4-BE49-F238E27FC236}">
              <a16:creationId xmlns:a16="http://schemas.microsoft.com/office/drawing/2014/main" id="{9DD2019B-B81F-438B-A33F-79777415AE9B}"/>
            </a:ext>
          </a:extLst>
        </xdr:cNvPr>
        <xdr:cNvSpPr txBox="1"/>
      </xdr:nvSpPr>
      <xdr:spPr>
        <a:xfrm>
          <a:off x="11370129" y="1423307"/>
          <a:ext cx="1570265" cy="6354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2F77DA1-3837-4BB8-AD1E-E124F3468487}" type="TxLink">
            <a:rPr lang="en-US" sz="3200" b="1" i="0" u="none" strike="noStrike">
              <a:solidFill>
                <a:srgbClr val="000000"/>
              </a:solidFill>
              <a:latin typeface="Calibri"/>
              <a:ea typeface="+mn-ea"/>
              <a:cs typeface="Calibri"/>
            </a:rPr>
            <a:pPr marL="0" indent="0" algn="ctr"/>
            <a:t> Draw</a:t>
          </a:fld>
          <a:endParaRPr lang="en-US" sz="3200" b="1" i="0" u="none" strike="noStrike">
            <a:solidFill>
              <a:srgbClr val="000000"/>
            </a:solidFill>
            <a:latin typeface="Calibri"/>
            <a:ea typeface="+mn-ea"/>
            <a:cs typeface="Calibri"/>
          </a:endParaRPr>
        </a:p>
      </xdr:txBody>
    </xdr:sp>
    <xdr:clientData/>
  </xdr:twoCellAnchor>
  <xdr:twoCellAnchor>
    <xdr:from>
      <xdr:col>14</xdr:col>
      <xdr:colOff>435430</xdr:colOff>
      <xdr:row>10</xdr:row>
      <xdr:rowOff>34018</xdr:rowOff>
    </xdr:from>
    <xdr:to>
      <xdr:col>16</xdr:col>
      <xdr:colOff>337458</xdr:colOff>
      <xdr:row>12</xdr:row>
      <xdr:rowOff>100693</xdr:rowOff>
    </xdr:to>
    <xdr:sp macro="" textlink="stats!Y31">
      <xdr:nvSpPr>
        <xdr:cNvPr id="17" name="TextBox 16">
          <a:extLst>
            <a:ext uri="{FF2B5EF4-FFF2-40B4-BE49-F238E27FC236}">
              <a16:creationId xmlns:a16="http://schemas.microsoft.com/office/drawing/2014/main" id="{C080F3A6-D453-4D8E-B59B-E64732B4A732}"/>
            </a:ext>
          </a:extLst>
        </xdr:cNvPr>
        <xdr:cNvSpPr txBox="1"/>
      </xdr:nvSpPr>
      <xdr:spPr>
        <a:xfrm>
          <a:off x="11606894" y="1993447"/>
          <a:ext cx="1126671"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8A300DB-C549-4852-B348-55F2CE7FBFE8}" type="TxLink">
            <a:rPr lang="en-US" sz="3200" b="1" i="0" u="none" strike="noStrike">
              <a:solidFill>
                <a:srgbClr val="000000"/>
              </a:solidFill>
              <a:latin typeface="Calibri"/>
              <a:ea typeface="+mn-ea"/>
              <a:cs typeface="Calibri"/>
            </a:rPr>
            <a:pPr marL="0" indent="0" algn="ctr"/>
            <a:t>15</a:t>
          </a:fld>
          <a:endParaRPr lang="en-US" sz="3200" b="1" i="0" u="none" strike="noStrike">
            <a:solidFill>
              <a:srgbClr val="000000"/>
            </a:solidFill>
            <a:latin typeface="Calibri"/>
            <a:ea typeface="+mn-ea"/>
            <a:cs typeface="Calibri"/>
          </a:endParaRPr>
        </a:p>
      </xdr:txBody>
    </xdr:sp>
    <xdr:clientData/>
  </xdr:twoCellAnchor>
  <xdr:twoCellAnchor>
    <xdr:from>
      <xdr:col>18</xdr:col>
      <xdr:colOff>325616</xdr:colOff>
      <xdr:row>7</xdr:row>
      <xdr:rowOff>52410</xdr:rowOff>
    </xdr:from>
    <xdr:to>
      <xdr:col>21</xdr:col>
      <xdr:colOff>173214</xdr:colOff>
      <xdr:row>13</xdr:row>
      <xdr:rowOff>89702</xdr:rowOff>
    </xdr:to>
    <xdr:sp macro="" textlink="">
      <xdr:nvSpPr>
        <xdr:cNvPr id="18" name="Rectangle: Rounded Corners 17">
          <a:extLst>
            <a:ext uri="{FF2B5EF4-FFF2-40B4-BE49-F238E27FC236}">
              <a16:creationId xmlns:a16="http://schemas.microsoft.com/office/drawing/2014/main" id="{CEBBD9A1-B8A8-4152-9609-BB607E89FD77}"/>
            </a:ext>
          </a:extLst>
        </xdr:cNvPr>
        <xdr:cNvSpPr/>
      </xdr:nvSpPr>
      <xdr:spPr>
        <a:xfrm>
          <a:off x="13203416" y="1385910"/>
          <a:ext cx="1676398" cy="1237442"/>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600075</xdr:colOff>
      <xdr:row>7</xdr:row>
      <xdr:rowOff>171450</xdr:rowOff>
    </xdr:from>
    <xdr:to>
      <xdr:col>20</xdr:col>
      <xdr:colOff>504825</xdr:colOff>
      <xdr:row>9</xdr:row>
      <xdr:rowOff>180975</xdr:rowOff>
    </xdr:to>
    <xdr:sp macro="" textlink="stats!Y55">
      <xdr:nvSpPr>
        <xdr:cNvPr id="19" name="TextBox 18">
          <a:extLst>
            <a:ext uri="{FF2B5EF4-FFF2-40B4-BE49-F238E27FC236}">
              <a16:creationId xmlns:a16="http://schemas.microsoft.com/office/drawing/2014/main" id="{4A2EF984-35E3-4F01-BF17-066BE10AA47F}"/>
            </a:ext>
          </a:extLst>
        </xdr:cNvPr>
        <xdr:cNvSpPr txBox="1"/>
      </xdr:nvSpPr>
      <xdr:spPr>
        <a:xfrm>
          <a:off x="13477875" y="1504950"/>
          <a:ext cx="1123950" cy="390525"/>
        </a:xfrm>
        <a:prstGeom prst="rect">
          <a:avLst/>
        </a:prstGeom>
        <a:solidFill>
          <a:srgbClr val="00FF85"/>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8E40FC5-4A18-4285-BDCF-59484863E755}" type="TxLink">
            <a:rPr lang="en-US" sz="3200" b="1" i="0" u="none" strike="noStrike">
              <a:solidFill>
                <a:srgbClr val="000000"/>
              </a:solidFill>
              <a:latin typeface="Calibri"/>
              <a:ea typeface="+mn-ea"/>
              <a:cs typeface="Calibri"/>
            </a:rPr>
            <a:pPr marL="0" indent="0" algn="ctr"/>
            <a:t> Lose</a:t>
          </a:fld>
          <a:endParaRPr lang="en-US" sz="3200" b="1" i="0" u="none" strike="noStrike">
            <a:solidFill>
              <a:srgbClr val="000000"/>
            </a:solidFill>
            <a:latin typeface="Calibri"/>
            <a:ea typeface="+mn-ea"/>
            <a:cs typeface="Calibri"/>
          </a:endParaRPr>
        </a:p>
      </xdr:txBody>
    </xdr:sp>
    <xdr:clientData/>
  </xdr:twoCellAnchor>
  <xdr:twoCellAnchor>
    <xdr:from>
      <xdr:col>19</xdr:col>
      <xdr:colOff>9525</xdr:colOff>
      <xdr:row>10</xdr:row>
      <xdr:rowOff>47625</xdr:rowOff>
    </xdr:from>
    <xdr:to>
      <xdr:col>20</xdr:col>
      <xdr:colOff>523875</xdr:colOff>
      <xdr:row>12</xdr:row>
      <xdr:rowOff>114300</xdr:rowOff>
    </xdr:to>
    <xdr:sp macro="" textlink="stats!Y56">
      <xdr:nvSpPr>
        <xdr:cNvPr id="20" name="TextBox 19">
          <a:extLst>
            <a:ext uri="{FF2B5EF4-FFF2-40B4-BE49-F238E27FC236}">
              <a16:creationId xmlns:a16="http://schemas.microsoft.com/office/drawing/2014/main" id="{585D906F-6D7C-46F6-A96A-4BDD4B340A36}"/>
            </a:ext>
          </a:extLst>
        </xdr:cNvPr>
        <xdr:cNvSpPr txBox="1"/>
      </xdr:nvSpPr>
      <xdr:spPr>
        <a:xfrm>
          <a:off x="13496925" y="2009775"/>
          <a:ext cx="1123950"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01EF33-4AA5-415C-9D65-2052CD7EAC26}" type="TxLink">
            <a:rPr lang="en-US" sz="3200" b="1" i="0" u="none" strike="noStrike">
              <a:solidFill>
                <a:srgbClr val="000000"/>
              </a:solidFill>
              <a:latin typeface="Calibri"/>
              <a:ea typeface="+mn-ea"/>
              <a:cs typeface="Calibri"/>
            </a:rPr>
            <a:pPr marL="0" indent="0" algn="ctr"/>
            <a:t>11</a:t>
          </a:fld>
          <a:endParaRPr lang="en-US" sz="3200" b="1" i="0" u="none" strike="noStrike">
            <a:solidFill>
              <a:srgbClr val="000000"/>
            </a:solidFill>
            <a:latin typeface="Calibri"/>
            <a:ea typeface="+mn-ea"/>
            <a:cs typeface="Calibri"/>
          </a:endParaRPr>
        </a:p>
      </xdr:txBody>
    </xdr:sp>
    <xdr:clientData/>
  </xdr:twoCellAnchor>
  <xdr:twoCellAnchor>
    <xdr:from>
      <xdr:col>13</xdr:col>
      <xdr:colOff>156882</xdr:colOff>
      <xdr:row>14</xdr:row>
      <xdr:rowOff>10647</xdr:rowOff>
    </xdr:from>
    <xdr:to>
      <xdr:col>17</xdr:col>
      <xdr:colOff>134470</xdr:colOff>
      <xdr:row>14</xdr:row>
      <xdr:rowOff>1945821</xdr:rowOff>
    </xdr:to>
    <xdr:sp macro="" textlink="">
      <xdr:nvSpPr>
        <xdr:cNvPr id="22" name="Rectangle: Rounded Corners 21">
          <a:extLst>
            <a:ext uri="{FF2B5EF4-FFF2-40B4-BE49-F238E27FC236}">
              <a16:creationId xmlns:a16="http://schemas.microsoft.com/office/drawing/2014/main" id="{AF2ADCAD-E644-464D-942E-B31104C83CC4}"/>
            </a:ext>
          </a:extLst>
        </xdr:cNvPr>
        <xdr:cNvSpPr/>
      </xdr:nvSpPr>
      <xdr:spPr>
        <a:xfrm>
          <a:off x="10158132" y="2732076"/>
          <a:ext cx="2984767" cy="1935174"/>
        </a:xfrm>
        <a:prstGeom prst="roundRect">
          <a:avLst>
            <a:gd name="adj" fmla="val 0"/>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13</xdr:col>
      <xdr:colOff>248531</xdr:colOff>
      <xdr:row>14</xdr:row>
      <xdr:rowOff>145838</xdr:rowOff>
    </xdr:from>
    <xdr:to>
      <xdr:col>17</xdr:col>
      <xdr:colOff>240125</xdr:colOff>
      <xdr:row>14</xdr:row>
      <xdr:rowOff>782892</xdr:rowOff>
    </xdr:to>
    <xdr:sp macro="" textlink="stats!V202">
      <xdr:nvSpPr>
        <xdr:cNvPr id="23" name="TextBox 22">
          <a:extLst>
            <a:ext uri="{FF2B5EF4-FFF2-40B4-BE49-F238E27FC236}">
              <a16:creationId xmlns:a16="http://schemas.microsoft.com/office/drawing/2014/main" id="{1A40F000-2AB8-462B-A6E1-F333FD4B0086}"/>
            </a:ext>
          </a:extLst>
        </xdr:cNvPr>
        <xdr:cNvSpPr txBox="1"/>
      </xdr:nvSpPr>
      <xdr:spPr>
        <a:xfrm>
          <a:off x="10249781" y="2867267"/>
          <a:ext cx="299877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22D312-0672-4863-BCB1-F1BB092CAA9B}" type="TxLink">
            <a:rPr lang="en-US" sz="3200" b="1" i="0" u="none" strike="noStrike">
              <a:solidFill>
                <a:srgbClr val="000000"/>
              </a:solidFill>
              <a:latin typeface="Calibri"/>
              <a:ea typeface="+mn-ea"/>
              <a:cs typeface="Calibri"/>
            </a:rPr>
            <a:pPr marL="0" indent="0" algn="ctr"/>
            <a:t>Scorer</a:t>
          </a:fld>
          <a:endParaRPr lang="en-US" sz="3200" b="1" i="0" u="none" strike="noStrike">
            <a:solidFill>
              <a:srgbClr val="000000"/>
            </a:solidFill>
            <a:latin typeface="Calibri"/>
            <a:ea typeface="+mn-ea"/>
            <a:cs typeface="Calibri"/>
          </a:endParaRPr>
        </a:p>
      </xdr:txBody>
    </xdr:sp>
    <xdr:clientData/>
  </xdr:twoCellAnchor>
  <xdr:twoCellAnchor>
    <xdr:from>
      <xdr:col>13</xdr:col>
      <xdr:colOff>586630</xdr:colOff>
      <xdr:row>14</xdr:row>
      <xdr:rowOff>1091455</xdr:rowOff>
    </xdr:from>
    <xdr:to>
      <xdr:col>16</xdr:col>
      <xdr:colOff>319930</xdr:colOff>
      <xdr:row>14</xdr:row>
      <xdr:rowOff>1728509</xdr:rowOff>
    </xdr:to>
    <xdr:sp macro="" textlink="stats!Y208">
      <xdr:nvSpPr>
        <xdr:cNvPr id="24" name="TextBox 23">
          <a:extLst>
            <a:ext uri="{FF2B5EF4-FFF2-40B4-BE49-F238E27FC236}">
              <a16:creationId xmlns:a16="http://schemas.microsoft.com/office/drawing/2014/main" id="{EF8F106C-BBD5-4967-8DF4-7C2900F75BBD}"/>
            </a:ext>
          </a:extLst>
        </xdr:cNvPr>
        <xdr:cNvSpPr txBox="1"/>
      </xdr:nvSpPr>
      <xdr:spPr>
        <a:xfrm>
          <a:off x="10416430" y="3815605"/>
          <a:ext cx="1562100"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78DBCF-B24A-4E67-A0B5-1854C2FA3960}" type="TxLink">
            <a:rPr lang="en-US" sz="3200" b="1" i="0" u="none" strike="noStrike">
              <a:solidFill>
                <a:srgbClr val="000000"/>
              </a:solidFill>
              <a:latin typeface="Calibri"/>
              <a:ea typeface="+mn-ea"/>
              <a:cs typeface="Calibri"/>
            </a:rPr>
            <a:pPr marL="0" indent="0" algn="ctr"/>
            <a:t>8</a:t>
          </a:fld>
          <a:endParaRPr lang="en-US" sz="3200" b="1" i="0" u="none" strike="noStrike">
            <a:solidFill>
              <a:srgbClr val="000000"/>
            </a:solidFill>
            <a:latin typeface="Calibri"/>
            <a:ea typeface="+mn-ea"/>
            <a:cs typeface="Calibri"/>
          </a:endParaRPr>
        </a:p>
      </xdr:txBody>
    </xdr:sp>
    <xdr:clientData/>
  </xdr:twoCellAnchor>
  <xdr:twoCellAnchor>
    <xdr:from>
      <xdr:col>5</xdr:col>
      <xdr:colOff>478964</xdr:colOff>
      <xdr:row>17</xdr:row>
      <xdr:rowOff>73318</xdr:rowOff>
    </xdr:from>
    <xdr:to>
      <xdr:col>9</xdr:col>
      <xdr:colOff>60500</xdr:colOff>
      <xdr:row>26</xdr:row>
      <xdr:rowOff>116158</xdr:rowOff>
    </xdr:to>
    <xdr:sp macro="" textlink="">
      <xdr:nvSpPr>
        <xdr:cNvPr id="25" name="Rectangle: Rounded Corners 24">
          <a:extLst>
            <a:ext uri="{FF2B5EF4-FFF2-40B4-BE49-F238E27FC236}">
              <a16:creationId xmlns:a16="http://schemas.microsoft.com/office/drawing/2014/main" id="{DCF94F83-A258-4B59-A90F-D128279D8F2E}"/>
            </a:ext>
          </a:extLst>
        </xdr:cNvPr>
        <xdr:cNvSpPr/>
      </xdr:nvSpPr>
      <xdr:spPr>
        <a:xfrm>
          <a:off x="5445571" y="5162389"/>
          <a:ext cx="2030822" cy="1757340"/>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227994</xdr:colOff>
      <xdr:row>7</xdr:row>
      <xdr:rowOff>158626</xdr:rowOff>
    </xdr:from>
    <xdr:to>
      <xdr:col>4</xdr:col>
      <xdr:colOff>596044</xdr:colOff>
      <xdr:row>12</xdr:row>
      <xdr:rowOff>132069</xdr:rowOff>
    </xdr:to>
    <xdr:pic>
      <xdr:nvPicPr>
        <xdr:cNvPr id="41" name="Picture 40">
          <a:extLst>
            <a:ext uri="{FF2B5EF4-FFF2-40B4-BE49-F238E27FC236}">
              <a16:creationId xmlns:a16="http://schemas.microsoft.com/office/drawing/2014/main" id="{D38C6B12-89BC-F551-377D-490B58ECB8EE}"/>
            </a:ext>
          </a:extLst>
        </xdr:cNvPr>
        <xdr:cNvPicPr>
          <a:picLocks noChangeAspect="1"/>
        </xdr:cNvPicPr>
      </xdr:nvPicPr>
      <xdr:blipFill>
        <a:blip xmlns:r="http://schemas.openxmlformats.org/officeDocument/2006/relationships" r:embed="rId1"/>
        <a:stretch>
          <a:fillRect/>
        </a:stretch>
      </xdr:blipFill>
      <xdr:spPr>
        <a:xfrm rot="630883">
          <a:off x="3969958" y="1492126"/>
          <a:ext cx="980372" cy="980372"/>
        </a:xfrm>
        <a:prstGeom prst="rect">
          <a:avLst/>
        </a:prstGeom>
      </xdr:spPr>
    </xdr:pic>
    <xdr:clientData/>
  </xdr:twoCellAnchor>
  <xdr:twoCellAnchor>
    <xdr:from>
      <xdr:col>4</xdr:col>
      <xdr:colOff>591174</xdr:colOff>
      <xdr:row>17</xdr:row>
      <xdr:rowOff>168568</xdr:rowOff>
    </xdr:from>
    <xdr:to>
      <xdr:col>9</xdr:col>
      <xdr:colOff>528340</xdr:colOff>
      <xdr:row>21</xdr:row>
      <xdr:rowOff>43622</xdr:rowOff>
    </xdr:to>
    <xdr:sp macro="" textlink="stats!W202">
      <xdr:nvSpPr>
        <xdr:cNvPr id="42" name="TextBox 41">
          <a:extLst>
            <a:ext uri="{FF2B5EF4-FFF2-40B4-BE49-F238E27FC236}">
              <a16:creationId xmlns:a16="http://schemas.microsoft.com/office/drawing/2014/main" id="{0BC25A36-F367-4331-B79D-1DD72A578962}"/>
            </a:ext>
          </a:extLst>
        </xdr:cNvPr>
        <xdr:cNvSpPr txBox="1"/>
      </xdr:nvSpPr>
      <xdr:spPr>
        <a:xfrm>
          <a:off x="4945460" y="5257639"/>
          <a:ext cx="299877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AA7A3F-1421-4D8B-BE83-A123E2D8FDEA}" type="TxLink">
            <a:rPr lang="en-US" sz="3200" b="1" i="0" u="none" strike="noStrike">
              <a:solidFill>
                <a:srgbClr val="000000"/>
              </a:solidFill>
              <a:latin typeface="Calibri"/>
              <a:ea typeface="+mn-ea"/>
              <a:cs typeface="Calibri"/>
            </a:rPr>
            <a:pPr marL="0" indent="0" algn="ctr"/>
            <a:t>Yellow</a:t>
          </a:fld>
          <a:endParaRPr lang="en-US" sz="3200" b="1" i="0" u="none" strike="noStrike">
            <a:solidFill>
              <a:srgbClr val="000000"/>
            </a:solidFill>
            <a:latin typeface="Calibri"/>
            <a:ea typeface="+mn-ea"/>
            <a:cs typeface="Calibri"/>
          </a:endParaRPr>
        </a:p>
      </xdr:txBody>
    </xdr:sp>
    <xdr:clientData/>
  </xdr:twoCellAnchor>
  <xdr:twoCellAnchor>
    <xdr:from>
      <xdr:col>5</xdr:col>
      <xdr:colOff>8789</xdr:colOff>
      <xdr:row>21</xdr:row>
      <xdr:rowOff>116861</xdr:rowOff>
    </xdr:from>
    <xdr:to>
      <xdr:col>9</xdr:col>
      <xdr:colOff>558276</xdr:colOff>
      <xdr:row>24</xdr:row>
      <xdr:rowOff>182415</xdr:rowOff>
    </xdr:to>
    <xdr:sp macro="" textlink="stats!Z208">
      <xdr:nvSpPr>
        <xdr:cNvPr id="43" name="TextBox 42">
          <a:extLst>
            <a:ext uri="{FF2B5EF4-FFF2-40B4-BE49-F238E27FC236}">
              <a16:creationId xmlns:a16="http://schemas.microsoft.com/office/drawing/2014/main" id="{DAE5073F-E754-41D6-8ABE-9DD849780C68}"/>
            </a:ext>
          </a:extLst>
        </xdr:cNvPr>
        <xdr:cNvSpPr txBox="1"/>
      </xdr:nvSpPr>
      <xdr:spPr>
        <a:xfrm>
          <a:off x="4975396" y="5967932"/>
          <a:ext cx="299877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0179603-C0BE-4476-8F17-F84D4D0229AE}" type="TxLink">
            <a:rPr lang="en-US" sz="3200" b="1" i="0" u="none" strike="noStrike">
              <a:solidFill>
                <a:srgbClr val="000000"/>
              </a:solidFill>
              <a:latin typeface="Calibri"/>
              <a:ea typeface="+mn-ea"/>
              <a:cs typeface="Calibri"/>
            </a:rPr>
            <a:pPr marL="0" indent="0" algn="ctr"/>
            <a:t>0</a:t>
          </a:fld>
          <a:endParaRPr lang="en-US" sz="3200" b="1" i="0" u="none" strike="noStrike">
            <a:solidFill>
              <a:srgbClr val="000000"/>
            </a:solidFill>
            <a:latin typeface="Calibri"/>
            <a:ea typeface="+mn-ea"/>
            <a:cs typeface="Calibri"/>
          </a:endParaRPr>
        </a:p>
      </xdr:txBody>
    </xdr:sp>
    <xdr:clientData/>
  </xdr:twoCellAnchor>
  <xdr:twoCellAnchor>
    <xdr:from>
      <xdr:col>14</xdr:col>
      <xdr:colOff>454471</xdr:colOff>
      <xdr:row>17</xdr:row>
      <xdr:rowOff>62433</xdr:rowOff>
    </xdr:from>
    <xdr:to>
      <xdr:col>18</xdr:col>
      <xdr:colOff>36007</xdr:colOff>
      <xdr:row>26</xdr:row>
      <xdr:rowOff>105273</xdr:rowOff>
    </xdr:to>
    <xdr:sp macro="" textlink="">
      <xdr:nvSpPr>
        <xdr:cNvPr id="44" name="Rectangle: Rounded Corners 43">
          <a:extLst>
            <a:ext uri="{FF2B5EF4-FFF2-40B4-BE49-F238E27FC236}">
              <a16:creationId xmlns:a16="http://schemas.microsoft.com/office/drawing/2014/main" id="{0C44B004-65A0-4AE0-9609-E197420FAF62}"/>
            </a:ext>
          </a:extLst>
        </xdr:cNvPr>
        <xdr:cNvSpPr/>
      </xdr:nvSpPr>
      <xdr:spPr>
        <a:xfrm>
          <a:off x="11625935" y="5151504"/>
          <a:ext cx="2030822" cy="1757340"/>
        </a:xfrm>
        <a:prstGeom prst="roundRect">
          <a:avLst>
            <a:gd name="adj" fmla="val 4996"/>
          </a:avLst>
        </a:prstGeom>
        <a:solidFill>
          <a:srgbClr val="04F5FF"/>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13</xdr:col>
      <xdr:colOff>1138182</xdr:colOff>
      <xdr:row>21</xdr:row>
      <xdr:rowOff>130468</xdr:rowOff>
    </xdr:from>
    <xdr:to>
      <xdr:col>18</xdr:col>
      <xdr:colOff>517455</xdr:colOff>
      <xdr:row>25</xdr:row>
      <xdr:rowOff>5522</xdr:rowOff>
    </xdr:to>
    <xdr:sp macro="" textlink="stats!AA208">
      <xdr:nvSpPr>
        <xdr:cNvPr id="45" name="TextBox 44">
          <a:extLst>
            <a:ext uri="{FF2B5EF4-FFF2-40B4-BE49-F238E27FC236}">
              <a16:creationId xmlns:a16="http://schemas.microsoft.com/office/drawing/2014/main" id="{86A3DD47-261F-4A59-8EBE-16AAFAD49CEE}"/>
            </a:ext>
          </a:extLst>
        </xdr:cNvPr>
        <xdr:cNvSpPr txBox="1"/>
      </xdr:nvSpPr>
      <xdr:spPr>
        <a:xfrm>
          <a:off x="11139432" y="5981539"/>
          <a:ext cx="299877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68FE763-A64A-4926-8939-9270FA66595E}" type="TxLink">
            <a:rPr lang="en-US" sz="3200" b="1" i="0" u="none" strike="noStrike">
              <a:solidFill>
                <a:srgbClr val="000000"/>
              </a:solidFill>
              <a:latin typeface="Calibri"/>
              <a:ea typeface="+mn-ea"/>
              <a:cs typeface="Calibri"/>
            </a:rPr>
            <a:pPr marL="0" indent="0" algn="ctr"/>
            <a:t>7</a:t>
          </a:fld>
          <a:endParaRPr lang="en-US" sz="3200" b="1" i="0" u="none" strike="noStrike">
            <a:solidFill>
              <a:srgbClr val="000000"/>
            </a:solidFill>
            <a:latin typeface="Calibri"/>
            <a:ea typeface="+mn-ea"/>
            <a:cs typeface="Calibri"/>
          </a:endParaRPr>
        </a:p>
      </xdr:txBody>
    </xdr:sp>
    <xdr:clientData/>
  </xdr:twoCellAnchor>
  <xdr:twoCellAnchor>
    <xdr:from>
      <xdr:col>13</xdr:col>
      <xdr:colOff>1045655</xdr:colOff>
      <xdr:row>18</xdr:row>
      <xdr:rowOff>10725</xdr:rowOff>
    </xdr:from>
    <xdr:to>
      <xdr:col>18</xdr:col>
      <xdr:colOff>424928</xdr:colOff>
      <xdr:row>21</xdr:row>
      <xdr:rowOff>76279</xdr:rowOff>
    </xdr:to>
    <xdr:sp macro="" textlink="stats!X202">
      <xdr:nvSpPr>
        <xdr:cNvPr id="46" name="TextBox 45">
          <a:extLst>
            <a:ext uri="{FF2B5EF4-FFF2-40B4-BE49-F238E27FC236}">
              <a16:creationId xmlns:a16="http://schemas.microsoft.com/office/drawing/2014/main" id="{B55DD1F3-4090-40A6-8067-221AAFAFE4FF}"/>
            </a:ext>
          </a:extLst>
        </xdr:cNvPr>
        <xdr:cNvSpPr txBox="1"/>
      </xdr:nvSpPr>
      <xdr:spPr>
        <a:xfrm>
          <a:off x="11046905" y="5290296"/>
          <a:ext cx="2998773" cy="6370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D9E5C7-7174-4308-BD76-D5D0A384F07D}" type="TxLink">
            <a:rPr lang="en-US" sz="3200" b="1" i="0" u="none" strike="noStrike">
              <a:solidFill>
                <a:srgbClr val="000000"/>
              </a:solidFill>
              <a:latin typeface="Calibri"/>
              <a:ea typeface="+mn-ea"/>
              <a:cs typeface="Calibri"/>
            </a:rPr>
            <a:pPr marL="0" indent="0" algn="ctr"/>
            <a:t>assist</a:t>
          </a:fld>
          <a:endParaRPr lang="en-US" sz="3200" b="1" i="0" u="none" strike="noStrike">
            <a:solidFill>
              <a:srgbClr val="000000"/>
            </a:solidFill>
            <a:latin typeface="Calibri"/>
            <a:ea typeface="+mn-ea"/>
            <a:cs typeface="Calibri"/>
          </a:endParaRPr>
        </a:p>
      </xdr:txBody>
    </xdr:sp>
    <xdr:clientData/>
  </xdr:twoCellAnchor>
  <xdr:twoCellAnchor>
    <xdr:from>
      <xdr:col>2</xdr:col>
      <xdr:colOff>403394</xdr:colOff>
      <xdr:row>28</xdr:row>
      <xdr:rowOff>116860</xdr:rowOff>
    </xdr:from>
    <xdr:to>
      <xdr:col>12</xdr:col>
      <xdr:colOff>136071</xdr:colOff>
      <xdr:row>43</xdr:row>
      <xdr:rowOff>108857</xdr:rowOff>
    </xdr:to>
    <xdr:sp macro="" textlink="">
      <xdr:nvSpPr>
        <xdr:cNvPr id="48" name="Rectangle: Rounded Corners 47">
          <a:extLst>
            <a:ext uri="{FF2B5EF4-FFF2-40B4-BE49-F238E27FC236}">
              <a16:creationId xmlns:a16="http://schemas.microsoft.com/office/drawing/2014/main" id="{23552BFC-7199-47D3-A233-3BD592809E61}"/>
            </a:ext>
          </a:extLst>
        </xdr:cNvPr>
        <xdr:cNvSpPr/>
      </xdr:nvSpPr>
      <xdr:spPr>
        <a:xfrm>
          <a:off x="3533037" y="7301431"/>
          <a:ext cx="5855891" cy="2849497"/>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460544</xdr:colOff>
      <xdr:row>28</xdr:row>
      <xdr:rowOff>92367</xdr:rowOff>
    </xdr:from>
    <xdr:to>
      <xdr:col>21</xdr:col>
      <xdr:colOff>111578</xdr:colOff>
      <xdr:row>43</xdr:row>
      <xdr:rowOff>84364</xdr:rowOff>
    </xdr:to>
    <xdr:sp macro="" textlink="">
      <xdr:nvSpPr>
        <xdr:cNvPr id="49" name="Rectangle: Rounded Corners 48">
          <a:extLst>
            <a:ext uri="{FF2B5EF4-FFF2-40B4-BE49-F238E27FC236}">
              <a16:creationId xmlns:a16="http://schemas.microsoft.com/office/drawing/2014/main" id="{EA67AF33-C46C-4AC7-8436-D5E54C424C62}"/>
            </a:ext>
          </a:extLst>
        </xdr:cNvPr>
        <xdr:cNvSpPr/>
      </xdr:nvSpPr>
      <xdr:spPr>
        <a:xfrm>
          <a:off x="9639180" y="7155711"/>
          <a:ext cx="5811359" cy="2775276"/>
        </a:xfrm>
        <a:prstGeom prst="roundRect">
          <a:avLst>
            <a:gd name="adj" fmla="val 4996"/>
          </a:avLst>
        </a:prstGeom>
        <a:solidFill>
          <a:srgbClr val="00FF85"/>
        </a:solidFill>
        <a:ln>
          <a:noFill/>
        </a:ln>
        <a:effectLst>
          <a:outerShdw blurRad="546100" dir="5400000" sx="102000" sy="102000" algn="ctr"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423924</xdr:colOff>
      <xdr:row>28</xdr:row>
      <xdr:rowOff>126175</xdr:rowOff>
    </xdr:from>
    <xdr:to>
      <xdr:col>11</xdr:col>
      <xdr:colOff>114671</xdr:colOff>
      <xdr:row>43</xdr:row>
      <xdr:rowOff>11875</xdr:rowOff>
    </xdr:to>
    <xdr:graphicFrame macro="">
      <xdr:nvGraphicFramePr>
        <xdr:cNvPr id="47" name="Chart 46">
          <a:extLst>
            <a:ext uri="{FF2B5EF4-FFF2-40B4-BE49-F238E27FC236}">
              <a16:creationId xmlns:a16="http://schemas.microsoft.com/office/drawing/2014/main" id="{9D37BF06-44ED-4A8C-B840-4381AE5B24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460544</xdr:colOff>
      <xdr:row>28</xdr:row>
      <xdr:rowOff>92367</xdr:rowOff>
    </xdr:from>
    <xdr:to>
      <xdr:col>21</xdr:col>
      <xdr:colOff>74221</xdr:colOff>
      <xdr:row>43</xdr:row>
      <xdr:rowOff>52288</xdr:rowOff>
    </xdr:to>
    <xdr:graphicFrame macro="">
      <xdr:nvGraphicFramePr>
        <xdr:cNvPr id="50" name="Chart 49">
          <a:extLst>
            <a:ext uri="{FF2B5EF4-FFF2-40B4-BE49-F238E27FC236}">
              <a16:creationId xmlns:a16="http://schemas.microsoft.com/office/drawing/2014/main" id="{EDF0DBDC-A361-4214-8FC8-42EC5AB2B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02168518517" backgroundQuery="1" createdVersion="8" refreshedVersion="8" minRefreshableVersion="3" recordCount="0" supportSubquery="1" supportAdvancedDrill="1" xr:uid="{0E47F35D-6AEC-47B4-9418-A146588D97E8}">
  <cacheSource type="external" connectionId="6"/>
  <cacheFields count="1">
    <cacheField name="[stats].[Team11].[Team11]" caption="Team11" numFmtId="0" hierarchy="16" level="1">
      <sharedItems count="20">
        <s v="Arsenal"/>
        <s v="Aston Villa"/>
        <s v="Brentford"/>
        <s v="Brighton"/>
        <s v="Burnley"/>
        <s v="Chelsea"/>
        <s v="Crystal Palace"/>
        <s v="Everton"/>
        <s v="Leeds United"/>
        <s v="Leicester City"/>
        <s v="Liverpool"/>
        <s v="Manchester City"/>
        <s v="Manchester Utd"/>
        <s v="Newcastle Utd"/>
        <s v="Norwich City"/>
        <s v="Southampton"/>
        <s v="Tottenham"/>
        <s v="Watford"/>
        <s v="West Ham"/>
        <s v="Wolves"/>
      </sharedItems>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0" memberValueDatatype="20" unbalanced="0"/>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02167824071" backgroundQuery="1" createdVersion="8" refreshedVersion="8" minRefreshableVersion="3" recordCount="0" supportSubquery="1" supportAdvancedDrill="1" xr:uid="{9D9E26D6-1606-43B9-8229-7181C8CC140F}">
  <cacheSource type="external" connectionId="6"/>
  <cacheFields count="3">
    <cacheField name="[scores_fixtures__2].[Wk].[Wk]" caption="Wk" numFmtId="0" level="1">
      <sharedItems containsSemiMixedTypes="0" containsString="0" containsNumber="1" containsInteger="1" minValue="1" maxValue="38" count="38">
        <n v="1"/>
        <n v="2"/>
        <n v="3"/>
        <n v="4"/>
        <n v="5"/>
        <n v="6"/>
        <n v="7"/>
        <n v="8"/>
        <n v="9"/>
        <n v="10"/>
        <n v="11"/>
        <n v="12"/>
        <n v="13"/>
        <n v="14"/>
        <n v="15"/>
        <n v="16"/>
        <n v="17"/>
        <n v="18"/>
        <n v="19"/>
        <n v="20"/>
        <n v="21"/>
        <n v="22"/>
        <n v="23"/>
        <n v="24"/>
        <n v="25"/>
        <n v="26"/>
        <n v="27"/>
        <n v="28"/>
        <n v="29"/>
        <n v="30"/>
        <n v="31"/>
        <n v="32"/>
        <n v="33"/>
        <n v="34"/>
        <n v="35"/>
        <n v="36"/>
        <n v="37"/>
        <n v="38"/>
      </sharedItems>
      <extLst>
        <ext xmlns:x15="http://schemas.microsoft.com/office/spreadsheetml/2010/11/main" uri="{4F2E5C28-24EA-4eb8-9CBF-B6C8F9C3D259}">
          <x15:cachedUniqueNames>
            <x15:cachedUniqueName index="0" name="[scores_fixtures__2].[Wk].&amp;[1]"/>
            <x15:cachedUniqueName index="1" name="[scores_fixtures__2].[Wk].&amp;[2]"/>
            <x15:cachedUniqueName index="2" name="[scores_fixtures__2].[Wk].&amp;[3]"/>
            <x15:cachedUniqueName index="3" name="[scores_fixtures__2].[Wk].&amp;[4]"/>
            <x15:cachedUniqueName index="4" name="[scores_fixtures__2].[Wk].&amp;[5]"/>
            <x15:cachedUniqueName index="5" name="[scores_fixtures__2].[Wk].&amp;[6]"/>
            <x15:cachedUniqueName index="6" name="[scores_fixtures__2].[Wk].&amp;[7]"/>
            <x15:cachedUniqueName index="7" name="[scores_fixtures__2].[Wk].&amp;[8]"/>
            <x15:cachedUniqueName index="8" name="[scores_fixtures__2].[Wk].&amp;[9]"/>
            <x15:cachedUniqueName index="9" name="[scores_fixtures__2].[Wk].&amp;[10]"/>
            <x15:cachedUniqueName index="10" name="[scores_fixtures__2].[Wk].&amp;[11]"/>
            <x15:cachedUniqueName index="11" name="[scores_fixtures__2].[Wk].&amp;[12]"/>
            <x15:cachedUniqueName index="12" name="[scores_fixtures__2].[Wk].&amp;[13]"/>
            <x15:cachedUniqueName index="13" name="[scores_fixtures__2].[Wk].&amp;[14]"/>
            <x15:cachedUniqueName index="14" name="[scores_fixtures__2].[Wk].&amp;[15]"/>
            <x15:cachedUniqueName index="15" name="[scores_fixtures__2].[Wk].&amp;[16]"/>
            <x15:cachedUniqueName index="16" name="[scores_fixtures__2].[Wk].&amp;[17]"/>
            <x15:cachedUniqueName index="17" name="[scores_fixtures__2].[Wk].&amp;[18]"/>
            <x15:cachedUniqueName index="18" name="[scores_fixtures__2].[Wk].&amp;[19]"/>
            <x15:cachedUniqueName index="19" name="[scores_fixtures__2].[Wk].&amp;[20]"/>
            <x15:cachedUniqueName index="20" name="[scores_fixtures__2].[Wk].&amp;[21]"/>
            <x15:cachedUniqueName index="21" name="[scores_fixtures__2].[Wk].&amp;[22]"/>
            <x15:cachedUniqueName index="22" name="[scores_fixtures__2].[Wk].&amp;[23]"/>
            <x15:cachedUniqueName index="23" name="[scores_fixtures__2].[Wk].&amp;[24]"/>
            <x15:cachedUniqueName index="24" name="[scores_fixtures__2].[Wk].&amp;[25]"/>
            <x15:cachedUniqueName index="25" name="[scores_fixtures__2].[Wk].&amp;[26]"/>
            <x15:cachedUniqueName index="26" name="[scores_fixtures__2].[Wk].&amp;[27]"/>
            <x15:cachedUniqueName index="27" name="[scores_fixtures__2].[Wk].&amp;[28]"/>
            <x15:cachedUniqueName index="28" name="[scores_fixtures__2].[Wk].&amp;[29]"/>
            <x15:cachedUniqueName index="29" name="[scores_fixtures__2].[Wk].&amp;[30]"/>
            <x15:cachedUniqueName index="30" name="[scores_fixtures__2].[Wk].&amp;[31]"/>
            <x15:cachedUniqueName index="31" name="[scores_fixtures__2].[Wk].&amp;[32]"/>
            <x15:cachedUniqueName index="32" name="[scores_fixtures__2].[Wk].&amp;[33]"/>
            <x15:cachedUniqueName index="33" name="[scores_fixtures__2].[Wk].&amp;[34]"/>
            <x15:cachedUniqueName index="34" name="[scores_fixtures__2].[Wk].&amp;[35]"/>
            <x15:cachedUniqueName index="35" name="[scores_fixtures__2].[Wk].&amp;[36]"/>
            <x15:cachedUniqueName index="36" name="[scores_fixtures__2].[Wk].&amp;[37]"/>
            <x15:cachedUniqueName index="37" name="[scores_fixtures__2].[Wk].&amp;[38]"/>
          </x15:cachedUniqueNames>
        </ext>
      </extLst>
    </cacheField>
    <cacheField name="[scores_fixtures__2].[draw].[draw]" caption="draw" numFmtId="0" hierarchy="13" level="1">
      <sharedItems count="2">
        <s v=""/>
        <s v="Draw"/>
      </sharedItems>
    </cacheField>
    <cacheField name="[Measures].[Count of draw]" caption="Count of draw" numFmtId="0" hierarchy="60" level="32767"/>
  </cacheFields>
  <cacheHierarchies count="64">
    <cacheHierarchy uniqueName="[scores_fixtures__2].[Wk]" caption="Wk" attribute="1" defaultMemberUniqueName="[scores_fixtures__2].[Wk].[All]" allUniqueName="[scores_fixtures__2].[Wk].[All]" dimensionUniqueName="[scores_fixtures__2]" displayFolder="" count="2" memberValueDatatype="20" unbalanced="0">
      <fieldsUsage count="2">
        <fieldUsage x="-1"/>
        <fieldUsage x="0"/>
      </fieldsUsage>
    </cacheHierarchy>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2" memberValueDatatype="130" unbalanced="0">
      <fieldsUsage count="2">
        <fieldUsage x="-1"/>
        <fieldUsage x="1"/>
      </fieldsUsage>
    </cacheHierarchy>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0" memberValueDatatype="130" unbalanced="0"/>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0" memberValueDatatype="20" unbalanced="0"/>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02167129632" backgroundQuery="1" createdVersion="8" refreshedVersion="8" minRefreshableVersion="3" recordCount="0" supportSubquery="1" supportAdvancedDrill="1" xr:uid="{A27F2771-8466-49AA-8E96-F688FAB228BB}">
  <cacheSource type="external" connectionId="6"/>
  <cacheFields count="3">
    <cacheField name="[scores_fixtures__2].[Wk].[Wk]" caption="Wk" numFmtId="0" level="1">
      <sharedItems containsSemiMixedTypes="0" containsString="0" containsNumber="1" containsInteger="1" minValue="1" maxValue="38" count="38">
        <n v="1"/>
        <n v="2"/>
        <n v="3"/>
        <n v="4"/>
        <n v="5"/>
        <n v="6"/>
        <n v="7"/>
        <n v="8"/>
        <n v="9"/>
        <n v="10"/>
        <n v="11"/>
        <n v="12"/>
        <n v="13"/>
        <n v="14"/>
        <n v="15"/>
        <n v="16"/>
        <n v="17"/>
        <n v="18"/>
        <n v="19"/>
        <n v="20"/>
        <n v="21"/>
        <n v="22"/>
        <n v="23"/>
        <n v="24"/>
        <n v="25"/>
        <n v="26"/>
        <n v="27"/>
        <n v="28"/>
        <n v="29"/>
        <n v="30"/>
        <n v="31"/>
        <n v="32"/>
        <n v="33"/>
        <n v="34"/>
        <n v="35"/>
        <n v="36"/>
        <n v="37"/>
        <n v="38"/>
      </sharedItems>
      <extLst>
        <ext xmlns:x15="http://schemas.microsoft.com/office/spreadsheetml/2010/11/main" uri="{4F2E5C28-24EA-4eb8-9CBF-B6C8F9C3D259}">
          <x15:cachedUniqueNames>
            <x15:cachedUniqueName index="0" name="[scores_fixtures__2].[Wk].&amp;[1]"/>
            <x15:cachedUniqueName index="1" name="[scores_fixtures__2].[Wk].&amp;[2]"/>
            <x15:cachedUniqueName index="2" name="[scores_fixtures__2].[Wk].&amp;[3]"/>
            <x15:cachedUniqueName index="3" name="[scores_fixtures__2].[Wk].&amp;[4]"/>
            <x15:cachedUniqueName index="4" name="[scores_fixtures__2].[Wk].&amp;[5]"/>
            <x15:cachedUniqueName index="5" name="[scores_fixtures__2].[Wk].&amp;[6]"/>
            <x15:cachedUniqueName index="6" name="[scores_fixtures__2].[Wk].&amp;[7]"/>
            <x15:cachedUniqueName index="7" name="[scores_fixtures__2].[Wk].&amp;[8]"/>
            <x15:cachedUniqueName index="8" name="[scores_fixtures__2].[Wk].&amp;[9]"/>
            <x15:cachedUniqueName index="9" name="[scores_fixtures__2].[Wk].&amp;[10]"/>
            <x15:cachedUniqueName index="10" name="[scores_fixtures__2].[Wk].&amp;[11]"/>
            <x15:cachedUniqueName index="11" name="[scores_fixtures__2].[Wk].&amp;[12]"/>
            <x15:cachedUniqueName index="12" name="[scores_fixtures__2].[Wk].&amp;[13]"/>
            <x15:cachedUniqueName index="13" name="[scores_fixtures__2].[Wk].&amp;[14]"/>
            <x15:cachedUniqueName index="14" name="[scores_fixtures__2].[Wk].&amp;[15]"/>
            <x15:cachedUniqueName index="15" name="[scores_fixtures__2].[Wk].&amp;[16]"/>
            <x15:cachedUniqueName index="16" name="[scores_fixtures__2].[Wk].&amp;[17]"/>
            <x15:cachedUniqueName index="17" name="[scores_fixtures__2].[Wk].&amp;[18]"/>
            <x15:cachedUniqueName index="18" name="[scores_fixtures__2].[Wk].&amp;[19]"/>
            <x15:cachedUniqueName index="19" name="[scores_fixtures__2].[Wk].&amp;[20]"/>
            <x15:cachedUniqueName index="20" name="[scores_fixtures__2].[Wk].&amp;[21]"/>
            <x15:cachedUniqueName index="21" name="[scores_fixtures__2].[Wk].&amp;[22]"/>
            <x15:cachedUniqueName index="22" name="[scores_fixtures__2].[Wk].&amp;[23]"/>
            <x15:cachedUniqueName index="23" name="[scores_fixtures__2].[Wk].&amp;[24]"/>
            <x15:cachedUniqueName index="24" name="[scores_fixtures__2].[Wk].&amp;[25]"/>
            <x15:cachedUniqueName index="25" name="[scores_fixtures__2].[Wk].&amp;[26]"/>
            <x15:cachedUniqueName index="26" name="[scores_fixtures__2].[Wk].&amp;[27]"/>
            <x15:cachedUniqueName index="27" name="[scores_fixtures__2].[Wk].&amp;[28]"/>
            <x15:cachedUniqueName index="28" name="[scores_fixtures__2].[Wk].&amp;[29]"/>
            <x15:cachedUniqueName index="29" name="[scores_fixtures__2].[Wk].&amp;[30]"/>
            <x15:cachedUniqueName index="30" name="[scores_fixtures__2].[Wk].&amp;[31]"/>
            <x15:cachedUniqueName index="31" name="[scores_fixtures__2].[Wk].&amp;[32]"/>
            <x15:cachedUniqueName index="32" name="[scores_fixtures__2].[Wk].&amp;[33]"/>
            <x15:cachedUniqueName index="33" name="[scores_fixtures__2].[Wk].&amp;[34]"/>
            <x15:cachedUniqueName index="34" name="[scores_fixtures__2].[Wk].&amp;[35]"/>
            <x15:cachedUniqueName index="35" name="[scores_fixtures__2].[Wk].&amp;[36]"/>
            <x15:cachedUniqueName index="36" name="[scores_fixtures__2].[Wk].&amp;[37]"/>
            <x15:cachedUniqueName index="37" name="[scores_fixtures__2].[Wk].&amp;[38]"/>
          </x15:cachedUniqueNames>
        </ext>
      </extLst>
    </cacheField>
    <cacheField name="[scores_fixtures__2].[lose team].[lose team]" caption="lose team" numFmtId="0" hierarchy="12" level="1">
      <sharedItems count="20">
        <s v="Arsenal"/>
        <s v="Aston Villa"/>
        <s v="Brentford"/>
        <s v="Brighton"/>
        <s v="Burnley"/>
        <s v="Chelsea"/>
        <s v="Crystal Palace"/>
        <s v="Everton"/>
        <s v="Leeds United"/>
        <s v="Leicester City"/>
        <s v="Liverpool"/>
        <s v="Manchester City"/>
        <s v="Manchester Utd"/>
        <s v="Newcastle Utd"/>
        <s v="Norwich City"/>
        <s v="Southampton"/>
        <s v="Tottenham"/>
        <s v="Watford"/>
        <s v="West Ham"/>
        <s v="Wolves"/>
      </sharedItems>
    </cacheField>
    <cacheField name="[Measures].[Count of lose team]" caption="Count of lose team" numFmtId="0" hierarchy="59" level="32767"/>
  </cacheFields>
  <cacheHierarchies count="64">
    <cacheHierarchy uniqueName="[scores_fixtures__2].[Wk]" caption="Wk" attribute="1" defaultMemberUniqueName="[scores_fixtures__2].[Wk].[All]" allUniqueName="[scores_fixtures__2].[Wk].[All]" dimensionUniqueName="[scores_fixtures__2]" displayFolder="" count="2" memberValueDatatype="20" unbalanced="0">
      <fieldsUsage count="2">
        <fieldUsage x="-1"/>
        <fieldUsage x="0"/>
      </fieldsUsage>
    </cacheHierarchy>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2" memberValueDatatype="130" unbalanced="0">
      <fieldsUsage count="2">
        <fieldUsage x="-1"/>
        <fieldUsage x="1"/>
      </fieldsUsage>
    </cacheHierarchy>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0" memberValueDatatype="130" unbalanced="0"/>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0" memberValueDatatype="20" unbalanced="0"/>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oneField="1" hidden="1">
      <fieldsUsage count="1">
        <fieldUsage x="2"/>
      </fieldsUsage>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02166435185" backgroundQuery="1" createdVersion="8" refreshedVersion="8" minRefreshableVersion="3" recordCount="0" supportSubquery="1" supportAdvancedDrill="1" xr:uid="{593C0E4C-987C-4459-9640-08E1CC8D2BD1}">
  <cacheSource type="external" connectionId="6"/>
  <cacheFields count="3">
    <cacheField name="[scores_fixtures__2].[Wk].[Wk]" caption="Wk" numFmtId="0" level="1">
      <sharedItems containsSemiMixedTypes="0" containsString="0" containsNumber="1" containsInteger="1" minValue="1" maxValue="38" count="38">
        <n v="1"/>
        <n v="2"/>
        <n v="3"/>
        <n v="4"/>
        <n v="5"/>
        <n v="6"/>
        <n v="7"/>
        <n v="8"/>
        <n v="9"/>
        <n v="10"/>
        <n v="11"/>
        <n v="12"/>
        <n v="13"/>
        <n v="14"/>
        <n v="15"/>
        <n v="16"/>
        <n v="17"/>
        <n v="18"/>
        <n v="19"/>
        <n v="20"/>
        <n v="21"/>
        <n v="22"/>
        <n v="23"/>
        <n v="24"/>
        <n v="25"/>
        <n v="26"/>
        <n v="27"/>
        <n v="28"/>
        <n v="29"/>
        <n v="30"/>
        <n v="31"/>
        <n v="32"/>
        <n v="33"/>
        <n v="34"/>
        <n v="35"/>
        <n v="36"/>
        <n v="37"/>
        <n v="38"/>
      </sharedItems>
      <extLst>
        <ext xmlns:x15="http://schemas.microsoft.com/office/spreadsheetml/2010/11/main" uri="{4F2E5C28-24EA-4eb8-9CBF-B6C8F9C3D259}">
          <x15:cachedUniqueNames>
            <x15:cachedUniqueName index="0" name="[scores_fixtures__2].[Wk].&amp;[1]"/>
            <x15:cachedUniqueName index="1" name="[scores_fixtures__2].[Wk].&amp;[2]"/>
            <x15:cachedUniqueName index="2" name="[scores_fixtures__2].[Wk].&amp;[3]"/>
            <x15:cachedUniqueName index="3" name="[scores_fixtures__2].[Wk].&amp;[4]"/>
            <x15:cachedUniqueName index="4" name="[scores_fixtures__2].[Wk].&amp;[5]"/>
            <x15:cachedUniqueName index="5" name="[scores_fixtures__2].[Wk].&amp;[6]"/>
            <x15:cachedUniqueName index="6" name="[scores_fixtures__2].[Wk].&amp;[7]"/>
            <x15:cachedUniqueName index="7" name="[scores_fixtures__2].[Wk].&amp;[8]"/>
            <x15:cachedUniqueName index="8" name="[scores_fixtures__2].[Wk].&amp;[9]"/>
            <x15:cachedUniqueName index="9" name="[scores_fixtures__2].[Wk].&amp;[10]"/>
            <x15:cachedUniqueName index="10" name="[scores_fixtures__2].[Wk].&amp;[11]"/>
            <x15:cachedUniqueName index="11" name="[scores_fixtures__2].[Wk].&amp;[12]"/>
            <x15:cachedUniqueName index="12" name="[scores_fixtures__2].[Wk].&amp;[13]"/>
            <x15:cachedUniqueName index="13" name="[scores_fixtures__2].[Wk].&amp;[14]"/>
            <x15:cachedUniqueName index="14" name="[scores_fixtures__2].[Wk].&amp;[15]"/>
            <x15:cachedUniqueName index="15" name="[scores_fixtures__2].[Wk].&amp;[16]"/>
            <x15:cachedUniqueName index="16" name="[scores_fixtures__2].[Wk].&amp;[17]"/>
            <x15:cachedUniqueName index="17" name="[scores_fixtures__2].[Wk].&amp;[18]"/>
            <x15:cachedUniqueName index="18" name="[scores_fixtures__2].[Wk].&amp;[19]"/>
            <x15:cachedUniqueName index="19" name="[scores_fixtures__2].[Wk].&amp;[20]"/>
            <x15:cachedUniqueName index="20" name="[scores_fixtures__2].[Wk].&amp;[21]"/>
            <x15:cachedUniqueName index="21" name="[scores_fixtures__2].[Wk].&amp;[22]"/>
            <x15:cachedUniqueName index="22" name="[scores_fixtures__2].[Wk].&amp;[23]"/>
            <x15:cachedUniqueName index="23" name="[scores_fixtures__2].[Wk].&amp;[24]"/>
            <x15:cachedUniqueName index="24" name="[scores_fixtures__2].[Wk].&amp;[25]"/>
            <x15:cachedUniqueName index="25" name="[scores_fixtures__2].[Wk].&amp;[26]"/>
            <x15:cachedUniqueName index="26" name="[scores_fixtures__2].[Wk].&amp;[27]"/>
            <x15:cachedUniqueName index="27" name="[scores_fixtures__2].[Wk].&amp;[28]"/>
            <x15:cachedUniqueName index="28" name="[scores_fixtures__2].[Wk].&amp;[29]"/>
            <x15:cachedUniqueName index="29" name="[scores_fixtures__2].[Wk].&amp;[30]"/>
            <x15:cachedUniqueName index="30" name="[scores_fixtures__2].[Wk].&amp;[31]"/>
            <x15:cachedUniqueName index="31" name="[scores_fixtures__2].[Wk].&amp;[32]"/>
            <x15:cachedUniqueName index="32" name="[scores_fixtures__2].[Wk].&amp;[33]"/>
            <x15:cachedUniqueName index="33" name="[scores_fixtures__2].[Wk].&amp;[34]"/>
            <x15:cachedUniqueName index="34" name="[scores_fixtures__2].[Wk].&amp;[35]"/>
            <x15:cachedUniqueName index="35" name="[scores_fixtures__2].[Wk].&amp;[36]"/>
            <x15:cachedUniqueName index="36" name="[scores_fixtures__2].[Wk].&amp;[37]"/>
            <x15:cachedUniqueName index="37" name="[scores_fixtures__2].[Wk].&amp;[38]"/>
          </x15:cachedUniqueNames>
        </ext>
      </extLst>
    </cacheField>
    <cacheField name="[scores_fixtures__2].[win team].[win team]" caption="win team" numFmtId="0" hierarchy="11" level="1">
      <sharedItems count="20">
        <s v="Arsenal"/>
        <s v="Aston Villa"/>
        <s v="Brentford"/>
        <s v="Brighton"/>
        <s v="Burnley"/>
        <s v="Chelsea"/>
        <s v="Crystal Palace"/>
        <s v="Everton"/>
        <s v="Leeds United"/>
        <s v="Leicester City"/>
        <s v="Liverpool"/>
        <s v="Manchester City"/>
        <s v="Manchester Utd"/>
        <s v="Newcastle Utd"/>
        <s v="Norwich City"/>
        <s v="Southampton"/>
        <s v="Tottenham"/>
        <s v="Watford"/>
        <s v="West Ham"/>
        <s v="Wolves"/>
      </sharedItems>
    </cacheField>
    <cacheField name="[Measures].[Count of win team]" caption="Count of win team" numFmtId="0" hierarchy="57" level="32767"/>
  </cacheFields>
  <cacheHierarchies count="64">
    <cacheHierarchy uniqueName="[scores_fixtures__2].[Wk]" caption="Wk" attribute="1" defaultMemberUniqueName="[scores_fixtures__2].[Wk].[All]" allUniqueName="[scores_fixtures__2].[Wk].[All]" dimensionUniqueName="[scores_fixtures__2]" displayFolder="" count="2" memberValueDatatype="20" unbalanced="0">
      <fieldsUsage count="2">
        <fieldUsage x="-1"/>
        <fieldUsage x="0"/>
      </fieldsUsage>
    </cacheHierarchy>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2" memberValueDatatype="130" unbalanced="0">
      <fieldsUsage count="2">
        <fieldUsage x="-1"/>
        <fieldUsage x="1"/>
      </fieldsUsage>
    </cacheHierarchy>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0" memberValueDatatype="130" unbalanced="0"/>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0" memberValueDatatype="20" unbalanced="0"/>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93.221561921295" createdVersion="8" refreshedVersion="8" minRefreshableVersion="3" recordCount="380" xr:uid="{C00A3549-A23E-4603-96F7-9EBDC0CC2299}">
  <cacheSource type="worksheet">
    <worksheetSource name="scores_fixtures__2"/>
  </cacheSource>
  <cacheFields count="15">
    <cacheField name="Wk" numFmtId="0">
      <sharedItems containsSemiMixedTypes="0" containsString="0" containsNumber="1" containsInteger="1" minValue="1" maxValue="38"/>
    </cacheField>
    <cacheField name="Day" numFmtId="0">
      <sharedItems count="7">
        <s v="Fri"/>
        <s v="Sat"/>
        <s v="Sun"/>
        <s v="Mon"/>
        <s v="Tue"/>
        <s v="Wed"/>
        <s v="Thu"/>
      </sharedItems>
    </cacheField>
    <cacheField name="Date" numFmtId="22">
      <sharedItems containsSemiMixedTypes="0" containsNonDate="0" containsDate="1" containsString="0" minDate="2021-08-13T00:00:00" maxDate="2022-05-23T00:00:00"/>
    </cacheField>
    <cacheField name="Time" numFmtId="0">
      <sharedItems containsSemiMixedTypes="0" containsString="0" containsNumber="1" minValue="0.5" maxValue="0.84375"/>
    </cacheField>
    <cacheField name="Team" numFmtId="0">
      <sharedItems/>
    </cacheField>
    <cacheField name="Score.1" numFmtId="0">
      <sharedItems containsSemiMixedTypes="0" containsString="0" containsNumber="1" containsInteger="1" minValue="0" maxValue="7"/>
    </cacheField>
    <cacheField name="Score.2" numFmtId="0">
      <sharedItems containsSemiMixedTypes="0" containsString="0" containsNumber="1" containsInteger="1" minValue="0" maxValue="6"/>
    </cacheField>
    <cacheField name="opponent" numFmtId="0">
      <sharedItems/>
    </cacheField>
    <cacheField name="Attendance" numFmtId="0">
      <sharedItems containsSemiMixedTypes="0" containsString="0" containsNumber="1" containsInteger="1" minValue="13933" maxValue="73564"/>
    </cacheField>
    <cacheField name="Stadium" numFmtId="0">
      <sharedItems/>
    </cacheField>
    <cacheField name="Referee" numFmtId="0">
      <sharedItems/>
    </cacheField>
    <cacheField name="win team" numFmtId="0">
      <sharedItems/>
    </cacheField>
    <cacheField name="lose team" numFmtId="0">
      <sharedItems/>
    </cacheField>
    <cacheField name="draw" numFmtId="0">
      <sharedItems/>
    </cacheField>
    <cacheField name="Column1" numFmtId="0">
      <sharedItems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693.225000810184" createdVersion="8" refreshedVersion="8" minRefreshableVersion="3" recordCount="20" xr:uid="{C5F92A66-35C3-4335-BF6D-624DA9AC53A7}">
  <cacheSource type="worksheet">
    <worksheetSource name="stats"/>
  </cacheSource>
  <cacheFields count="18">
    <cacheField name="Rank" numFmtId="0">
      <sharedItems containsSemiMixedTypes="0" containsString="0" containsNumber="1" containsInteger="1" minValue="1" maxValue="20"/>
    </cacheField>
    <cacheField name="Team11" numFmtId="0">
      <sharedItems count="20">
        <s v="Liverpool"/>
        <s v="Tottenham"/>
        <s v="Manchester Utd"/>
        <s v="Manchester City"/>
        <s v="Leicester City"/>
        <s v="Crystal Palace"/>
        <s v="West Ham"/>
        <s v="Brentford"/>
        <s v="Chelsea"/>
        <s v="Arsenal"/>
        <s v="Aston Villa"/>
        <s v="Leeds United"/>
        <s v="Norwich City"/>
        <s v="Southampton"/>
        <s v="Everton"/>
        <s v="Watford"/>
        <s v="Burnley"/>
        <s v="Brighton"/>
        <s v="Newcastle Utd"/>
        <s v="Wolves"/>
      </sharedItems>
    </cacheField>
    <cacheField name="Win11" numFmtId="0">
      <sharedItems containsSemiMixedTypes="0" containsString="0" containsNumber="1" containsInteger="1" minValue="5" maxValue="29"/>
    </cacheField>
    <cacheField name="Draw11" numFmtId="0">
      <sharedItems containsSemiMixedTypes="0" containsString="0" containsNumber="1" containsInteger="1" minValue="3" maxValue="15"/>
    </cacheField>
    <cacheField name="Lose11" numFmtId="0">
      <sharedItems containsSemiMixedTypes="0" containsString="0" containsNumber="1" containsInteger="1" minValue="2" maxValue="27"/>
    </cacheField>
    <cacheField name="Goals for11" numFmtId="0">
      <sharedItems containsSemiMixedTypes="0" containsString="0" containsNumber="1" containsInteger="1" minValue="23" maxValue="99"/>
    </cacheField>
    <cacheField name="Goals against11" numFmtId="0">
      <sharedItems containsSemiMixedTypes="0" containsString="0" containsNumber="1" containsInteger="1" minValue="26" maxValue="84"/>
    </cacheField>
    <cacheField name="Goal difference11" numFmtId="0">
      <sharedItems containsSemiMixedTypes="0" containsString="0" containsNumber="1" containsInteger="1" minValue="-61" maxValue="73"/>
    </cacheField>
    <cacheField name="Total points11" numFmtId="0">
      <sharedItems containsSemiMixedTypes="0" containsString="0" containsNumber="1" containsInteger="1" minValue="22" maxValue="93"/>
    </cacheField>
    <cacheField name="Average points earned per match" numFmtId="0">
      <sharedItems containsSemiMixedTypes="0" containsString="0" containsNumber="1" minValue="0.57999999999999996" maxValue="2.4500000000000002"/>
    </cacheField>
    <cacheField name="Attendance11" numFmtId="0">
      <sharedItems containsSemiMixedTypes="0" containsString="0" containsNumber="1" containsInteger="1" minValue="16918" maxValue="73150"/>
    </cacheField>
    <cacheField name="Top Team Scorer11" numFmtId="0">
      <sharedItems/>
    </cacheField>
    <cacheField name=" Scorer12" numFmtId="0">
      <sharedItems containsSemiMixedTypes="0" containsString="0" containsNumber="1" containsInteger="1" minValue="6" maxValue="23"/>
    </cacheField>
    <cacheField name=" rank2" numFmtId="0">
      <sharedItems containsSemiMixedTypes="0" containsString="0" containsNumber="1" containsInteger="1" minValue="1" maxValue="10"/>
    </cacheField>
    <cacheField name=" Yellow" numFmtId="0">
      <sharedItems containsSemiMixedTypes="0" containsString="0" containsNumber="1" containsInteger="1" minValue="0" maxValue="3"/>
    </cacheField>
    <cacheField name="assist" numFmtId="0">
      <sharedItems containsSemiMixedTypes="0" containsString="0" containsNumber="1" containsInteger="1" minValue="2" maxValue="13"/>
    </cacheField>
    <cacheField name="Goalkeeper11" numFmtId="0">
      <sharedItems/>
    </cacheField>
    <cacheField name="Notes" numFmtId="0">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3240743" backgroundQuery="1" createdVersion="8" refreshedVersion="8" minRefreshableVersion="3" recordCount="0" supportSubquery="1" supportAdvancedDrill="1" xr:uid="{AA08089C-A667-4A42-857C-9B36F8CB7BF3}">
  <cacheSource type="external" connectionId="6"/>
  <cacheFields count="6">
    <cacheField name="[stats].[Team11].[Team11]" caption="Team11" numFmtId="0" hierarchy="16" level="1">
      <sharedItems count="1">
        <s v="Brighton"/>
      </sharedItems>
    </cacheField>
    <cacheField name="[Measures].[Sum of Win11]" caption="Sum of Win11" numFmtId="0" hierarchy="43" level="32767"/>
    <cacheField name="[wages].[Team].[Team]" caption="Team" numFmtId="0" hierarchy="34" level="1">
      <sharedItems containsSemiMixedTypes="0" containsNonDate="0" containsString="0"/>
    </cacheField>
    <cacheField name="[wages].[Rank11].[Rank11]" caption="Rank11" numFmtId="0" hierarchy="33" level="1">
      <sharedItems containsSemiMixedTypes="0" containsNonDate="0" containsString="0"/>
    </cacheField>
    <cacheField name="[Measures].[Sum of Draw11]" caption="Sum of Draw11" numFmtId="0" hierarchy="48" level="32767"/>
    <cacheField name="[Measures].[Sum of Lose11]" caption="Sum of Lose11" numFmtId="0" hierarchy="49" level="32767"/>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3"/>
      </fieldsUsage>
    </cacheHierarchy>
    <cacheHierarchy uniqueName="[wages].[Team]" caption="Team" attribute="1" defaultMemberUniqueName="[wages].[Team].[All]" allUniqueName="[wages].[Team].[All]" dimensionUniqueName="[wages]" displayFolder="" count="2" memberValueDatatype="130" unbalanced="0">
      <fieldsUsage count="2">
        <fieldUsage x="-1"/>
        <fieldUsage x="2"/>
      </fieldsUsage>
    </cacheHierarchy>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3587966" backgroundQuery="1" createdVersion="8" refreshedVersion="8" minRefreshableVersion="3" recordCount="0" supportSubquery="1" supportAdvancedDrill="1" xr:uid="{214CB235-7962-416C-B9DE-63B1DBBCC5E9}">
  <cacheSource type="external" connectionId="6"/>
  <cacheFields count="4">
    <cacheField name="[wages].[Team].[Team]" caption="Team" numFmtId="0" hierarchy="34" level="1">
      <sharedItems count="1">
        <s v="Brighton"/>
      </sharedItems>
    </cacheField>
    <cacheField name="[Measures].[Sum of Rank11]" caption="Sum of Rank11" numFmtId="0" hierarchy="44" level="32767"/>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2" memberValueDatatype="130" unbalanced="0">
      <fieldsUsage count="2">
        <fieldUsage x="-1"/>
        <fieldUsage x="0"/>
      </fieldsUsage>
    </cacheHierarchy>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oneField="1" hidden="1">
      <fieldsUsage count="1">
        <fieldUsage x="1"/>
      </fieldsUsage>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3935182" backgroundQuery="1" createdVersion="8" refreshedVersion="8" minRefreshableVersion="3" recordCount="0" supportSubquery="1" supportAdvancedDrill="1" xr:uid="{B85C46C3-85C1-4BED-A291-059922D122A4}">
  <cacheSource type="external" connectionId="6"/>
  <cacheFields count="4">
    <cacheField name="[wages].[Team].[Team]" caption="Team" numFmtId="0" hierarchy="34" level="1">
      <sharedItems count="1">
        <s v="Brighton"/>
      </sharedItems>
    </cacheField>
    <cacheField name="[Measures].[Sum of Number of Players11]" caption="Sum of Number of Players11" numFmtId="0" hierarchy="45" level="32767"/>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2" memberValueDatatype="130" unbalanced="0">
      <fieldsUsage count="2">
        <fieldUsage x="-1"/>
        <fieldUsage x="0"/>
      </fieldsUsage>
    </cacheHierarchy>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4166667" backgroundQuery="1" createdVersion="8" refreshedVersion="8" minRefreshableVersion="3" recordCount="0" supportSubquery="1" supportAdvancedDrill="1" xr:uid="{089878D3-9CBF-4B84-8F80-9908E275ED11}">
  <cacheSource type="external" connectionId="6"/>
  <cacheFields count="4">
    <cacheField name="[Measures].[Sum of Weekly Wages11]" caption="Sum of Weekly Wages11" numFmtId="0" hierarchy="46" level="32767"/>
    <cacheField name="[wages].[Team].[Team]" caption="Team" numFmtId="0" hierarchy="34" level="1">
      <sharedItems count="1">
        <s v="Brighton"/>
      </sharedItems>
    </cacheField>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2" memberValueDatatype="130" unbalanced="0">
      <fieldsUsage count="2">
        <fieldUsage x="-1"/>
        <fieldUsage x="1"/>
      </fieldsUsage>
    </cacheHierarchy>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oneField="1" hidden="1">
      <fieldsUsage count="1">
        <fieldUsage x="0"/>
      </fieldsUsage>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451389" backgroundQuery="1" createdVersion="8" refreshedVersion="8" minRefreshableVersion="3" recordCount="0" supportSubquery="1" supportAdvancedDrill="1" xr:uid="{B7E824F8-8F10-4A84-A545-322FC4D97162}">
  <cacheSource type="external" connectionId="6"/>
  <cacheFields count="3">
    <cacheField name="[stats].[Team11].[Team11]" caption="Team11" numFmtId="0" hierarchy="16" level="1">
      <sharedItems count="1">
        <s v="Brighton"/>
      </sharedItems>
    </cacheField>
    <cacheField name="[Measures].[Sum of Draw11]" caption="Sum of Draw11" numFmtId="0" hierarchy="48"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4745367" backgroundQuery="1" createdVersion="8" refreshedVersion="8" minRefreshableVersion="3" recordCount="0" supportSubquery="1" supportAdvancedDrill="1" xr:uid="{C6A27C5A-B2E0-4C4E-A2CA-5741D5C5D806}">
  <cacheSource type="external" connectionId="6"/>
  <cacheFields count="3">
    <cacheField name="[stats].[Team11].[Team11]" caption="Team11" numFmtId="0" hierarchy="16" level="1">
      <sharedItems count="1">
        <s v="Brighton"/>
      </sharedItems>
    </cacheField>
    <cacheField name="[Measures].[Sum of Lose11]" caption="Sum of Lose11" numFmtId="0" hierarchy="49"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5092591" backgroundQuery="1" createdVersion="8" refreshedVersion="8" minRefreshableVersion="3" recordCount="0" supportSubquery="1" supportAdvancedDrill="1" xr:uid="{AA2F8E11-0A60-46E9-8A15-45409D4CAFE8}">
  <cacheSource type="external" connectionId="6"/>
  <cacheFields count="4">
    <cacheField name="[wages].[Team].[Team]" caption="Team" numFmtId="0" hierarchy="34" level="1">
      <sharedItems count="1">
        <s v="Brighton"/>
      </sharedItems>
    </cacheField>
    <cacheField name="[Measures].[Sum of Annual Wages11]" caption="Sum of Annual Wages11" numFmtId="0" hierarchy="47" level="32767"/>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2" memberValueDatatype="130" unbalanced="0">
      <fieldsUsage count="2">
        <fieldUsage x="-1"/>
        <fieldUsage x="0"/>
      </fieldsUsage>
    </cacheHierarchy>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5439814" backgroundQuery="1" createdVersion="8" refreshedVersion="8" minRefreshableVersion="3" recordCount="0" supportSubquery="1" supportAdvancedDrill="1" xr:uid="{6C7BE546-5E63-4C00-A295-8B8136B4D687}">
  <cacheSource type="external" connectionId="6"/>
  <cacheFields count="3">
    <cacheField name="[stats].[Team11].[Team11]" caption="Team11" numFmtId="0" hierarchy="16" level="1">
      <sharedItems count="1">
        <s v="Brighton"/>
      </sharedItems>
    </cacheField>
    <cacheField name="[Measures].[Sum of Attendance11]" caption="Sum of Attendance11" numFmtId="0" hierarchy="54"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5671298" backgroundQuery="1" createdVersion="8" refreshedVersion="8" minRefreshableVersion="3" recordCount="0" supportSubquery="1" supportAdvancedDrill="1" xr:uid="{FA709799-1FC5-4103-A06E-7968A2E3AB8F}">
  <cacheSource type="external" connectionId="6"/>
  <cacheFields count="3">
    <cacheField name="[stats].[Team11].[Team11]" caption="Team11" numFmtId="0" hierarchy="16" level="1">
      <sharedItems count="1">
        <s v="Brighton"/>
      </sharedItems>
    </cacheField>
    <cacheField name="[Measures].[Sum of Average points earned per match]" caption="Sum of Average points earned per match" numFmtId="0" hierarchy="53"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6018522" backgroundQuery="1" createdVersion="8" refreshedVersion="8" minRefreshableVersion="3" recordCount="0" supportSubquery="1" supportAdvancedDrill="1" xr:uid="{04AD7D6D-BB7B-48DF-B538-4D320690066D}">
  <cacheSource type="external" connectionId="6"/>
  <cacheFields count="3">
    <cacheField name="[stats].[Team11].[Team11]" caption="Team11" numFmtId="0" hierarchy="16" level="1">
      <sharedItems count="1">
        <s v="Brighton"/>
      </sharedItems>
    </cacheField>
    <cacheField name="[Measures].[Sum of Goals against11]" caption="Sum of Goals against11" numFmtId="0" hierarchy="51"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6365738" backgroundQuery="1" createdVersion="8" refreshedVersion="8" minRefreshableVersion="3" recordCount="0" supportSubquery="1" supportAdvancedDrill="1" xr:uid="{24358D01-A42D-4E10-A994-144EA2DB9C6D}">
  <cacheSource type="external" connectionId="6"/>
  <cacheFields count="4">
    <cacheField name="[stats].[Goalkeeper11].[Goalkeeper11]" caption="Goalkeeper11" numFmtId="0" hierarchy="31" level="1">
      <sharedItems count="1">
        <s v="Robert SÃ¡nchez"/>
      </sharedItems>
    </cacheField>
    <cacheField name="[Measures].[Sum of Goals against11]" caption="Sum of Goals against11" numFmtId="0" hierarchy="51" level="32767"/>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2" memberValueDatatype="130" unbalanced="0">
      <fieldsUsage count="2">
        <fieldUsage x="-1"/>
        <fieldUsage x="0"/>
      </fieldsUsage>
    </cacheHierarchy>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6712961" backgroundQuery="1" createdVersion="8" refreshedVersion="8" minRefreshableVersion="3" recordCount="0" supportSubquery="1" supportAdvancedDrill="1" xr:uid="{884D1DFD-BE19-4DB2-BD35-29CBA4FAB353}">
  <cacheSource type="external" connectionId="6"/>
  <cacheFields count="3">
    <cacheField name="[stats].[Team11].[Team11]" caption="Team11" numFmtId="0" hierarchy="16" level="1">
      <sharedItems count="1">
        <s v="Brighton"/>
      </sharedItems>
    </cacheField>
    <cacheField name="[Measures].[Sum of Total points11]" caption="Sum of Total points11" numFmtId="0" hierarchy="52" level="32767"/>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0"/>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7060184" backgroundQuery="1" createdVersion="8" refreshedVersion="8" minRefreshableVersion="3" recordCount="0" supportSubquery="1" supportAdvancedDrill="1" xr:uid="{AE317972-15E8-4FEE-876C-4B57E15CA90F}">
  <cacheSource type="external" connectionId="6"/>
  <cacheFields count="3">
    <cacheField name="[Measures].[Sum of Goals for11]" caption="Sum of Goals for11" numFmtId="0" hierarchy="50" level="32767"/>
    <cacheField name="[stats].[Team11].[Team11]" caption="Team11" numFmtId="0" hierarchy="16" level="1">
      <sharedItems count="1">
        <s v="Brighton"/>
      </sharedItems>
    </cacheField>
    <cacheField name="[wages].[Rank11].[Rank11]" caption="Rank11" numFmtId="0" hierarchy="33" level="1">
      <sharedItems containsSemiMixedTypes="0" containsNonDate="0" containsString="0"/>
    </cacheField>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1"/>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oneField="1" hidden="1">
      <fieldsUsage count="1">
        <fieldUsage x="0"/>
      </fieldsUsage>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hidden="1">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38107407407" backgroundQuery="1" createdVersion="8" refreshedVersion="8" minRefreshableVersion="3" recordCount="0" supportSubquery="1" supportAdvancedDrill="1" xr:uid="{EF8433CE-F189-437D-A641-CC6418DA1A86}">
  <cacheSource type="external" connectionId="6"/>
  <cacheFields count="7">
    <cacheField name="[Measures].[Sum of Scorer12]" caption="Sum of Scorer12" numFmtId="0" hierarchy="55" level="32767"/>
    <cacheField name="[stats].[Top Team Scorer11].[Top Team Scorer11]" caption="Top Team Scorer11" numFmtId="0" hierarchy="26" level="1">
      <sharedItems count="1">
        <s v="Leandro Trossard, Neal Maupay"/>
      </sharedItems>
    </cacheField>
    <cacheField name="[wages].[Rank11].[Rank11]" caption="Rank11" numFmtId="0" hierarchy="33" level="1">
      <sharedItems containsSemiMixedTypes="0" containsNonDate="0" containsString="0"/>
    </cacheField>
    <cacheField name="[stats].[Team11].[Team11]" caption="Team11" numFmtId="0" hierarchy="16" level="1">
      <sharedItems containsSemiMixedTypes="0" containsNonDate="0" containsString="0"/>
    </cacheField>
    <cacheField name="[Measures].[Sum of Yellow]" caption="Sum of Yellow" numFmtId="0" hierarchy="61" level="32767"/>
    <cacheField name="[Measures].[Sum of assist]" caption="Sum of assist" numFmtId="0" hierarchy="62" level="32767"/>
    <cacheField name="[Measures].[Sum of rank2]" caption="Sum of rank2" numFmtId="0" hierarchy="63" level="32767"/>
  </cacheFields>
  <cacheHierarchies count="64">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fieldsUsage count="2">
        <fieldUsage x="-1"/>
        <fieldUsage x="3"/>
      </fieldsUsage>
    </cacheHierarchy>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2" memberValueDatatype="130" unbalanced="0">
      <fieldsUsage count="2">
        <fieldUsage x="-1"/>
        <fieldUsage x="1"/>
      </fieldsUsage>
    </cacheHierarchy>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2" memberValueDatatype="20" unbalanced="0">
      <fieldsUsage count="2">
        <fieldUsage x="-1"/>
        <fieldUsage x="2"/>
      </fieldsUsage>
    </cacheHierarchy>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oneField="1" hidden="1">
      <fieldsUsage count="1">
        <fieldUsage x="4"/>
      </fieldsUsage>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oneField="1" hidden="1">
      <fieldsUsage count="1">
        <fieldUsage x="5"/>
      </fieldsUsage>
      <extLst>
        <ext xmlns:x15="http://schemas.microsoft.com/office/spreadsheetml/2010/11/main" uri="{B97F6D7D-B522-45F9-BDA1-12C45D357490}">
          <x15:cacheHierarchy aggregatedColumn="30"/>
        </ext>
      </extLst>
    </cacheHierarchy>
    <cacheHierarchy uniqueName="[Measures].[Sum of rank2]" caption="Sum of rank2" measure="1" displayFolder="" measureGroup="stats" count="0" oneField="1" hidden="1">
      <fieldsUsage count="1">
        <fieldUsage x="6"/>
      </fieldsUsage>
      <extLst>
        <ext xmlns:x15="http://schemas.microsoft.com/office/spreadsheetml/2010/11/main" uri="{B97F6D7D-B522-45F9-BDA1-12C45D357490}">
          <x15:cacheHierarchy aggregatedColumn="28"/>
        </ext>
      </extLst>
    </cacheHierarchy>
  </cacheHierarchies>
  <kpis count="0"/>
  <dimensions count="4">
    <dimension measure="1" name="Measures" uniqueName="[Measures]" caption="Measures"/>
    <dimension name="scores_fixtures__2" uniqueName="[scores_fixtures__2]" caption="scores_fixtures__2"/>
    <dimension name="stats" uniqueName="[stats]" caption="stats"/>
    <dimension name="wages" uniqueName="[wages]" caption="wages"/>
  </dimensions>
  <measureGroups count="3">
    <measureGroup name="scores_fixtures__2" caption="scores_fixtures__2"/>
    <measureGroup name="stats" caption="stats"/>
    <measureGroup name="wages" caption="wages"/>
  </measureGroups>
  <maps count="5">
    <map measureGroup="0" dimension="1"/>
    <map measureGroup="0" dimension="2"/>
    <map measureGroup="1" dimension="2"/>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693.202154976854" backgroundQuery="1" createdVersion="3" refreshedVersion="8" minRefreshableVersion="3" recordCount="0" supportSubquery="1" supportAdvancedDrill="1" xr:uid="{EB87B3CD-CC2F-42D7-983E-C8478C495B8F}">
  <cacheSource type="external" connectionId="6">
    <extLst>
      <ext xmlns:x14="http://schemas.microsoft.com/office/spreadsheetml/2009/9/main" uri="{F057638F-6D5F-4e77-A914-E7F072B9BCA8}">
        <x14:sourceConnection name="ThisWorkbookDataModel"/>
      </ext>
    </extLst>
  </cacheSource>
  <cacheFields count="0"/>
  <cacheHierarchies count="63">
    <cacheHierarchy uniqueName="[scores_fixtures__2].[Wk]" caption="Wk" attribute="1" defaultMemberUniqueName="[scores_fixtures__2].[Wk].[All]" allUniqueName="[scores_fixtures__2].[Wk].[All]" dimensionUniqueName="[scores_fixtures__2]" displayFolder="" count="0" memberValueDatatype="20" unbalanced="0"/>
    <cacheHierarchy uniqueName="[scores_fixtures__2].[Day]" caption="Day" attribute="1" defaultMemberUniqueName="[scores_fixtures__2].[Day].[All]" allUniqueName="[scores_fixtures__2].[Day].[All]" dimensionUniqueName="[scores_fixtures__2]" displayFolder="" count="0" memberValueDatatype="130" unbalanced="0"/>
    <cacheHierarchy uniqueName="[scores_fixtures__2].[Date]" caption="Date" attribute="1" time="1" defaultMemberUniqueName="[scores_fixtures__2].[Date].[All]" allUniqueName="[scores_fixtures__2].[Date].[All]" dimensionUniqueName="[scores_fixtures__2]" displayFolder="" count="0" memberValueDatatype="7" unbalanced="0"/>
    <cacheHierarchy uniqueName="[scores_fixtures__2].[Time]" caption="Time" attribute="1" defaultMemberUniqueName="[scores_fixtures__2].[Time].[All]" allUniqueName="[scores_fixtures__2].[Time].[All]" dimensionUniqueName="[scores_fixtures__2]" displayFolder="" count="0" memberValueDatatype="5" unbalanced="0"/>
    <cacheHierarchy uniqueName="[scores_fixtures__2].[Team]" caption="Team" attribute="1" defaultMemberUniqueName="[scores_fixtures__2].[Team].[All]" allUniqueName="[scores_fixtures__2].[Team].[All]" dimensionUniqueName="[scores_fixtures__2]" displayFolder="" count="0" memberValueDatatype="130" unbalanced="0"/>
    <cacheHierarchy uniqueName="[scores_fixtures__2].[Score.1]" caption="Score.1" attribute="1" defaultMemberUniqueName="[scores_fixtures__2].[Score.1].[All]" allUniqueName="[scores_fixtures__2].[Score.1].[All]" dimensionUniqueName="[scores_fixtures__2]" displayFolder="" count="0" memberValueDatatype="20" unbalanced="0"/>
    <cacheHierarchy uniqueName="[scores_fixtures__2].[Score.2]" caption="Score.2" attribute="1" defaultMemberUniqueName="[scores_fixtures__2].[Score.2].[All]" allUniqueName="[scores_fixtures__2].[Score.2].[All]" dimensionUniqueName="[scores_fixtures__2]" displayFolder="" count="0" memberValueDatatype="20" unbalanced="0"/>
    <cacheHierarchy uniqueName="[scores_fixtures__2].[opponent]" caption="opponent" attribute="1" defaultMemberUniqueName="[scores_fixtures__2].[opponent].[All]" allUniqueName="[scores_fixtures__2].[opponent].[All]" dimensionUniqueName="[scores_fixtures__2]" displayFolder="" count="0" memberValueDatatype="130" unbalanced="0"/>
    <cacheHierarchy uniqueName="[scores_fixtures__2].[Attendance]" caption="Attendance" attribute="1" defaultMemberUniqueName="[scores_fixtures__2].[Attendance].[All]" allUniqueName="[scores_fixtures__2].[Attendance].[All]" dimensionUniqueName="[scores_fixtures__2]" displayFolder="" count="0" memberValueDatatype="20" unbalanced="0"/>
    <cacheHierarchy uniqueName="[scores_fixtures__2].[Stadium]" caption="Stadium" attribute="1" defaultMemberUniqueName="[scores_fixtures__2].[Stadium].[All]" allUniqueName="[scores_fixtures__2].[Stadium].[All]" dimensionUniqueName="[scores_fixtures__2]" displayFolder="" count="0" memberValueDatatype="130" unbalanced="0"/>
    <cacheHierarchy uniqueName="[scores_fixtures__2].[Referee]" caption="Referee" attribute="1" defaultMemberUniqueName="[scores_fixtures__2].[Referee].[All]" allUniqueName="[scores_fixtures__2].[Referee].[All]" dimensionUniqueName="[scores_fixtures__2]" displayFolder="" count="0" memberValueDatatype="130" unbalanced="0"/>
    <cacheHierarchy uniqueName="[scores_fixtures__2].[win team]" caption="win team" attribute="1" defaultMemberUniqueName="[scores_fixtures__2].[win team].[All]" allUniqueName="[scores_fixtures__2].[win team].[All]" dimensionUniqueName="[scores_fixtures__2]" displayFolder="" count="0" memberValueDatatype="130" unbalanced="0"/>
    <cacheHierarchy uniqueName="[scores_fixtures__2].[lose team]" caption="lose team" attribute="1" defaultMemberUniqueName="[scores_fixtures__2].[lose team].[All]" allUniqueName="[scores_fixtures__2].[lose team].[All]" dimensionUniqueName="[scores_fixtures__2]" displayFolder="" count="0" memberValueDatatype="130" unbalanced="0"/>
    <cacheHierarchy uniqueName="[scores_fixtures__2].[draw]" caption="draw" attribute="1" defaultMemberUniqueName="[scores_fixtures__2].[draw].[All]" allUniqueName="[scores_fixtures__2].[draw].[All]" dimensionUniqueName="[scores_fixtures__2]" displayFolder="" count="0" memberValueDatatype="130" unbalanced="0"/>
    <cacheHierarchy uniqueName="[scores_fixtures__2].[Column1]" caption="Column1" attribute="1" defaultMemberUniqueName="[scores_fixtures__2].[Column1].[All]" allUniqueName="[scores_fixtures__2].[Column1].[All]" dimensionUniqueName="[scores_fixtures__2]" displayFolder="" count="0" memberValueDatatype="130" unbalanced="0"/>
    <cacheHierarchy uniqueName="[stats].[Rank]" caption="Rank" attribute="1" defaultMemberUniqueName="[stats].[Rank].[All]" allUniqueName="[stats].[Rank].[All]" dimensionUniqueName="[stats]" displayFolder="" count="0" memberValueDatatype="20" unbalanced="0"/>
    <cacheHierarchy uniqueName="[stats].[Team11]" caption="Team11" attribute="1" defaultMemberUniqueName="[stats].[Team11].[All]" allUniqueName="[stats].[Team11].[All]" dimensionUniqueName="[stats]" displayFolder="" count="2" memberValueDatatype="130" unbalanced="0"/>
    <cacheHierarchy uniqueName="[stats].[Win11]" caption="Win11" attribute="1" defaultMemberUniqueName="[stats].[Win11].[All]" allUniqueName="[stats].[Win11].[All]" dimensionUniqueName="[stats]" displayFolder="" count="0" memberValueDatatype="20" unbalanced="0"/>
    <cacheHierarchy uniqueName="[stats].[Draw11]" caption="Draw11" attribute="1" defaultMemberUniqueName="[stats].[Draw11].[All]" allUniqueName="[stats].[Draw11].[All]" dimensionUniqueName="[stats]" displayFolder="" count="0" memberValueDatatype="20" unbalanced="0"/>
    <cacheHierarchy uniqueName="[stats].[Lose11]" caption="Lose11" attribute="1" defaultMemberUniqueName="[stats].[Lose11].[All]" allUniqueName="[stats].[Lose11].[All]" dimensionUniqueName="[stats]" displayFolder="" count="0" memberValueDatatype="20" unbalanced="0"/>
    <cacheHierarchy uniqueName="[stats].[Goals for11]" caption="Goals for11" attribute="1" defaultMemberUniqueName="[stats].[Goals for11].[All]" allUniqueName="[stats].[Goals for11].[All]" dimensionUniqueName="[stats]" displayFolder="" count="0" memberValueDatatype="20" unbalanced="0"/>
    <cacheHierarchy uniqueName="[stats].[Goals against11]" caption="Goals against11" attribute="1" defaultMemberUniqueName="[stats].[Goals against11].[All]" allUniqueName="[stats].[Goals against11].[All]" dimensionUniqueName="[stats]" displayFolder="" count="0" memberValueDatatype="20" unbalanced="0"/>
    <cacheHierarchy uniqueName="[stats].[Goal difference11]" caption="Goal difference11" attribute="1" defaultMemberUniqueName="[stats].[Goal difference11].[All]" allUniqueName="[stats].[Goal difference11].[All]" dimensionUniqueName="[stats]" displayFolder="" count="0" memberValueDatatype="20" unbalanced="0"/>
    <cacheHierarchy uniqueName="[stats].[Total points11]" caption="Total points11" attribute="1" defaultMemberUniqueName="[stats].[Total points11].[All]" allUniqueName="[stats].[Total points11].[All]" dimensionUniqueName="[stats]" displayFolder="" count="0" memberValueDatatype="20" unbalanced="0"/>
    <cacheHierarchy uniqueName="[stats].[Average points earned per match]" caption="Average points earned per match" attribute="1" defaultMemberUniqueName="[stats].[Average points earned per match].[All]" allUniqueName="[stats].[Average points earned per match].[All]" dimensionUniqueName="[stats]" displayFolder="" count="0" memberValueDatatype="5" unbalanced="0"/>
    <cacheHierarchy uniqueName="[stats].[Attendance11]" caption="Attendance11" attribute="1" defaultMemberUniqueName="[stats].[Attendance11].[All]" allUniqueName="[stats].[Attendance11].[All]" dimensionUniqueName="[stats]" displayFolder="" count="0" memberValueDatatype="20" unbalanced="0"/>
    <cacheHierarchy uniqueName="[stats].[Top Team Scorer11]" caption="Top Team Scorer11" attribute="1" defaultMemberUniqueName="[stats].[Top Team Scorer11].[All]" allUniqueName="[stats].[Top Team Scorer11].[All]" dimensionUniqueName="[stats]" displayFolder="" count="0" memberValueDatatype="130" unbalanced="0"/>
    <cacheHierarchy uniqueName="[stats].[Scorer12]" caption="Scorer12" attribute="1" defaultMemberUniqueName="[stats].[Scorer12].[All]" allUniqueName="[stats].[Scorer12].[All]" dimensionUniqueName="[stats]" displayFolder="" count="0" memberValueDatatype="20" unbalanced="0"/>
    <cacheHierarchy uniqueName="[stats].[rank2]" caption="rank2" attribute="1" defaultMemberUniqueName="[stats].[rank2].[All]" allUniqueName="[stats].[rank2].[All]" dimensionUniqueName="[stats]" displayFolder="" count="0" memberValueDatatype="20" unbalanced="0"/>
    <cacheHierarchy uniqueName="[stats].[Yellow]" caption="Yellow" attribute="1" defaultMemberUniqueName="[stats].[Yellow].[All]" allUniqueName="[stats].[Yellow].[All]" dimensionUniqueName="[stats]" displayFolder="" count="0" memberValueDatatype="20" unbalanced="0"/>
    <cacheHierarchy uniqueName="[stats].[assist]" caption="assist" attribute="1" defaultMemberUniqueName="[stats].[assist].[All]" allUniqueName="[stats].[assist].[All]" dimensionUniqueName="[stats]" displayFolder="" count="0" memberValueDatatype="20" unbalanced="0"/>
    <cacheHierarchy uniqueName="[stats].[Goalkeeper11]" caption="Goalkeeper11" attribute="1" defaultMemberUniqueName="[stats].[Goalkeeper11].[All]" allUniqueName="[stats].[Goalkeeper11].[All]" dimensionUniqueName="[stats]" displayFolder="" count="0" memberValueDatatype="130" unbalanced="0"/>
    <cacheHierarchy uniqueName="[stats].[Notes]" caption="Notes" attribute="1" defaultMemberUniqueName="[stats].[Notes].[All]" allUniqueName="[stats].[Notes].[All]" dimensionUniqueName="[stats]" displayFolder="" count="0" memberValueDatatype="130" unbalanced="0"/>
    <cacheHierarchy uniqueName="[wages].[Rank11]" caption="Rank11" attribute="1" defaultMemberUniqueName="[wages].[Rank11].[All]" allUniqueName="[wages].[Rank11].[All]" dimensionUniqueName="[wages]" displayFolder="" count="0" memberValueDatatype="20" unbalanced="0"/>
    <cacheHierarchy uniqueName="[wages].[Team]" caption="Team" attribute="1" defaultMemberUniqueName="[wages].[Team].[All]" allUniqueName="[wages].[Team].[All]" dimensionUniqueName="[wages]" displayFolder="" count="0" memberValueDatatype="130" unbalanced="0"/>
    <cacheHierarchy uniqueName="[wages].[Number of Players11]" caption="Number of Players11" attribute="1" defaultMemberUniqueName="[wages].[Number of Players11].[All]" allUniqueName="[wages].[Number of Players11].[All]" dimensionUniqueName="[wages]" displayFolder="" count="0" memberValueDatatype="20" unbalanced="0"/>
    <cacheHierarchy uniqueName="[wages].[Weekly Wages11]" caption="Weekly Wages11" attribute="1" defaultMemberUniqueName="[wages].[Weekly Wages11].[All]" allUniqueName="[wages].[Weekly Wages11].[All]" dimensionUniqueName="[wages]" displayFolder="" count="0" memberValueDatatype="20" unbalanced="0"/>
    <cacheHierarchy uniqueName="[wages].[Annual Wages11]" caption="Annual Wages11" attribute="1" defaultMemberUniqueName="[wages].[Annual Wages11].[All]" allUniqueName="[wages].[Annual Wages11].[All]" dimensionUniqueName="[wages]" displayFolder="" count="0" memberValueDatatype="20" unbalanced="0"/>
    <cacheHierarchy uniqueName="[wages].[% Estimated11]" caption="% Estimated11" attribute="1" defaultMemberUniqueName="[wages].[% Estimated11].[All]" allUniqueName="[wages].[% Estimated11].[All]" dimensionUniqueName="[wages]" displayFolder="" count="0" memberValueDatatype="5" unbalanced="0"/>
    <cacheHierarchy uniqueName="[Measures].[__XL_Count wages]" caption="__XL_Count wages" measure="1" displayFolder="" measureGroup="wages" count="0" hidden="1"/>
    <cacheHierarchy uniqueName="[Measures].[__XL_Count stats]" caption="__XL_Count stats" measure="1" displayFolder="" measureGroup="stats" count="0" hidden="1"/>
    <cacheHierarchy uniqueName="[Measures].[__XL_Count scores_fixtures__2]" caption="__XL_Count scores_fixtures__2" measure="1" displayFolder="" measureGroup="scores_fixtures__2" count="0" hidden="1"/>
    <cacheHierarchy uniqueName="[Measures].[__No measures defined]" caption="__No measures defined" measure="1" displayFolder="" count="0" hidden="1"/>
    <cacheHierarchy uniqueName="[Measures].[Sum of Win11]" caption="Sum of Win11" measure="1" displayFolder="" measureGroup="stats" count="0" hidden="1">
      <extLst>
        <ext xmlns:x15="http://schemas.microsoft.com/office/spreadsheetml/2010/11/main" uri="{B97F6D7D-B522-45F9-BDA1-12C45D357490}">
          <x15:cacheHierarchy aggregatedColumn="17"/>
        </ext>
      </extLst>
    </cacheHierarchy>
    <cacheHierarchy uniqueName="[Measures].[Sum of Rank11]" caption="Sum of Rank11" measure="1" displayFolder="" measureGroup="wages" count="0" hidden="1">
      <extLst>
        <ext xmlns:x15="http://schemas.microsoft.com/office/spreadsheetml/2010/11/main" uri="{B97F6D7D-B522-45F9-BDA1-12C45D357490}">
          <x15:cacheHierarchy aggregatedColumn="33"/>
        </ext>
      </extLst>
    </cacheHierarchy>
    <cacheHierarchy uniqueName="[Measures].[Sum of Number of Players11]" caption="Sum of Number of Players11" measure="1" displayFolder="" measureGroup="wages" count="0" hidden="1">
      <extLst>
        <ext xmlns:x15="http://schemas.microsoft.com/office/spreadsheetml/2010/11/main" uri="{B97F6D7D-B522-45F9-BDA1-12C45D357490}">
          <x15:cacheHierarchy aggregatedColumn="35"/>
        </ext>
      </extLst>
    </cacheHierarchy>
    <cacheHierarchy uniqueName="[Measures].[Sum of Weekly Wages11]" caption="Sum of Weekly Wages11" measure="1" displayFolder="" measureGroup="wages" count="0" hidden="1">
      <extLst>
        <ext xmlns:x15="http://schemas.microsoft.com/office/spreadsheetml/2010/11/main" uri="{B97F6D7D-B522-45F9-BDA1-12C45D357490}">
          <x15:cacheHierarchy aggregatedColumn="36"/>
        </ext>
      </extLst>
    </cacheHierarchy>
    <cacheHierarchy uniqueName="[Measures].[Sum of Annual Wages11]" caption="Sum of Annual Wages11" measure="1" displayFolder="" measureGroup="wages" count="0" hidden="1">
      <extLst>
        <ext xmlns:x15="http://schemas.microsoft.com/office/spreadsheetml/2010/11/main" uri="{B97F6D7D-B522-45F9-BDA1-12C45D357490}">
          <x15:cacheHierarchy aggregatedColumn="37"/>
        </ext>
      </extLst>
    </cacheHierarchy>
    <cacheHierarchy uniqueName="[Measures].[Sum of Draw11]" caption="Sum of Draw11" measure="1" displayFolder="" measureGroup="stats" count="0" hidden="1">
      <extLst>
        <ext xmlns:x15="http://schemas.microsoft.com/office/spreadsheetml/2010/11/main" uri="{B97F6D7D-B522-45F9-BDA1-12C45D357490}">
          <x15:cacheHierarchy aggregatedColumn="18"/>
        </ext>
      </extLst>
    </cacheHierarchy>
    <cacheHierarchy uniqueName="[Measures].[Sum of Lose11]" caption="Sum of Lose11" measure="1" displayFolder="" measureGroup="stats" count="0" hidden="1">
      <extLst>
        <ext xmlns:x15="http://schemas.microsoft.com/office/spreadsheetml/2010/11/main" uri="{B97F6D7D-B522-45F9-BDA1-12C45D357490}">
          <x15:cacheHierarchy aggregatedColumn="19"/>
        </ext>
      </extLst>
    </cacheHierarchy>
    <cacheHierarchy uniqueName="[Measures].[Sum of Goals for11]" caption="Sum of Goals for11" measure="1" displayFolder="" measureGroup="stats" count="0" hidden="1">
      <extLst>
        <ext xmlns:x15="http://schemas.microsoft.com/office/spreadsheetml/2010/11/main" uri="{B97F6D7D-B522-45F9-BDA1-12C45D357490}">
          <x15:cacheHierarchy aggregatedColumn="20"/>
        </ext>
      </extLst>
    </cacheHierarchy>
    <cacheHierarchy uniqueName="[Measures].[Sum of Goals against11]" caption="Sum of Goals against11" measure="1" displayFolder="" measureGroup="stats" count="0" hidden="1">
      <extLst>
        <ext xmlns:x15="http://schemas.microsoft.com/office/spreadsheetml/2010/11/main" uri="{B97F6D7D-B522-45F9-BDA1-12C45D357490}">
          <x15:cacheHierarchy aggregatedColumn="21"/>
        </ext>
      </extLst>
    </cacheHierarchy>
    <cacheHierarchy uniqueName="[Measures].[Sum of Total points11]" caption="Sum of Total points11" measure="1" displayFolder="" measureGroup="stats" count="0" hidden="1">
      <extLst>
        <ext xmlns:x15="http://schemas.microsoft.com/office/spreadsheetml/2010/11/main" uri="{B97F6D7D-B522-45F9-BDA1-12C45D357490}">
          <x15:cacheHierarchy aggregatedColumn="23"/>
        </ext>
      </extLst>
    </cacheHierarchy>
    <cacheHierarchy uniqueName="[Measures].[Sum of Average points earned per match]" caption="Sum of Average points earned per match" measure="1" displayFolder="" measureGroup="stats" count="0" hidden="1">
      <extLst>
        <ext xmlns:x15="http://schemas.microsoft.com/office/spreadsheetml/2010/11/main" uri="{B97F6D7D-B522-45F9-BDA1-12C45D357490}">
          <x15:cacheHierarchy aggregatedColumn="24"/>
        </ext>
      </extLst>
    </cacheHierarchy>
    <cacheHierarchy uniqueName="[Measures].[Sum of Attendance11]" caption="Sum of Attendance11" measure="1" displayFolder="" measureGroup="stats" count="0" hidden="1">
      <extLst>
        <ext xmlns:x15="http://schemas.microsoft.com/office/spreadsheetml/2010/11/main" uri="{B97F6D7D-B522-45F9-BDA1-12C45D357490}">
          <x15:cacheHierarchy aggregatedColumn="25"/>
        </ext>
      </extLst>
    </cacheHierarchy>
    <cacheHierarchy uniqueName="[Measures].[Sum of Scorer12]" caption="Sum of Scorer12" measure="1" displayFolder="" measureGroup="stats" count="0" hidden="1">
      <extLst>
        <ext xmlns:x15="http://schemas.microsoft.com/office/spreadsheetml/2010/11/main" uri="{B97F6D7D-B522-45F9-BDA1-12C45D357490}">
          <x15:cacheHierarchy aggregatedColumn="27"/>
        </ext>
      </extLst>
    </cacheHierarchy>
    <cacheHierarchy uniqueName="[Measures].[Sum of Rank]" caption="Sum of Rank" measure="1" displayFolder="" measureGroup="stats" count="0" hidden="1">
      <extLst>
        <ext xmlns:x15="http://schemas.microsoft.com/office/spreadsheetml/2010/11/main" uri="{B97F6D7D-B522-45F9-BDA1-12C45D357490}">
          <x15:cacheHierarchy aggregatedColumn="15"/>
        </ext>
      </extLst>
    </cacheHierarchy>
    <cacheHierarchy uniqueName="[Measures].[Count of win team]" caption="Count of win team" measure="1" displayFolder="" measureGroup="scores_fixtures__2" count="0" hidden="1">
      <extLst>
        <ext xmlns:x15="http://schemas.microsoft.com/office/spreadsheetml/2010/11/main" uri="{B97F6D7D-B522-45F9-BDA1-12C45D357490}">
          <x15:cacheHierarchy aggregatedColumn="11"/>
        </ext>
      </extLst>
    </cacheHierarchy>
    <cacheHierarchy uniqueName="[Measures].[Sum of Wk]" caption="Sum of Wk" measure="1" displayFolder="" measureGroup="scores_fixtures__2" count="0" hidden="1">
      <extLst>
        <ext xmlns:x15="http://schemas.microsoft.com/office/spreadsheetml/2010/11/main" uri="{B97F6D7D-B522-45F9-BDA1-12C45D357490}">
          <x15:cacheHierarchy aggregatedColumn="0"/>
        </ext>
      </extLst>
    </cacheHierarchy>
    <cacheHierarchy uniqueName="[Measures].[Count of lose team]" caption="Count of lose team" measure="1" displayFolder="" measureGroup="scores_fixtures__2" count="0" hidden="1">
      <extLst>
        <ext xmlns:x15="http://schemas.microsoft.com/office/spreadsheetml/2010/11/main" uri="{B97F6D7D-B522-45F9-BDA1-12C45D357490}">
          <x15:cacheHierarchy aggregatedColumn="12"/>
        </ext>
      </extLst>
    </cacheHierarchy>
    <cacheHierarchy uniqueName="[Measures].[Count of draw]" caption="Count of draw" measure="1" displayFolder="" measureGroup="scores_fixtures__2" count="0" hidden="1">
      <extLst>
        <ext xmlns:x15="http://schemas.microsoft.com/office/spreadsheetml/2010/11/main" uri="{B97F6D7D-B522-45F9-BDA1-12C45D357490}">
          <x15:cacheHierarchy aggregatedColumn="13"/>
        </ext>
      </extLst>
    </cacheHierarchy>
    <cacheHierarchy uniqueName="[Measures].[Sum of Yellow]" caption="Sum of Yellow" measure="1" displayFolder="" measureGroup="stats" count="0" hidden="1">
      <extLst>
        <ext xmlns:x15="http://schemas.microsoft.com/office/spreadsheetml/2010/11/main" uri="{B97F6D7D-B522-45F9-BDA1-12C45D357490}">
          <x15:cacheHierarchy aggregatedColumn="29"/>
        </ext>
      </extLst>
    </cacheHierarchy>
    <cacheHierarchy uniqueName="[Measures].[Sum of assist]" caption="Sum of assist" measure="1" displayFolder="" measureGroup="stats" count="0" hidden="1">
      <extLst>
        <ext xmlns:x15="http://schemas.microsoft.com/office/spreadsheetml/2010/11/main" uri="{B97F6D7D-B522-45F9-BDA1-12C45D357490}">
          <x15:cacheHierarchy aggregatedColumn="30"/>
        </ext>
      </extLst>
    </cacheHierarchy>
  </cacheHierarchies>
  <kpis count="0"/>
  <extLst>
    <ext xmlns:x14="http://schemas.microsoft.com/office/spreadsheetml/2009/9/main" uri="{725AE2AE-9491-48be-B2B4-4EB974FC3084}">
      <x14:pivotCacheDefinition slicerData="1" pivotCacheId="136292221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0">
  <r>
    <n v="1"/>
    <x v="0"/>
    <d v="2021-08-13T00:00:00"/>
    <n v="0.83333333333333337"/>
    <s v="Brentford"/>
    <n v="2"/>
    <n v="0"/>
    <s v="Arsenal"/>
    <n v="16479"/>
    <s v="Brentford Community Stadium"/>
    <s v="Michael Oliver"/>
    <s v="Brentford"/>
    <s v="Arsenal"/>
    <s v=""/>
    <m/>
  </r>
  <r>
    <n v="1"/>
    <x v="1"/>
    <d v="2021-08-14T00:00:00"/>
    <n v="0.52083333333333337"/>
    <s v="Manchester Utd"/>
    <n v="5"/>
    <n v="1"/>
    <s v="Leeds United"/>
    <n v="72732"/>
    <s v="Old Trafford"/>
    <s v="Paul Tierney"/>
    <s v="Manchester Utd"/>
    <s v="Leeds United"/>
    <s v=""/>
    <m/>
  </r>
  <r>
    <n v="1"/>
    <x v="1"/>
    <d v="2021-08-14T00:00:00"/>
    <n v="0.625"/>
    <s v="Leicester City"/>
    <n v="1"/>
    <n v="0"/>
    <s v="Wolves"/>
    <n v="31983"/>
    <s v="King Power Stadium"/>
    <s v="Craig Pawson"/>
    <s v="Leicester City"/>
    <s v="Wolves"/>
    <s v=""/>
    <m/>
  </r>
  <r>
    <n v="1"/>
    <x v="1"/>
    <d v="2021-08-14T00:00:00"/>
    <n v="0.625"/>
    <s v="Burnley"/>
    <n v="1"/>
    <n v="2"/>
    <s v="Brighton"/>
    <n v="16910"/>
    <s v="Turf Moor"/>
    <s v="David Coote"/>
    <s v="Brighton"/>
    <s v="Burnley"/>
    <s v=""/>
    <m/>
  </r>
  <r>
    <n v="1"/>
    <x v="1"/>
    <d v="2021-08-14T00:00:00"/>
    <n v="0.625"/>
    <s v="Chelsea"/>
    <n v="3"/>
    <n v="0"/>
    <s v="Crystal Palace"/>
    <n v="38965"/>
    <s v="Stamford Bridge"/>
    <s v="Jonathan Moss"/>
    <s v="Chelsea"/>
    <s v="Crystal Palace"/>
    <s v=""/>
    <m/>
  </r>
  <r>
    <n v="1"/>
    <x v="1"/>
    <d v="2021-08-14T00:00:00"/>
    <n v="0.625"/>
    <s v="Watford"/>
    <n v="3"/>
    <n v="2"/>
    <s v="Aston Villa"/>
    <n v="20051"/>
    <s v="Vicarage Road Stadium"/>
    <s v="Mike Dean"/>
    <s v="Watford"/>
    <s v="Aston Villa"/>
    <s v=""/>
    <m/>
  </r>
  <r>
    <n v="1"/>
    <x v="1"/>
    <d v="2021-08-14T00:00:00"/>
    <n v="0.625"/>
    <s v="Everton"/>
    <n v="3"/>
    <n v="1"/>
    <s v="Southampton"/>
    <n v="38487"/>
    <s v="Goodison Park"/>
    <s v="Andy Madley"/>
    <s v="Everton"/>
    <s v="Southampton"/>
    <s v=""/>
    <m/>
  </r>
  <r>
    <n v="1"/>
    <x v="1"/>
    <d v="2021-08-14T00:00:00"/>
    <n v="0.72916666666666663"/>
    <s v="Norwich City"/>
    <n v="0"/>
    <n v="3"/>
    <s v="Liverpool"/>
    <n v="27023"/>
    <s v="Carrow Road"/>
    <s v="Andre Marriner"/>
    <s v="Liverpool"/>
    <s v="Norwich City"/>
    <s v=""/>
    <m/>
  </r>
  <r>
    <n v="1"/>
    <x v="2"/>
    <d v="2021-08-15T00:00:00"/>
    <n v="0.58333333333333337"/>
    <s v="Newcastle Utd"/>
    <n v="2"/>
    <n v="4"/>
    <s v="West Ham"/>
    <n v="50673"/>
    <s v="St. James' Park"/>
    <s v="Martin Atkinson"/>
    <s v="West Ham"/>
    <s v="Newcastle Utd"/>
    <s v=" "/>
    <s v="       "/>
  </r>
  <r>
    <n v="1"/>
    <x v="2"/>
    <d v="2021-08-15T00:00:00"/>
    <n v="0.6875"/>
    <s v="Tottenham"/>
    <n v="1"/>
    <n v="0"/>
    <s v="Manchester City"/>
    <n v="58262"/>
    <s v="Tottenham Hotspur Stadium"/>
    <s v="Anthony Taylor"/>
    <s v="Tottenham"/>
    <s v="Manchester City"/>
    <s v=""/>
    <m/>
  </r>
  <r>
    <n v="2"/>
    <x v="1"/>
    <d v="2021-08-21T00:00:00"/>
    <n v="0.52083333333333337"/>
    <s v="Liverpool"/>
    <n v="2"/>
    <n v="0"/>
    <s v="Burnley"/>
    <n v="52591"/>
    <s v="Anfield"/>
    <s v="Mike Dean"/>
    <s v="Liverpool"/>
    <s v="Burnley"/>
    <s v=""/>
    <m/>
  </r>
  <r>
    <n v="2"/>
    <x v="1"/>
    <d v="2021-08-21T00:00:00"/>
    <n v="0.625"/>
    <s v="Aston Villa"/>
    <n v="2"/>
    <n v="0"/>
    <s v="Newcastle Utd"/>
    <n v="41964"/>
    <s v="Villa Park"/>
    <s v="David Coote"/>
    <s v="Aston Villa"/>
    <s v="Newcastle Utd"/>
    <s v=""/>
    <m/>
  </r>
  <r>
    <n v="2"/>
    <x v="1"/>
    <d v="2021-08-21T00:00:00"/>
    <n v="0.625"/>
    <s v="Manchester City"/>
    <n v="5"/>
    <n v="0"/>
    <s v="Norwich City"/>
    <n v="51437"/>
    <s v="Etihad Stadium"/>
    <s v="Graham Scott"/>
    <s v="Manchester City"/>
    <s v="Norwich City"/>
    <s v=""/>
    <m/>
  </r>
  <r>
    <n v="2"/>
    <x v="1"/>
    <d v="2021-08-21T00:00:00"/>
    <n v="0.625"/>
    <s v="Leeds United"/>
    <n v="2"/>
    <n v="2"/>
    <s v="Everton"/>
    <n v="36293"/>
    <s v="Elland Road"/>
    <s v="Darren England"/>
    <s v=""/>
    <s v=""/>
    <s v="Draw"/>
    <m/>
  </r>
  <r>
    <n v="2"/>
    <x v="1"/>
    <d v="2021-08-21T00:00:00"/>
    <n v="0.625"/>
    <s v="Crystal Palace"/>
    <n v="0"/>
    <n v="0"/>
    <s v="Brentford"/>
    <n v="23091"/>
    <s v="Selhurst Park"/>
    <s v="Martin Atkinson"/>
    <s v=""/>
    <s v=""/>
    <s v="Draw"/>
    <m/>
  </r>
  <r>
    <n v="2"/>
    <x v="1"/>
    <d v="2021-08-21T00:00:00"/>
    <n v="0.72916666666666663"/>
    <s v="Brighton"/>
    <n v="2"/>
    <n v="0"/>
    <s v="Watford"/>
    <n v="29485"/>
    <s v="The American Express Community Stadium"/>
    <s v="Anthony Taylor"/>
    <s v="Brighton"/>
    <s v="Watford"/>
    <s v=""/>
    <m/>
  </r>
  <r>
    <n v="2"/>
    <x v="2"/>
    <d v="2021-08-22T00:00:00"/>
    <n v="0.58333333333333337"/>
    <s v="Wolves"/>
    <n v="0"/>
    <n v="1"/>
    <s v="Tottenham"/>
    <n v="30368"/>
    <s v="Molineux Stadium"/>
    <s v="Stuart Attwell"/>
    <s v="Tottenham"/>
    <s v="Wolves"/>
    <s v=""/>
    <m/>
  </r>
  <r>
    <n v="2"/>
    <x v="2"/>
    <d v="2021-08-22T00:00:00"/>
    <n v="0.58333333333333337"/>
    <s v="Southampton"/>
    <n v="1"/>
    <n v="1"/>
    <s v="Manchester Utd"/>
    <n v="32000"/>
    <s v="St. Mary's Stadium"/>
    <s v="Craig Pawson"/>
    <s v=""/>
    <s v=""/>
    <s v="Draw"/>
    <m/>
  </r>
  <r>
    <n v="2"/>
    <x v="2"/>
    <d v="2021-08-22T00:00:00"/>
    <n v="0.6875"/>
    <s v="Arsenal"/>
    <n v="0"/>
    <n v="2"/>
    <s v="Chelsea"/>
    <n v="58729"/>
    <s v="Emirates Stadium"/>
    <s v="Paul Tierney"/>
    <s v="Chelsea"/>
    <s v="Arsenal"/>
    <s v=""/>
    <m/>
  </r>
  <r>
    <n v="2"/>
    <x v="3"/>
    <d v="2021-08-23T00:00:00"/>
    <n v="0.83333333333333337"/>
    <s v="West Ham"/>
    <n v="4"/>
    <n v="1"/>
    <s v="Leicester City"/>
    <n v="59901"/>
    <s v="London Stadium"/>
    <s v="Michael Oliver"/>
    <s v="West Ham"/>
    <s v="Leicester City"/>
    <s v=""/>
    <m/>
  </r>
  <r>
    <n v="3"/>
    <x v="1"/>
    <d v="2021-08-28T00:00:00"/>
    <n v="0.52083333333333337"/>
    <s v="Manchester City"/>
    <n v="5"/>
    <n v="0"/>
    <s v="Arsenal"/>
    <n v="52276"/>
    <s v="Etihad Stadium"/>
    <s v="Martin Atkinson"/>
    <s v="Manchester City"/>
    <s v="Arsenal"/>
    <s v=""/>
    <m/>
  </r>
  <r>
    <n v="3"/>
    <x v="1"/>
    <d v="2021-08-28T00:00:00"/>
    <n v="0.625"/>
    <s v="Norwich City"/>
    <n v="1"/>
    <n v="2"/>
    <s v="Leicester City"/>
    <n v="26765"/>
    <s v="Carrow Road"/>
    <s v="Robert Jones"/>
    <s v="Leicester City"/>
    <s v="Norwich City"/>
    <s v=""/>
    <m/>
  </r>
  <r>
    <n v="3"/>
    <x v="1"/>
    <d v="2021-08-28T00:00:00"/>
    <n v="0.625"/>
    <s v="West Ham"/>
    <n v="2"/>
    <n v="2"/>
    <s v="Crystal Palace"/>
    <n v="59751"/>
    <s v="London Stadium"/>
    <s v="Stuart Attwell"/>
    <s v=""/>
    <s v=""/>
    <s v="Draw"/>
    <m/>
  </r>
  <r>
    <n v="3"/>
    <x v="1"/>
    <d v="2021-08-28T00:00:00"/>
    <n v="0.625"/>
    <s v="Aston Villa"/>
    <n v="1"/>
    <n v="1"/>
    <s v="Brentford"/>
    <n v="42045"/>
    <s v="Villa Park"/>
    <s v="Peter Bankes"/>
    <s v=""/>
    <s v=""/>
    <s v="Draw"/>
    <m/>
  </r>
  <r>
    <n v="3"/>
    <x v="1"/>
    <d v="2021-08-28T00:00:00"/>
    <n v="0.625"/>
    <s v="Newcastle Utd"/>
    <n v="2"/>
    <n v="2"/>
    <s v="Southampton"/>
    <n v="44017"/>
    <s v="St. James' Park"/>
    <s v="Paul Tierney"/>
    <s v=""/>
    <s v=""/>
    <s v="Draw"/>
    <m/>
  </r>
  <r>
    <n v="3"/>
    <x v="1"/>
    <d v="2021-08-28T00:00:00"/>
    <n v="0.625"/>
    <s v="Brighton"/>
    <n v="0"/>
    <n v="2"/>
    <s v="Everton"/>
    <n v="30548"/>
    <s v="The American Express Community Stadium"/>
    <s v="Jonathan Moss"/>
    <s v="Everton"/>
    <s v="Brighton"/>
    <s v=""/>
    <m/>
  </r>
  <r>
    <n v="3"/>
    <x v="1"/>
    <d v="2021-08-28T00:00:00"/>
    <n v="0.72916666666666663"/>
    <s v="Liverpool"/>
    <n v="1"/>
    <n v="1"/>
    <s v="Chelsea"/>
    <n v="54000"/>
    <s v="Anfield"/>
    <s v="Anthony Taylor"/>
    <s v=""/>
    <s v=""/>
    <s v="Draw"/>
    <m/>
  </r>
  <r>
    <n v="3"/>
    <x v="2"/>
    <d v="2021-08-29T00:00:00"/>
    <n v="0.58333333333333337"/>
    <s v="Burnley"/>
    <n v="1"/>
    <n v="1"/>
    <s v="Leeds United"/>
    <n v="20000"/>
    <s v="Turf Moor"/>
    <s v="Michael Oliver"/>
    <s v=""/>
    <s v=""/>
    <s v="Draw"/>
    <m/>
  </r>
  <r>
    <n v="3"/>
    <x v="2"/>
    <d v="2021-08-29T00:00:00"/>
    <n v="0.58333333333333337"/>
    <s v="Tottenham"/>
    <n v="1"/>
    <n v="0"/>
    <s v="Watford"/>
    <n v="57672"/>
    <s v="Tottenham Hotspur Stadium"/>
    <s v="Andre Marriner"/>
    <s v="Tottenham"/>
    <s v="Watford"/>
    <s v=""/>
    <m/>
  </r>
  <r>
    <n v="3"/>
    <x v="2"/>
    <d v="2021-08-29T00:00:00"/>
    <n v="0.6875"/>
    <s v="Wolves"/>
    <n v="0"/>
    <n v="1"/>
    <s v="Manchester Utd"/>
    <n v="30621"/>
    <s v="Molineux Stadium"/>
    <s v="Mike Dean"/>
    <s v="Manchester Utd"/>
    <s v="Wolves"/>
    <s v=""/>
    <m/>
  </r>
  <r>
    <n v="4"/>
    <x v="1"/>
    <d v="2021-09-11T00:00:00"/>
    <n v="0.52083333333333337"/>
    <s v="Crystal Palace"/>
    <n v="3"/>
    <n v="0"/>
    <s v="Tottenham"/>
    <n v="26000"/>
    <s v="Selhurst Park"/>
    <s v="Jonathan Moss"/>
    <s v="Crystal Palace"/>
    <s v="Tottenham"/>
    <s v=""/>
    <m/>
  </r>
  <r>
    <n v="4"/>
    <x v="1"/>
    <d v="2021-09-11T00:00:00"/>
    <n v="0.625"/>
    <s v="Watford"/>
    <n v="0"/>
    <n v="2"/>
    <s v="Wolves"/>
    <n v="20019"/>
    <s v="Vicarage Road Stadium"/>
    <s v="Peter Bankes"/>
    <s v="Wolves"/>
    <s v="Watford"/>
    <s v=""/>
    <m/>
  </r>
  <r>
    <n v="4"/>
    <x v="1"/>
    <d v="2021-09-11T00:00:00"/>
    <n v="0.625"/>
    <s v="Brentford"/>
    <n v="0"/>
    <n v="1"/>
    <s v="Brighton"/>
    <n v="16518"/>
    <s v="Brentford Community Stadium"/>
    <s v="Graham Scott"/>
    <s v="Brighton"/>
    <s v="Brentford"/>
    <s v=""/>
    <m/>
  </r>
  <r>
    <n v="4"/>
    <x v="1"/>
    <d v="2021-09-11T00:00:00"/>
    <n v="0.625"/>
    <s v="Arsenal"/>
    <n v="1"/>
    <n v="0"/>
    <s v="Norwich City"/>
    <n v="58000"/>
    <s v="Emirates Stadium"/>
    <s v="Michael Oliver"/>
    <s v="Arsenal"/>
    <s v="Norwich City"/>
    <s v=""/>
    <m/>
  </r>
  <r>
    <n v="4"/>
    <x v="1"/>
    <d v="2021-09-11T00:00:00"/>
    <n v="0.625"/>
    <s v="Manchester Utd"/>
    <n v="4"/>
    <n v="1"/>
    <s v="Newcastle Utd"/>
    <n v="72732"/>
    <s v="Old Trafford"/>
    <s v="Anthony Taylor"/>
    <s v="Manchester Utd"/>
    <s v="Newcastle Utd"/>
    <s v=""/>
    <m/>
  </r>
  <r>
    <n v="4"/>
    <x v="1"/>
    <d v="2021-09-11T00:00:00"/>
    <n v="0.625"/>
    <s v="Leicester City"/>
    <n v="0"/>
    <n v="1"/>
    <s v="Manchester City"/>
    <n v="32087"/>
    <s v="King Power Stadium"/>
    <s v="Paul Tierney"/>
    <s v="Manchester City"/>
    <s v="Leicester City"/>
    <s v=""/>
    <m/>
  </r>
  <r>
    <n v="4"/>
    <x v="1"/>
    <d v="2021-09-11T00:00:00"/>
    <n v="0.625"/>
    <s v="Southampton"/>
    <n v="0"/>
    <n v="0"/>
    <s v="West Ham"/>
    <n v="30000"/>
    <s v="St. Mary's Stadium"/>
    <s v="David Coote"/>
    <s v=""/>
    <s v=""/>
    <s v="Draw"/>
    <m/>
  </r>
  <r>
    <n v="4"/>
    <x v="1"/>
    <d v="2021-09-11T00:00:00"/>
    <n v="0.72916666666666663"/>
    <s v="Chelsea"/>
    <n v="3"/>
    <n v="0"/>
    <s v="Aston Villa"/>
    <n v="39969"/>
    <s v="Stamford Bridge"/>
    <s v="Stuart Attwell"/>
    <s v="Chelsea"/>
    <s v="Aston Villa"/>
    <s v=""/>
    <m/>
  </r>
  <r>
    <n v="4"/>
    <x v="2"/>
    <d v="2021-09-12T00:00:00"/>
    <n v="0.6875"/>
    <s v="Leeds United"/>
    <n v="0"/>
    <n v="3"/>
    <s v="Liverpool"/>
    <n v="36507"/>
    <s v="Elland Road"/>
    <s v="Craig Pawson"/>
    <s v="Liverpool"/>
    <s v="Leeds United"/>
    <s v=""/>
    <m/>
  </r>
  <r>
    <n v="4"/>
    <x v="3"/>
    <d v="2021-09-13T00:00:00"/>
    <n v="0.83333333333333337"/>
    <s v="Everton"/>
    <n v="3"/>
    <n v="1"/>
    <s v="Burnley"/>
    <n v="30000"/>
    <s v="Goodison Park"/>
    <s v="Martin Atkinson"/>
    <s v="Everton"/>
    <s v="Burnley"/>
    <s v=""/>
    <m/>
  </r>
  <r>
    <n v="5"/>
    <x v="0"/>
    <d v="2021-09-17T00:00:00"/>
    <n v="0.83333333333333337"/>
    <s v="Newcastle Utd"/>
    <n v="1"/>
    <n v="1"/>
    <s v="Leeds United"/>
    <n v="50407"/>
    <s v="St. James' Park"/>
    <s v="Mike Dean"/>
    <s v=""/>
    <s v=""/>
    <s v="Draw"/>
    <m/>
  </r>
  <r>
    <n v="5"/>
    <x v="1"/>
    <d v="2021-09-18T00:00:00"/>
    <n v="0.52083333333333337"/>
    <s v="Wolves"/>
    <n v="0"/>
    <n v="2"/>
    <s v="Brentford"/>
    <n v="30000"/>
    <s v="Molineux Stadium"/>
    <s v="Darren England"/>
    <s v="Brentford"/>
    <s v="Wolves"/>
    <s v=""/>
    <m/>
  </r>
  <r>
    <n v="5"/>
    <x v="1"/>
    <d v="2021-09-18T00:00:00"/>
    <n v="0.625"/>
    <s v="Manchester City"/>
    <n v="0"/>
    <n v="0"/>
    <s v="Southampton"/>
    <n v="52698"/>
    <s v="Etihad Stadium"/>
    <s v="Jonathan Moss"/>
    <s v=""/>
    <s v=""/>
    <s v="Draw"/>
    <m/>
  </r>
  <r>
    <n v="5"/>
    <x v="1"/>
    <d v="2021-09-18T00:00:00"/>
    <n v="0.625"/>
    <s v="Liverpool"/>
    <n v="3"/>
    <n v="0"/>
    <s v="Crystal Palace"/>
    <n v="52000"/>
    <s v="Anfield"/>
    <s v="Andy Madley"/>
    <s v="Liverpool"/>
    <s v="Crystal Palace"/>
    <s v=""/>
    <m/>
  </r>
  <r>
    <n v="5"/>
    <x v="1"/>
    <d v="2021-09-18T00:00:00"/>
    <n v="0.625"/>
    <s v="Norwich City"/>
    <n v="1"/>
    <n v="3"/>
    <s v="Watford"/>
    <n v="26649"/>
    <s v="Carrow Road"/>
    <s v="Robert Jones"/>
    <s v="Watford"/>
    <s v="Norwich City"/>
    <s v=""/>
    <m/>
  </r>
  <r>
    <n v="5"/>
    <x v="1"/>
    <d v="2021-09-18T00:00:00"/>
    <n v="0.625"/>
    <s v="Burnley"/>
    <n v="0"/>
    <n v="1"/>
    <s v="Arsenal"/>
    <n v="20000"/>
    <s v="Turf Moor"/>
    <s v="Anthony Taylor"/>
    <s v="Arsenal"/>
    <s v="Burnley"/>
    <s v=""/>
    <m/>
  </r>
  <r>
    <n v="5"/>
    <x v="1"/>
    <d v="2021-09-18T00:00:00"/>
    <n v="0.72916666666666663"/>
    <s v="Aston Villa"/>
    <n v="3"/>
    <n v="0"/>
    <s v="Everton"/>
    <n v="41888"/>
    <s v="Villa Park"/>
    <s v="Craig Pawson"/>
    <s v="Aston Villa"/>
    <s v="Everton"/>
    <s v=""/>
    <m/>
  </r>
  <r>
    <n v="5"/>
    <x v="2"/>
    <d v="2021-09-19T00:00:00"/>
    <n v="0.58333333333333337"/>
    <s v="West Ham"/>
    <n v="1"/>
    <n v="2"/>
    <s v="Manchester Utd"/>
    <n v="60000"/>
    <s v="London Stadium"/>
    <s v="Martin Atkinson"/>
    <s v="Manchester Utd"/>
    <s v="West Ham"/>
    <s v=""/>
    <m/>
  </r>
  <r>
    <n v="5"/>
    <x v="2"/>
    <d v="2021-09-19T00:00:00"/>
    <n v="0.58333333333333337"/>
    <s v="Brighton"/>
    <n v="2"/>
    <n v="1"/>
    <s v="Leicester City"/>
    <n v="31078"/>
    <s v="The American Express Community Stadium"/>
    <s v="Stuart Attwell"/>
    <s v="Brighton"/>
    <s v="Leicester City"/>
    <s v=""/>
    <m/>
  </r>
  <r>
    <n v="5"/>
    <x v="2"/>
    <d v="2021-09-19T00:00:00"/>
    <n v="0.6875"/>
    <s v="Tottenham"/>
    <n v="0"/>
    <n v="3"/>
    <s v="Chelsea"/>
    <n v="60059"/>
    <s v="Tottenham Hotspur Stadium"/>
    <s v="Paul Tierney"/>
    <s v="Chelsea"/>
    <s v="Tottenham"/>
    <s v=""/>
    <m/>
  </r>
  <r>
    <n v="6"/>
    <x v="1"/>
    <d v="2021-09-25T00:00:00"/>
    <n v="0.52083333333333337"/>
    <s v="Manchester Utd"/>
    <n v="0"/>
    <n v="1"/>
    <s v="Aston Villa"/>
    <n v="72922"/>
    <s v="Old Trafford"/>
    <s v="Mike Dean"/>
    <s v="Aston Villa"/>
    <s v="Manchester Utd"/>
    <s v=""/>
    <m/>
  </r>
  <r>
    <n v="6"/>
    <x v="1"/>
    <d v="2021-09-25T00:00:00"/>
    <n v="0.52083333333333337"/>
    <s v="Chelsea"/>
    <n v="0"/>
    <n v="1"/>
    <s v="Manchester City"/>
    <n v="40036"/>
    <s v="Stamford Bridge"/>
    <s v="Michael Oliver"/>
    <s v="Manchester City"/>
    <s v="Chelsea"/>
    <s v=""/>
    <m/>
  </r>
  <r>
    <n v="6"/>
    <x v="1"/>
    <d v="2021-09-25T00:00:00"/>
    <n v="0.625"/>
    <s v="Leicester City"/>
    <n v="2"/>
    <n v="2"/>
    <s v="Burnley"/>
    <n v="31650"/>
    <s v="King Power Stadium"/>
    <s v="Chris Kavanagh"/>
    <s v=""/>
    <s v=""/>
    <s v="Draw"/>
    <m/>
  </r>
  <r>
    <n v="6"/>
    <x v="1"/>
    <d v="2021-09-25T00:00:00"/>
    <n v="0.625"/>
    <s v="Leeds United"/>
    <n v="1"/>
    <n v="2"/>
    <s v="West Ham"/>
    <n v="36417"/>
    <s v="Elland Road"/>
    <s v="Kevin Friend"/>
    <s v="West Ham"/>
    <s v="Leeds United"/>
    <s v=""/>
    <m/>
  </r>
  <r>
    <n v="6"/>
    <x v="1"/>
    <d v="2021-09-25T00:00:00"/>
    <n v="0.625"/>
    <s v="Watford"/>
    <n v="1"/>
    <n v="1"/>
    <s v="Newcastle Utd"/>
    <n v="20650"/>
    <s v="Vicarage Road Stadium"/>
    <s v="Jarred Gillett"/>
    <s v=""/>
    <s v=""/>
    <s v="Draw"/>
    <m/>
  </r>
  <r>
    <n v="6"/>
    <x v="1"/>
    <d v="2021-09-25T00:00:00"/>
    <n v="0.625"/>
    <s v="Everton"/>
    <n v="2"/>
    <n v="0"/>
    <s v="Norwich City"/>
    <n v="38821"/>
    <s v="Goodison Park"/>
    <s v="David Coote"/>
    <s v="Everton"/>
    <s v="Norwich City"/>
    <s v=""/>
    <m/>
  </r>
  <r>
    <n v="6"/>
    <x v="1"/>
    <d v="2021-09-25T00:00:00"/>
    <n v="0.72916666666666663"/>
    <s v="Brentford"/>
    <n v="3"/>
    <n v="3"/>
    <s v="Liverpool"/>
    <n v="16876"/>
    <s v="Brentford Community Stadium"/>
    <s v="Stuart Attwell"/>
    <s v=""/>
    <s v=""/>
    <s v="Draw"/>
    <m/>
  </r>
  <r>
    <n v="6"/>
    <x v="2"/>
    <d v="2021-09-26T00:00:00"/>
    <n v="0.58333333333333337"/>
    <s v="Southampton"/>
    <n v="0"/>
    <n v="1"/>
    <s v="Wolves"/>
    <n v="28002"/>
    <s v="St. Mary's Stadium"/>
    <s v="Andy Madley"/>
    <s v="Wolves"/>
    <s v="Southampton"/>
    <s v=""/>
    <m/>
  </r>
  <r>
    <n v="6"/>
    <x v="2"/>
    <d v="2021-09-26T00:00:00"/>
    <n v="0.6875"/>
    <s v="Arsenal"/>
    <n v="3"/>
    <n v="1"/>
    <s v="Tottenham"/>
    <n v="59919"/>
    <s v="Emirates Stadium"/>
    <s v="Craig Pawson"/>
    <s v="Arsenal"/>
    <s v="Tottenham"/>
    <s v=""/>
    <m/>
  </r>
  <r>
    <n v="6"/>
    <x v="3"/>
    <d v="2021-09-27T00:00:00"/>
    <n v="0.83333333333333337"/>
    <s v="Crystal Palace"/>
    <n v="1"/>
    <n v="1"/>
    <s v="Brighton"/>
    <n v="22975"/>
    <s v="Selhurst Park"/>
    <s v="Andre Marriner"/>
    <s v=""/>
    <s v=""/>
    <s v="Draw"/>
    <m/>
  </r>
  <r>
    <n v="7"/>
    <x v="1"/>
    <d v="2021-10-02T00:00:00"/>
    <n v="0.52083333333333337"/>
    <s v="Manchester Utd"/>
    <n v="1"/>
    <n v="1"/>
    <s v="Everton"/>
    <n v="73128"/>
    <s v="Old Trafford"/>
    <s v="Michael Oliver"/>
    <s v=""/>
    <s v=""/>
    <s v="Draw"/>
    <m/>
  </r>
  <r>
    <n v="7"/>
    <x v="1"/>
    <d v="2021-10-02T00:00:00"/>
    <n v="0.625"/>
    <s v="Wolves"/>
    <n v="2"/>
    <n v="1"/>
    <s v="Newcastle Utd"/>
    <n v="30483"/>
    <s v="Molineux Stadium"/>
    <s v="Graham Scott"/>
    <s v="Wolves"/>
    <s v="Newcastle Utd"/>
    <s v=""/>
    <m/>
  </r>
  <r>
    <n v="7"/>
    <x v="1"/>
    <d v="2021-10-02T00:00:00"/>
    <n v="0.625"/>
    <s v="Burnley"/>
    <n v="0"/>
    <n v="0"/>
    <s v="Norwich City"/>
    <n v="17427"/>
    <s v="Turf Moor"/>
    <s v="Kevin Friend"/>
    <s v=""/>
    <s v=""/>
    <s v="Draw"/>
    <m/>
  </r>
  <r>
    <n v="7"/>
    <x v="1"/>
    <d v="2021-10-02T00:00:00"/>
    <n v="0.625"/>
    <s v="Chelsea"/>
    <n v="3"/>
    <n v="1"/>
    <s v="Southampton"/>
    <n v="40109"/>
    <s v="Stamford Bridge"/>
    <s v="Martin Atkinson"/>
    <s v="Chelsea"/>
    <s v="Southampton"/>
    <s v=""/>
    <m/>
  </r>
  <r>
    <n v="7"/>
    <x v="1"/>
    <d v="2021-10-02T00:00:00"/>
    <n v="0.625"/>
    <s v="Leeds United"/>
    <n v="1"/>
    <n v="0"/>
    <s v="Watford"/>
    <n v="36261"/>
    <s v="Elland Road"/>
    <s v="Simon Hooper"/>
    <s v="Leeds United"/>
    <s v="Watford"/>
    <s v=""/>
    <m/>
  </r>
  <r>
    <n v="7"/>
    <x v="1"/>
    <d v="2021-10-02T00:00:00"/>
    <n v="0.72916666666666663"/>
    <s v="Brighton"/>
    <n v="0"/>
    <n v="0"/>
    <s v="Arsenal"/>
    <n v="31266"/>
    <s v="The American Express Community Stadium"/>
    <s v="Jonathan Moss"/>
    <s v=""/>
    <s v=""/>
    <s v="Draw"/>
    <m/>
  </r>
  <r>
    <n v="7"/>
    <x v="2"/>
    <d v="2021-10-03T00:00:00"/>
    <n v="0.58333333333333337"/>
    <s v="Tottenham"/>
    <n v="2"/>
    <n v="1"/>
    <s v="Aston Villa"/>
    <n v="53076"/>
    <s v="Tottenham Hotspur Stadium"/>
    <s v="Chris Kavanagh"/>
    <s v="Tottenham"/>
    <s v="Aston Villa"/>
    <s v=""/>
    <m/>
  </r>
  <r>
    <n v="7"/>
    <x v="2"/>
    <d v="2021-10-03T00:00:00"/>
    <n v="0.58333333333333337"/>
    <s v="Crystal Palace"/>
    <n v="2"/>
    <n v="2"/>
    <s v="Leicester City"/>
    <n v="25000"/>
    <s v="Selhurst Park"/>
    <s v="Anthony Taylor"/>
    <s v=""/>
    <s v=""/>
    <s v="Draw"/>
    <m/>
  </r>
  <r>
    <n v="7"/>
    <x v="2"/>
    <d v="2021-10-03T00:00:00"/>
    <n v="0.58333333333333337"/>
    <s v="West Ham"/>
    <n v="1"/>
    <n v="2"/>
    <s v="Brentford"/>
    <n v="49940"/>
    <s v="London Stadium"/>
    <s v="Peter Bankes"/>
    <s v="Brentford"/>
    <s v="West Ham"/>
    <s v=""/>
    <m/>
  </r>
  <r>
    <n v="7"/>
    <x v="2"/>
    <d v="2021-10-03T00:00:00"/>
    <n v="0.6875"/>
    <s v="Liverpool"/>
    <n v="2"/>
    <n v="2"/>
    <s v="Manchester City"/>
    <n v="53102"/>
    <s v="Anfield"/>
    <s v="Paul Tierney"/>
    <s v=""/>
    <s v=""/>
    <s v="Draw"/>
    <m/>
  </r>
  <r>
    <n v="8"/>
    <x v="1"/>
    <d v="2021-10-16T00:00:00"/>
    <n v="0.52083333333333337"/>
    <s v="Watford"/>
    <n v="0"/>
    <n v="5"/>
    <s v="Liverpool"/>
    <n v="21085"/>
    <s v="Vicarage Road Stadium"/>
    <s v="Jonathan Moss"/>
    <s v="Liverpool"/>
    <s v="Watford"/>
    <s v=""/>
    <m/>
  </r>
  <r>
    <n v="8"/>
    <x v="1"/>
    <d v="2021-10-16T00:00:00"/>
    <n v="0.625"/>
    <s v="Leicester City"/>
    <n v="4"/>
    <n v="2"/>
    <s v="Manchester Utd"/>
    <n v="32219"/>
    <s v="King Power Stadium"/>
    <s v="Craig Pawson"/>
    <s v="Leicester City"/>
    <s v="Manchester Utd"/>
    <s v=""/>
    <m/>
  </r>
  <r>
    <n v="8"/>
    <x v="1"/>
    <d v="2021-10-16T00:00:00"/>
    <n v="0.625"/>
    <s v="Manchester City"/>
    <n v="2"/>
    <n v="0"/>
    <s v="Burnley"/>
    <n v="52711"/>
    <s v="Etihad Stadium"/>
    <s v="Martin Atkinson"/>
    <s v="Manchester City"/>
    <s v="Burnley"/>
    <s v=""/>
    <m/>
  </r>
  <r>
    <n v="8"/>
    <x v="1"/>
    <d v="2021-10-16T00:00:00"/>
    <n v="0.625"/>
    <s v="Southampton"/>
    <n v="1"/>
    <n v="0"/>
    <s v="Leeds United"/>
    <n v="30506"/>
    <s v="St. Mary's Stadium"/>
    <s v="David Coote"/>
    <s v="Southampton"/>
    <s v="Leeds United"/>
    <s v=""/>
    <m/>
  </r>
  <r>
    <n v="8"/>
    <x v="1"/>
    <d v="2021-10-16T00:00:00"/>
    <n v="0.625"/>
    <s v="Aston Villa"/>
    <n v="2"/>
    <n v="3"/>
    <s v="Wolves"/>
    <n v="41951"/>
    <s v="Villa Park"/>
    <s v="Michael Oliver"/>
    <s v="Wolves"/>
    <s v="Aston Villa"/>
    <s v=""/>
    <m/>
  </r>
  <r>
    <n v="8"/>
    <x v="1"/>
    <d v="2021-10-16T00:00:00"/>
    <n v="0.625"/>
    <s v="Norwich City"/>
    <n v="0"/>
    <n v="0"/>
    <s v="Brighton"/>
    <n v="26777"/>
    <s v="Carrow Road"/>
    <s v="Peter Bankes"/>
    <s v=""/>
    <s v=""/>
    <s v="Draw"/>
    <m/>
  </r>
  <r>
    <n v="8"/>
    <x v="1"/>
    <d v="2021-10-16T00:00:00"/>
    <n v="0.72916666666666663"/>
    <s v="Brentford"/>
    <n v="0"/>
    <n v="1"/>
    <s v="Chelsea"/>
    <n v="16940"/>
    <s v="Brentford Community Stadium"/>
    <s v="Anthony Taylor"/>
    <s v="Chelsea"/>
    <s v="Brentford"/>
    <s v=""/>
    <m/>
  </r>
  <r>
    <n v="8"/>
    <x v="2"/>
    <d v="2021-10-17T00:00:00"/>
    <n v="0.58333333333333337"/>
    <s v="Everton"/>
    <n v="0"/>
    <n v="1"/>
    <s v="West Ham"/>
    <n v="39132"/>
    <s v="Goodison Park"/>
    <s v="Stuart Attwell"/>
    <s v="West Ham"/>
    <s v="Everton"/>
    <s v=""/>
    <m/>
  </r>
  <r>
    <n v="8"/>
    <x v="2"/>
    <d v="2021-10-17T00:00:00"/>
    <n v="0.6875"/>
    <s v="Newcastle Utd"/>
    <n v="2"/>
    <n v="3"/>
    <s v="Tottenham"/>
    <n v="52214"/>
    <s v="St. James' Park"/>
    <s v="Andre Marriner"/>
    <s v="Tottenham"/>
    <s v="Newcastle Utd"/>
    <s v=""/>
    <m/>
  </r>
  <r>
    <n v="8"/>
    <x v="3"/>
    <d v="2021-10-18T00:00:00"/>
    <n v="0.83333333333333337"/>
    <s v="Arsenal"/>
    <n v="2"/>
    <n v="2"/>
    <s v="Crystal Palace"/>
    <n v="59475"/>
    <s v="Emirates Stadium"/>
    <s v="Mike Dean"/>
    <s v=""/>
    <s v=""/>
    <s v="Draw"/>
    <m/>
  </r>
  <r>
    <n v="9"/>
    <x v="0"/>
    <d v="2021-10-22T00:00:00"/>
    <n v="0.83333333333333337"/>
    <s v="Arsenal"/>
    <n v="3"/>
    <n v="1"/>
    <s v="Aston Villa"/>
    <n v="59496"/>
    <s v="Emirates Stadium"/>
    <s v="Craig Pawson"/>
    <s v="Arsenal"/>
    <s v="Aston Villa"/>
    <s v=""/>
    <m/>
  </r>
  <r>
    <n v="9"/>
    <x v="1"/>
    <d v="2021-10-23T00:00:00"/>
    <n v="0.52083333333333337"/>
    <s v="Chelsea"/>
    <n v="7"/>
    <n v="0"/>
    <s v="Norwich City"/>
    <n v="40113"/>
    <s v="Stamford Bridge"/>
    <s v="Andy Madley"/>
    <s v="Chelsea"/>
    <s v="Norwich City"/>
    <s v=""/>
    <m/>
  </r>
  <r>
    <n v="9"/>
    <x v="1"/>
    <d v="2021-10-23T00:00:00"/>
    <n v="0.625"/>
    <s v="Leeds United"/>
    <n v="1"/>
    <n v="1"/>
    <s v="Wolves"/>
    <n v="36475"/>
    <s v="Elland Road"/>
    <s v="Robert Jones"/>
    <s v=""/>
    <s v=""/>
    <s v="Draw"/>
    <m/>
  </r>
  <r>
    <n v="9"/>
    <x v="1"/>
    <d v="2021-10-23T00:00:00"/>
    <n v="0.625"/>
    <s v="Crystal Palace"/>
    <n v="1"/>
    <n v="1"/>
    <s v="Newcastle Utd"/>
    <n v="24609"/>
    <s v="Selhurst Park"/>
    <s v="Darren England"/>
    <s v=""/>
    <s v=""/>
    <s v="Draw"/>
    <m/>
  </r>
  <r>
    <n v="9"/>
    <x v="1"/>
    <d v="2021-10-23T00:00:00"/>
    <n v="0.625"/>
    <s v="Everton"/>
    <n v="2"/>
    <n v="5"/>
    <s v="Watford"/>
    <n v="38834"/>
    <s v="Goodison Park"/>
    <s v="Graham Scott"/>
    <s v="Watford"/>
    <s v="Everton"/>
    <s v=""/>
    <m/>
  </r>
  <r>
    <n v="9"/>
    <x v="1"/>
    <d v="2021-10-23T00:00:00"/>
    <n v="0.625"/>
    <s v="Southampton"/>
    <n v="2"/>
    <n v="2"/>
    <s v="Burnley"/>
    <n v="29145"/>
    <s v="St. Mary's Stadium"/>
    <s v="Chris Kavanagh"/>
    <s v=""/>
    <s v=""/>
    <s v="Draw"/>
    <m/>
  </r>
  <r>
    <n v="9"/>
    <x v="1"/>
    <d v="2021-10-23T00:00:00"/>
    <n v="0.72916666666666663"/>
    <s v="Brighton"/>
    <n v="1"/>
    <n v="4"/>
    <s v="Manchester City"/>
    <n v="31215"/>
    <s v="The American Express Community Stadium"/>
    <s v="Kevin Friend"/>
    <s v="Manchester City"/>
    <s v="Brighton"/>
    <s v=""/>
    <m/>
  </r>
  <r>
    <n v="9"/>
    <x v="2"/>
    <d v="2021-10-24T00:00:00"/>
    <n v="0.58333333333333337"/>
    <s v="West Ham"/>
    <n v="1"/>
    <n v="0"/>
    <s v="Tottenham"/>
    <n v="59924"/>
    <s v="London Stadium"/>
    <s v="Paul Tierney"/>
    <s v="West Ham"/>
    <s v="Tottenham"/>
    <s v=""/>
    <m/>
  </r>
  <r>
    <n v="9"/>
    <x v="2"/>
    <d v="2021-10-24T00:00:00"/>
    <n v="0.58333333333333337"/>
    <s v="Brentford"/>
    <n v="1"/>
    <n v="2"/>
    <s v="Leicester City"/>
    <n v="16814"/>
    <s v="Brentford Community Stadium"/>
    <s v="Simon Hooper"/>
    <s v="Leicester City"/>
    <s v="Brentford"/>
    <s v=""/>
    <m/>
  </r>
  <r>
    <n v="9"/>
    <x v="2"/>
    <d v="2021-10-24T00:00:00"/>
    <n v="0.6875"/>
    <s v="Manchester Utd"/>
    <n v="0"/>
    <n v="5"/>
    <s v="Liverpool"/>
    <n v="73088"/>
    <s v="Old Trafford"/>
    <s v="Anthony Taylor"/>
    <s v="Liverpool"/>
    <s v="Manchester Utd"/>
    <s v=""/>
    <m/>
  </r>
  <r>
    <n v="10"/>
    <x v="1"/>
    <d v="2021-10-30T00:00:00"/>
    <n v="0.52083333333333337"/>
    <s v="Leicester City"/>
    <n v="0"/>
    <n v="2"/>
    <s v="Arsenal"/>
    <n v="32209"/>
    <s v="King Power Stadium"/>
    <s v="Michael Oliver"/>
    <s v="Arsenal"/>
    <s v="Leicester City"/>
    <s v=""/>
    <m/>
  </r>
  <r>
    <n v="10"/>
    <x v="1"/>
    <d v="2021-10-30T00:00:00"/>
    <n v="0.625"/>
    <s v="Newcastle Utd"/>
    <n v="0"/>
    <n v="3"/>
    <s v="Chelsea"/>
    <n v="52208"/>
    <s v="St. James' Park"/>
    <s v="Paul Tierney"/>
    <s v="Chelsea"/>
    <s v="Newcastle Utd"/>
    <s v=""/>
    <m/>
  </r>
  <r>
    <n v="10"/>
    <x v="1"/>
    <d v="2021-10-30T00:00:00"/>
    <n v="0.625"/>
    <s v="Liverpool"/>
    <n v="2"/>
    <n v="2"/>
    <s v="Brighton"/>
    <n v="52598"/>
    <s v="Anfield"/>
    <s v="Mike Dean"/>
    <s v=""/>
    <s v=""/>
    <s v="Draw"/>
    <m/>
  </r>
  <r>
    <n v="10"/>
    <x v="1"/>
    <d v="2021-10-30T00:00:00"/>
    <n v="0.625"/>
    <s v="Burnley"/>
    <n v="3"/>
    <n v="1"/>
    <s v="Brentford"/>
    <n v="18821"/>
    <s v="Turf Moor"/>
    <s v="Jonathan Moss"/>
    <s v="Burnley"/>
    <s v="Brentford"/>
    <s v=""/>
    <m/>
  </r>
  <r>
    <n v="10"/>
    <x v="1"/>
    <d v="2021-10-30T00:00:00"/>
    <n v="0.625"/>
    <s v="Watford"/>
    <n v="0"/>
    <n v="1"/>
    <s v="Southampton"/>
    <n v="20869"/>
    <s v="Vicarage Road Stadium"/>
    <s v="Peter Bankes"/>
    <s v="Southampton"/>
    <s v="Watford"/>
    <s v=""/>
    <m/>
  </r>
  <r>
    <n v="10"/>
    <x v="1"/>
    <d v="2021-10-30T00:00:00"/>
    <n v="0.625"/>
    <s v="Manchester City"/>
    <n v="0"/>
    <n v="2"/>
    <s v="Crystal Palace"/>
    <n v="53014"/>
    <s v="Etihad Stadium"/>
    <s v="Andre Marriner"/>
    <s v="Crystal Palace"/>
    <s v="Manchester City"/>
    <s v=""/>
    <m/>
  </r>
  <r>
    <n v="10"/>
    <x v="1"/>
    <d v="2021-10-30T00:00:00"/>
    <n v="0.72916666666666663"/>
    <s v="Tottenham"/>
    <n v="0"/>
    <n v="3"/>
    <s v="Manchester Utd"/>
    <n v="60356"/>
    <s v="Tottenham Hotspur Stadium"/>
    <s v="Stuart Attwell"/>
    <s v="Manchester Utd"/>
    <s v="Tottenham"/>
    <s v=""/>
    <m/>
  </r>
  <r>
    <n v="10"/>
    <x v="2"/>
    <d v="2021-10-31T00:00:00"/>
    <n v="0.58333333333333337"/>
    <s v="Norwich City"/>
    <n v="1"/>
    <n v="2"/>
    <s v="Leeds United"/>
    <n v="26913"/>
    <s v="Carrow Road"/>
    <s v="Anthony Taylor"/>
    <s v="Leeds United"/>
    <s v="Norwich City"/>
    <s v=""/>
    <m/>
  </r>
  <r>
    <n v="10"/>
    <x v="2"/>
    <d v="2021-10-31T00:00:00"/>
    <n v="0.6875"/>
    <s v="Aston Villa"/>
    <n v="1"/>
    <n v="4"/>
    <s v="West Ham"/>
    <n v="41874"/>
    <s v="Villa Park"/>
    <s v="Chris Kavanagh"/>
    <s v="West Ham"/>
    <s v="Aston Villa"/>
    <s v=""/>
    <m/>
  </r>
  <r>
    <n v="10"/>
    <x v="3"/>
    <d v="2021-11-01T00:00:00"/>
    <n v="0.83333333333333337"/>
    <s v="Wolves"/>
    <n v="2"/>
    <n v="1"/>
    <s v="Everton"/>
    <n v="30617"/>
    <s v="Molineux Stadium"/>
    <s v="Martin Atkinson"/>
    <s v="Wolves"/>
    <s v="Everton"/>
    <s v=""/>
    <m/>
  </r>
  <r>
    <n v="11"/>
    <x v="0"/>
    <d v="2021-11-05T00:00:00"/>
    <n v="0.83333333333333337"/>
    <s v="Southampton"/>
    <n v="1"/>
    <n v="0"/>
    <s v="Aston Villa"/>
    <n v="30178"/>
    <s v="St. Mary's Stadium"/>
    <s v="Andy Madley"/>
    <s v="Southampton"/>
    <s v="Aston Villa"/>
    <s v=""/>
    <m/>
  </r>
  <r>
    <n v="11"/>
    <x v="1"/>
    <d v="2021-11-06T00:00:00"/>
    <n v="0.52083333333333337"/>
    <s v="Manchester Utd"/>
    <n v="0"/>
    <n v="2"/>
    <s v="Manchester City"/>
    <n v="73086"/>
    <s v="Old Trafford"/>
    <s v="Michael Oliver"/>
    <s v="Manchester City"/>
    <s v="Manchester Utd"/>
    <s v=""/>
    <m/>
  </r>
  <r>
    <n v="11"/>
    <x v="1"/>
    <d v="2021-11-06T00:00:00"/>
    <n v="0.625"/>
    <s v="Brentford"/>
    <n v="1"/>
    <n v="2"/>
    <s v="Norwich City"/>
    <n v="16837"/>
    <s v="Brentford Community Stadium"/>
    <s v="Jarred Gillett"/>
    <s v="Norwich City"/>
    <s v="Brentford"/>
    <s v=""/>
    <m/>
  </r>
  <r>
    <n v="11"/>
    <x v="1"/>
    <d v="2021-11-06T00:00:00"/>
    <n v="0.625"/>
    <s v="Chelsea"/>
    <n v="1"/>
    <n v="1"/>
    <s v="Burnley"/>
    <n v="39798"/>
    <s v="Stamford Bridge"/>
    <s v="Andre Marriner"/>
    <s v=""/>
    <s v=""/>
    <s v="Draw"/>
    <m/>
  </r>
  <r>
    <n v="11"/>
    <x v="1"/>
    <d v="2021-11-06T00:00:00"/>
    <n v="0.625"/>
    <s v="Crystal Palace"/>
    <n v="2"/>
    <n v="0"/>
    <s v="Wolves"/>
    <n v="24390"/>
    <s v="Selhurst Park"/>
    <s v="Graham Scott"/>
    <s v="Crystal Palace"/>
    <s v="Wolves"/>
    <s v=""/>
    <m/>
  </r>
  <r>
    <n v="11"/>
    <x v="1"/>
    <d v="2021-11-06T00:00:00"/>
    <n v="0.72916666666666663"/>
    <s v="Brighton"/>
    <n v="1"/>
    <n v="1"/>
    <s v="Newcastle Utd"/>
    <n v="31267"/>
    <s v="The American Express Community Stadium"/>
    <s v="David Coote"/>
    <s v=""/>
    <s v=""/>
    <s v="Draw"/>
    <m/>
  </r>
  <r>
    <n v="11"/>
    <x v="2"/>
    <d v="2021-11-07T00:00:00"/>
    <n v="0.58333333333333337"/>
    <s v="Everton"/>
    <n v="0"/>
    <n v="0"/>
    <s v="Tottenham"/>
    <n v="39059"/>
    <s v="Goodison Park"/>
    <s v="Chris Kavanagh"/>
    <s v=""/>
    <s v=""/>
    <s v="Draw"/>
    <m/>
  </r>
  <r>
    <n v="11"/>
    <x v="2"/>
    <d v="2021-11-07T00:00:00"/>
    <n v="0.58333333333333337"/>
    <s v="Leeds United"/>
    <n v="1"/>
    <n v="1"/>
    <s v="Leicester City"/>
    <n v="36478"/>
    <s v="Elland Road"/>
    <s v="Darren England"/>
    <s v=""/>
    <s v=""/>
    <s v="Draw"/>
    <m/>
  </r>
  <r>
    <n v="11"/>
    <x v="2"/>
    <d v="2021-11-07T00:00:00"/>
    <n v="0.58333333333333337"/>
    <s v="Arsenal"/>
    <n v="1"/>
    <n v="0"/>
    <s v="Watford"/>
    <n v="59833"/>
    <s v="Emirates Stadium"/>
    <s v="Kevin Friend"/>
    <s v="Arsenal"/>
    <s v="Watford"/>
    <s v=""/>
    <m/>
  </r>
  <r>
    <n v="11"/>
    <x v="2"/>
    <d v="2021-11-07T00:00:00"/>
    <n v="0.6875"/>
    <s v="West Ham"/>
    <n v="3"/>
    <n v="2"/>
    <s v="Liverpool"/>
    <n v="59909"/>
    <s v="London Stadium"/>
    <s v="Craig Pawson"/>
    <s v="West Ham"/>
    <s v="Liverpool"/>
    <s v=""/>
    <m/>
  </r>
  <r>
    <n v="12"/>
    <x v="1"/>
    <d v="2021-11-20T00:00:00"/>
    <n v="0.52083333333333337"/>
    <s v="Leicester City"/>
    <n v="0"/>
    <n v="3"/>
    <s v="Chelsea"/>
    <n v="35497"/>
    <s v="King Power Stadium"/>
    <s v="Paul Tierney"/>
    <s v="Chelsea"/>
    <s v="Leicester City"/>
    <s v=""/>
    <m/>
  </r>
  <r>
    <n v="12"/>
    <x v="1"/>
    <d v="2021-11-20T00:00:00"/>
    <n v="0.625"/>
    <s v="Wolves"/>
    <n v="1"/>
    <n v="0"/>
    <s v="West Ham"/>
    <n v="30667"/>
    <s v="Molineux Stadium"/>
    <s v="Mike Dean"/>
    <s v="Wolves"/>
    <s v="West Ham"/>
    <s v=""/>
    <m/>
  </r>
  <r>
    <n v="12"/>
    <x v="1"/>
    <d v="2021-11-20T00:00:00"/>
    <n v="0.625"/>
    <s v="Watford"/>
    <n v="4"/>
    <n v="1"/>
    <s v="Manchester Utd"/>
    <n v="21087"/>
    <s v="Vicarage Road Stadium"/>
    <s v="Jonathan Moss"/>
    <s v="Watford"/>
    <s v="Manchester Utd"/>
    <s v=""/>
    <m/>
  </r>
  <r>
    <n v="12"/>
    <x v="1"/>
    <d v="2021-11-20T00:00:00"/>
    <n v="0.625"/>
    <s v="Norwich City"/>
    <n v="2"/>
    <n v="1"/>
    <s v="Southampton"/>
    <n v="26885"/>
    <s v="Carrow Road"/>
    <s v="Martin Atkinson"/>
    <s v="Norwich City"/>
    <s v="Southampton"/>
    <s v=""/>
    <m/>
  </r>
  <r>
    <n v="12"/>
    <x v="1"/>
    <d v="2021-11-20T00:00:00"/>
    <n v="0.625"/>
    <s v="Aston Villa"/>
    <n v="2"/>
    <n v="0"/>
    <s v="Brighton"/>
    <n v="41925"/>
    <s v="Villa Park"/>
    <s v="Anthony Taylor"/>
    <s v="Aston Villa"/>
    <s v="Brighton"/>
    <s v=""/>
    <m/>
  </r>
  <r>
    <n v="12"/>
    <x v="1"/>
    <d v="2021-11-20T00:00:00"/>
    <n v="0.625"/>
    <s v="Newcastle Utd"/>
    <n v="3"/>
    <n v="3"/>
    <s v="Brentford"/>
    <n v="52131"/>
    <s v="St. James' Park"/>
    <s v="Robert Jones"/>
    <s v=""/>
    <s v=""/>
    <s v="Draw"/>
    <m/>
  </r>
  <r>
    <n v="12"/>
    <x v="1"/>
    <d v="2021-11-20T00:00:00"/>
    <n v="0.625"/>
    <s v="Burnley"/>
    <n v="3"/>
    <n v="3"/>
    <s v="Crystal Palace"/>
    <n v="18028"/>
    <s v="Turf Moor"/>
    <s v="Simon Hooper"/>
    <s v=""/>
    <s v=""/>
    <s v="Draw"/>
    <m/>
  </r>
  <r>
    <n v="12"/>
    <x v="1"/>
    <d v="2021-11-20T00:00:00"/>
    <n v="0.72916666666666663"/>
    <s v="Liverpool"/>
    <n v="4"/>
    <n v="0"/>
    <s v="Arsenal"/>
    <n v="53092"/>
    <s v="Anfield"/>
    <s v="Michael Oliver"/>
    <s v="Liverpool"/>
    <s v="Arsenal"/>
    <s v=""/>
    <m/>
  </r>
  <r>
    <n v="12"/>
    <x v="2"/>
    <d v="2021-11-21T00:00:00"/>
    <n v="0.58333333333333337"/>
    <s v="Manchester City"/>
    <n v="3"/>
    <n v="0"/>
    <s v="Everton"/>
    <n v="52571"/>
    <s v="Etihad Stadium"/>
    <s v="Stuart Attwell"/>
    <s v="Manchester City"/>
    <s v="Everton"/>
    <s v=""/>
    <m/>
  </r>
  <r>
    <n v="12"/>
    <x v="2"/>
    <d v="2021-11-21T00:00:00"/>
    <n v="0.6875"/>
    <s v="Tottenham"/>
    <n v="2"/>
    <n v="1"/>
    <s v="Leeds United"/>
    <n v="58989"/>
    <s v="Tottenham Hotspur Stadium"/>
    <s v="Andre Marriner"/>
    <s v="Tottenham"/>
    <s v="Leeds United"/>
    <s v=""/>
    <m/>
  </r>
  <r>
    <n v="13"/>
    <x v="1"/>
    <d v="2021-11-27T00:00:00"/>
    <n v="0.52083333333333337"/>
    <s v="Arsenal"/>
    <n v="2"/>
    <n v="0"/>
    <s v="Newcastle Utd"/>
    <n v="59886"/>
    <s v="Emirates Stadium"/>
    <s v="Stuart Attwell"/>
    <s v="Arsenal"/>
    <s v="Newcastle Utd"/>
    <s v=""/>
    <m/>
  </r>
  <r>
    <n v="13"/>
    <x v="1"/>
    <d v="2021-11-27T00:00:00"/>
    <n v="0.625"/>
    <s v="Crystal Palace"/>
    <n v="1"/>
    <n v="2"/>
    <s v="Aston Villa"/>
    <n v="25203"/>
    <s v="Selhurst Park"/>
    <s v="Michael Salisbury"/>
    <s v="Aston Villa"/>
    <s v="Crystal Palace"/>
    <s v=""/>
    <m/>
  </r>
  <r>
    <n v="13"/>
    <x v="1"/>
    <d v="2021-11-27T00:00:00"/>
    <n v="0.625"/>
    <s v="Liverpool"/>
    <n v="4"/>
    <n v="0"/>
    <s v="Southampton"/>
    <n v="53040"/>
    <s v="Anfield"/>
    <s v="Andre Marriner"/>
    <s v="Liverpool"/>
    <s v="Southampton"/>
    <s v=""/>
    <m/>
  </r>
  <r>
    <n v="13"/>
    <x v="1"/>
    <d v="2021-11-27T00:00:00"/>
    <n v="0.625"/>
    <s v="Norwich City"/>
    <n v="0"/>
    <n v="0"/>
    <s v="Wolves"/>
    <n v="26911"/>
    <s v="Carrow Road"/>
    <s v="Simon Hooper"/>
    <s v=""/>
    <s v=""/>
    <s v="Draw"/>
    <m/>
  </r>
  <r>
    <n v="13"/>
    <x v="1"/>
    <d v="2021-11-27T00:00:00"/>
    <n v="0.72916666666666663"/>
    <s v="Brighton"/>
    <n v="0"/>
    <n v="0"/>
    <s v="Leeds United"/>
    <n v="31166"/>
    <s v="The American Express Community Stadium"/>
    <s v="Craig Pawson"/>
    <s v=""/>
    <s v=""/>
    <s v="Draw"/>
    <m/>
  </r>
  <r>
    <n v="13"/>
    <x v="2"/>
    <d v="2021-11-28T00:00:00"/>
    <n v="0.58333333333333337"/>
    <s v="Brentford"/>
    <n v="1"/>
    <n v="0"/>
    <s v="Everton"/>
    <n v="16957"/>
    <s v="Brentford Community Stadium"/>
    <s v="Darren England"/>
    <s v="Brentford"/>
    <s v="Everton"/>
    <s v=""/>
    <m/>
  </r>
  <r>
    <n v="13"/>
    <x v="2"/>
    <d v="2021-11-28T00:00:00"/>
    <n v="0.58333333333333337"/>
    <s v="Leicester City"/>
    <n v="4"/>
    <n v="2"/>
    <s v="Watford"/>
    <n v="32020"/>
    <s v="King Power Stadium"/>
    <s v="Andy Madley"/>
    <s v="Leicester City"/>
    <s v="Watford"/>
    <s v=""/>
    <m/>
  </r>
  <r>
    <n v="13"/>
    <x v="2"/>
    <d v="2021-11-28T00:00:00"/>
    <n v="0.58333333333333337"/>
    <s v="Manchester City"/>
    <n v="2"/>
    <n v="1"/>
    <s v="West Ham"/>
    <n v="53245"/>
    <s v="Etihad Stadium"/>
    <s v="Michael Oliver"/>
    <s v="Manchester City"/>
    <s v="West Ham"/>
    <s v=""/>
    <m/>
  </r>
  <r>
    <n v="13"/>
    <x v="2"/>
    <d v="2021-11-28T00:00:00"/>
    <n v="0.6875"/>
    <s v="Chelsea"/>
    <n v="1"/>
    <n v="1"/>
    <s v="Manchester Utd"/>
    <n v="40041"/>
    <s v="Stamford Bridge"/>
    <s v="Anthony Taylor"/>
    <s v=""/>
    <s v=""/>
    <s v="Draw"/>
    <m/>
  </r>
  <r>
    <n v="14"/>
    <x v="4"/>
    <d v="2021-11-30T00:00:00"/>
    <n v="0.8125"/>
    <s v="Newcastle Utd"/>
    <n v="1"/>
    <n v="1"/>
    <s v="Norwich City"/>
    <n v="50757"/>
    <s v="St. James' Park"/>
    <s v="Andy Madley"/>
    <s v=""/>
    <s v=""/>
    <s v="Draw"/>
    <m/>
  </r>
  <r>
    <n v="14"/>
    <x v="4"/>
    <d v="2021-11-30T00:00:00"/>
    <n v="0.84375"/>
    <s v="Leeds United"/>
    <n v="1"/>
    <n v="0"/>
    <s v="Crystal Palace"/>
    <n v="35558"/>
    <s v="Elland Road"/>
    <s v="Kevin Friend"/>
    <s v="Leeds United"/>
    <s v="Crystal Palace"/>
    <s v=""/>
    <m/>
  </r>
  <r>
    <n v="14"/>
    <x v="5"/>
    <d v="2021-12-01T00:00:00"/>
    <n v="0.8125"/>
    <s v="Southampton"/>
    <n v="2"/>
    <n v="2"/>
    <s v="Leicester City"/>
    <n v="26951"/>
    <s v="St. Mary's Stadium"/>
    <s v="Robert Jones"/>
    <s v=""/>
    <s v=""/>
    <s v="Draw"/>
    <m/>
  </r>
  <r>
    <n v="14"/>
    <x v="5"/>
    <d v="2021-12-01T00:00:00"/>
    <n v="0.8125"/>
    <s v="West Ham"/>
    <n v="1"/>
    <n v="1"/>
    <s v="Brighton"/>
    <n v="59626"/>
    <s v="London Stadium"/>
    <s v="Chris Kavanagh"/>
    <s v=""/>
    <s v=""/>
    <s v="Draw"/>
    <m/>
  </r>
  <r>
    <n v="14"/>
    <x v="5"/>
    <d v="2021-12-01T00:00:00"/>
    <n v="0.8125"/>
    <s v="Wolves"/>
    <n v="0"/>
    <n v="0"/>
    <s v="Burnley"/>
    <n v="30328"/>
    <s v="Molineux Stadium"/>
    <s v="John Brooks"/>
    <s v=""/>
    <s v=""/>
    <s v="Draw"/>
    <m/>
  </r>
  <r>
    <n v="14"/>
    <x v="5"/>
    <d v="2021-12-01T00:00:00"/>
    <n v="0.8125"/>
    <s v="Watford"/>
    <n v="1"/>
    <n v="2"/>
    <s v="Chelsea"/>
    <n v="20388"/>
    <s v="Vicarage Road Stadium"/>
    <s v="David Coote"/>
    <s v="Chelsea"/>
    <s v="Watford"/>
    <s v=""/>
    <m/>
  </r>
  <r>
    <n v="14"/>
    <x v="5"/>
    <d v="2021-12-01T00:00:00"/>
    <n v="0.84375"/>
    <s v="Aston Villa"/>
    <n v="1"/>
    <n v="2"/>
    <s v="Manchester City"/>
    <n v="41400"/>
    <s v="Villa Park"/>
    <s v="Mike Dean"/>
    <s v="Manchester City"/>
    <s v="Aston Villa"/>
    <s v=""/>
    <m/>
  </r>
  <r>
    <n v="14"/>
    <x v="5"/>
    <d v="2021-12-01T00:00:00"/>
    <n v="0.84375"/>
    <s v="Everton"/>
    <n v="1"/>
    <n v="4"/>
    <s v="Liverpool"/>
    <n v="39641"/>
    <s v="Goodison Park"/>
    <s v="Paul Tierney"/>
    <s v="Liverpool"/>
    <s v="Everton"/>
    <s v=""/>
    <m/>
  </r>
  <r>
    <n v="14"/>
    <x v="6"/>
    <d v="2021-12-02T00:00:00"/>
    <n v="0.8125"/>
    <s v="Tottenham"/>
    <n v="2"/>
    <n v="0"/>
    <s v="Brentford"/>
    <n v="54202"/>
    <s v="Tottenham Hotspur Stadium"/>
    <s v="Jonathan Moss"/>
    <s v="Tottenham"/>
    <s v="Brentford"/>
    <s v=""/>
    <m/>
  </r>
  <r>
    <n v="14"/>
    <x v="6"/>
    <d v="2021-12-02T00:00:00"/>
    <n v="0.84375"/>
    <s v="Manchester Utd"/>
    <n v="3"/>
    <n v="2"/>
    <s v="Arsenal"/>
    <n v="73123"/>
    <s v="Old Trafford"/>
    <s v="Martin Atkinson"/>
    <s v="Manchester Utd"/>
    <s v="Arsenal"/>
    <s v=""/>
    <m/>
  </r>
  <r>
    <n v="15"/>
    <x v="1"/>
    <d v="2021-12-04T00:00:00"/>
    <n v="0.52083333333333337"/>
    <s v="West Ham"/>
    <n v="3"/>
    <n v="2"/>
    <s v="Chelsea"/>
    <n v="59942"/>
    <s v="London Stadium"/>
    <s v="Andre Marriner"/>
    <s v="West Ham"/>
    <s v="Chelsea"/>
    <s v=""/>
    <m/>
  </r>
  <r>
    <n v="15"/>
    <x v="1"/>
    <d v="2021-12-04T00:00:00"/>
    <n v="0.625"/>
    <s v="Newcastle Utd"/>
    <n v="1"/>
    <n v="0"/>
    <s v="Burnley"/>
    <n v="51948"/>
    <s v="St. James' Park"/>
    <s v="Paul Tierney"/>
    <s v="Newcastle Utd"/>
    <s v="Burnley"/>
    <s v=""/>
    <m/>
  </r>
  <r>
    <n v="15"/>
    <x v="1"/>
    <d v="2021-12-04T00:00:00"/>
    <n v="0.625"/>
    <s v="Southampton"/>
    <n v="1"/>
    <n v="1"/>
    <s v="Brighton"/>
    <n v="28706"/>
    <s v="St. Mary's Stadium"/>
    <s v="Anthony Taylor"/>
    <s v=""/>
    <s v=""/>
    <s v="Draw"/>
    <m/>
  </r>
  <r>
    <n v="15"/>
    <x v="1"/>
    <d v="2021-12-04T00:00:00"/>
    <n v="0.625"/>
    <s v="Wolves"/>
    <n v="0"/>
    <n v="1"/>
    <s v="Liverpool"/>
    <n v="30729"/>
    <s v="Molineux Stadium"/>
    <s v="Chris Kavanagh"/>
    <s v="Liverpool"/>
    <s v="Wolves"/>
    <s v=""/>
    <m/>
  </r>
  <r>
    <n v="15"/>
    <x v="1"/>
    <d v="2021-12-04T00:00:00"/>
    <n v="0.72916666666666663"/>
    <s v="Watford"/>
    <n v="1"/>
    <n v="3"/>
    <s v="Manchester City"/>
    <n v="20673"/>
    <s v="Vicarage Road Stadium"/>
    <s v="Simon Hooper"/>
    <s v="Manchester City"/>
    <s v="Watford"/>
    <s v=""/>
    <m/>
  </r>
  <r>
    <n v="15"/>
    <x v="2"/>
    <d v="2021-12-05T00:00:00"/>
    <n v="0.58333333333333337"/>
    <s v="Leeds United"/>
    <n v="2"/>
    <n v="2"/>
    <s v="Brentford"/>
    <n v="35639"/>
    <s v="Elland Road"/>
    <s v="David Coote"/>
    <s v=""/>
    <s v=""/>
    <s v="Draw"/>
    <m/>
  </r>
  <r>
    <n v="15"/>
    <x v="2"/>
    <d v="2021-12-05T00:00:00"/>
    <n v="0.58333333333333337"/>
    <s v="Tottenham"/>
    <n v="3"/>
    <n v="0"/>
    <s v="Norwich City"/>
    <n v="57088"/>
    <s v="Tottenham Hotspur Stadium"/>
    <s v="Jarred Gillett"/>
    <s v="Tottenham"/>
    <s v="Norwich City"/>
    <s v=""/>
    <m/>
  </r>
  <r>
    <n v="15"/>
    <x v="2"/>
    <d v="2021-12-05T00:00:00"/>
    <n v="0.58333333333333337"/>
    <s v="Manchester Utd"/>
    <n v="1"/>
    <n v="0"/>
    <s v="Crystal Palace"/>
    <n v="73172"/>
    <s v="Old Trafford"/>
    <s v="Craig Pawson"/>
    <s v="Manchester Utd"/>
    <s v="Crystal Palace"/>
    <s v=""/>
    <m/>
  </r>
  <r>
    <n v="15"/>
    <x v="2"/>
    <d v="2021-12-05T00:00:00"/>
    <n v="0.6875"/>
    <s v="Aston Villa"/>
    <n v="2"/>
    <n v="1"/>
    <s v="Leicester City"/>
    <n v="41572"/>
    <s v="Villa Park"/>
    <s v="Michael Oliver"/>
    <s v="Aston Villa"/>
    <s v="Leicester City"/>
    <s v=""/>
    <m/>
  </r>
  <r>
    <n v="15"/>
    <x v="3"/>
    <d v="2021-12-06T00:00:00"/>
    <n v="0.83333333333333337"/>
    <s v="Everton"/>
    <n v="2"/>
    <n v="1"/>
    <s v="Arsenal"/>
    <n v="38906"/>
    <s v="Goodison Park"/>
    <s v="Mike Dean"/>
    <s v="Everton"/>
    <s v="Arsenal"/>
    <s v=""/>
    <m/>
  </r>
  <r>
    <n v="16"/>
    <x v="0"/>
    <d v="2021-12-10T00:00:00"/>
    <n v="0.83333333333333337"/>
    <s v="Brentford"/>
    <n v="2"/>
    <n v="1"/>
    <s v="Watford"/>
    <n v="16861"/>
    <s v="Brentford Community Stadium"/>
    <s v="Michael Oliver"/>
    <s v="Brentford"/>
    <s v="Watford"/>
    <s v=""/>
    <m/>
  </r>
  <r>
    <n v="16"/>
    <x v="1"/>
    <d v="2021-12-11T00:00:00"/>
    <n v="0.52083333333333337"/>
    <s v="Manchester City"/>
    <n v="1"/>
    <n v="0"/>
    <s v="Wolves"/>
    <n v="52613"/>
    <s v="Etihad Stadium"/>
    <s v="Jonathan Moss"/>
    <s v="Manchester City"/>
    <s v="Wolves"/>
    <s v=""/>
    <m/>
  </r>
  <r>
    <n v="16"/>
    <x v="1"/>
    <d v="2021-12-11T00:00:00"/>
    <n v="0.625"/>
    <s v="Liverpool"/>
    <n v="1"/>
    <n v="0"/>
    <s v="Aston Villa"/>
    <n v="53093"/>
    <s v="Anfield"/>
    <s v="Stuart Attwell"/>
    <s v="Liverpool"/>
    <s v="Aston Villa"/>
    <s v=""/>
    <m/>
  </r>
  <r>
    <n v="16"/>
    <x v="1"/>
    <d v="2021-12-11T00:00:00"/>
    <n v="0.625"/>
    <s v="Arsenal"/>
    <n v="3"/>
    <n v="0"/>
    <s v="Southampton"/>
    <n v="59653"/>
    <s v="Emirates Stadium"/>
    <s v="Jarred Gillett"/>
    <s v="Arsenal"/>
    <s v="Southampton"/>
    <s v=""/>
    <m/>
  </r>
  <r>
    <n v="16"/>
    <x v="1"/>
    <d v="2021-12-11T00:00:00"/>
    <n v="0.625"/>
    <s v="Chelsea"/>
    <n v="3"/>
    <n v="2"/>
    <s v="Leeds United"/>
    <n v="39959"/>
    <s v="Stamford Bridge"/>
    <s v="Chris Kavanagh"/>
    <s v="Chelsea"/>
    <s v="Leeds United"/>
    <s v=""/>
    <m/>
  </r>
  <r>
    <n v="16"/>
    <x v="1"/>
    <d v="2021-12-11T00:00:00"/>
    <n v="0.72916666666666663"/>
    <s v="Norwich City"/>
    <n v="0"/>
    <n v="1"/>
    <s v="Manchester Utd"/>
    <n v="27606"/>
    <s v="Carrow Road"/>
    <s v="Darren England"/>
    <s v="Manchester Utd"/>
    <s v="Norwich City"/>
    <s v=""/>
    <m/>
  </r>
  <r>
    <n v="16"/>
    <x v="2"/>
    <d v="2021-12-12T00:00:00"/>
    <n v="0.58333333333333337"/>
    <s v="Burnley"/>
    <n v="0"/>
    <n v="0"/>
    <s v="West Ham"/>
    <n v="18065"/>
    <s v="Turf Moor"/>
    <s v="Graham Scott"/>
    <s v=""/>
    <s v=""/>
    <s v="Draw"/>
    <m/>
  </r>
  <r>
    <n v="16"/>
    <x v="2"/>
    <d v="2021-12-12T00:00:00"/>
    <n v="0.58333333333333337"/>
    <s v="Leicester City"/>
    <n v="4"/>
    <n v="0"/>
    <s v="Newcastle Utd"/>
    <n v="31959"/>
    <s v="King Power Stadium"/>
    <s v="Peter Bankes"/>
    <s v="Leicester City"/>
    <s v="Newcastle Utd"/>
    <s v=""/>
    <m/>
  </r>
  <r>
    <n v="16"/>
    <x v="2"/>
    <d v="2021-12-12T00:00:00"/>
    <n v="0.6875"/>
    <s v="Crystal Palace"/>
    <n v="3"/>
    <n v="1"/>
    <s v="Everton"/>
    <n v="24066"/>
    <s v="Selhurst Park"/>
    <s v="Andy Madley"/>
    <s v="Crystal Palace"/>
    <s v="Everton"/>
    <s v=""/>
    <m/>
  </r>
  <r>
    <n v="17"/>
    <x v="4"/>
    <d v="2021-12-14T00:00:00"/>
    <n v="0.82291666666666663"/>
    <s v="Norwich City"/>
    <n v="0"/>
    <n v="2"/>
    <s v="Aston Villa"/>
    <n v="26836"/>
    <s v="Carrow Road"/>
    <s v="David Coote"/>
    <s v="Aston Villa"/>
    <s v="Norwich City"/>
    <s v=""/>
    <m/>
  </r>
  <r>
    <n v="17"/>
    <x v="4"/>
    <d v="2021-12-14T00:00:00"/>
    <n v="0.83333333333333337"/>
    <s v="Manchester City"/>
    <n v="7"/>
    <n v="0"/>
    <s v="Leeds United"/>
    <n v="52401"/>
    <s v="Etihad Stadium"/>
    <s v="Paul Tierney"/>
    <s v="Manchester City"/>
    <s v="Leeds United"/>
    <s v=""/>
    <m/>
  </r>
  <r>
    <n v="17"/>
    <x v="5"/>
    <d v="2021-12-15T00:00:00"/>
    <n v="0.8125"/>
    <s v="Brighton"/>
    <n v="0"/>
    <n v="1"/>
    <s v="Wolves"/>
    <n v="30362"/>
    <s v="The American Express Community Stadium"/>
    <s v="Tony Harrington"/>
    <s v="Wolves"/>
    <s v="Brighton"/>
    <s v=""/>
    <m/>
  </r>
  <r>
    <n v="17"/>
    <x v="5"/>
    <d v="2021-12-15T00:00:00"/>
    <n v="0.8125"/>
    <s v="Crystal Palace"/>
    <n v="2"/>
    <n v="2"/>
    <s v="Southampton"/>
    <n v="22861"/>
    <s v="Selhurst Park"/>
    <s v="Simon Hooper"/>
    <s v=""/>
    <s v=""/>
    <s v="Draw"/>
    <m/>
  </r>
  <r>
    <n v="17"/>
    <x v="5"/>
    <d v="2021-12-15T00:00:00"/>
    <n v="0.83333333333333337"/>
    <s v="Arsenal"/>
    <n v="2"/>
    <n v="0"/>
    <s v="West Ham"/>
    <n v="59777"/>
    <s v="Emirates Stadium"/>
    <s v="Anthony Taylor"/>
    <s v="Arsenal"/>
    <s v="West Ham"/>
    <s v=""/>
    <m/>
  </r>
  <r>
    <n v="17"/>
    <x v="6"/>
    <d v="2021-12-16T00:00:00"/>
    <n v="0.82291666666666663"/>
    <s v="Chelsea"/>
    <n v="1"/>
    <n v="1"/>
    <s v="Everton"/>
    <n v="13933"/>
    <s v="Stamford Bridge"/>
    <s v="Michael Oliver"/>
    <s v=""/>
    <s v=""/>
    <s v="Draw"/>
    <m/>
  </r>
  <r>
    <n v="17"/>
    <x v="6"/>
    <d v="2021-12-16T00:00:00"/>
    <n v="0.83333333333333337"/>
    <s v="Liverpool"/>
    <n v="3"/>
    <n v="1"/>
    <s v="Newcastle Utd"/>
    <n v="52951"/>
    <s v="Anfield"/>
    <s v="Mike Dean"/>
    <s v="Liverpool"/>
    <s v="Newcastle Utd"/>
    <s v=""/>
    <m/>
  </r>
  <r>
    <n v="18"/>
    <x v="1"/>
    <d v="2021-12-18T00:00:00"/>
    <n v="0.72916666666666663"/>
    <s v="Leeds United"/>
    <n v="1"/>
    <n v="4"/>
    <s v="Arsenal"/>
    <n v="36166"/>
    <s v="Elland Road"/>
    <s v="Andre Marriner"/>
    <s v="Arsenal"/>
    <s v="Leeds United"/>
    <s v=""/>
    <m/>
  </r>
  <r>
    <n v="18"/>
    <x v="2"/>
    <d v="2021-12-19T00:00:00"/>
    <n v="0.58333333333333337"/>
    <s v="Wolves"/>
    <n v="0"/>
    <n v="0"/>
    <s v="Chelsea"/>
    <n v="30631"/>
    <s v="Molineux Stadium"/>
    <s v="David Coote"/>
    <s v=""/>
    <s v=""/>
    <s v="Draw"/>
    <m/>
  </r>
  <r>
    <n v="18"/>
    <x v="2"/>
    <d v="2021-12-19T00:00:00"/>
    <n v="0.59375"/>
    <s v="Newcastle Utd"/>
    <n v="0"/>
    <n v="4"/>
    <s v="Manchester City"/>
    <n v="52127"/>
    <s v="St. James' Park"/>
    <s v="Martin Atkinson"/>
    <s v="Manchester City"/>
    <s v="Newcastle Utd"/>
    <s v=""/>
    <m/>
  </r>
  <r>
    <n v="18"/>
    <x v="2"/>
    <d v="2021-12-19T00:00:00"/>
    <n v="0.6875"/>
    <s v="Tottenham"/>
    <n v="2"/>
    <n v="2"/>
    <s v="Liverpool"/>
    <n v="45421"/>
    <s v="Tottenham Hotspur Stadium"/>
    <s v="Paul Tierney"/>
    <s v=""/>
    <s v=""/>
    <s v="Draw"/>
    <m/>
  </r>
  <r>
    <n v="19"/>
    <x v="2"/>
    <d v="2021-12-26T00:00:00"/>
    <n v="0.625"/>
    <s v="West Ham"/>
    <n v="2"/>
    <n v="3"/>
    <s v="Southampton"/>
    <n v="41027"/>
    <s v="London Stadium"/>
    <s v="Kevin Friend"/>
    <s v="Southampton"/>
    <s v="West Ham"/>
    <s v=""/>
    <m/>
  </r>
  <r>
    <n v="19"/>
    <x v="2"/>
    <d v="2021-12-26T00:00:00"/>
    <n v="0.625"/>
    <s v="Manchester City"/>
    <n v="6"/>
    <n v="3"/>
    <s v="Leicester City"/>
    <n v="53226"/>
    <s v="Etihad Stadium"/>
    <s v="Chris Kavanagh"/>
    <s v="Manchester City"/>
    <s v="Leicester City"/>
    <s v=""/>
    <m/>
  </r>
  <r>
    <n v="19"/>
    <x v="2"/>
    <d v="2021-12-26T00:00:00"/>
    <n v="0.625"/>
    <s v="Norwich City"/>
    <n v="0"/>
    <n v="5"/>
    <s v="Arsenal"/>
    <n v="26940"/>
    <s v="Carrow Road"/>
    <s v="Graham Scott"/>
    <s v="Arsenal"/>
    <s v="Norwich City"/>
    <s v=""/>
    <m/>
  </r>
  <r>
    <n v="19"/>
    <x v="2"/>
    <d v="2021-12-26T00:00:00"/>
    <n v="0.625"/>
    <s v="Tottenham"/>
    <n v="3"/>
    <n v="0"/>
    <s v="Crystal Palace"/>
    <n v="40539"/>
    <s v="Tottenham Hotspur Stadium"/>
    <s v="Jonathan Moss"/>
    <s v="Tottenham"/>
    <s v="Crystal Palace"/>
    <s v=""/>
    <m/>
  </r>
  <r>
    <n v="19"/>
    <x v="2"/>
    <d v="2021-12-26T00:00:00"/>
    <n v="0.72916666666666663"/>
    <s v="Aston Villa"/>
    <n v="1"/>
    <n v="3"/>
    <s v="Chelsea"/>
    <n v="41907"/>
    <s v="Villa Park"/>
    <s v="Martin Atkinson"/>
    <s v="Chelsea"/>
    <s v="Aston Villa"/>
    <s v=""/>
    <m/>
  </r>
  <r>
    <n v="19"/>
    <x v="2"/>
    <d v="2021-12-26T00:00:00"/>
    <n v="0.83333333333333337"/>
    <s v="Brighton"/>
    <n v="2"/>
    <n v="0"/>
    <s v="Brentford"/>
    <n v="30141"/>
    <s v="The American Express Community Stadium"/>
    <s v="Darren England"/>
    <s v="Brighton"/>
    <s v="Brentford"/>
    <s v=""/>
    <m/>
  </r>
  <r>
    <n v="19"/>
    <x v="3"/>
    <d v="2021-12-27T00:00:00"/>
    <n v="0.83333333333333337"/>
    <s v="Newcastle Utd"/>
    <n v="1"/>
    <n v="1"/>
    <s v="Manchester Utd"/>
    <n v="52178"/>
    <s v="St. James' Park"/>
    <s v="Craig Pawson"/>
    <s v=""/>
    <s v=""/>
    <s v="Draw"/>
    <m/>
  </r>
  <r>
    <n v="20"/>
    <x v="4"/>
    <d v="2021-12-28T00:00:00"/>
    <n v="0.625"/>
    <s v="Southampton"/>
    <n v="1"/>
    <n v="1"/>
    <s v="Tottenham"/>
    <n v="31304"/>
    <s v="St. Mary's Stadium"/>
    <s v="Anthony Taylor"/>
    <s v=""/>
    <s v=""/>
    <s v="Draw"/>
    <m/>
  </r>
  <r>
    <n v="20"/>
    <x v="4"/>
    <d v="2021-12-28T00:00:00"/>
    <n v="0.625"/>
    <s v="Crystal Palace"/>
    <n v="3"/>
    <n v="0"/>
    <s v="Norwich City"/>
    <n v="24433"/>
    <s v="Selhurst Park"/>
    <s v="Paul Tierney"/>
    <s v="Crystal Palace"/>
    <s v="Norwich City"/>
    <s v=""/>
    <m/>
  </r>
  <r>
    <n v="20"/>
    <x v="4"/>
    <d v="2021-12-28T00:00:00"/>
    <n v="0.625"/>
    <s v="Watford"/>
    <n v="1"/>
    <n v="4"/>
    <s v="West Ham"/>
    <n v="20073"/>
    <s v="Vicarage Road Stadium"/>
    <s v="Darren England"/>
    <s v="West Ham"/>
    <s v="Watford"/>
    <s v=""/>
    <m/>
  </r>
  <r>
    <n v="20"/>
    <x v="4"/>
    <d v="2021-12-28T00:00:00"/>
    <n v="0.83333333333333337"/>
    <s v="Leicester City"/>
    <n v="1"/>
    <n v="0"/>
    <s v="Liverpool"/>
    <n v="32230"/>
    <s v="King Power Stadium"/>
    <s v="Michael Oliver"/>
    <s v="Leicester City"/>
    <s v="Liverpool"/>
    <s v=""/>
    <m/>
  </r>
  <r>
    <n v="20"/>
    <x v="5"/>
    <d v="2021-12-29T00:00:00"/>
    <n v="0.8125"/>
    <s v="Chelsea"/>
    <n v="1"/>
    <n v="1"/>
    <s v="Brighton"/>
    <n v="40080"/>
    <s v="Stamford Bridge"/>
    <s v="Mike Dean"/>
    <s v=""/>
    <s v=""/>
    <s v="Draw"/>
    <m/>
  </r>
  <r>
    <n v="20"/>
    <x v="5"/>
    <d v="2021-12-29T00:00:00"/>
    <n v="0.84375"/>
    <s v="Brentford"/>
    <n v="0"/>
    <n v="1"/>
    <s v="Manchester City"/>
    <n v="17009"/>
    <s v="Brentford Community Stadium"/>
    <s v="David Coote"/>
    <s v="Manchester City"/>
    <s v="Brentford"/>
    <s v=""/>
    <m/>
  </r>
  <r>
    <n v="20"/>
    <x v="6"/>
    <d v="2021-12-30T00:00:00"/>
    <n v="0.84375"/>
    <s v="Manchester Utd"/>
    <n v="3"/>
    <n v="1"/>
    <s v="Burnley"/>
    <n v="73121"/>
    <s v="Old Trafford"/>
    <s v="Jonathan Moss"/>
    <s v="Manchester Utd"/>
    <s v="Burnley"/>
    <s v=""/>
    <m/>
  </r>
  <r>
    <n v="21"/>
    <x v="1"/>
    <d v="2022-01-01T00:00:00"/>
    <n v="0.52083333333333337"/>
    <s v="Arsenal"/>
    <n v="1"/>
    <n v="2"/>
    <s v="Manchester City"/>
    <n v="59757"/>
    <s v="Emirates Stadium"/>
    <s v="Stuart Attwell"/>
    <s v="Manchester City"/>
    <s v="Arsenal"/>
    <s v=""/>
    <m/>
  </r>
  <r>
    <n v="21"/>
    <x v="1"/>
    <d v="2022-01-01T00:00:00"/>
    <n v="0.625"/>
    <s v="Watford"/>
    <n v="0"/>
    <n v="1"/>
    <s v="Tottenham"/>
    <n v="20391"/>
    <s v="Vicarage Road Stadium"/>
    <s v="Robert Jones"/>
    <s v="Tottenham"/>
    <s v="Watford"/>
    <s v=""/>
    <m/>
  </r>
  <r>
    <n v="21"/>
    <x v="1"/>
    <d v="2022-01-01T00:00:00"/>
    <n v="0.72916666666666663"/>
    <s v="Crystal Palace"/>
    <n v="2"/>
    <n v="3"/>
    <s v="West Ham"/>
    <n v="24351"/>
    <s v="Selhurst Park"/>
    <s v="Darren England"/>
    <s v="West Ham"/>
    <s v="Crystal Palace"/>
    <s v=""/>
    <m/>
  </r>
  <r>
    <n v="21"/>
    <x v="2"/>
    <d v="2022-01-02T00:00:00"/>
    <n v="0.58333333333333337"/>
    <s v="Leeds United"/>
    <n v="3"/>
    <n v="1"/>
    <s v="Burnley"/>
    <n v="36083"/>
    <s v="Elland Road"/>
    <s v="Paul Tierney"/>
    <s v="Leeds United"/>
    <s v="Burnley"/>
    <s v=""/>
    <m/>
  </r>
  <r>
    <n v="21"/>
    <x v="2"/>
    <d v="2022-01-02T00:00:00"/>
    <n v="0.58333333333333337"/>
    <s v="Brentford"/>
    <n v="2"/>
    <n v="1"/>
    <s v="Aston Villa"/>
    <n v="16876"/>
    <s v="Brentford Community Stadium"/>
    <s v="Craig Pawson"/>
    <s v="Brentford"/>
    <s v="Aston Villa"/>
    <s v=""/>
    <m/>
  </r>
  <r>
    <n v="21"/>
    <x v="2"/>
    <d v="2022-01-02T00:00:00"/>
    <n v="0.58333333333333337"/>
    <s v="Everton"/>
    <n v="2"/>
    <n v="3"/>
    <s v="Brighton"/>
    <n v="38203"/>
    <s v="Goodison Park"/>
    <s v="John Brooks"/>
    <s v="Brighton"/>
    <s v="Everton"/>
    <s v=""/>
    <m/>
  </r>
  <r>
    <n v="21"/>
    <x v="2"/>
    <d v="2022-01-02T00:00:00"/>
    <n v="0.6875"/>
    <s v="Chelsea"/>
    <n v="2"/>
    <n v="2"/>
    <s v="Liverpool"/>
    <n v="40072"/>
    <s v="Stamford Bridge"/>
    <s v="Anthony Taylor"/>
    <s v=""/>
    <s v=""/>
    <s v="Draw"/>
    <m/>
  </r>
  <r>
    <n v="21"/>
    <x v="3"/>
    <d v="2022-01-03T00:00:00"/>
    <n v="0.72916666666666663"/>
    <s v="Manchester Utd"/>
    <n v="0"/>
    <n v="1"/>
    <s v="Wolves"/>
    <n v="73045"/>
    <s v="Old Trafford"/>
    <s v="Mike Dean"/>
    <s v="Wolves"/>
    <s v="Manchester Utd"/>
    <s v=""/>
    <m/>
  </r>
  <r>
    <n v="18"/>
    <x v="4"/>
    <d v="2022-01-11T00:00:00"/>
    <n v="0.82291666666666663"/>
    <s v="Southampton"/>
    <n v="4"/>
    <n v="1"/>
    <s v="Brentford"/>
    <n v="27383"/>
    <s v="St. Mary's Stadium"/>
    <s v="Stuart Attwell"/>
    <s v="Southampton"/>
    <s v="Brentford"/>
    <s v=""/>
    <m/>
  </r>
  <r>
    <n v="18"/>
    <x v="5"/>
    <d v="2022-01-12T00:00:00"/>
    <n v="0.82291666666666663"/>
    <s v="West Ham"/>
    <n v="2"/>
    <n v="0"/>
    <s v="Norwich City"/>
    <n v="59775"/>
    <s v="London Stadium"/>
    <s v="Simon Hooper"/>
    <s v="West Ham"/>
    <s v="Norwich City"/>
    <s v=""/>
    <m/>
  </r>
  <r>
    <n v="22"/>
    <x v="0"/>
    <d v="2022-01-14T00:00:00"/>
    <n v="0.83333333333333337"/>
    <s v="Brighton"/>
    <n v="1"/>
    <n v="1"/>
    <s v="Crystal Palace"/>
    <n v="30675"/>
    <s v="The American Express Community Stadium"/>
    <s v="Robert Jones"/>
    <s v=""/>
    <s v=""/>
    <s v="Draw"/>
    <m/>
  </r>
  <r>
    <n v="22"/>
    <x v="1"/>
    <d v="2022-01-15T00:00:00"/>
    <n v="0.52083333333333337"/>
    <s v="Manchester City"/>
    <n v="1"/>
    <n v="0"/>
    <s v="Chelsea"/>
    <n v="53319"/>
    <s v="Etihad Stadium"/>
    <s v="Craig Pawson"/>
    <s v="Manchester City"/>
    <s v="Chelsea"/>
    <s v=""/>
    <m/>
  </r>
  <r>
    <n v="22"/>
    <x v="1"/>
    <d v="2022-01-15T00:00:00"/>
    <n v="0.625"/>
    <s v="Norwich City"/>
    <n v="2"/>
    <n v="1"/>
    <s v="Everton"/>
    <n v="26629"/>
    <s v="Carrow Road"/>
    <s v="Andy Madley"/>
    <s v="Norwich City"/>
    <s v="Everton"/>
    <s v=""/>
    <m/>
  </r>
  <r>
    <n v="22"/>
    <x v="1"/>
    <d v="2022-01-15T00:00:00"/>
    <n v="0.625"/>
    <s v="Newcastle Utd"/>
    <n v="1"/>
    <n v="1"/>
    <s v="Watford"/>
    <n v="52223"/>
    <s v="St. James' Park"/>
    <s v="Paul Tierney"/>
    <s v=""/>
    <s v=""/>
    <s v="Draw"/>
    <m/>
  </r>
  <r>
    <n v="22"/>
    <x v="1"/>
    <d v="2022-01-15T00:00:00"/>
    <n v="0.625"/>
    <s v="Wolves"/>
    <n v="3"/>
    <n v="1"/>
    <s v="Southampton"/>
    <n v="30057"/>
    <s v="Molineux Stadium"/>
    <s v="Michael Salisbury"/>
    <s v="Wolves"/>
    <s v="Southampton"/>
    <s v=""/>
    <m/>
  </r>
  <r>
    <n v="22"/>
    <x v="1"/>
    <d v="2022-01-15T00:00:00"/>
    <n v="0.72916666666666663"/>
    <s v="Aston Villa"/>
    <n v="2"/>
    <n v="2"/>
    <s v="Manchester Utd"/>
    <n v="41968"/>
    <s v="Villa Park"/>
    <s v="David Coote"/>
    <s v=""/>
    <s v=""/>
    <s v="Draw"/>
    <m/>
  </r>
  <r>
    <n v="22"/>
    <x v="2"/>
    <d v="2022-01-16T00:00:00"/>
    <n v="0.58333333333333337"/>
    <s v="West Ham"/>
    <n v="2"/>
    <n v="3"/>
    <s v="Leeds United"/>
    <n v="59951"/>
    <s v="London Stadium"/>
    <s v="Mike Dean"/>
    <s v="Leeds United"/>
    <s v="West Ham"/>
    <s v=""/>
    <m/>
  </r>
  <r>
    <n v="22"/>
    <x v="2"/>
    <d v="2022-01-16T00:00:00"/>
    <n v="0.58333333333333337"/>
    <s v="Liverpool"/>
    <n v="3"/>
    <n v="0"/>
    <s v="Brentford"/>
    <n v="52824"/>
    <s v="Anfield"/>
    <s v="Jonathan Moss"/>
    <s v="Liverpool"/>
    <s v="Brentford"/>
    <s v=""/>
    <m/>
  </r>
  <r>
    <n v="24"/>
    <x v="4"/>
    <d v="2022-01-18T00:00:00"/>
    <n v="0.83333333333333337"/>
    <s v="Brighton"/>
    <n v="1"/>
    <n v="1"/>
    <s v="Chelsea"/>
    <n v="30880"/>
    <s v="The American Express Community Stadium"/>
    <s v="Kevin Friend"/>
    <s v=""/>
    <s v=""/>
    <s v="Draw"/>
    <m/>
  </r>
  <r>
    <n v="17"/>
    <x v="5"/>
    <d v="2022-01-19T00:00:00"/>
    <n v="0.8125"/>
    <s v="Leicester City"/>
    <n v="2"/>
    <n v="3"/>
    <s v="Tottenham"/>
    <n v="31986"/>
    <s v="King Power Stadium"/>
    <s v="Jonathan Moss"/>
    <s v="Tottenham"/>
    <s v="Leicester City"/>
    <s v=""/>
    <m/>
  </r>
  <r>
    <n v="17"/>
    <x v="5"/>
    <d v="2022-01-19T00:00:00"/>
    <n v="0.83333333333333337"/>
    <s v="Brentford"/>
    <n v="1"/>
    <n v="3"/>
    <s v="Manchester Utd"/>
    <n v="17094"/>
    <s v="Brentford Community Stadium"/>
    <s v="Andre Marriner"/>
    <s v="Manchester Utd"/>
    <s v="Brentford"/>
    <s v=""/>
    <m/>
  </r>
  <r>
    <n v="23"/>
    <x v="0"/>
    <d v="2022-01-21T00:00:00"/>
    <n v="0.83333333333333337"/>
    <s v="Watford"/>
    <n v="0"/>
    <n v="3"/>
    <s v="Norwich City"/>
    <n v="20782"/>
    <s v="Vicarage Road Stadium"/>
    <s v="Mike Dean"/>
    <s v="Norwich City"/>
    <s v="Watford"/>
    <s v=""/>
    <m/>
  </r>
  <r>
    <n v="23"/>
    <x v="1"/>
    <d v="2022-01-22T00:00:00"/>
    <n v="0.52083333333333337"/>
    <s v="Everton"/>
    <n v="0"/>
    <n v="1"/>
    <s v="Aston Villa"/>
    <n v="38203"/>
    <s v="Goodison Park"/>
    <s v="Craig Pawson"/>
    <s v="Aston Villa"/>
    <s v="Everton"/>
    <s v=""/>
    <m/>
  </r>
  <r>
    <n v="23"/>
    <x v="1"/>
    <d v="2022-01-22T00:00:00"/>
    <n v="0.625"/>
    <s v="Leeds United"/>
    <n v="0"/>
    <n v="1"/>
    <s v="Newcastle Utd"/>
    <n v="36405"/>
    <s v="Elland Road"/>
    <s v="Chris Kavanagh"/>
    <s v="Newcastle Utd"/>
    <s v="Leeds United"/>
    <s v=""/>
    <m/>
  </r>
  <r>
    <n v="23"/>
    <x v="1"/>
    <d v="2022-01-22T00:00:00"/>
    <n v="0.625"/>
    <s v="Manchester Utd"/>
    <n v="1"/>
    <n v="0"/>
    <s v="West Ham"/>
    <n v="73130"/>
    <s v="Old Trafford"/>
    <s v="Jonathan Moss"/>
    <s v="Manchester Utd"/>
    <s v="West Ham"/>
    <s v=""/>
    <m/>
  </r>
  <r>
    <n v="23"/>
    <x v="1"/>
    <d v="2022-01-22T00:00:00"/>
    <n v="0.625"/>
    <s v="Brentford"/>
    <n v="1"/>
    <n v="2"/>
    <s v="Wolves"/>
    <n v="16982"/>
    <s v="Brentford Community Stadium"/>
    <s v="Peter Bankes"/>
    <s v="Wolves"/>
    <s v="Brentford"/>
    <s v=""/>
    <m/>
  </r>
  <r>
    <n v="23"/>
    <x v="1"/>
    <d v="2022-01-22T00:00:00"/>
    <n v="0.72916666666666663"/>
    <s v="Southampton"/>
    <n v="1"/>
    <n v="1"/>
    <s v="Manchester City"/>
    <n v="31178"/>
    <s v="St. Mary's Stadium"/>
    <s v="Simon Hooper"/>
    <s v=""/>
    <s v=""/>
    <s v="Draw"/>
    <m/>
  </r>
  <r>
    <n v="23"/>
    <x v="2"/>
    <d v="2022-01-23T00:00:00"/>
    <n v="0.58333333333333337"/>
    <s v="Crystal Palace"/>
    <n v="1"/>
    <n v="3"/>
    <s v="Liverpool"/>
    <n v="25002"/>
    <s v="Selhurst Park"/>
    <s v="Kevin Friend"/>
    <s v="Liverpool"/>
    <s v="Crystal Palace"/>
    <s v=""/>
    <m/>
  </r>
  <r>
    <n v="23"/>
    <x v="2"/>
    <d v="2022-01-23T00:00:00"/>
    <n v="0.58333333333333337"/>
    <s v="Arsenal"/>
    <n v="0"/>
    <n v="0"/>
    <s v="Burnley"/>
    <n v="59255"/>
    <s v="Emirates Stadium"/>
    <s v="David Coote"/>
    <s v=""/>
    <s v=""/>
    <s v="Draw"/>
    <m/>
  </r>
  <r>
    <n v="23"/>
    <x v="2"/>
    <d v="2022-01-23T00:00:00"/>
    <n v="0.58333333333333337"/>
    <s v="Leicester City"/>
    <n v="1"/>
    <n v="1"/>
    <s v="Brighton"/>
    <n v="31231"/>
    <s v="King Power Stadium"/>
    <s v="Martin Atkinson"/>
    <s v=""/>
    <s v=""/>
    <s v="Draw"/>
    <m/>
  </r>
  <r>
    <n v="23"/>
    <x v="2"/>
    <d v="2022-01-23T00:00:00"/>
    <n v="0.6875"/>
    <s v="Chelsea"/>
    <n v="2"/>
    <n v="0"/>
    <s v="Tottenham"/>
    <n v="40020"/>
    <s v="Stamford Bridge"/>
    <s v="Paul Tierney"/>
    <s v="Chelsea"/>
    <s v="Tottenham"/>
    <s v=""/>
    <m/>
  </r>
  <r>
    <n v="17"/>
    <x v="1"/>
    <d v="2022-02-05T00:00:00"/>
    <n v="0.75"/>
    <s v="Burnley"/>
    <n v="0"/>
    <n v="0"/>
    <s v="Watford"/>
    <n v="19527"/>
    <s v="Turf Moor"/>
    <s v="Craig Pawson"/>
    <s v=""/>
    <s v=""/>
    <s v="Draw"/>
    <m/>
  </r>
  <r>
    <n v="24"/>
    <x v="4"/>
    <d v="2022-02-08T00:00:00"/>
    <n v="0.82291666666666663"/>
    <s v="West Ham"/>
    <n v="1"/>
    <n v="0"/>
    <s v="Watford"/>
    <n v="59581"/>
    <s v="London Stadium"/>
    <s v="Martin Atkinson"/>
    <s v="West Ham"/>
    <s v="Watford"/>
    <s v=""/>
    <m/>
  </r>
  <r>
    <n v="24"/>
    <x v="4"/>
    <d v="2022-02-08T00:00:00"/>
    <n v="0.82291666666666663"/>
    <s v="Newcastle Utd"/>
    <n v="3"/>
    <n v="1"/>
    <s v="Everton"/>
    <n v="52186"/>
    <s v="St. James' Park"/>
    <s v="Anthony Taylor"/>
    <s v="Newcastle Utd"/>
    <s v="Everton"/>
    <s v=""/>
    <m/>
  </r>
  <r>
    <n v="24"/>
    <x v="4"/>
    <d v="2022-02-08T00:00:00"/>
    <n v="0.83333333333333337"/>
    <s v="Burnley"/>
    <n v="1"/>
    <n v="1"/>
    <s v="Manchester Utd"/>
    <n v="21233"/>
    <s v="Turf Moor"/>
    <s v="Mike Dean"/>
    <s v=""/>
    <s v=""/>
    <s v="Draw"/>
    <m/>
  </r>
  <r>
    <n v="24"/>
    <x v="5"/>
    <d v="2022-02-09T00:00:00"/>
    <n v="0.82291666666666663"/>
    <s v="Tottenham"/>
    <n v="2"/>
    <n v="3"/>
    <s v="Southampton"/>
    <n v="54012"/>
    <s v="Tottenham Hotspur Stadium"/>
    <s v="David Coote"/>
    <s v="Southampton"/>
    <s v="Tottenham"/>
    <s v=""/>
    <m/>
  </r>
  <r>
    <n v="24"/>
    <x v="5"/>
    <d v="2022-02-09T00:00:00"/>
    <n v="0.82291666666666663"/>
    <s v="Norwich City"/>
    <n v="1"/>
    <n v="1"/>
    <s v="Crystal Palace"/>
    <n v="26652"/>
    <s v="Carrow Road"/>
    <s v="Paul Tierney"/>
    <s v=""/>
    <s v=""/>
    <s v="Draw"/>
    <m/>
  </r>
  <r>
    <n v="24"/>
    <x v="5"/>
    <d v="2022-02-09T00:00:00"/>
    <n v="0.82291666666666663"/>
    <s v="Manchester City"/>
    <n v="2"/>
    <n v="0"/>
    <s v="Brentford"/>
    <n v="51658"/>
    <s v="Etihad Stadium"/>
    <s v="Darren England"/>
    <s v="Manchester City"/>
    <s v="Brentford"/>
    <s v=""/>
    <m/>
  </r>
  <r>
    <n v="24"/>
    <x v="5"/>
    <d v="2022-02-09T00:00:00"/>
    <n v="0.83333333333333337"/>
    <s v="Aston Villa"/>
    <n v="3"/>
    <n v="3"/>
    <s v="Leeds United"/>
    <n v="41927"/>
    <s v="Villa Park"/>
    <s v="Jarred Gillett"/>
    <s v=""/>
    <s v=""/>
    <s v="Draw"/>
    <m/>
  </r>
  <r>
    <n v="24"/>
    <x v="6"/>
    <d v="2022-02-10T00:00:00"/>
    <n v="0.82291666666666663"/>
    <s v="Liverpool"/>
    <n v="2"/>
    <n v="0"/>
    <s v="Leicester City"/>
    <n v="53050"/>
    <s v="Anfield"/>
    <s v="Chris Kavanagh"/>
    <s v="Liverpool"/>
    <s v="Leicester City"/>
    <s v=""/>
    <m/>
  </r>
  <r>
    <n v="24"/>
    <x v="6"/>
    <d v="2022-02-10T00:00:00"/>
    <n v="0.82291666666666663"/>
    <s v="Wolves"/>
    <n v="0"/>
    <n v="1"/>
    <s v="Arsenal"/>
    <n v="31523"/>
    <s v="Molineux Stadium"/>
    <s v="Michael Oliver"/>
    <s v="Arsenal"/>
    <s v="Wolves"/>
    <s v=""/>
    <m/>
  </r>
  <r>
    <n v="25"/>
    <x v="1"/>
    <d v="2022-02-12T00:00:00"/>
    <n v="0.52083333333333337"/>
    <s v="Manchester Utd"/>
    <n v="1"/>
    <n v="1"/>
    <s v="Southampton"/>
    <n v="73084"/>
    <s v="Old Trafford"/>
    <s v="Stuart Attwell"/>
    <s v=""/>
    <s v=""/>
    <s v="Draw"/>
    <m/>
  </r>
  <r>
    <n v="25"/>
    <x v="1"/>
    <d v="2022-02-12T00:00:00"/>
    <n v="0.625"/>
    <s v="Everton"/>
    <n v="3"/>
    <n v="0"/>
    <s v="Leeds United"/>
    <n v="39150"/>
    <s v="Goodison Park"/>
    <s v="Graham Scott"/>
    <s v="Everton"/>
    <s v="Leeds United"/>
    <s v=""/>
    <m/>
  </r>
  <r>
    <n v="25"/>
    <x v="1"/>
    <d v="2022-02-12T00:00:00"/>
    <n v="0.625"/>
    <s v="Brentford"/>
    <n v="0"/>
    <n v="0"/>
    <s v="Crystal Palace"/>
    <n v="16958"/>
    <s v="Brentford Community Stadium"/>
    <s v="Simon Hooper"/>
    <s v=""/>
    <s v=""/>
    <s v="Draw"/>
    <m/>
  </r>
  <r>
    <n v="25"/>
    <x v="1"/>
    <d v="2022-02-12T00:00:00"/>
    <n v="0.625"/>
    <s v="Watford"/>
    <n v="0"/>
    <n v="2"/>
    <s v="Brighton"/>
    <n v="20795"/>
    <s v="Vicarage Road Stadium"/>
    <s v="Jonathan Moss"/>
    <s v="Brighton"/>
    <s v="Watford"/>
    <s v=""/>
    <m/>
  </r>
  <r>
    <n v="25"/>
    <x v="1"/>
    <d v="2022-02-12T00:00:00"/>
    <n v="0.72916666666666663"/>
    <s v="Norwich City"/>
    <n v="0"/>
    <n v="4"/>
    <s v="Manchester City"/>
    <n v="27010"/>
    <s v="Carrow Road"/>
    <s v="Andre Marriner"/>
    <s v="Manchester City"/>
    <s v="Norwich City"/>
    <s v=""/>
    <m/>
  </r>
  <r>
    <n v="25"/>
    <x v="2"/>
    <d v="2022-02-13T00:00:00"/>
    <n v="0.58333333333333337"/>
    <s v="Newcastle Utd"/>
    <n v="1"/>
    <n v="0"/>
    <s v="Aston Villa"/>
    <n v="52207"/>
    <s v="St. James' Park"/>
    <s v="Craig Pawson"/>
    <s v="Newcastle Utd"/>
    <s v="Aston Villa"/>
    <s v=""/>
    <m/>
  </r>
  <r>
    <n v="25"/>
    <x v="2"/>
    <d v="2022-02-13T00:00:00"/>
    <n v="0.58333333333333337"/>
    <s v="Burnley"/>
    <n v="0"/>
    <n v="1"/>
    <s v="Liverpool"/>
    <n v="19563"/>
    <s v="Turf Moor"/>
    <s v="Martin Atkinson"/>
    <s v="Liverpool"/>
    <s v="Burnley"/>
    <s v=""/>
    <m/>
  </r>
  <r>
    <n v="25"/>
    <x v="2"/>
    <d v="2022-02-13T00:00:00"/>
    <n v="0.58333333333333337"/>
    <s v="Tottenham"/>
    <n v="0"/>
    <n v="2"/>
    <s v="Wolves"/>
    <n v="56452"/>
    <s v="Tottenham Hotspur Stadium"/>
    <s v="Kevin Friend"/>
    <s v="Wolves"/>
    <s v="Tottenham"/>
    <s v=""/>
    <m/>
  </r>
  <r>
    <n v="25"/>
    <x v="2"/>
    <d v="2022-02-13T00:00:00"/>
    <n v="0.6875"/>
    <s v="Leicester City"/>
    <n v="2"/>
    <n v="2"/>
    <s v="West Ham"/>
    <n v="32061"/>
    <s v="King Power Stadium"/>
    <s v="Michael Oliver"/>
    <s v=""/>
    <s v=""/>
    <s v="Draw"/>
    <m/>
  </r>
  <r>
    <n v="18"/>
    <x v="4"/>
    <d v="2022-02-15T00:00:00"/>
    <n v="0.84375"/>
    <s v="Manchester Utd"/>
    <n v="2"/>
    <n v="0"/>
    <s v="Brighton"/>
    <n v="73012"/>
    <s v="Old Trafford"/>
    <s v="Peter Bankes"/>
    <s v="Manchester Utd"/>
    <s v="Brighton"/>
    <s v=""/>
    <m/>
  </r>
  <r>
    <n v="26"/>
    <x v="1"/>
    <d v="2022-02-19T00:00:00"/>
    <n v="0.52083333333333337"/>
    <s v="West Ham"/>
    <n v="1"/>
    <n v="1"/>
    <s v="Newcastle Utd"/>
    <n v="59949"/>
    <s v="London Stadium"/>
    <s v="Chris Kavanagh"/>
    <s v=""/>
    <s v=""/>
    <s v="Draw"/>
    <m/>
  </r>
  <r>
    <n v="26"/>
    <x v="1"/>
    <d v="2022-02-19T00:00:00"/>
    <n v="0.625"/>
    <s v="Aston Villa"/>
    <n v="0"/>
    <n v="1"/>
    <s v="Watford"/>
    <n v="41936"/>
    <s v="Villa Park"/>
    <s v="Robert Jones"/>
    <s v="Watford"/>
    <s v="Aston Villa"/>
    <s v=""/>
    <m/>
  </r>
  <r>
    <n v="26"/>
    <x v="1"/>
    <d v="2022-02-19T00:00:00"/>
    <n v="0.625"/>
    <s v="Arsenal"/>
    <n v="2"/>
    <n v="1"/>
    <s v="Brentford"/>
    <n v="59249"/>
    <s v="Emirates Stadium"/>
    <s v="Jonathan Moss"/>
    <s v="Arsenal"/>
    <s v="Brentford"/>
    <s v=""/>
    <m/>
  </r>
  <r>
    <n v="26"/>
    <x v="1"/>
    <d v="2022-02-19T00:00:00"/>
    <n v="0.625"/>
    <s v="Southampton"/>
    <n v="2"/>
    <n v="0"/>
    <s v="Everton"/>
    <n v="31312"/>
    <s v="St. Mary's Stadium"/>
    <s v="Andy Madley"/>
    <s v="Southampton"/>
    <s v="Everton"/>
    <s v=""/>
    <m/>
  </r>
  <r>
    <n v="26"/>
    <x v="1"/>
    <d v="2022-02-19T00:00:00"/>
    <n v="0.625"/>
    <s v="Liverpool"/>
    <n v="3"/>
    <n v="1"/>
    <s v="Norwich City"/>
    <n v="53135"/>
    <s v="Anfield"/>
    <s v="Mike Dean"/>
    <s v="Liverpool"/>
    <s v="Norwich City"/>
    <s v=""/>
    <m/>
  </r>
  <r>
    <n v="26"/>
    <x v="1"/>
    <d v="2022-02-19T00:00:00"/>
    <n v="0.625"/>
    <s v="Brighton"/>
    <n v="0"/>
    <n v="3"/>
    <s v="Burnley"/>
    <n v="30361"/>
    <s v="The American Express Community Stadium"/>
    <s v="Kevin Friend"/>
    <s v="Burnley"/>
    <s v="Brighton"/>
    <s v=""/>
    <m/>
  </r>
  <r>
    <n v="26"/>
    <x v="1"/>
    <d v="2022-02-19T00:00:00"/>
    <n v="0.625"/>
    <s v="Crystal Palace"/>
    <n v="0"/>
    <n v="1"/>
    <s v="Chelsea"/>
    <n v="25109"/>
    <s v="Selhurst Park"/>
    <s v="David Coote"/>
    <s v="Chelsea"/>
    <s v="Crystal Palace"/>
    <s v=""/>
    <m/>
  </r>
  <r>
    <n v="26"/>
    <x v="1"/>
    <d v="2022-02-19T00:00:00"/>
    <n v="0.72916666666666663"/>
    <s v="Manchester City"/>
    <n v="2"/>
    <n v="3"/>
    <s v="Tottenham"/>
    <n v="53201"/>
    <s v="Etihad Stadium"/>
    <s v="Anthony Taylor"/>
    <s v="Tottenham"/>
    <s v="Manchester City"/>
    <s v=""/>
    <m/>
  </r>
  <r>
    <n v="26"/>
    <x v="2"/>
    <d v="2022-02-20T00:00:00"/>
    <n v="0.58333333333333337"/>
    <s v="Leeds United"/>
    <n v="2"/>
    <n v="4"/>
    <s v="Manchester Utd"/>
    <n v="36715"/>
    <s v="Elland Road"/>
    <s v="Paul Tierney"/>
    <s v="Manchester Utd"/>
    <s v="Leeds United"/>
    <s v=""/>
    <m/>
  </r>
  <r>
    <n v="26"/>
    <x v="2"/>
    <d v="2022-02-20T00:00:00"/>
    <n v="0.6875"/>
    <s v="Wolves"/>
    <n v="2"/>
    <n v="1"/>
    <s v="Leicester City"/>
    <n v="31587"/>
    <s v="Molineux Stadium"/>
    <s v="Craig Pawson"/>
    <s v="Wolves"/>
    <s v="Leicester City"/>
    <s v=""/>
    <m/>
  </r>
  <r>
    <n v="13"/>
    <x v="5"/>
    <d v="2022-02-23T00:00:00"/>
    <n v="0.8125"/>
    <s v="Burnley"/>
    <n v="1"/>
    <n v="0"/>
    <s v="Tottenham"/>
    <n v="19488"/>
    <s v="Turf Moor"/>
    <s v="Graham Scott"/>
    <s v="Burnley"/>
    <s v="Tottenham"/>
    <s v=""/>
    <m/>
  </r>
  <r>
    <n v="18"/>
    <x v="5"/>
    <d v="2022-02-23T00:00:00"/>
    <n v="0.8125"/>
    <s v="Watford"/>
    <n v="1"/>
    <n v="4"/>
    <s v="Crystal Palace"/>
    <n v="20012"/>
    <s v="Vicarage Road Stadium"/>
    <s v="Andre Marriner"/>
    <s v="Crystal Palace"/>
    <s v="Watford"/>
    <s v=""/>
    <m/>
  </r>
  <r>
    <n v="19"/>
    <x v="5"/>
    <d v="2022-02-23T00:00:00"/>
    <n v="0.82291666666666663"/>
    <s v="Liverpool"/>
    <n v="6"/>
    <n v="0"/>
    <s v="Leeds United"/>
    <n v="53018"/>
    <s v="Anfield"/>
    <s v="Michael Oliver"/>
    <s v="Liverpool"/>
    <s v="Leeds United"/>
    <s v=""/>
    <m/>
  </r>
  <r>
    <n v="20"/>
    <x v="6"/>
    <d v="2022-02-24T00:00:00"/>
    <n v="0.82291666666666663"/>
    <s v="Arsenal"/>
    <n v="2"/>
    <n v="1"/>
    <s v="Wolves"/>
    <n v="59888"/>
    <s v="Emirates Stadium"/>
    <s v="Martin Atkinson"/>
    <s v="Arsenal"/>
    <s v="Wolves"/>
    <s v=""/>
    <m/>
  </r>
  <r>
    <n v="27"/>
    <x v="0"/>
    <d v="2022-02-25T00:00:00"/>
    <n v="0.83333333333333337"/>
    <s v="Southampton"/>
    <n v="2"/>
    <n v="0"/>
    <s v="Norwich City"/>
    <n v="31182"/>
    <s v="St. Mary's Stadium"/>
    <s v="Simon Hooper"/>
    <s v="Southampton"/>
    <s v="Norwich City"/>
    <s v=""/>
    <m/>
  </r>
  <r>
    <n v="27"/>
    <x v="1"/>
    <d v="2022-02-26T00:00:00"/>
    <n v="0.52083333333333337"/>
    <s v="Leeds United"/>
    <n v="0"/>
    <n v="4"/>
    <s v="Tottenham"/>
    <n v="36599"/>
    <s v="Elland Road"/>
    <s v="Craig Pawson"/>
    <s v="Tottenham"/>
    <s v="Leeds United"/>
    <s v=""/>
    <m/>
  </r>
  <r>
    <n v="27"/>
    <x v="1"/>
    <d v="2022-02-26T00:00:00"/>
    <n v="0.625"/>
    <s v="Crystal Palace"/>
    <n v="1"/>
    <n v="1"/>
    <s v="Burnley"/>
    <n v="24203"/>
    <s v="Selhurst Park"/>
    <s v="Jonathan Moss"/>
    <s v=""/>
    <s v=""/>
    <s v="Draw"/>
    <m/>
  </r>
  <r>
    <n v="27"/>
    <x v="1"/>
    <d v="2022-02-26T00:00:00"/>
    <n v="0.625"/>
    <s v="Manchester Utd"/>
    <n v="0"/>
    <n v="0"/>
    <s v="Watford"/>
    <n v="73152"/>
    <s v="Old Trafford"/>
    <s v="Kevin Friend"/>
    <s v=""/>
    <s v=""/>
    <s v="Draw"/>
    <m/>
  </r>
  <r>
    <n v="27"/>
    <x v="1"/>
    <d v="2022-02-26T00:00:00"/>
    <n v="0.625"/>
    <s v="Brighton"/>
    <n v="0"/>
    <n v="2"/>
    <s v="Aston Villa"/>
    <n v="31475"/>
    <s v="The American Express Community Stadium"/>
    <s v="John Brooks"/>
    <s v="Aston Villa"/>
    <s v="Brighton"/>
    <s v=""/>
    <m/>
  </r>
  <r>
    <n v="27"/>
    <x v="1"/>
    <d v="2022-02-26T00:00:00"/>
    <n v="0.625"/>
    <s v="Brentford"/>
    <n v="0"/>
    <n v="2"/>
    <s v="Newcastle Utd"/>
    <n v="17039"/>
    <s v="Brentford Community Stadium"/>
    <s v="Mike Dean"/>
    <s v="Newcastle Utd"/>
    <s v="Brentford"/>
    <s v=""/>
    <m/>
  </r>
  <r>
    <n v="27"/>
    <x v="1"/>
    <d v="2022-02-26T00:00:00"/>
    <n v="0.72916666666666663"/>
    <s v="Everton"/>
    <n v="0"/>
    <n v="1"/>
    <s v="Manchester City"/>
    <n v="39105"/>
    <s v="Goodison Park"/>
    <s v="Paul Tierney"/>
    <s v="Manchester City"/>
    <s v="Everton"/>
    <s v=""/>
    <m/>
  </r>
  <r>
    <n v="27"/>
    <x v="2"/>
    <d v="2022-02-27T00:00:00"/>
    <n v="0.58333333333333337"/>
    <s v="West Ham"/>
    <n v="1"/>
    <n v="0"/>
    <s v="Wolves"/>
    <n v="59946"/>
    <s v="London Stadium"/>
    <s v="Anthony Taylor"/>
    <s v="West Ham"/>
    <s v="Wolves"/>
    <s v=""/>
    <m/>
  </r>
  <r>
    <n v="22"/>
    <x v="4"/>
    <d v="2022-03-01T00:00:00"/>
    <n v="0.82291666666666663"/>
    <s v="Burnley"/>
    <n v="0"/>
    <n v="2"/>
    <s v="Leicester City"/>
    <n v="17825"/>
    <s v="Turf Moor"/>
    <s v="Chris Kavanagh"/>
    <s v="Leicester City"/>
    <s v="Burnley"/>
    <s v=""/>
    <m/>
  </r>
  <r>
    <n v="28"/>
    <x v="1"/>
    <d v="2022-03-05T00:00:00"/>
    <n v="0.52083333333333337"/>
    <s v="Leicester City"/>
    <n v="1"/>
    <n v="0"/>
    <s v="Leeds United"/>
    <n v="32236"/>
    <s v="King Power Stadium"/>
    <s v="David Coote"/>
    <s v="Leicester City"/>
    <s v="Leeds United"/>
    <s v=""/>
    <m/>
  </r>
  <r>
    <n v="28"/>
    <x v="1"/>
    <d v="2022-03-05T00:00:00"/>
    <n v="0.625"/>
    <s v="Newcastle Utd"/>
    <n v="2"/>
    <n v="1"/>
    <s v="Brighton"/>
    <n v="52214"/>
    <s v="St. James' Park"/>
    <s v="Martin Atkinson"/>
    <s v="Newcastle Utd"/>
    <s v="Brighton"/>
    <s v=""/>
    <m/>
  </r>
  <r>
    <n v="28"/>
    <x v="1"/>
    <d v="2022-03-05T00:00:00"/>
    <n v="0.625"/>
    <s v="Aston Villa"/>
    <n v="4"/>
    <n v="0"/>
    <s v="Southampton"/>
    <n v="41855"/>
    <s v="Villa Park"/>
    <s v="Peter Bankes"/>
    <s v="Aston Villa"/>
    <s v="Southampton"/>
    <s v=""/>
    <m/>
  </r>
  <r>
    <n v="28"/>
    <x v="1"/>
    <d v="2022-03-05T00:00:00"/>
    <n v="0.625"/>
    <s v="Burnley"/>
    <n v="0"/>
    <n v="4"/>
    <s v="Chelsea"/>
    <n v="19439"/>
    <s v="Turf Moor"/>
    <s v="Andre Marriner"/>
    <s v="Chelsea"/>
    <s v="Burnley"/>
    <s v=""/>
    <m/>
  </r>
  <r>
    <n v="28"/>
    <x v="1"/>
    <d v="2022-03-05T00:00:00"/>
    <n v="0.625"/>
    <s v="Wolves"/>
    <n v="0"/>
    <n v="2"/>
    <s v="Crystal Palace"/>
    <n v="31395"/>
    <s v="Molineux Stadium"/>
    <s v="Andy Madley"/>
    <s v="Crystal Palace"/>
    <s v="Wolves"/>
    <s v=""/>
    <m/>
  </r>
  <r>
    <n v="28"/>
    <x v="1"/>
    <d v="2022-03-05T00:00:00"/>
    <n v="0.625"/>
    <s v="Norwich City"/>
    <n v="1"/>
    <n v="3"/>
    <s v="Brentford"/>
    <n v="26887"/>
    <s v="Carrow Road"/>
    <s v="Anthony Taylor"/>
    <s v="Brentford"/>
    <s v="Norwich City"/>
    <s v=""/>
    <m/>
  </r>
  <r>
    <n v="28"/>
    <x v="1"/>
    <d v="2022-03-05T00:00:00"/>
    <n v="0.72916666666666663"/>
    <s v="Liverpool"/>
    <n v="1"/>
    <n v="0"/>
    <s v="West Ham"/>
    <n v="59925"/>
    <s v="Anfield"/>
    <s v="Jonathan Moss"/>
    <s v="Liverpool"/>
    <s v="West Ham"/>
    <s v=""/>
    <m/>
  </r>
  <r>
    <n v="28"/>
    <x v="2"/>
    <d v="2022-03-06T00:00:00"/>
    <n v="0.58333333333333337"/>
    <s v="Watford"/>
    <n v="2"/>
    <n v="3"/>
    <s v="Arsenal"/>
    <n v="21142"/>
    <s v="Vicarage Road Stadium"/>
    <s v="Craig Pawson"/>
    <s v="Arsenal"/>
    <s v="Watford"/>
    <s v=""/>
    <m/>
  </r>
  <r>
    <n v="28"/>
    <x v="2"/>
    <d v="2022-03-06T00:00:00"/>
    <n v="0.6875"/>
    <s v="Manchester City"/>
    <n v="4"/>
    <n v="1"/>
    <s v="Manchester Utd"/>
    <n v="53165"/>
    <s v="Etihad Stadium"/>
    <s v="Michael Oliver"/>
    <s v="Manchester City"/>
    <s v="Manchester Utd"/>
    <s v=""/>
    <m/>
  </r>
  <r>
    <n v="28"/>
    <x v="3"/>
    <d v="2022-03-07T00:00:00"/>
    <n v="0.83333333333333337"/>
    <s v="Tottenham"/>
    <n v="5"/>
    <n v="0"/>
    <s v="Everton"/>
    <n v="59647"/>
    <s v="Tottenham Hotspur Stadium"/>
    <s v="Stuart Attwell"/>
    <s v="Tottenham"/>
    <s v="Everton"/>
    <s v=""/>
    <m/>
  </r>
  <r>
    <n v="19"/>
    <x v="6"/>
    <d v="2022-03-10T00:00:00"/>
    <n v="0.8125"/>
    <s v="Wolves"/>
    <n v="4"/>
    <n v="0"/>
    <s v="Watford"/>
    <n v="29658"/>
    <s v="Molineux Stadium"/>
    <s v="Darren England"/>
    <s v="Wolves"/>
    <s v="Watford"/>
    <s v=""/>
    <m/>
  </r>
  <r>
    <n v="21"/>
    <x v="6"/>
    <d v="2022-03-10T00:00:00"/>
    <n v="0.8125"/>
    <s v="Southampton"/>
    <n v="1"/>
    <n v="2"/>
    <s v="Newcastle Utd"/>
    <n v="30056"/>
    <s v="St. Mary's Stadium"/>
    <s v="Kevin Friend"/>
    <s v="Newcastle Utd"/>
    <s v="Southampton"/>
    <s v=""/>
    <m/>
  </r>
  <r>
    <n v="30"/>
    <x v="6"/>
    <d v="2022-03-10T00:00:00"/>
    <n v="0.8125"/>
    <s v="Norwich City"/>
    <n v="1"/>
    <n v="3"/>
    <s v="Chelsea"/>
    <n v="26684"/>
    <s v="Carrow Road"/>
    <s v="Martin Atkinson"/>
    <s v="Chelsea"/>
    <s v="Norwich City"/>
    <s v=""/>
    <m/>
  </r>
  <r>
    <n v="20"/>
    <x v="6"/>
    <d v="2022-03-10T00:00:00"/>
    <n v="0.82291666666666663"/>
    <s v="Leeds United"/>
    <n v="0"/>
    <n v="3"/>
    <s v="Aston Villa"/>
    <n v="36400"/>
    <s v="Elland Road"/>
    <s v="Simon Hooper"/>
    <s v="Aston Villa"/>
    <s v="Leeds United"/>
    <s v=""/>
    <m/>
  </r>
  <r>
    <n v="29"/>
    <x v="1"/>
    <d v="2022-03-12T00:00:00"/>
    <n v="0.52083333333333337"/>
    <s v="Brighton"/>
    <n v="0"/>
    <n v="2"/>
    <s v="Liverpool"/>
    <n v="31474"/>
    <s v="The American Express Community Stadium"/>
    <s v="Mike Dean"/>
    <s v="Liverpool"/>
    <s v="Brighton"/>
    <s v=""/>
    <m/>
  </r>
  <r>
    <n v="29"/>
    <x v="1"/>
    <d v="2022-03-12T00:00:00"/>
    <n v="0.625"/>
    <s v="Brentford"/>
    <n v="2"/>
    <n v="0"/>
    <s v="Burnley"/>
    <n v="17088"/>
    <s v="Brentford Community Stadium"/>
    <s v="Paul Tierney"/>
    <s v="Brentford"/>
    <s v="Burnley"/>
    <s v=""/>
    <m/>
  </r>
  <r>
    <n v="29"/>
    <x v="1"/>
    <d v="2022-03-12T00:00:00"/>
    <n v="0.72916666666666663"/>
    <s v="Manchester Utd"/>
    <n v="3"/>
    <n v="2"/>
    <s v="Tottenham"/>
    <n v="73458"/>
    <s v="Old Trafford"/>
    <s v="Jonathan Moss"/>
    <s v="Manchester Utd"/>
    <s v="Tottenham"/>
    <s v=""/>
    <m/>
  </r>
  <r>
    <n v="29"/>
    <x v="2"/>
    <d v="2022-03-13T00:00:00"/>
    <n v="0.58333333333333337"/>
    <s v="Chelsea"/>
    <n v="1"/>
    <n v="0"/>
    <s v="Newcastle Utd"/>
    <n v="40026"/>
    <s v="Stamford Bridge"/>
    <s v="David Coote"/>
    <s v="Chelsea"/>
    <s v="Newcastle Utd"/>
    <s v=""/>
    <m/>
  </r>
  <r>
    <n v="29"/>
    <x v="2"/>
    <d v="2022-03-13T00:00:00"/>
    <n v="0.58333333333333337"/>
    <s v="Southampton"/>
    <n v="1"/>
    <n v="2"/>
    <s v="Watford"/>
    <n v="28863"/>
    <s v="St. Mary's Stadium"/>
    <s v="Graham Scott"/>
    <s v="Watford"/>
    <s v="Southampton"/>
    <s v=""/>
    <m/>
  </r>
  <r>
    <n v="29"/>
    <x v="2"/>
    <d v="2022-03-13T00:00:00"/>
    <n v="0.58333333333333337"/>
    <s v="West Ham"/>
    <n v="2"/>
    <n v="1"/>
    <s v="Aston Villa"/>
    <n v="59957"/>
    <s v="London Stadium"/>
    <s v="Jarred Gillett"/>
    <s v="West Ham"/>
    <s v="Aston Villa"/>
    <s v=""/>
    <m/>
  </r>
  <r>
    <n v="29"/>
    <x v="2"/>
    <d v="2022-03-13T00:00:00"/>
    <n v="0.58333333333333337"/>
    <s v="Everton"/>
    <n v="0"/>
    <n v="1"/>
    <s v="Wolves"/>
    <n v="39112"/>
    <s v="Goodison Park"/>
    <s v="Michael Oliver"/>
    <s v="Wolves"/>
    <s v="Everton"/>
    <s v=""/>
    <m/>
  </r>
  <r>
    <n v="29"/>
    <x v="2"/>
    <d v="2022-03-13T00:00:00"/>
    <n v="0.58333333333333337"/>
    <s v="Leeds United"/>
    <n v="2"/>
    <n v="1"/>
    <s v="Norwich City"/>
    <n v="36321"/>
    <s v="Elland Road"/>
    <s v="Stuart Attwell"/>
    <s v="Leeds United"/>
    <s v="Norwich City"/>
    <s v=""/>
    <m/>
  </r>
  <r>
    <n v="29"/>
    <x v="2"/>
    <d v="2022-03-13T00:00:00"/>
    <n v="0.6875"/>
    <s v="Arsenal"/>
    <n v="2"/>
    <n v="0"/>
    <s v="Leicester City"/>
    <n v="60111"/>
    <s v="Emirates Stadium"/>
    <s v="Anthony Taylor"/>
    <s v="Arsenal"/>
    <s v="Leicester City"/>
    <s v=""/>
    <m/>
  </r>
  <r>
    <n v="29"/>
    <x v="3"/>
    <d v="2022-03-14T00:00:00"/>
    <n v="0.83333333333333337"/>
    <s v="Crystal Palace"/>
    <n v="0"/>
    <n v="0"/>
    <s v="Manchester City"/>
    <n v="25309"/>
    <s v="Selhurst Park"/>
    <s v="Martin Atkinson"/>
    <s v=""/>
    <s v=""/>
    <s v="Draw"/>
    <m/>
  </r>
  <r>
    <n v="16"/>
    <x v="5"/>
    <d v="2022-03-16T00:00:00"/>
    <n v="0.8125"/>
    <s v="Brighton"/>
    <n v="0"/>
    <n v="2"/>
    <s v="Tottenham"/>
    <n v="31144"/>
    <s v="The American Express Community Stadium"/>
    <s v="Robert Jones"/>
    <s v="Tottenham"/>
    <s v="Brighton"/>
    <s v=""/>
    <m/>
  </r>
  <r>
    <n v="27"/>
    <x v="5"/>
    <d v="2022-03-16T00:00:00"/>
    <n v="0.84375"/>
    <s v="Arsenal"/>
    <n v="0"/>
    <n v="2"/>
    <s v="Liverpool"/>
    <n v="59968"/>
    <s v="Emirates Stadium"/>
    <s v="Andre Marriner"/>
    <s v="Liverpool"/>
    <s v="Arsenal"/>
    <s v=""/>
    <m/>
  </r>
  <r>
    <n v="20"/>
    <x v="6"/>
    <d v="2022-03-17T00:00:00"/>
    <n v="0.82291666666666663"/>
    <s v="Everton"/>
    <n v="1"/>
    <n v="0"/>
    <s v="Newcastle Utd"/>
    <n v="39068"/>
    <s v="Goodison Park"/>
    <s v="Craig Pawson"/>
    <s v="Everton"/>
    <s v="Newcastle Utd"/>
    <s v=""/>
    <m/>
  </r>
  <r>
    <n v="30"/>
    <x v="0"/>
    <d v="2022-03-18T00:00:00"/>
    <n v="0.83333333333333337"/>
    <s v="Wolves"/>
    <n v="2"/>
    <n v="3"/>
    <s v="Leeds United"/>
    <n v="31842"/>
    <s v="Molineux Stadium"/>
    <s v="Kevin Friend"/>
    <s v="Leeds United"/>
    <s v="Wolves"/>
    <s v=""/>
    <m/>
  </r>
  <r>
    <n v="30"/>
    <x v="1"/>
    <d v="2022-03-19T00:00:00"/>
    <n v="0.52083333333333337"/>
    <s v="Aston Villa"/>
    <n v="0"/>
    <n v="1"/>
    <s v="Arsenal"/>
    <n v="41956"/>
    <s v="Villa Park"/>
    <s v="Andy Madley"/>
    <s v="Arsenal"/>
    <s v="Aston Villa"/>
    <s v=""/>
    <m/>
  </r>
  <r>
    <n v="30"/>
    <x v="2"/>
    <d v="2022-03-20T00:00:00"/>
    <n v="0.58333333333333337"/>
    <s v="Leicester City"/>
    <n v="2"/>
    <n v="1"/>
    <s v="Brentford"/>
    <n v="31830"/>
    <s v="King Power Stadium"/>
    <s v="Darren England"/>
    <s v="Leicester City"/>
    <s v="Brentford"/>
    <s v=""/>
    <m/>
  </r>
  <r>
    <n v="30"/>
    <x v="2"/>
    <d v="2022-03-20T00:00:00"/>
    <n v="0.6875"/>
    <s v="Tottenham"/>
    <n v="3"/>
    <n v="1"/>
    <s v="West Ham"/>
    <n v="58685"/>
    <s v="Tottenham Hotspur Stadium"/>
    <s v="Anthony Taylor"/>
    <s v="Tottenham"/>
    <s v="West Ham"/>
    <s v=""/>
    <m/>
  </r>
  <r>
    <n v="31"/>
    <x v="1"/>
    <d v="2022-04-02T00:00:00"/>
    <n v="0.52083333333333337"/>
    <s v="Liverpool"/>
    <n v="2"/>
    <n v="0"/>
    <s v="Watford"/>
    <n v="53104"/>
    <s v="Anfield"/>
    <s v="Stuart Attwell"/>
    <s v="Liverpool"/>
    <s v="Watford"/>
    <s v=""/>
    <m/>
  </r>
  <r>
    <n v="31"/>
    <x v="1"/>
    <d v="2022-04-02T00:00:00"/>
    <n v="0.625"/>
    <s v="Wolves"/>
    <n v="2"/>
    <n v="1"/>
    <s v="Aston Villa"/>
    <n v="31012"/>
    <s v="Molineux Stadium"/>
    <s v="Darren England"/>
    <s v="Wolves"/>
    <s v="Aston Villa"/>
    <s v=""/>
    <m/>
  </r>
  <r>
    <n v="31"/>
    <x v="1"/>
    <d v="2022-04-02T00:00:00"/>
    <n v="0.625"/>
    <s v="Leeds United"/>
    <n v="1"/>
    <n v="1"/>
    <s v="Southampton"/>
    <n v="36580"/>
    <s v="Elland Road"/>
    <s v="Anthony Taylor"/>
    <s v=""/>
    <s v=""/>
    <s v="Draw"/>
    <m/>
  </r>
  <r>
    <n v="31"/>
    <x v="1"/>
    <d v="2022-04-02T00:00:00"/>
    <n v="0.625"/>
    <s v="Chelsea"/>
    <n v="1"/>
    <n v="4"/>
    <s v="Brentford"/>
    <n v="39061"/>
    <s v="Stamford Bridge"/>
    <s v="Andy Madley"/>
    <s v="Brentford"/>
    <s v="Chelsea"/>
    <s v=""/>
    <m/>
  </r>
  <r>
    <n v="31"/>
    <x v="1"/>
    <d v="2022-04-02T00:00:00"/>
    <n v="0.625"/>
    <s v="Burnley"/>
    <n v="0"/>
    <n v="2"/>
    <s v="Manchester City"/>
    <n v="21249"/>
    <s v="Turf Moor"/>
    <s v="Craig Pawson"/>
    <s v="Manchester City"/>
    <s v="Burnley"/>
    <s v=""/>
    <m/>
  </r>
  <r>
    <n v="31"/>
    <x v="1"/>
    <d v="2022-04-02T00:00:00"/>
    <n v="0.625"/>
    <s v="Brighton"/>
    <n v="0"/>
    <n v="0"/>
    <s v="Norwich City"/>
    <n v="31245"/>
    <s v="The American Express Community Stadium"/>
    <s v="Simon Hooper"/>
    <s v=""/>
    <s v=""/>
    <s v="Draw"/>
    <m/>
  </r>
  <r>
    <n v="31"/>
    <x v="1"/>
    <d v="2022-04-02T00:00:00"/>
    <n v="0.72916666666666663"/>
    <s v="Manchester Utd"/>
    <n v="1"/>
    <n v="1"/>
    <s v="Leicester City"/>
    <n v="73444"/>
    <s v="Old Trafford"/>
    <s v="Andre Marriner"/>
    <s v=""/>
    <s v=""/>
    <s v="Draw"/>
    <m/>
  </r>
  <r>
    <n v="31"/>
    <x v="2"/>
    <d v="2022-04-03T00:00:00"/>
    <n v="0.58333333333333337"/>
    <s v="West Ham"/>
    <n v="2"/>
    <n v="1"/>
    <s v="Everton"/>
    <n v="59953"/>
    <s v="London Stadium"/>
    <s v="Michael Oliver"/>
    <s v="West Ham"/>
    <s v="Everton"/>
    <s v=""/>
    <m/>
  </r>
  <r>
    <n v="31"/>
    <x v="2"/>
    <d v="2022-04-03T00:00:00"/>
    <n v="0.6875"/>
    <s v="Tottenham"/>
    <n v="5"/>
    <n v="1"/>
    <s v="Newcastle Utd"/>
    <n v="57553"/>
    <s v="Tottenham Hotspur Stadium"/>
    <s v="Martin Atkinson"/>
    <s v="Tottenham"/>
    <s v="Newcastle Utd"/>
    <s v=""/>
    <m/>
  </r>
  <r>
    <n v="31"/>
    <x v="3"/>
    <d v="2022-04-04T00:00:00"/>
    <n v="0.83333333333333337"/>
    <s v="Crystal Palace"/>
    <n v="3"/>
    <n v="0"/>
    <s v="Arsenal"/>
    <n v="25149"/>
    <s v="Selhurst Park"/>
    <s v="Paul Tierney"/>
    <s v="Crystal Palace"/>
    <s v="Arsenal"/>
    <s v=""/>
    <m/>
  </r>
  <r>
    <n v="19"/>
    <x v="5"/>
    <d v="2022-04-06T00:00:00"/>
    <n v="0.8125"/>
    <s v="Burnley"/>
    <n v="3"/>
    <n v="2"/>
    <s v="Everton"/>
    <n v="19830"/>
    <s v="Turf Moor"/>
    <s v="Mike Dean"/>
    <s v="Burnley"/>
    <s v="Everton"/>
    <s v=""/>
    <m/>
  </r>
  <r>
    <n v="32"/>
    <x v="0"/>
    <d v="2022-04-08T00:00:00"/>
    <n v="0.83333333333333337"/>
    <s v="Newcastle Utd"/>
    <n v="1"/>
    <n v="0"/>
    <s v="Wolves"/>
    <n v="52164"/>
    <s v="St. James' Park"/>
    <s v="Peter Bankes"/>
    <s v="Newcastle Utd"/>
    <s v="Wolves"/>
    <s v=""/>
    <m/>
  </r>
  <r>
    <n v="32"/>
    <x v="1"/>
    <d v="2022-04-09T00:00:00"/>
    <n v="0.52083333333333337"/>
    <s v="Everton"/>
    <n v="1"/>
    <n v="0"/>
    <s v="Manchester Utd"/>
    <n v="39080"/>
    <s v="Goodison Park"/>
    <s v="Jonathan Moss"/>
    <s v="Everton"/>
    <s v="Manchester Utd"/>
    <s v=""/>
    <m/>
  </r>
  <r>
    <n v="32"/>
    <x v="1"/>
    <d v="2022-04-09T00:00:00"/>
    <n v="0.625"/>
    <s v="Arsenal"/>
    <n v="1"/>
    <n v="2"/>
    <s v="Brighton"/>
    <n v="60112"/>
    <s v="Emirates Stadium"/>
    <s v="David Coote"/>
    <s v="Brighton"/>
    <s v="Arsenal"/>
    <s v=""/>
    <m/>
  </r>
  <r>
    <n v="32"/>
    <x v="1"/>
    <d v="2022-04-09T00:00:00"/>
    <n v="0.625"/>
    <s v="Southampton"/>
    <n v="0"/>
    <n v="6"/>
    <s v="Chelsea"/>
    <n v="31359"/>
    <s v="St. Mary's Stadium"/>
    <s v="Kevin Friend"/>
    <s v="Chelsea"/>
    <s v="Southampton"/>
    <s v=""/>
    <m/>
  </r>
  <r>
    <n v="32"/>
    <x v="1"/>
    <d v="2022-04-09T00:00:00"/>
    <n v="0.625"/>
    <s v="Watford"/>
    <n v="0"/>
    <n v="3"/>
    <s v="Leeds United"/>
    <n v="20957"/>
    <s v="Vicarage Road Stadium"/>
    <s v="Andre Marriner"/>
    <s v="Leeds United"/>
    <s v="Watford"/>
    <s v=""/>
    <m/>
  </r>
  <r>
    <n v="32"/>
    <x v="1"/>
    <d v="2022-04-09T00:00:00"/>
    <n v="0.72916666666666663"/>
    <s v="Aston Villa"/>
    <n v="0"/>
    <n v="4"/>
    <s v="Tottenham"/>
    <n v="41949"/>
    <s v="Villa Park"/>
    <s v="Graham Scott"/>
    <s v="Tottenham"/>
    <s v="Aston Villa"/>
    <s v=""/>
    <m/>
  </r>
  <r>
    <n v="32"/>
    <x v="2"/>
    <d v="2022-04-10T00:00:00"/>
    <n v="0.58333333333333337"/>
    <s v="Brentford"/>
    <n v="2"/>
    <n v="0"/>
    <s v="West Ham"/>
    <n v="17032"/>
    <s v="Brentford Community Stadium"/>
    <s v="Martin Atkinson"/>
    <s v="Brentford"/>
    <s v="West Ham"/>
    <s v=""/>
    <m/>
  </r>
  <r>
    <n v="32"/>
    <x v="2"/>
    <d v="2022-04-10T00:00:00"/>
    <n v="0.58333333333333337"/>
    <s v="Leicester City"/>
    <n v="2"/>
    <n v="1"/>
    <s v="Crystal Palace"/>
    <n v="31896"/>
    <s v="King Power Stadium"/>
    <s v="Robert Jones"/>
    <s v="Leicester City"/>
    <s v="Crystal Palace"/>
    <s v=""/>
    <m/>
  </r>
  <r>
    <n v="32"/>
    <x v="2"/>
    <d v="2022-04-10T00:00:00"/>
    <n v="0.58333333333333337"/>
    <s v="Norwich City"/>
    <n v="2"/>
    <n v="0"/>
    <s v="Burnley"/>
    <n v="26361"/>
    <s v="Carrow Road"/>
    <s v="Michael Oliver"/>
    <s v="Norwich City"/>
    <s v="Burnley"/>
    <s v=""/>
    <m/>
  </r>
  <r>
    <n v="32"/>
    <x v="2"/>
    <d v="2022-04-10T00:00:00"/>
    <n v="0.6875"/>
    <s v="Manchester City"/>
    <n v="2"/>
    <n v="2"/>
    <s v="Liverpool"/>
    <n v="53197"/>
    <s v="Etihad Stadium"/>
    <s v="Anthony Taylor"/>
    <s v=""/>
    <s v=""/>
    <s v="Draw"/>
    <m/>
  </r>
  <r>
    <n v="33"/>
    <x v="1"/>
    <d v="2022-04-16T00:00:00"/>
    <n v="0.52083333333333337"/>
    <s v="Tottenham"/>
    <n v="0"/>
    <n v="1"/>
    <s v="Brighton"/>
    <n v="58685"/>
    <s v="Tottenham Hotspur Stadium"/>
    <s v="Craig Pawson"/>
    <s v="Brighton"/>
    <s v="Tottenham"/>
    <s v=""/>
    <m/>
  </r>
  <r>
    <n v="33"/>
    <x v="1"/>
    <d v="2022-04-16T00:00:00"/>
    <n v="0.625"/>
    <s v="Manchester Utd"/>
    <n v="3"/>
    <n v="2"/>
    <s v="Norwich City"/>
    <n v="73381"/>
    <s v="Old Trafford"/>
    <s v="Andy Madley"/>
    <s v="Manchester Utd"/>
    <s v="Norwich City"/>
    <s v=""/>
    <m/>
  </r>
  <r>
    <n v="33"/>
    <x v="1"/>
    <d v="2022-04-16T00:00:00"/>
    <n v="0.625"/>
    <s v="Watford"/>
    <n v="1"/>
    <n v="2"/>
    <s v="Brentford"/>
    <n v="21045"/>
    <s v="Vicarage Road Stadium"/>
    <s v="Simon Hooper"/>
    <s v="Brentford"/>
    <s v="Watford"/>
    <s v=""/>
    <m/>
  </r>
  <r>
    <n v="33"/>
    <x v="1"/>
    <d v="2022-04-16T00:00:00"/>
    <n v="0.625"/>
    <s v="Southampton"/>
    <n v="1"/>
    <n v="0"/>
    <s v="Arsenal"/>
    <n v="31465"/>
    <s v="St. Mary's Stadium"/>
    <s v="Peter Bankes"/>
    <s v="Southampton"/>
    <s v="Arsenal"/>
    <s v=""/>
    <m/>
  </r>
  <r>
    <n v="33"/>
    <x v="2"/>
    <d v="2022-04-17T00:00:00"/>
    <n v="0.59375"/>
    <s v="Newcastle Utd"/>
    <n v="2"/>
    <n v="1"/>
    <s v="Leicester City"/>
    <n v="52104"/>
    <s v="St. James' Park"/>
    <s v="Jarred Gillett"/>
    <s v="Newcastle Utd"/>
    <s v="Leicester City"/>
    <s v=""/>
    <m/>
  </r>
  <r>
    <n v="33"/>
    <x v="2"/>
    <d v="2022-04-17T00:00:00"/>
    <n v="0.59375"/>
    <s v="West Ham"/>
    <n v="1"/>
    <n v="1"/>
    <s v="Burnley"/>
    <n v="59958"/>
    <s v="London Stadium"/>
    <s v="Paul Tierney"/>
    <s v=""/>
    <s v=""/>
    <s v="Draw"/>
    <m/>
  </r>
  <r>
    <n v="30"/>
    <x v="4"/>
    <d v="2022-04-19T00:00:00"/>
    <n v="0.83333333333333337"/>
    <s v="Liverpool"/>
    <n v="4"/>
    <n v="0"/>
    <s v="Manchester Utd"/>
    <n v="52686"/>
    <s v="Anfield"/>
    <s v="Martin Atkinson"/>
    <s v="Liverpool"/>
    <s v="Manchester Utd"/>
    <s v=""/>
    <m/>
  </r>
  <r>
    <n v="18"/>
    <x v="5"/>
    <d v="2022-04-20T00:00:00"/>
    <n v="0.82291666666666663"/>
    <s v="Everton"/>
    <n v="1"/>
    <n v="1"/>
    <s v="Leicester City"/>
    <n v="39153"/>
    <s v="Goodison Park"/>
    <s v="David Coote"/>
    <s v=""/>
    <s v=""/>
    <s v="Draw"/>
    <m/>
  </r>
  <r>
    <n v="25"/>
    <x v="5"/>
    <d v="2022-04-20T00:00:00"/>
    <n v="0.82291666666666663"/>
    <s v="Chelsea"/>
    <n v="2"/>
    <n v="4"/>
    <s v="Arsenal"/>
    <n v="32249"/>
    <s v="Stamford Bridge"/>
    <s v="Jonathan Moss"/>
    <s v="Arsenal"/>
    <s v="Chelsea"/>
    <s v=""/>
    <m/>
  </r>
  <r>
    <n v="30"/>
    <x v="5"/>
    <d v="2022-04-20T00:00:00"/>
    <n v="0.82291666666666663"/>
    <s v="Newcastle Utd"/>
    <n v="1"/>
    <n v="0"/>
    <s v="Crystal Palace"/>
    <n v="51938"/>
    <s v="St. James' Park"/>
    <s v="Tony Harrington"/>
    <s v="Newcastle Utd"/>
    <s v="Crystal Palace"/>
    <s v=""/>
    <m/>
  </r>
  <r>
    <n v="30"/>
    <x v="5"/>
    <d v="2022-04-20T00:00:00"/>
    <n v="0.83333333333333337"/>
    <s v="Manchester City"/>
    <n v="3"/>
    <n v="0"/>
    <s v="Brighton"/>
    <n v="52226"/>
    <s v="Etihad Stadium"/>
    <s v="Mike Dean"/>
    <s v="Manchester City"/>
    <s v="Brighton"/>
    <s v=""/>
    <m/>
  </r>
  <r>
    <n v="30"/>
    <x v="6"/>
    <d v="2022-04-21T00:00:00"/>
    <n v="0.82291666666666663"/>
    <s v="Burnley"/>
    <n v="2"/>
    <n v="0"/>
    <s v="Southampton"/>
    <n v="17384"/>
    <s v="Turf Moor"/>
    <s v="Stuart Attwell"/>
    <s v="Burnley"/>
    <s v="Southampton"/>
    <s v=""/>
    <m/>
  </r>
  <r>
    <n v="34"/>
    <x v="1"/>
    <d v="2022-04-23T00:00:00"/>
    <n v="0.52083333333333337"/>
    <s v="Arsenal"/>
    <n v="3"/>
    <n v="1"/>
    <s v="Manchester Utd"/>
    <n v="60223"/>
    <s v="Emirates Stadium"/>
    <s v="Craig Pawson"/>
    <s v="Arsenal"/>
    <s v="Manchester Utd"/>
    <s v=""/>
    <m/>
  </r>
  <r>
    <n v="34"/>
    <x v="1"/>
    <d v="2022-04-23T00:00:00"/>
    <n v="0.625"/>
    <s v="Leicester City"/>
    <n v="0"/>
    <n v="0"/>
    <s v="Aston Villa"/>
    <n v="32185"/>
    <s v="King Power Stadium"/>
    <s v="Andy Madley"/>
    <s v=""/>
    <s v=""/>
    <s v="Draw"/>
    <m/>
  </r>
  <r>
    <n v="34"/>
    <x v="1"/>
    <d v="2022-04-23T00:00:00"/>
    <n v="0.625"/>
    <s v="Manchester City"/>
    <n v="5"/>
    <n v="1"/>
    <s v="Watford"/>
    <n v="53013"/>
    <s v="Etihad Stadium"/>
    <s v="Kevin Friend"/>
    <s v="Manchester City"/>
    <s v="Watford"/>
    <s v=""/>
    <m/>
  </r>
  <r>
    <n v="34"/>
    <x v="1"/>
    <d v="2022-04-23T00:00:00"/>
    <n v="0.625"/>
    <s v="Norwich City"/>
    <n v="0"/>
    <n v="3"/>
    <s v="Newcastle Utd"/>
    <n v="26910"/>
    <s v="Carrow Road"/>
    <s v="Chris Kavanagh"/>
    <s v="Newcastle Utd"/>
    <s v="Norwich City"/>
    <s v=""/>
    <m/>
  </r>
  <r>
    <n v="34"/>
    <x v="1"/>
    <d v="2022-04-23T00:00:00"/>
    <n v="0.72916666666666663"/>
    <s v="Brentford"/>
    <n v="0"/>
    <n v="0"/>
    <s v="Tottenham"/>
    <n v="17072"/>
    <s v="Brentford Community Stadium"/>
    <s v="Martin Atkinson"/>
    <s v=""/>
    <s v=""/>
    <s v="Draw"/>
    <m/>
  </r>
  <r>
    <n v="34"/>
    <x v="2"/>
    <d v="2022-04-24T00:00:00"/>
    <n v="0.58333333333333337"/>
    <s v="Brighton"/>
    <n v="2"/>
    <n v="2"/>
    <s v="Southampton"/>
    <n v="31335"/>
    <s v="The American Express Community Stadium"/>
    <s v="Robert Jones"/>
    <s v=""/>
    <s v=""/>
    <s v="Draw"/>
    <m/>
  </r>
  <r>
    <n v="34"/>
    <x v="2"/>
    <d v="2022-04-24T00:00:00"/>
    <n v="0.58333333333333337"/>
    <s v="Burnley"/>
    <n v="1"/>
    <n v="0"/>
    <s v="Wolves"/>
    <n v="19246"/>
    <s v="Turf Moor"/>
    <s v="Anthony Taylor"/>
    <s v="Burnley"/>
    <s v="Wolves"/>
    <s v=""/>
    <m/>
  </r>
  <r>
    <n v="34"/>
    <x v="2"/>
    <d v="2022-04-24T00:00:00"/>
    <n v="0.58333333333333337"/>
    <s v="Chelsea"/>
    <n v="1"/>
    <n v="0"/>
    <s v="West Ham"/>
    <n v="32231"/>
    <s v="Stamford Bridge"/>
    <s v="Michael Oliver"/>
    <s v="Chelsea"/>
    <s v="West Ham"/>
    <s v=""/>
    <m/>
  </r>
  <r>
    <n v="34"/>
    <x v="2"/>
    <d v="2022-04-24T00:00:00"/>
    <n v="0.6875"/>
    <s v="Liverpool"/>
    <n v="2"/>
    <n v="0"/>
    <s v="Everton"/>
    <n v="53213"/>
    <s v="Anfield"/>
    <s v="Stuart Attwell"/>
    <s v="Liverpool"/>
    <s v="Everton"/>
    <s v=""/>
    <m/>
  </r>
  <r>
    <n v="34"/>
    <x v="3"/>
    <d v="2022-04-25T00:00:00"/>
    <n v="0.83333333333333337"/>
    <s v="Crystal Palace"/>
    <n v="0"/>
    <n v="0"/>
    <s v="Leeds United"/>
    <n v="25357"/>
    <s v="Selhurst Park"/>
    <s v="Darren England"/>
    <s v=""/>
    <s v=""/>
    <s v="Draw"/>
    <m/>
  </r>
  <r>
    <n v="37"/>
    <x v="6"/>
    <d v="2022-04-28T00:00:00"/>
    <n v="0.82291666666666663"/>
    <s v="Manchester Utd"/>
    <n v="1"/>
    <n v="1"/>
    <s v="Chelsea"/>
    <n v="73564"/>
    <s v="Old Trafford"/>
    <s v="Mike Dean"/>
    <s v=""/>
    <s v=""/>
    <s v="Draw"/>
    <m/>
  </r>
  <r>
    <n v="35"/>
    <x v="1"/>
    <d v="2022-04-30T00:00:00"/>
    <n v="0.52083333333333337"/>
    <s v="Newcastle Utd"/>
    <n v="0"/>
    <n v="1"/>
    <s v="Liverpool"/>
    <n v="52281"/>
    <s v="St. James' Park"/>
    <s v="Andre Marriner"/>
    <s v="Liverpool"/>
    <s v="Newcastle Utd"/>
    <s v=""/>
    <m/>
  </r>
  <r>
    <n v="35"/>
    <x v="1"/>
    <d v="2022-04-30T00:00:00"/>
    <n v="0.625"/>
    <s v="Watford"/>
    <n v="1"/>
    <n v="2"/>
    <s v="Burnley"/>
    <n v="20738"/>
    <s v="Vicarage Road Stadium"/>
    <s v="Craig Pawson"/>
    <s v="Burnley"/>
    <s v="Watford"/>
    <s v=""/>
    <m/>
  </r>
  <r>
    <n v="35"/>
    <x v="1"/>
    <d v="2022-04-30T00:00:00"/>
    <n v="0.625"/>
    <s v="Wolves"/>
    <n v="0"/>
    <n v="3"/>
    <s v="Brighton"/>
    <n v="31243"/>
    <s v="Molineux Stadium"/>
    <s v="Simon Hooper"/>
    <s v="Brighton"/>
    <s v="Wolves"/>
    <s v=""/>
    <m/>
  </r>
  <r>
    <n v="35"/>
    <x v="1"/>
    <d v="2022-04-30T00:00:00"/>
    <n v="0.625"/>
    <s v="Aston Villa"/>
    <n v="2"/>
    <n v="0"/>
    <s v="Norwich City"/>
    <n v="40290"/>
    <s v="Villa Park"/>
    <s v="John Brooks"/>
    <s v="Aston Villa"/>
    <s v="Norwich City"/>
    <s v=""/>
    <m/>
  </r>
  <r>
    <n v="35"/>
    <x v="1"/>
    <d v="2022-04-30T00:00:00"/>
    <n v="0.625"/>
    <s v="Southampton"/>
    <n v="1"/>
    <n v="2"/>
    <s v="Crystal Palace"/>
    <n v="31359"/>
    <s v="St. Mary's Stadium"/>
    <s v="Jarred Gillett"/>
    <s v="Crystal Palace"/>
    <s v="Southampton"/>
    <s v=""/>
    <m/>
  </r>
  <r>
    <n v="35"/>
    <x v="1"/>
    <d v="2022-04-30T00:00:00"/>
    <n v="0.72916666666666663"/>
    <s v="Leeds United"/>
    <n v="0"/>
    <n v="4"/>
    <s v="Manchester City"/>
    <n v="35771"/>
    <s v="Elland Road"/>
    <s v="Paul Tierney"/>
    <s v="Manchester City"/>
    <s v="Leeds United"/>
    <s v=""/>
    <m/>
  </r>
  <r>
    <n v="35"/>
    <x v="2"/>
    <d v="2022-05-01T00:00:00"/>
    <n v="0.58333333333333337"/>
    <s v="Tottenham"/>
    <n v="3"/>
    <n v="1"/>
    <s v="Leicester City"/>
    <n v="59482"/>
    <s v="Tottenham Hotspur Stadium"/>
    <s v="Jonathan Moss"/>
    <s v="Tottenham"/>
    <s v="Leicester City"/>
    <s v=""/>
    <m/>
  </r>
  <r>
    <n v="35"/>
    <x v="2"/>
    <d v="2022-05-01T00:00:00"/>
    <n v="0.58333333333333337"/>
    <s v="Everton"/>
    <n v="1"/>
    <n v="0"/>
    <s v="Chelsea"/>
    <n v="39256"/>
    <s v="Goodison Park"/>
    <s v="Kevin Friend"/>
    <s v="Everton"/>
    <s v="Chelsea"/>
    <s v=""/>
    <m/>
  </r>
  <r>
    <n v="35"/>
    <x v="2"/>
    <d v="2022-05-01T00:00:00"/>
    <n v="0.6875"/>
    <s v="West Ham"/>
    <n v="1"/>
    <n v="2"/>
    <s v="Arsenal"/>
    <n v="59959"/>
    <s v="London Stadium"/>
    <s v="Mike Dean"/>
    <s v="Arsenal"/>
    <s v="West Ham"/>
    <s v=""/>
    <m/>
  </r>
  <r>
    <n v="35"/>
    <x v="3"/>
    <d v="2022-05-02T00:00:00"/>
    <n v="0.83333333333333337"/>
    <s v="Manchester Utd"/>
    <n v="3"/>
    <n v="0"/>
    <s v="Brentford"/>
    <n v="73482"/>
    <s v="Old Trafford"/>
    <s v="Chris Kavanagh"/>
    <s v="Manchester Utd"/>
    <s v="Brentford"/>
    <s v=""/>
    <m/>
  </r>
  <r>
    <n v="36"/>
    <x v="1"/>
    <d v="2022-05-07T00:00:00"/>
    <n v="0.625"/>
    <s v="Crystal Palace"/>
    <n v="1"/>
    <n v="0"/>
    <s v="Watford"/>
    <n v="24622"/>
    <s v="Selhurst Park"/>
    <s v="Graham Scott"/>
    <s v="Crystal Palace"/>
    <s v="Watford"/>
    <s v=""/>
    <m/>
  </r>
  <r>
    <n v="36"/>
    <x v="1"/>
    <d v="2022-05-07T00:00:00"/>
    <n v="0.625"/>
    <s v="Brentford"/>
    <n v="3"/>
    <n v="0"/>
    <s v="Southampton"/>
    <n v="17051"/>
    <s v="Brentford Community Stadium"/>
    <s v="Michael Salisbury"/>
    <s v="Brentford"/>
    <s v="Southampton"/>
    <s v=""/>
    <m/>
  </r>
  <r>
    <n v="36"/>
    <x v="1"/>
    <d v="2022-05-07T00:00:00"/>
    <n v="0.625"/>
    <s v="Chelsea"/>
    <n v="2"/>
    <n v="2"/>
    <s v="Wolves"/>
    <n v="32190"/>
    <s v="Stamford Bridge"/>
    <s v="Peter Bankes"/>
    <s v=""/>
    <s v=""/>
    <s v="Draw"/>
    <m/>
  </r>
  <r>
    <n v="36"/>
    <x v="1"/>
    <d v="2022-05-07T00:00:00"/>
    <n v="0.625"/>
    <s v="Burnley"/>
    <n v="1"/>
    <n v="3"/>
    <s v="Aston Villa"/>
    <n v="20891"/>
    <s v="Turf Moor"/>
    <s v="David Coote"/>
    <s v="Aston Villa"/>
    <s v="Burnley"/>
    <s v=""/>
    <m/>
  </r>
  <r>
    <n v="36"/>
    <x v="1"/>
    <d v="2022-05-07T00:00:00"/>
    <n v="0.72916666666666663"/>
    <s v="Brighton"/>
    <n v="4"/>
    <n v="0"/>
    <s v="Manchester Utd"/>
    <n v="31637"/>
    <s v="The American Express Community Stadium"/>
    <s v="Andy Madley"/>
    <s v="Brighton"/>
    <s v="Manchester Utd"/>
    <s v=""/>
    <m/>
  </r>
  <r>
    <n v="36"/>
    <x v="1"/>
    <d v="2022-05-07T00:00:00"/>
    <n v="0.82291666666666663"/>
    <s v="Liverpool"/>
    <n v="1"/>
    <n v="1"/>
    <s v="Tottenham"/>
    <n v="53177"/>
    <s v="Anfield"/>
    <s v="Michael Oliver"/>
    <s v=""/>
    <s v=""/>
    <s v="Draw"/>
    <m/>
  </r>
  <r>
    <n v="36"/>
    <x v="2"/>
    <d v="2022-05-08T00:00:00"/>
    <n v="0.58333333333333337"/>
    <s v="Leicester City"/>
    <n v="1"/>
    <n v="2"/>
    <s v="Everton"/>
    <n v="32001"/>
    <s v="King Power Stadium"/>
    <s v="Craig Pawson"/>
    <s v="Everton"/>
    <s v="Leicester City"/>
    <s v=""/>
    <m/>
  </r>
  <r>
    <n v="36"/>
    <x v="2"/>
    <d v="2022-05-08T00:00:00"/>
    <n v="0.58333333333333337"/>
    <s v="Norwich City"/>
    <n v="0"/>
    <n v="4"/>
    <s v="West Ham"/>
    <n v="26428"/>
    <s v="Carrow Road"/>
    <s v="Robert Jones"/>
    <s v="West Ham"/>
    <s v="Norwich City"/>
    <s v=""/>
    <m/>
  </r>
  <r>
    <n v="36"/>
    <x v="2"/>
    <d v="2022-05-08T00:00:00"/>
    <n v="0.58333333333333337"/>
    <s v="Arsenal"/>
    <n v="2"/>
    <n v="1"/>
    <s v="Leeds United"/>
    <n v="60108"/>
    <s v="Emirates Stadium"/>
    <s v="Chris Kavanagh"/>
    <s v="Arsenal"/>
    <s v="Leeds United"/>
    <s v=""/>
    <m/>
  </r>
  <r>
    <n v="36"/>
    <x v="2"/>
    <d v="2022-05-08T00:00:00"/>
    <n v="0.6875"/>
    <s v="Manchester City"/>
    <n v="5"/>
    <n v="0"/>
    <s v="Newcastle Utd"/>
    <n v="53336"/>
    <s v="Etihad Stadium"/>
    <s v="Stuart Attwell"/>
    <s v="Manchester City"/>
    <s v="Newcastle Utd"/>
    <s v=""/>
    <m/>
  </r>
  <r>
    <n v="33"/>
    <x v="4"/>
    <d v="2022-05-10T00:00:00"/>
    <n v="0.83333333333333337"/>
    <s v="Aston Villa"/>
    <n v="1"/>
    <n v="2"/>
    <s v="Liverpool"/>
    <n v="41919"/>
    <s v="Villa Park"/>
    <s v="Jonathan Moss"/>
    <s v="Liverpool"/>
    <s v="Aston Villa"/>
    <s v=""/>
    <m/>
  </r>
  <r>
    <n v="33"/>
    <x v="5"/>
    <d v="2022-05-11T00:00:00"/>
    <n v="0.8125"/>
    <s v="Leeds United"/>
    <n v="0"/>
    <n v="3"/>
    <s v="Chelsea"/>
    <n v="36549"/>
    <s v="Elland Road"/>
    <s v="Anthony Taylor"/>
    <s v="Chelsea"/>
    <s v="Leeds United"/>
    <s v=""/>
    <m/>
  </r>
  <r>
    <n v="21"/>
    <x v="5"/>
    <d v="2022-05-11T00:00:00"/>
    <n v="0.82291666666666663"/>
    <s v="Leicester City"/>
    <n v="3"/>
    <n v="0"/>
    <s v="Norwich City"/>
    <n v="38092"/>
    <s v="King Power Stadium"/>
    <s v="Simon Hooper"/>
    <s v="Leicester City"/>
    <s v="Norwich City"/>
    <s v=""/>
    <m/>
  </r>
  <r>
    <n v="30"/>
    <x v="5"/>
    <d v="2022-05-11T00:00:00"/>
    <n v="0.82291666666666663"/>
    <s v="Watford"/>
    <n v="0"/>
    <n v="0"/>
    <s v="Everton"/>
    <n v="20653"/>
    <s v="Vicarage Road Stadium"/>
    <s v="Mike Dean"/>
    <s v=""/>
    <s v=""/>
    <s v="Draw"/>
    <m/>
  </r>
  <r>
    <n v="33"/>
    <x v="5"/>
    <d v="2022-05-11T00:00:00"/>
    <n v="0.84375"/>
    <s v="Wolves"/>
    <n v="1"/>
    <n v="5"/>
    <s v="Manchester City"/>
    <n v="32000"/>
    <s v="Molineux Stadium"/>
    <s v="Martin Atkinson"/>
    <s v="Manchester City"/>
    <s v="Wolves"/>
    <s v=""/>
    <m/>
  </r>
  <r>
    <n v="22"/>
    <x v="6"/>
    <d v="2022-05-12T00:00:00"/>
    <n v="0.82291666666666663"/>
    <s v="Tottenham"/>
    <n v="3"/>
    <n v="0"/>
    <s v="Arsenal"/>
    <n v="62027"/>
    <s v="Tottenham Hotspur Stadium"/>
    <s v="Paul Tierney"/>
    <s v="Tottenham"/>
    <s v="Arsenal"/>
    <s v=""/>
    <m/>
  </r>
  <r>
    <n v="37"/>
    <x v="2"/>
    <d v="2022-05-15T00:00:00"/>
    <n v="0.5"/>
    <s v="Tottenham"/>
    <n v="1"/>
    <n v="0"/>
    <s v="Burnley"/>
    <n v="61729"/>
    <s v="Tottenham Hotspur Stadium"/>
    <s v="Kevin Friend"/>
    <s v="Tottenham"/>
    <s v="Burnley"/>
    <s v=""/>
    <m/>
  </r>
  <r>
    <n v="37"/>
    <x v="2"/>
    <d v="2022-05-15T00:00:00"/>
    <n v="0.58333333333333337"/>
    <s v="Leeds United"/>
    <n v="1"/>
    <n v="1"/>
    <s v="Brighton"/>
    <n v="36638"/>
    <s v="Elland Road"/>
    <s v="Mike Dean"/>
    <s v=""/>
    <s v=""/>
    <s v="Draw"/>
    <m/>
  </r>
  <r>
    <n v="37"/>
    <x v="2"/>
    <d v="2022-05-15T00:00:00"/>
    <n v="0.58333333333333337"/>
    <s v="Watford"/>
    <n v="1"/>
    <n v="5"/>
    <s v="Leicester City"/>
    <n v="20257"/>
    <s v="Vicarage Road Stadium"/>
    <s v="Jarred Gillett"/>
    <s v="Leicester City"/>
    <s v="Watford"/>
    <s v=""/>
    <m/>
  </r>
  <r>
    <n v="37"/>
    <x v="2"/>
    <d v="2022-05-15T00:00:00"/>
    <n v="0.58333333333333337"/>
    <s v="Wolves"/>
    <n v="1"/>
    <n v="1"/>
    <s v="Norwich City"/>
    <n v="31219"/>
    <s v="Molineux Stadium"/>
    <s v="Tony Harrington"/>
    <s v=""/>
    <s v=""/>
    <s v="Draw"/>
    <m/>
  </r>
  <r>
    <n v="37"/>
    <x v="2"/>
    <d v="2022-05-15T00:00:00"/>
    <n v="0.58333333333333337"/>
    <s v="Aston Villa"/>
    <n v="1"/>
    <n v="1"/>
    <s v="Crystal Palace"/>
    <n v="41136"/>
    <s v="Villa Park"/>
    <s v="Chris Kavanagh"/>
    <s v=""/>
    <s v=""/>
    <s v="Draw"/>
    <m/>
  </r>
  <r>
    <n v="37"/>
    <x v="2"/>
    <d v="2022-05-15T00:00:00"/>
    <n v="0.58333333333333337"/>
    <s v="West Ham"/>
    <n v="2"/>
    <n v="2"/>
    <s v="Manchester City"/>
    <n v="59972"/>
    <s v="London Stadium"/>
    <s v="Anthony Taylor"/>
    <s v=""/>
    <s v=""/>
    <s v="Draw"/>
    <m/>
  </r>
  <r>
    <n v="37"/>
    <x v="2"/>
    <d v="2022-05-15T00:00:00"/>
    <n v="0.6875"/>
    <s v="Everton"/>
    <n v="2"/>
    <n v="3"/>
    <s v="Brentford"/>
    <n v="38819"/>
    <s v="Goodison Park"/>
    <s v="Michael Oliver"/>
    <s v="Brentford"/>
    <s v="Everton"/>
    <s v=""/>
    <m/>
  </r>
  <r>
    <n v="37"/>
    <x v="3"/>
    <d v="2022-05-16T00:00:00"/>
    <n v="0.83333333333333337"/>
    <s v="Newcastle Utd"/>
    <n v="2"/>
    <n v="0"/>
    <s v="Arsenal"/>
    <n v="52274"/>
    <s v="St. James' Park"/>
    <s v="Darren England"/>
    <s v="Newcastle Utd"/>
    <s v="Arsenal"/>
    <s v=""/>
    <m/>
  </r>
  <r>
    <n v="37"/>
    <x v="4"/>
    <d v="2022-05-17T00:00:00"/>
    <n v="0.82291666666666663"/>
    <s v="Southampton"/>
    <n v="1"/>
    <n v="2"/>
    <s v="Liverpool"/>
    <n v="31588"/>
    <s v="St. Mary's Stadium"/>
    <s v="Martin Atkinson"/>
    <s v="Liverpool"/>
    <s v="Southampton"/>
    <s v=""/>
    <m/>
  </r>
  <r>
    <n v="33"/>
    <x v="6"/>
    <d v="2022-05-19T00:00:00"/>
    <n v="0.82291666666666663"/>
    <s v="Everton"/>
    <n v="3"/>
    <n v="2"/>
    <s v="Crystal Palace"/>
    <n v="38448"/>
    <s v="Goodison Park"/>
    <s v="Anthony Taylor"/>
    <s v="Everton"/>
    <s v="Crystal Palace"/>
    <s v=""/>
    <m/>
  </r>
  <r>
    <n v="18"/>
    <x v="6"/>
    <d v="2022-05-19T00:00:00"/>
    <n v="0.83333333333333337"/>
    <s v="Aston Villa"/>
    <n v="1"/>
    <n v="1"/>
    <s v="Burnley"/>
    <n v="40468"/>
    <s v="Villa Park"/>
    <s v="Paul Tierney"/>
    <s v=""/>
    <s v=""/>
    <s v="Draw"/>
    <m/>
  </r>
  <r>
    <n v="27"/>
    <x v="6"/>
    <d v="2022-05-19T00:00:00"/>
    <n v="0.83333333333333337"/>
    <s v="Chelsea"/>
    <n v="1"/>
    <n v="1"/>
    <s v="Leicester City"/>
    <n v="31478"/>
    <s v="Stamford Bridge"/>
    <s v="Stuart Attwell"/>
    <s v=""/>
    <s v=""/>
    <s v="Draw"/>
    <m/>
  </r>
  <r>
    <n v="38"/>
    <x v="2"/>
    <d v="2022-05-22T00:00:00"/>
    <n v="0.66666666666666663"/>
    <s v="Brentford"/>
    <n v="1"/>
    <n v="2"/>
    <s v="Leeds United"/>
    <n v="16957"/>
    <s v="Brentford Community Stadium"/>
    <s v="Paul Tierney"/>
    <s v="Leeds United"/>
    <s v="Brentford"/>
    <s v=""/>
    <m/>
  </r>
  <r>
    <n v="38"/>
    <x v="2"/>
    <d v="2022-05-22T00:00:00"/>
    <n v="0.66666666666666663"/>
    <s v="Leicester City"/>
    <n v="4"/>
    <n v="1"/>
    <s v="Southampton"/>
    <n v="32003"/>
    <s v="King Power Stadium"/>
    <s v="Jonathan Moss"/>
    <s v="Leicester City"/>
    <s v="Southampton"/>
    <s v=""/>
    <m/>
  </r>
  <r>
    <n v="38"/>
    <x v="2"/>
    <d v="2022-05-22T00:00:00"/>
    <n v="0.66666666666666663"/>
    <s v="Crystal Palace"/>
    <n v="1"/>
    <n v="0"/>
    <s v="Manchester Utd"/>
    <n v="25434"/>
    <s v="Selhurst Park"/>
    <s v="Martin Atkinson"/>
    <s v="Crystal Palace"/>
    <s v="Manchester Utd"/>
    <s v=""/>
    <m/>
  </r>
  <r>
    <n v="38"/>
    <x v="2"/>
    <d v="2022-05-22T00:00:00"/>
    <n v="0.66666666666666663"/>
    <s v="Arsenal"/>
    <n v="5"/>
    <n v="1"/>
    <s v="Everton"/>
    <n v="60201"/>
    <s v="Emirates Stadium"/>
    <s v="Andre Marriner"/>
    <s v="Arsenal"/>
    <s v="Everton"/>
    <s v=""/>
    <m/>
  </r>
  <r>
    <n v="38"/>
    <x v="2"/>
    <d v="2022-05-22T00:00:00"/>
    <n v="0.66666666666666663"/>
    <s v="Brighton"/>
    <n v="3"/>
    <n v="1"/>
    <s v="West Ham"/>
    <n v="31604"/>
    <s v="The American Express Community Stadium"/>
    <s v="Kevin Friend"/>
    <s v="Brighton"/>
    <s v="West Ham"/>
    <s v=""/>
    <m/>
  </r>
  <r>
    <n v="38"/>
    <x v="2"/>
    <d v="2022-05-22T00:00:00"/>
    <n v="0.66666666666666663"/>
    <s v="Norwich City"/>
    <n v="0"/>
    <n v="5"/>
    <s v="Tottenham"/>
    <n v="27022"/>
    <s v="Carrow Road"/>
    <s v="Chris Kavanagh"/>
    <s v="Tottenham"/>
    <s v="Norwich City"/>
    <s v=""/>
    <m/>
  </r>
  <r>
    <n v="38"/>
    <x v="2"/>
    <d v="2022-05-22T00:00:00"/>
    <n v="0.66666666666666663"/>
    <s v="Manchester City"/>
    <n v="3"/>
    <n v="2"/>
    <s v="Aston Villa"/>
    <n v="53395"/>
    <s v="Etihad Stadium"/>
    <s v="Michael Oliver"/>
    <s v="Manchester City"/>
    <s v="Aston Villa"/>
    <s v=""/>
    <m/>
  </r>
  <r>
    <n v="38"/>
    <x v="2"/>
    <d v="2022-05-22T00:00:00"/>
    <n v="0.66666666666666663"/>
    <s v="Liverpool"/>
    <n v="3"/>
    <n v="1"/>
    <s v="Wolves"/>
    <n v="53097"/>
    <s v="Anfield"/>
    <s v="Anthony Taylor"/>
    <s v="Liverpool"/>
    <s v="Wolves"/>
    <s v=""/>
    <m/>
  </r>
  <r>
    <n v="38"/>
    <x v="2"/>
    <d v="2022-05-22T00:00:00"/>
    <n v="0.66666666666666663"/>
    <s v="Burnley"/>
    <n v="1"/>
    <n v="2"/>
    <s v="Newcastle Utd"/>
    <n v="21361"/>
    <s v="Turf Moor"/>
    <s v="Craig Pawson"/>
    <s v="Newcastle Utd"/>
    <s v="Burnley"/>
    <s v=""/>
    <m/>
  </r>
  <r>
    <n v="38"/>
    <x v="2"/>
    <d v="2022-05-22T00:00:00"/>
    <n v="0.66666666666666663"/>
    <s v="Chelsea"/>
    <n v="2"/>
    <n v="1"/>
    <s v="Watford"/>
    <n v="32089"/>
    <s v="Stamford Bridge"/>
    <s v="Mike Dean"/>
    <s v="Chelsea"/>
    <s v="Watford"/>
    <s v=""/>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n v="2"/>
    <x v="0"/>
    <n v="28"/>
    <n v="8"/>
    <n v="2"/>
    <n v="94"/>
    <n v="26"/>
    <n v="68"/>
    <n v="92"/>
    <n v="2.42"/>
    <n v="53352"/>
    <s v="Mohamed Salah "/>
    <n v="23"/>
    <n v="1"/>
    <n v="0"/>
    <n v="8"/>
    <s v="Alisson"/>
    <s v="â†’ Champions League via league finish"/>
  </r>
  <r>
    <n v="4"/>
    <x v="1"/>
    <n v="22"/>
    <n v="5"/>
    <n v="11"/>
    <n v="69"/>
    <n v="40"/>
    <n v="29"/>
    <n v="71"/>
    <n v="1.87"/>
    <n v="56523"/>
    <s v="Son Heung-min "/>
    <n v="23"/>
    <n v="1"/>
    <n v="0"/>
    <n v="7"/>
    <s v="Hugo Lloris"/>
    <s v="â†’ Champions League via league finish"/>
  </r>
  <r>
    <n v="6"/>
    <x v="2"/>
    <n v="16"/>
    <n v="10"/>
    <n v="12"/>
    <n v="57"/>
    <n v="57"/>
    <n v="0"/>
    <n v="58"/>
    <n v="1.53"/>
    <n v="73150"/>
    <s v="Cristiano Ronaldo "/>
    <n v="18"/>
    <n v="2"/>
    <n v="2"/>
    <n v="6"/>
    <s v="David de Gea"/>
    <s v="â†’ Europa League via league finish"/>
  </r>
  <r>
    <n v="1"/>
    <x v="3"/>
    <n v="29"/>
    <n v="6"/>
    <n v="3"/>
    <n v="99"/>
    <n v="26"/>
    <n v="73"/>
    <n v="93"/>
    <n v="2.4500000000000002"/>
    <n v="52774"/>
    <s v="Kevin De Bruyne "/>
    <n v="15"/>
    <n v="3"/>
    <n v="1"/>
    <n v="10"/>
    <s v="Ederson"/>
    <s v="â†’ Champions League via league finish"/>
  </r>
  <r>
    <n v="8"/>
    <x v="4"/>
    <n v="14"/>
    <n v="10"/>
    <n v="14"/>
    <n v="62"/>
    <n v="59"/>
    <n v="3"/>
    <n v="52"/>
    <n v="1.37"/>
    <n v="32493"/>
    <s v="Jamie Vardy "/>
    <n v="15"/>
    <n v="3"/>
    <n v="0"/>
    <n v="2"/>
    <s v="Kasper Schmeichel"/>
    <s v=""/>
  </r>
  <r>
    <n v="12"/>
    <x v="5"/>
    <n v="11"/>
    <n v="15"/>
    <n v="12"/>
    <n v="50"/>
    <n v="46"/>
    <n v="4"/>
    <n v="48"/>
    <n v="1.26"/>
    <n v="24588"/>
    <s v="Wilfried Zaha "/>
    <n v="14"/>
    <n v="4"/>
    <n v="1"/>
    <n v="4"/>
    <s v="Vicente Guaita"/>
    <s v=""/>
  </r>
  <r>
    <n v="7"/>
    <x v="6"/>
    <n v="16"/>
    <n v="8"/>
    <n v="14"/>
    <n v="60"/>
    <n v="51"/>
    <n v="9"/>
    <n v="56"/>
    <n v="1.47"/>
    <n v="58370"/>
    <s v="Jarrod Bowen "/>
    <n v="12"/>
    <n v="5"/>
    <n v="1"/>
    <n v="4"/>
    <s v="Åukasz FabiaÅ„ski"/>
    <s v="â†’ Europa Conference League via league finish"/>
  </r>
  <r>
    <n v="13"/>
    <x v="7"/>
    <n v="13"/>
    <n v="7"/>
    <n v="18"/>
    <n v="48"/>
    <n v="56"/>
    <n v="-8"/>
    <n v="46"/>
    <n v="1.21"/>
    <n v="16918"/>
    <s v="Ivan Toney "/>
    <n v="12"/>
    <n v="5"/>
    <n v="1"/>
    <n v="5"/>
    <s v="David Raya"/>
    <s v=""/>
  </r>
  <r>
    <n v="3"/>
    <x v="8"/>
    <n v="21"/>
    <n v="11"/>
    <n v="6"/>
    <n v="76"/>
    <n v="33"/>
    <n v="43"/>
    <n v="74"/>
    <n v="1.95"/>
    <n v="36443"/>
    <s v="Mason Mount "/>
    <n v="11"/>
    <n v="6"/>
    <n v="1"/>
    <n v="5"/>
    <s v="Edouard Mendy"/>
    <s v="â†’ Champions League via league finish"/>
  </r>
  <r>
    <n v="5"/>
    <x v="9"/>
    <n v="22"/>
    <n v="3"/>
    <n v="13"/>
    <n v="61"/>
    <n v="48"/>
    <n v="13"/>
    <n v="69"/>
    <n v="1.82"/>
    <n v="59665"/>
    <s v="Bukayo Saka "/>
    <n v="11"/>
    <n v="6"/>
    <n v="2"/>
    <n v="8"/>
    <s v="Aaron Ramsdale"/>
    <s v="â†’ Europa League via league finish"/>
  </r>
  <r>
    <n v="14"/>
    <x v="10"/>
    <n v="13"/>
    <n v="6"/>
    <n v="19"/>
    <n v="52"/>
    <n v="54"/>
    <n v="-2"/>
    <n v="45"/>
    <n v="1.18"/>
    <n v="41681"/>
    <s v="Ollie Watkins "/>
    <n v="11"/>
    <n v="6"/>
    <n v="0"/>
    <n v="9"/>
    <s v="Emiliano MartÃ­nez"/>
    <s v=""/>
  </r>
  <r>
    <n v="17"/>
    <x v="11"/>
    <n v="9"/>
    <n v="11"/>
    <n v="18"/>
    <n v="42"/>
    <n v="79"/>
    <n v="-37"/>
    <n v="38"/>
    <n v="1"/>
    <n v="36308"/>
    <s v="Raphinha "/>
    <n v="11"/>
    <n v="6"/>
    <n v="0"/>
    <n v="4"/>
    <s v="Illan Meslier"/>
    <s v=""/>
  </r>
  <r>
    <n v="20"/>
    <x v="12"/>
    <n v="5"/>
    <n v="7"/>
    <n v="26"/>
    <n v="23"/>
    <n v="84"/>
    <n v="-61"/>
    <n v="22"/>
    <n v="0.57999999999999996"/>
    <n v="26836"/>
    <s v="Teemu Pukki "/>
    <n v="11"/>
    <n v="6"/>
    <n v="1"/>
    <n v="13"/>
    <s v="Tim Krul"/>
    <s v="Relegated"/>
  </r>
  <r>
    <n v="15"/>
    <x v="13"/>
    <n v="9"/>
    <n v="13"/>
    <n v="16"/>
    <n v="43"/>
    <n v="67"/>
    <n v="-24"/>
    <n v="40"/>
    <n v="1.05"/>
    <n v="30134"/>
    <s v="James Ward-Prowse "/>
    <n v="10"/>
    <n v="7"/>
    <n v="0"/>
    <n v="7"/>
    <s v="Fraser Forster"/>
    <s v=""/>
  </r>
  <r>
    <n v="16"/>
    <x v="14"/>
    <n v="11"/>
    <n v="6"/>
    <n v="21"/>
    <n v="43"/>
    <n v="66"/>
    <n v="-23"/>
    <n v="39"/>
    <n v="1.03"/>
    <n v="38446"/>
    <s v="Richarlison "/>
    <n v="10"/>
    <n v="7"/>
    <n v="0"/>
    <n v="5"/>
    <s v="Jordan Pickford"/>
    <s v=""/>
  </r>
  <r>
    <n v="19"/>
    <x v="15"/>
    <n v="6"/>
    <n v="5"/>
    <n v="27"/>
    <n v="34"/>
    <n v="77"/>
    <n v="-43"/>
    <n v="23"/>
    <n v="0.61"/>
    <n v="20614"/>
    <s v="Emmanuel Dennis "/>
    <n v="10"/>
    <n v="7"/>
    <n v="1"/>
    <n v="7"/>
    <s v="Ben Foster"/>
    <s v="Relegated"/>
  </r>
  <r>
    <n v="18"/>
    <x v="16"/>
    <n v="7"/>
    <n v="14"/>
    <n v="17"/>
    <n v="34"/>
    <n v="53"/>
    <n v="-19"/>
    <n v="35"/>
    <n v="0.92"/>
    <n v="19278"/>
    <s v="Maxwel Cornet "/>
    <n v="9"/>
    <n v="8"/>
    <n v="1"/>
    <n v="8"/>
    <s v="Nick Pope"/>
    <s v="Relegated"/>
  </r>
  <r>
    <n v="9"/>
    <x v="17"/>
    <n v="12"/>
    <n v="15"/>
    <n v="11"/>
    <n v="42"/>
    <n v="44"/>
    <n v="-2"/>
    <n v="51"/>
    <n v="1.34"/>
    <n v="30966"/>
    <s v="Leandro Trossard, Neal Maupay "/>
    <n v="8"/>
    <n v="9"/>
    <n v="0"/>
    <n v="7"/>
    <s v="Robert SÃ¡nchez"/>
    <s v=""/>
  </r>
  <r>
    <n v="11"/>
    <x v="18"/>
    <n v="13"/>
    <n v="10"/>
    <n v="15"/>
    <n v="44"/>
    <n v="62"/>
    <n v="-18"/>
    <n v="49"/>
    <n v="1.29"/>
    <n v="51487"/>
    <s v="Callum Wilson "/>
    <n v="8"/>
    <n v="9"/>
    <n v="3"/>
    <n v="3"/>
    <s v="Martin DÃºbravka"/>
    <s v=""/>
  </r>
  <r>
    <n v="10"/>
    <x v="19"/>
    <n v="15"/>
    <n v="6"/>
    <n v="17"/>
    <n v="38"/>
    <n v="43"/>
    <n v="-5"/>
    <n v="51"/>
    <n v="1.34"/>
    <n v="30841"/>
    <s v="RaÃºl JimÃ©nez "/>
    <n v="6"/>
    <n v="10"/>
    <n v="0"/>
    <n v="12"/>
    <s v="JosÃ© SÃ¡"/>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6B04B1-D1CD-47E5-B515-DC20EA74C852}" name="Annual Wages" cacheId="14129" applyNumberFormats="0" applyBorderFormats="0" applyFontFormats="0" applyPatternFormats="0" applyAlignmentFormats="0" applyWidthHeightFormats="1" dataCaption="Values" tag="ef971990-3079-4ab1-ab78-372bffb37feb" updatedVersion="8" minRefreshableVersion="3" useAutoFormatting="1" subtotalHiddenItems="1" rowGrandTotals="0" itemPrintTitles="1" createdVersion="8" indent="0" outline="1" outlineData="1" multipleFieldFilters="0" rowHeaderCaption="Team Nmae">
  <location ref="I79:J80" firstHeaderRow="1" firstDataRow="1" firstDataCol="1"/>
  <pivotFields count="4">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Annual Wages" fld="1" baseField="0"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nnual Wa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g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FCA671-D718-4EA2-B207-974E29A7807E}" name=" Weekly Wages" cacheId="14120" applyNumberFormats="0" applyBorderFormats="0" applyFontFormats="0" applyPatternFormats="0" applyAlignmentFormats="0" applyWidthHeightFormats="1" dataCaption="Values" tag="45832a1b-ff00-4295-927e-8bbe687af4d8" updatedVersion="8" minRefreshableVersion="3" useAutoFormatting="1" subtotalHiddenItems="1" rowGrandTotals="0" itemPrintTitles="1" createdVersion="8" indent="0" outline="1" outlineData="1" multipleFieldFilters="0" rowHeaderCaption="Team Name ">
  <location ref="I54:J55" firstHeaderRow="1" firstDataRow="1" firstDataCol="1"/>
  <pivotFields count="4">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
    <i>
      <x/>
    </i>
  </rowItems>
  <colItems count="1">
    <i/>
  </colItems>
  <dataFields count="1">
    <dataField name=" Weekly Wages" fld="0" baseField="1"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 Weekly Wage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ge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9095F3-F1AA-44C6-9BCD-16E4439A299B}" name="Number of Players" cacheId="14117" applyNumberFormats="0" applyBorderFormats="0" applyFontFormats="0" applyPatternFormats="0" applyAlignmentFormats="0" applyWidthHeightFormats="1" dataCaption="Values" tag="0fdd9e9e-ce67-40c7-b967-2dbb11edbb85" updatedVersion="8" minRefreshableVersion="3" useAutoFormatting="1" subtotalHiddenItems="1" rowGrandTotals="0" itemPrintTitles="1" createdVersion="8" indent="0" outline="1" outlineData="1" multipleFieldFilters="0" rowHeaderCaption="Team Name">
  <location ref="I30:J31" firstHeaderRow="1" firstDataRow="1" firstDataCol="1"/>
  <pivotFields count="4">
    <pivotField name="Team "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Number of Players" fld="1" baseField="0"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Number of Player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ge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27AD2A-6C4B-4C67-81CD-4D6EFC864DF8}" name="Ranks " cacheId="14114" applyNumberFormats="0" applyBorderFormats="0" applyFontFormats="0" applyPatternFormats="0" applyAlignmentFormats="0" applyWidthHeightFormats="1" dataCaption="Values" tag="a9ca97a8-2ec0-43b7-b4a4-e2bf9c362bf6" updatedVersion="8" minRefreshableVersion="3" useAutoFormatting="1" subtotalHiddenItems="1" rowGrandTotals="0" itemPrintTitles="1" createdVersion="8" indent="0" outline="1" outlineData="1" multipleFieldFilters="0" rowHeaderCaption="Team Name ">
  <location ref="I5:J6" firstHeaderRow="1" firstDataRow="1" firstDataCol="1"/>
  <pivotFields count="4">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Ranks " fld="1" baseField="0"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Ranks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wage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C9CACF-8218-48E5-822F-55B3D10BC78A}" name="PivotTable71" cacheId="1368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1:I82" firstHeaderRow="0" firstDataRow="1" firstDataCol="1"/>
  <pivotFields count="18">
    <pivotField showAll="0"/>
    <pivotField axis="axisRow" showAll="0">
      <items count="21">
        <item x="9"/>
        <item x="10"/>
        <item x="7"/>
        <item x="17"/>
        <item x="16"/>
        <item x="8"/>
        <item x="5"/>
        <item x="14"/>
        <item x="11"/>
        <item x="4"/>
        <item x="0"/>
        <item x="3"/>
        <item x="2"/>
        <item x="18"/>
        <item x="12"/>
        <item x="13"/>
        <item x="1"/>
        <item x="15"/>
        <item x="6"/>
        <item x="19"/>
        <item t="default"/>
      </items>
    </pivotField>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1">
    <i>
      <x/>
    </i>
    <i>
      <x v="1"/>
    </i>
    <i>
      <x v="2"/>
    </i>
    <i>
      <x v="3"/>
    </i>
    <i>
      <x v="4"/>
    </i>
    <i>
      <x v="5"/>
    </i>
    <i>
      <x v="6"/>
    </i>
    <i>
      <x v="7"/>
    </i>
    <i>
      <x v="8"/>
    </i>
    <i>
      <x v="9"/>
    </i>
    <i>
      <x v="10"/>
    </i>
    <i>
      <x v="11"/>
    </i>
    <i>
      <x v="12"/>
    </i>
    <i>
      <x v="13"/>
    </i>
    <i>
      <x v="14"/>
    </i>
    <i>
      <x v="15"/>
    </i>
    <i>
      <x v="16"/>
    </i>
    <i>
      <x v="17"/>
    </i>
    <i>
      <x v="18"/>
    </i>
    <i>
      <x v="19"/>
    </i>
    <i t="grand">
      <x/>
    </i>
  </rowItems>
  <colFields count="1">
    <field x="-2"/>
  </colFields>
  <colItems count="3">
    <i>
      <x/>
    </i>
    <i i="1">
      <x v="1"/>
    </i>
    <i i="2">
      <x v="2"/>
    </i>
  </colItems>
  <dataFields count="3">
    <dataField name=" Win" fld="2" baseField="1" baseItem="0"/>
    <dataField name=" Draw" fld="3" baseField="1" baseItem="0"/>
    <dataField name="Lose" fld="4"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789EC7-6F90-493B-9B21-A436772ADC90}" name="PivotTable70" cacheId="1368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G30:H50" firstHeaderRow="1" firstDataRow="1" firstDataCol="1"/>
  <pivotFields count="18">
    <pivotField showAll="0"/>
    <pivotField axis="axisRow" showAll="0" sortType="descending">
      <items count="21">
        <item x="9"/>
        <item x="10"/>
        <item x="7"/>
        <item x="17"/>
        <item x="16"/>
        <item x="8"/>
        <item x="5"/>
        <item x="14"/>
        <item x="11"/>
        <item x="4"/>
        <item x="0"/>
        <item x="3"/>
        <item x="2"/>
        <item x="18"/>
        <item x="12"/>
        <item x="13"/>
        <item x="1"/>
        <item x="15"/>
        <item x="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0">
    <i>
      <x v="11"/>
    </i>
    <i>
      <x v="10"/>
    </i>
    <i>
      <x v="5"/>
    </i>
    <i>
      <x v="16"/>
    </i>
    <i>
      <x v="9"/>
    </i>
    <i>
      <x/>
    </i>
    <i>
      <x v="18"/>
    </i>
    <i>
      <x v="12"/>
    </i>
    <i>
      <x v="1"/>
    </i>
    <i>
      <x v="6"/>
    </i>
    <i>
      <x v="2"/>
    </i>
    <i>
      <x v="13"/>
    </i>
    <i>
      <x v="7"/>
    </i>
    <i>
      <x v="15"/>
    </i>
    <i>
      <x v="8"/>
    </i>
    <i>
      <x v="3"/>
    </i>
    <i>
      <x v="19"/>
    </i>
    <i>
      <x v="17"/>
    </i>
    <i>
      <x v="4"/>
    </i>
    <i>
      <x v="14"/>
    </i>
  </rowItems>
  <colItems count="1">
    <i/>
  </colItems>
  <dataFields count="1">
    <dataField name="Goals for" fld="5" baseField="1"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DA4ED6-AA50-446C-8F9F-EB93B90B45C8}" name="PivotTable69" cacheId="1368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29:E49" firstHeaderRow="1" firstDataRow="1" firstDataCol="1"/>
  <pivotFields count="18">
    <pivotField showAll="0"/>
    <pivotField axis="axisRow" showAll="0" sortType="ascending">
      <items count="21">
        <item x="19"/>
        <item x="6"/>
        <item x="15"/>
        <item x="1"/>
        <item x="13"/>
        <item x="12"/>
        <item x="18"/>
        <item x="2"/>
        <item x="3"/>
        <item x="0"/>
        <item x="4"/>
        <item x="11"/>
        <item x="14"/>
        <item x="5"/>
        <item x="8"/>
        <item x="16"/>
        <item x="17"/>
        <item x="7"/>
        <item x="10"/>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1"/>
  </rowFields>
  <rowItems count="20">
    <i>
      <x v="5"/>
    </i>
    <i>
      <x v="2"/>
    </i>
    <i>
      <x v="15"/>
    </i>
    <i>
      <x v="11"/>
    </i>
    <i>
      <x v="12"/>
    </i>
    <i>
      <x v="4"/>
    </i>
    <i>
      <x v="18"/>
    </i>
    <i>
      <x v="17"/>
    </i>
    <i>
      <x v="13"/>
    </i>
    <i>
      <x v="6"/>
    </i>
    <i>
      <x/>
    </i>
    <i>
      <x v="16"/>
    </i>
    <i>
      <x v="10"/>
    </i>
    <i>
      <x v="1"/>
    </i>
    <i>
      <x v="7"/>
    </i>
    <i>
      <x v="19"/>
    </i>
    <i>
      <x v="3"/>
    </i>
    <i>
      <x v="14"/>
    </i>
    <i>
      <x v="9"/>
    </i>
    <i>
      <x v="8"/>
    </i>
  </rowItems>
  <colItems count="1">
    <i/>
  </colItems>
  <dataFields count="1">
    <dataField name="Total points" fld="8" baseField="1"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042F3A9-014A-46E9-AA33-2DD047138176}" name="PivotTable16" cacheId="13109" applyNumberFormats="0" applyBorderFormats="0" applyFontFormats="0" applyPatternFormats="0" applyAlignmentFormats="0" applyWidthHeightFormats="1" dataCaption="Values" tag="165b4470-68a5-4366-874e-fc4cc54ca6a7" updatedVersion="8" minRefreshableVersion="3" useAutoFormatting="1" itemPrintTitles="1" createdVersion="8" indent="0" outline="1" outlineData="1" multipleFieldFilters="0">
  <location ref="L27:L48" firstHeaderRow="1" firstDataRow="1" firstDataCol="1"/>
  <pivotFields count="1">
    <pivotField axis="axisRow" allDrilled="1" subtotalTop="0" showAll="0" dataSourceSort="1" defaultSubtotal="0" defaultAttributeDrillState="1">
      <items count="20">
        <item x="0"/>
        <item x="1"/>
        <item x="2"/>
        <item x="3"/>
        <item x="4"/>
        <item x="5"/>
        <item x="6"/>
        <item x="7"/>
        <item x="8"/>
        <item x="9"/>
        <item x="10"/>
        <item x="11"/>
        <item x="12"/>
        <item x="13"/>
        <item x="14"/>
        <item x="15"/>
        <item x="16"/>
        <item x="17"/>
        <item x="18"/>
        <item x="19"/>
      </items>
    </pivotField>
  </pivotFields>
  <rowFields count="1">
    <field x="0"/>
  </rowFields>
  <rowItems count="21">
    <i>
      <x/>
    </i>
    <i>
      <x v="1"/>
    </i>
    <i>
      <x v="2"/>
    </i>
    <i>
      <x v="3"/>
    </i>
    <i>
      <x v="4"/>
    </i>
    <i>
      <x v="5"/>
    </i>
    <i>
      <x v="6"/>
    </i>
    <i>
      <x v="7"/>
    </i>
    <i>
      <x v="8"/>
    </i>
    <i>
      <x v="9"/>
    </i>
    <i>
      <x v="10"/>
    </i>
    <i>
      <x v="11"/>
    </i>
    <i>
      <x v="12"/>
    </i>
    <i>
      <x v="13"/>
    </i>
    <i>
      <x v="14"/>
    </i>
    <i>
      <x v="15"/>
    </i>
    <i>
      <x v="16"/>
    </i>
    <i>
      <x v="17"/>
    </i>
    <i>
      <x v="18"/>
    </i>
    <i>
      <x v="19"/>
    </i>
    <i t="grand">
      <x/>
    </i>
  </rowItem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activeTabTopLevelEntity name="[scores_fixture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FA7867D-6C95-45F5-93E9-77828C206081}" name=" Goals against1" cacheId="14141" applyNumberFormats="0" applyBorderFormats="0" applyFontFormats="0" applyPatternFormats="0" applyAlignmentFormats="0" applyWidthHeightFormats="1" dataCaption="Values" tag="8f4e1cc4-bb8b-4d91-8d50-7b10ffa491e9" updatedVersion="8" minRefreshableVersion="3" useAutoFormatting="1" subtotalHiddenItems="1" rowGrandTotals="0" itemPrintTitles="1" createdVersion="8" indent="0" outline="1" outlineData="1" multipleFieldFilters="0" chartFormat="1" rowHeaderCaption="GoalKeeper">
  <location ref="U228:V229" firstHeaderRow="1" firstDataRow="1" firstDataCol="1"/>
  <pivotFields count="4">
    <pivotField axis="axisRow" allDrilled="1" subtotalTop="0" showAll="0" dataSourceSort="1" defaultSubtotal="0" defaultAttributeDrillState="1">
      <items count="1">
        <item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
    <i>
      <x/>
    </i>
  </rowItems>
  <colItems count="1">
    <i/>
  </colItems>
  <dataFields count="1">
    <dataField name=" Goals against1"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 Goals against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CB7EE3-3094-4DBC-AABF-7E3FC93C3BBD}" name="Scorer" cacheId="14150" applyNumberFormats="0" applyBorderFormats="0" applyFontFormats="0" applyPatternFormats="0" applyAlignmentFormats="0" applyWidthHeightFormats="1" dataCaption="Values" tag="4dd512fb-1bd9-4872-997b-4e60e55cf7d7" updatedVersion="8" minRefreshableVersion="3" useAutoFormatting="1" subtotalHiddenItems="1" rowGrandTotals="0" itemPrintTitles="1" createdVersion="8" indent="0" outline="1" outlineData="1" multipleFieldFilters="0" chartFormat="1" rowHeaderCaption="Team player">
  <location ref="U202:Y203" firstHeaderRow="0" firstDataRow="1" firstDataCol="1"/>
  <pivotFields count="7">
    <pivotField dataField="1" subtotalTop="0" showAll="0" defaultSubtotal="0"/>
    <pivotField axis="axisRow" allDrilled="1" subtotalTop="0" showAll="0" dataSourceSort="1" defaultSubtotal="0" defaultAttributeDrillState="1">
      <items count="1">
        <item x="0"/>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1"/>
  </rowFields>
  <rowItems count="1">
    <i>
      <x/>
    </i>
  </rowItems>
  <colFields count="1">
    <field x="-2"/>
  </colFields>
  <colItems count="4">
    <i>
      <x/>
    </i>
    <i i="1">
      <x v="1"/>
    </i>
    <i i="2">
      <x v="2"/>
    </i>
    <i i="3">
      <x v="3"/>
    </i>
  </colItems>
  <dataFields count="4">
    <dataField name="Scorer" fld="0" baseField="1" baseItem="0"/>
    <dataField name="Yellow" fld="4" baseField="1" baseItem="0"/>
    <dataField name="assist" fld="5" baseField="1" baseItem="0"/>
    <dataField name="rank2" fld="6" baseField="1"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ats].[Team11].&amp;[Brighton]"/>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corer"/>
    <pivotHierarchy dragToData="1"/>
    <pivotHierarchy dragToData="1"/>
    <pivotHierarchy dragToData="1"/>
    <pivotHierarchy dragToData="1"/>
    <pivotHierarchy dragToData="1"/>
    <pivotHierarchy dragToData="1" caption="Yellow"/>
    <pivotHierarchy dragToData="1" caption="assist"/>
    <pivotHierarchy dragToData="1" caption="rank2"/>
  </pivotHierarchies>
  <pivotTableStyleInfo name="PivotStyleLight16" showRowHeaders="1" showColHeaders="1" showRowStripes="0" showColStripes="0" showLastColumn="1"/>
  <rowHierarchiesUsage count="1">
    <rowHierarchyUsage hierarchyUsage="2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F9F9C8-01DD-43CF-AE11-908B3D5BA409}" name=" Attendance" cacheId="14132" applyNumberFormats="0" applyBorderFormats="0" applyFontFormats="0" applyPatternFormats="0" applyAlignmentFormats="0" applyWidthHeightFormats="1" dataCaption="Values" tag="90fb5400-d78f-4419-829a-c2934304dfb4" updatedVersion="8" minRefreshableVersion="3" useAutoFormatting="1" subtotalHiddenItems="1" rowGrandTotals="0" itemPrintTitles="1" createdVersion="8" indent="0" outline="1" outlineData="1" multipleFieldFilters="0" chartFormat="1" rowHeaderCaption="Team Name ">
  <location ref="U177:V178"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Attendanc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Attendanc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7C15DB1-A478-4C47-9A36-E757513EA1FB}" name=" Average points earned per match" cacheId="14135" applyNumberFormats="0" applyBorderFormats="0" applyFontFormats="0" applyPatternFormats="0" applyAlignmentFormats="0" applyWidthHeightFormats="1" dataCaption="Values" tag="ba8c2ede-c22c-45bb-b703-17fdf3325e54" updatedVersion="8" minRefreshableVersion="3" useAutoFormatting="1" subtotalHiddenItems="1" rowGrandTotals="0" itemPrintTitles="1" createdVersion="8" indent="0" outline="1" outlineData="1" multipleFieldFilters="0" chartFormat="1" rowHeaderCaption="Team Name ">
  <location ref="U152:V15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Average points earned per match"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Average points earned per matc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05348B5-502A-45C5-A366-CF5164AF851B}" name=" Total points" cacheId="14144" applyNumberFormats="0" applyBorderFormats="0" applyFontFormats="0" applyPatternFormats="0" applyAlignmentFormats="0" applyWidthHeightFormats="1" dataCaption="Values" tag="c24e0e6a-38f7-41ef-869b-0fd826226f76" updatedVersion="8" minRefreshableVersion="3" useAutoFormatting="1" subtotalHiddenItems="1" rowGrandTotals="0" itemPrintTitles="1" createdVersion="8" indent="0" outline="1" outlineData="1" multipleFieldFilters="0" chartFormat="1" rowHeaderCaption="Team Name">
  <location ref="U128:V129"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Total point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Total point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2337042-F310-41A4-A0D6-E7A6DACD85EB}" name=" Goals against" cacheId="14138" applyNumberFormats="0" applyBorderFormats="0" applyFontFormats="0" applyPatternFormats="0" applyAlignmentFormats="0" applyWidthHeightFormats="1" dataCaption="Values" tag="9acd0a4c-dfa9-4bf2-9d73-a8f894d5b9e2" updatedVersion="8" minRefreshableVersion="3" useAutoFormatting="1" subtotalHiddenItems="1" rowGrandTotals="0" itemPrintTitles="1" createdVersion="8" indent="0" outline="1" outlineData="1" multipleFieldFilters="0" chartFormat="1" rowHeaderCaption="Team Name">
  <location ref="U103:V104"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Goals against"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 Goals again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A672F2F-7085-4DEE-805B-12EE610F89AE}" name="Goals for" cacheId="14147" applyNumberFormats="0" applyBorderFormats="0" applyFontFormats="0" applyPatternFormats="0" applyAlignmentFormats="0" applyWidthHeightFormats="1" dataCaption="Values" tag="39e9ad41-a29d-4aa5-abb0-28bebedfef37" updatedVersion="8" minRefreshableVersion="3" useAutoFormatting="1" subtotalHiddenItems="1" rowGrandTotals="0" itemPrintTitles="1" createdVersion="8" indent="0" outline="1" outlineData="1" multipleFieldFilters="0" chartFormat="1" rowHeaderCaption="Team Name">
  <location ref="U77:V78"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1">
    <i>
      <x/>
    </i>
  </rowItems>
  <colItems count="1">
    <i/>
  </colItems>
  <dataFields count="1">
    <dataField name="Goals for" fld="0" baseField="1"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Goals f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D4EA836-FEF0-48C0-8D55-50671E0B5B29}" name="Lose" cacheId="14126" applyNumberFormats="0" applyBorderFormats="0" applyFontFormats="0" applyPatternFormats="0" applyAlignmentFormats="0" applyWidthHeightFormats="1" dataCaption="Values" tag="a93e9a36-efc8-4c6d-90b2-ad6391885c96" updatedVersion="8" minRefreshableVersion="3" useAutoFormatting="1" subtotalHiddenItems="1" rowGrandTotals="0" itemPrintTitles="1" createdVersion="8" indent="0" outline="1" outlineData="1" multipleFieldFilters="0" chartFormat="1" rowHeaderCaption="Team Name ">
  <location ref="U52:V53"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Lose"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 Los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E7230EC-D749-4005-9237-63E48788D06E}" name=" Draw" cacheId="14123" applyNumberFormats="0" applyBorderFormats="0" applyFontFormats="0" applyPatternFormats="0" applyAlignmentFormats="0" applyWidthHeightFormats="1" dataCaption="Values" tag="263edf1d-799a-43ae-974e-197e013ac73d" updatedVersion="8" minRefreshableVersion="3" useAutoFormatting="1" subtotalHiddenItems="1" rowGrandTotals="0" itemPrintTitles="1" createdVersion="8" indent="0" outline="1" outlineData="1" multipleFieldFilters="0" chartFormat="1" rowHeaderCaption="Team Name ">
  <location ref="U28:V29"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 Draw"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 Draw"/>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1145D18-1B08-4D1B-BB4C-2FE4C12FB7B2}" name=" Win" cacheId="14111" applyNumberFormats="0" applyBorderFormats="0" applyFontFormats="0" applyPatternFormats="0" applyAlignmentFormats="0" applyWidthHeightFormats="1" dataCaption="Values" tag="7b5dbc03-9eaf-49f2-839c-aed9eec838f6" updatedVersion="8" minRefreshableVersion="3" useAutoFormatting="1" subtotalHiddenItems="1" rowGrandTotals="0" itemPrintTitles="1" createdVersion="8" indent="0" outline="1" outlineData="1" multipleFieldFilters="0" chartFormat="1" rowHeaderCaption="Team Name">
  <location ref="U5:X6" firstHeaderRow="0" firstDataRow="1" firstDataCol="1"/>
  <pivotFields count="6">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
    <i>
      <x/>
    </i>
  </rowItems>
  <colFields count="1">
    <field x="-2"/>
  </colFields>
  <colItems count="3">
    <i>
      <x/>
    </i>
    <i i="1">
      <x v="1"/>
    </i>
    <i i="2">
      <x v="2"/>
    </i>
  </colItems>
  <dataFields count="3">
    <dataField name=" Win" fld="1" baseField="0" baseItem="0"/>
    <dataField name="Sum of Draw11" fld="4" baseField="0" baseItem="0"/>
    <dataField name="Sum of Lose11" fld="5" baseField="0" baseItem="0"/>
  </dataFields>
  <pivotHierarchies count="64">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wages].[Rank11].&amp;[7]"/>
      </members>
    </pivotHierarchy>
    <pivotHierarchy multipleItemSelectionAllowed="1" dragToData="1">
      <members count="1" level="1">
        <member name="[wages].[Team].&amp;[Burnley]"/>
      </members>
    </pivotHierarchy>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Wi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ts]"/>
        <x15:activeTabTopLevelEntity name="[wag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9A2A7B9-5311-4890-8070-E8859B425B92}" name="PivotTable68" cacheId="1367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R148:S156" firstHeaderRow="1" firstDataRow="1" firstDataCol="1"/>
  <pivotFields count="15">
    <pivotField showAll="0"/>
    <pivotField axis="axisRow" dataField="1" showAll="0">
      <items count="8">
        <item x="2"/>
        <item x="3"/>
        <item x="4"/>
        <item x="5"/>
        <item x="6"/>
        <item x="0"/>
        <item x="1"/>
        <item t="default"/>
      </items>
    </pivotField>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8">
    <i>
      <x/>
    </i>
    <i>
      <x v="1"/>
    </i>
    <i>
      <x v="2"/>
    </i>
    <i>
      <x v="3"/>
    </i>
    <i>
      <x v="4"/>
    </i>
    <i>
      <x v="5"/>
    </i>
    <i>
      <x v="6"/>
    </i>
    <i t="grand">
      <x/>
    </i>
  </rowItems>
  <colItems count="1">
    <i/>
  </colItems>
  <dataFields count="1">
    <dataField name="Count of Day"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482C0EC-13BA-4C2A-914B-22A8AA3668F7}" name="PivotTable35" cacheId="13120" applyNumberFormats="0" applyBorderFormats="0" applyFontFormats="0" applyPatternFormats="0" applyAlignmentFormats="0" applyWidthHeightFormats="1" dataCaption="Values" tag="b98ba85f-793e-4cdc-9360-c5f63b8cd568" updatedVersion="8" minRefreshableVersion="3" useAutoFormatting="1" itemPrintTitles="1" createdVersion="8" indent="0" outline="1" outlineData="1" multipleFieldFilters="0">
  <location ref="R96:U136" firstHeaderRow="1" firstDataRow="2" firstDataCol="1"/>
  <pivotFields count="3">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3">
    <i>
      <x/>
    </i>
    <i>
      <x v="1"/>
    </i>
    <i t="grand">
      <x/>
    </i>
  </colItems>
  <dataFields count="1">
    <dataField name="Count of draw" fld="2"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ores_fixture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C15E9BE-3CB4-4C85-84D7-7CB024D0D84B}" name="PivotTable34" cacheId="13121" applyNumberFormats="0" applyBorderFormats="0" applyFontFormats="0" applyPatternFormats="0" applyAlignmentFormats="0" applyWidthHeightFormats="1" dataCaption="Values" tag="fd0d86ac-ceca-4ee9-8b08-e6185cad848c" updatedVersion="8" minRefreshableVersion="3" useAutoFormatting="1" itemPrintTitles="1" createdVersion="8" indent="0" outline="1" outlineData="1" multipleFieldFilters="0">
  <location ref="R52:AM92" firstHeaderRow="1" firstDataRow="2" firstDataCol="1"/>
  <pivotFields count="3">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dataFields count="1">
    <dataField name="Count of lose team" fld="2"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ores_fixtures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E1B888D-D5D6-4C73-B796-123A1CA3A0ED}" name="PivotTable33" cacheId="13122" applyNumberFormats="0" applyBorderFormats="0" applyFontFormats="0" applyPatternFormats="0" applyAlignmentFormats="0" applyWidthHeightFormats="1" dataCaption="Values" tag="c2d2aea8-574c-4be9-bd3c-5a892b0186f9" updatedVersion="8" minRefreshableVersion="3" useAutoFormatting="1" itemPrintTitles="1" createdVersion="8" indent="0" outline="1" outlineData="1" multipleFieldFilters="0">
  <location ref="R6:AM46" firstHeaderRow="1" firstDataRow="2" firstDataCol="1"/>
  <pivotFields count="3">
    <pivotField axis="axisRow" allDrilled="1" subtotalTop="0" showAll="0" dataSourceSort="1" defaultSubtotal="0" defaultAttributeDrillState="1">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s>
    </pivotField>
    <pivotField axis="axisCol" allDrilled="1" subtotalTop="0" showAll="0" dataSourceSort="1" defaultSubtotal="0" defaultAttributeDrillState="1">
      <items count="20">
        <item s="1" x="0"/>
        <item s="1" x="1"/>
        <item s="1" x="2"/>
        <item s="1" x="3"/>
        <item s="1" x="4"/>
        <item s="1" x="5"/>
        <item s="1" x="6"/>
        <item s="1" x="7"/>
        <item s="1" x="8"/>
        <item s="1" x="9"/>
        <item s="1" x="10"/>
        <item s="1" x="11"/>
        <item s="1" x="12"/>
        <item s="1" x="13"/>
        <item s="1" x="14"/>
        <item s="1" x="15"/>
        <item s="1" x="16"/>
        <item s="1" x="17"/>
        <item s="1" x="18"/>
        <item s="1" x="19"/>
      </items>
    </pivotField>
    <pivotField dataField="1" subtotalTop="0" showAll="0" defaultSubtotal="0"/>
  </pivotFields>
  <rowFields count="1">
    <field x="0"/>
  </rowFields>
  <rowItems count="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dataFields count="1">
    <dataField name="Count of win team" fld="2" subtotal="count" baseField="0" baseItem="0"/>
  </dataFields>
  <pivotHierarchies count="6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cores_fixtures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CF566323-8082-4A45-BA1C-FC2120F9F1BD}" autoFormatId="0" applyNumberFormats="0" applyBorderFormats="0" applyFontFormats="1" applyPatternFormats="1" applyAlignmentFormats="0" applyWidthHeightFormats="0">
  <queryTableRefresh preserveSortFilterLayout="0" nextId="7">
    <queryTableFields count="6">
      <queryTableField id="1" name="Rank" tableColumnId="12"/>
      <queryTableField id="2" name="Squad" tableColumnId="13"/>
      <queryTableField id="3" name="Number of Players" tableColumnId="14"/>
      <queryTableField id="4" name="Weekly Wages" tableColumnId="15"/>
      <queryTableField id="5" name="Annual Wages" tableColumnId="16"/>
      <queryTableField id="6" name="% Estimated"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3BD6246E-6EA8-4BA0-B9A0-DCB23D6036D4}" autoFormatId="0" applyNumberFormats="0" applyBorderFormats="0" applyFontFormats="1" applyPatternFormats="1" applyAlignmentFormats="0" applyWidthHeightFormats="0">
  <queryTableRefresh preserveSortFilterLayout="0" nextId="19">
    <queryTableFields count="18">
      <queryTableField id="1" name="Rank" tableColumnId="28"/>
      <queryTableField id="2" name="Squad" tableColumnId="29"/>
      <queryTableField id="3" name="Win" tableColumnId="30"/>
      <queryTableField id="4" name="Draw" tableColumnId="31"/>
      <queryTableField id="5" name="Lose" tableColumnId="32"/>
      <queryTableField id="6" name="Goals for" tableColumnId="33"/>
      <queryTableField id="7" name="Goals against" tableColumnId="34"/>
      <queryTableField id="8" name="Goal difference" tableColumnId="35"/>
      <queryTableField id="9" name="Total points" tableColumnId="36"/>
      <queryTableField id="10" name="Average points earned per match" tableColumnId="37"/>
      <queryTableField id="11" name="Attendance" tableColumnId="38"/>
      <queryTableField id="12" name="Top Team Scorer" tableColumnId="39"/>
      <queryTableField id="15" dataBound="0" tableColumnId="2"/>
      <queryTableField id="18" dataBound="0" tableColumnId="4"/>
      <queryTableField id="16" dataBound="0" tableColumnId="1"/>
      <queryTableField id="17" dataBound="0" tableColumnId="3"/>
      <queryTableField id="13" name="Goalkeeper" tableColumnId="40"/>
      <queryTableField id="14" name="Notes" tableColumnId="4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3BC878A2-D9F2-4BFB-8C50-0E06379BD559}" autoFormatId="16" applyNumberFormats="0" applyBorderFormats="0" applyFontFormats="0" applyPatternFormats="0" applyAlignmentFormats="0" applyWidthHeightFormats="0">
  <queryTableRefresh nextId="16" unboundColumnsRight="4">
    <queryTableFields count="15">
      <queryTableField id="1" name="Wk" tableColumnId="1"/>
      <queryTableField id="2" name="Day" tableColumnId="2"/>
      <queryTableField id="3" name="Date" tableColumnId="3"/>
      <queryTableField id="4" name="Time" tableColumnId="4"/>
      <queryTableField id="5" name="Team" tableColumnId="5"/>
      <queryTableField id="6" name="Score.1" tableColumnId="6"/>
      <queryTableField id="7" name="Score.2" tableColumnId="7"/>
      <queryTableField id="8" name="opponent" tableColumnId="8"/>
      <queryTableField id="9" name="Attendance" tableColumnId="9"/>
      <queryTableField id="10" name="Stadium" tableColumnId="10"/>
      <queryTableField id="11" name="Referee" tableColumnId="11"/>
      <queryTableField id="12" dataBound="0" tableColumnId="12"/>
      <queryTableField id="13" dataBound="0" tableColumnId="13"/>
      <queryTableField id="14" dataBound="0" tableColumnId="14"/>
      <queryTableField id="15" dataBound="0" tableColumnId="15"/>
    </queryTableFields>
  </queryTableRefresh>
</queryTable>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png"/><Relationship Id="rId34" Type="http://schemas.openxmlformats.org/officeDocument/2006/relationships/image" Target="../media/image34.jpe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jpe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5" Type="http://schemas.openxmlformats.org/officeDocument/2006/relationships/image" Target="../media/image5.pn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10" Type="http://schemas.openxmlformats.org/officeDocument/2006/relationships/image" Target="../media/image10.jpeg"/><Relationship Id="rId19" Type="http://schemas.openxmlformats.org/officeDocument/2006/relationships/image" Target="../media/image19.png"/><Relationship Id="rId31" Type="http://schemas.openxmlformats.org/officeDocument/2006/relationships/image" Target="../media/image31.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png"/><Relationship Id="rId35" Type="http://schemas.openxmlformats.org/officeDocument/2006/relationships/image" Target="../media/image35.jpeg"/><Relationship Id="rId8" Type="http://schemas.openxmlformats.org/officeDocument/2006/relationships/image" Target="../media/image8.png"/><Relationship Id="rId3" Type="http://schemas.openxmlformats.org/officeDocument/2006/relationships/image" Target="../media/image3.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2">
  <rv s="0">
    <v>0</v>
    <v>4</v>
  </rv>
  <rv s="0">
    <v>1</v>
    <v>4</v>
  </rv>
  <rv s="0">
    <v>2</v>
    <v>5</v>
  </rv>
  <rv s="0">
    <v>3</v>
    <v>5</v>
  </rv>
  <rv s="0">
    <v>4</v>
    <v>5</v>
  </rv>
  <rv s="0">
    <v>5</v>
    <v>5</v>
  </rv>
  <rv s="0">
    <v>6</v>
    <v>5</v>
  </rv>
  <rv s="0">
    <v>7</v>
    <v>5</v>
  </rv>
  <rv s="0">
    <v>8</v>
    <v>5</v>
  </rv>
  <rv s="0">
    <v>9</v>
    <v>5</v>
  </rv>
  <rv s="0">
    <v>10</v>
    <v>5</v>
  </rv>
  <rv s="0">
    <v>11</v>
    <v>5</v>
  </rv>
  <rv s="0">
    <v>12</v>
    <v>5</v>
  </rv>
  <rv s="0">
    <v>13</v>
    <v>5</v>
  </rv>
  <rv s="0">
    <v>14</v>
    <v>5</v>
  </rv>
  <rv s="0">
    <v>15</v>
    <v>5</v>
  </rv>
  <rv s="0">
    <v>0</v>
    <v>5</v>
  </rv>
  <rv s="0">
    <v>16</v>
    <v>5</v>
  </rv>
  <rv s="0">
    <v>17</v>
    <v>5</v>
  </rv>
  <rv s="0">
    <v>18</v>
    <v>5</v>
  </rv>
  <rv s="0">
    <v>19</v>
    <v>5</v>
  </rv>
  <rv s="0">
    <v>20</v>
    <v>5</v>
  </rv>
  <rv s="0">
    <v>21</v>
    <v>5</v>
  </rv>
  <rv s="0">
    <v>22</v>
    <v>5</v>
  </rv>
  <rv s="0">
    <v>23</v>
    <v>5</v>
  </rv>
  <rv s="0">
    <v>24</v>
    <v>5</v>
  </rv>
  <rv s="0">
    <v>25</v>
    <v>5</v>
  </rv>
  <rv s="0">
    <v>26</v>
    <v>5</v>
  </rv>
  <rv s="0">
    <v>27</v>
    <v>5</v>
  </rv>
  <rv s="0">
    <v>28</v>
    <v>5</v>
  </rv>
  <rv s="0">
    <v>29</v>
    <v>5</v>
  </rv>
  <rv s="0">
    <v>1</v>
    <v>5</v>
  </rv>
  <rv s="0">
    <v>30</v>
    <v>5</v>
  </rv>
  <rv s="0">
    <v>31</v>
    <v>5</v>
  </rv>
  <rv s="0">
    <v>32</v>
    <v>5</v>
  </rv>
  <rv s="0">
    <v>33</v>
    <v>5</v>
  </rv>
  <rv s="0">
    <v>34</v>
    <v>5</v>
  </rv>
  <rv s="0">
    <v>35</v>
    <v>5</v>
  </rv>
  <rv s="0">
    <v>36</v>
    <v>5</v>
  </rv>
  <rv s="0">
    <v>37</v>
    <v>5</v>
  </rv>
  <rv s="0">
    <v>38</v>
    <v>5</v>
  </rv>
  <rv s="0">
    <v>39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11" xr10:uid="{FA75F993-2053-4DE2-9021-AFBDEE2A9B1A}" sourceName="[stats].[Team11]">
  <pivotTables>
    <pivotTable tabId="3" name=" Win"/>
    <pivotTable tabId="4" name="Ranks "/>
    <pivotTable tabId="4" name="Number of Players"/>
    <pivotTable tabId="4" name=" Weekly Wages"/>
    <pivotTable tabId="3" name=" Draw"/>
    <pivotTable tabId="3" name="Lose"/>
    <pivotTable tabId="4" name="Annual Wages"/>
    <pivotTable tabId="3" name=" Attendance"/>
    <pivotTable tabId="3" name=" Average points earned per match"/>
    <pivotTable tabId="3" name=" Goals against"/>
    <pivotTable tabId="3" name=" Goals against1"/>
    <pivotTable tabId="3" name=" Total points"/>
    <pivotTable tabId="3" name="Goals for"/>
    <pivotTable tabId="3" name="Scorer"/>
  </pivotTables>
  <data>
    <olap pivotCacheId="1362922211">
      <levels count="2">
        <level uniqueName="[stats].[Team11].[(All)]" sourceCaption="(All)" count="0"/>
        <level uniqueName="[stats].[Team11].[Team11]" sourceCaption="Team11" count="20">
          <ranges>
            <range startItem="0">
              <i n="[stats].[Team11].&amp;[Arsenal]" c="Arsenal"/>
              <i n="[stats].[Team11].&amp;[Aston Villa]" c="Aston Villa"/>
              <i n="[stats].[Team11].&amp;[Brentford]" c="Brentford"/>
              <i n="[stats].[Team11].&amp;[Brighton]" c="Brighton"/>
              <i n="[stats].[Team11].&amp;[Burnley]" c="Burnley"/>
              <i n="[stats].[Team11].&amp;[Chelsea]" c="Chelsea"/>
              <i n="[stats].[Team11].&amp;[Crystal Palace]" c="Crystal Palace"/>
              <i n="[stats].[Team11].&amp;[Everton]" c="Everton"/>
              <i n="[stats].[Team11].&amp;[Leeds United]" c="Leeds United"/>
              <i n="[stats].[Team11].&amp;[Leicester City]" c="Leicester City"/>
              <i n="[stats].[Team11].&amp;[Liverpool]" c="Liverpool"/>
              <i n="[stats].[Team11].&amp;[Manchester City]" c="Manchester City"/>
              <i n="[stats].[Team11].&amp;[Manchester Utd]" c="Manchester Utd"/>
              <i n="[stats].[Team11].&amp;[Newcastle Utd]" c="Newcastle Utd"/>
              <i n="[stats].[Team11].&amp;[Norwich City]" c="Norwich City"/>
              <i n="[stats].[Team11].&amp;[Southampton]" c="Southampton"/>
              <i n="[stats].[Team11].&amp;[Tottenham]" c="Tottenham"/>
              <i n="[stats].[Team11].&amp;[Watford]" c="Watford"/>
              <i n="[stats].[Team11].&amp;[West Ham]" c="West Ham"/>
              <i n="[stats].[Team11].&amp;[Wolves]" c="Wolves"/>
            </range>
          </ranges>
        </level>
      </levels>
      <selections count="1">
        <selection n="[stats].[Team11].&amp;[Bright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1 2" xr10:uid="{66ACEDDB-339B-4A38-A9A9-EAE364DC2848}" cache="Slicer_Team11" caption="Team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1" xr10:uid="{A4A89D5C-1A0E-4091-995A-9F4B2282EF5D}" cache="Slicer_Team11" caption="Teams" startItem="12"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1 1" xr10:uid="{AF5A6593-AECC-45F6-91FF-97BC3D7F8E66}" cache="Slicer_Team11" caption="Team11" startItem="5" level="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am11 3" xr10:uid="{07DFF73A-3E44-4C18-A0A7-351530F053AC}" cache="Slicer_Team11" caption="Team11" startItem="1"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153F44-9954-410E-8F4F-3AD78F6DB9DF}" name="wages" displayName="wages" ref="A1:F21" tableType="queryTable" totalsRowShown="0" headerRowDxfId="33" dataDxfId="32">
  <autoFilter ref="A1:F21" xr:uid="{00000000-0009-0000-0100-000001000000}"/>
  <tableColumns count="6">
    <tableColumn id="12" xr3:uid="{BDE3535F-9F9C-48FD-BB3D-C70CE98D43F5}" uniqueName="12" name="Rank11" queryTableFieldId="1" dataDxfId="31"/>
    <tableColumn id="13" xr3:uid="{A77B69A3-EBD8-4C36-A421-2BED67984892}" uniqueName="13" name="Team" queryTableFieldId="2" dataDxfId="30"/>
    <tableColumn id="14" xr3:uid="{37C80AC0-0E71-4CB9-B5CF-0268CBE9142E}" uniqueName="14" name="Number of Players11" queryTableFieldId="3" dataDxfId="29"/>
    <tableColumn id="15" xr3:uid="{F69BA87F-8184-4EAD-AEC1-6488A98B89BA}" uniqueName="15" name="Weekly Wages11" queryTableFieldId="4" dataDxfId="28"/>
    <tableColumn id="16" xr3:uid="{605B214B-05DF-4241-8213-8C0E1F1396EF}" uniqueName="16" name="Annual Wages11" queryTableFieldId="5" dataDxfId="27"/>
    <tableColumn id="17" xr3:uid="{6AAA2543-0D71-404B-A756-710AB1189C3D}" uniqueName="17" name="% Estimated11" queryTableFieldId="6" dataDxfId="26"/>
  </tableColumns>
  <tableStyleInfo name="TableStyleQueryResult"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6DA9CE-445D-46C1-9A52-BCBF11428C03}" name="stats" displayName="stats" ref="A1:R21" tableType="queryTable" totalsRowShown="0" headerRowDxfId="25" dataDxfId="24">
  <autoFilter ref="A1:R21" xr:uid="{00000000-0009-0000-0100-000001000000}"/>
  <sortState xmlns:xlrd2="http://schemas.microsoft.com/office/spreadsheetml/2017/richdata2" ref="A2:R21">
    <sortCondition descending="1" ref="M1:M21"/>
  </sortState>
  <tableColumns count="18">
    <tableColumn id="28" xr3:uid="{F55BC337-6FF0-492F-8928-73C8A935D48A}" uniqueName="28" name="Rank" queryTableFieldId="1" dataDxfId="23"/>
    <tableColumn id="29" xr3:uid="{E26E597E-51E6-43CB-9526-5AA8FA9889CD}" uniqueName="29" name="Team11" queryTableFieldId="2" dataDxfId="22"/>
    <tableColumn id="30" xr3:uid="{E518E492-42D8-41C4-9131-94EB88EE6D6A}" uniqueName="30" name="Win11" queryTableFieldId="3" dataDxfId="21"/>
    <tableColumn id="31" xr3:uid="{FAA8418E-D253-4384-89A8-9CC5FD7952C5}" uniqueName="31" name="Draw11" queryTableFieldId="4" dataDxfId="20"/>
    <tableColumn id="32" xr3:uid="{10A3FABC-9DBE-4D90-ADCB-A89FF19D079D}" uniqueName="32" name="Lose11" queryTableFieldId="5" dataDxfId="19"/>
    <tableColumn id="33" xr3:uid="{2D3A38A0-FCF4-47D2-BD8F-99AFCEFDB36C}" uniqueName="33" name="Goals for11" queryTableFieldId="6" dataDxfId="18"/>
    <tableColumn id="34" xr3:uid="{3E2858FD-E844-4D07-A7BA-0A4357B08C93}" uniqueName="34" name="Goals against11" queryTableFieldId="7" dataDxfId="17"/>
    <tableColumn id="35" xr3:uid="{DE514C99-DAD6-4A76-A6A0-4CFEA003BDBD}" uniqueName="35" name="Goal difference11" queryTableFieldId="8" dataDxfId="16"/>
    <tableColumn id="36" xr3:uid="{E1F1FC77-5C2A-4813-8B73-1873445EBF62}" uniqueName="36" name="Total points11" queryTableFieldId="9" dataDxfId="15"/>
    <tableColumn id="37" xr3:uid="{BD6C2619-EF54-480F-8C4B-62F363F79A18}" uniqueName="37" name="Average points earned per match" queryTableFieldId="10" dataDxfId="14"/>
    <tableColumn id="38" xr3:uid="{0F722B3F-E80B-48C5-B5D7-8141CBF36D5C}" uniqueName="38" name="Attendance11" queryTableFieldId="11" dataDxfId="13"/>
    <tableColumn id="39" xr3:uid="{96D51349-05BA-4D95-AE1C-158C0B7ED845}" uniqueName="39" name="Top Team Scorer11" queryTableFieldId="12" dataDxfId="12"/>
    <tableColumn id="2" xr3:uid="{7D264042-3840-4628-B036-43B5ABD6DBCA}" uniqueName="2" name=" Scorer12" queryTableFieldId="15"/>
    <tableColumn id="4" xr3:uid="{D347ABAE-CE22-4725-94D9-1C385469C4E4}" uniqueName="4" name=" rank2" queryTableFieldId="18"/>
    <tableColumn id="1" xr3:uid="{B306F8F3-62C7-4058-B86D-9C30C5CEEA64}" uniqueName="1" name=" Yellow" queryTableFieldId="16"/>
    <tableColumn id="3" xr3:uid="{8B41C3A6-0C61-4513-83AD-0DD245485309}" uniqueName="3" name="assist" queryTableFieldId="17"/>
    <tableColumn id="40" xr3:uid="{1939A7F5-6893-4184-8248-EF5381525479}" uniqueName="40" name="Goalkeeper11" queryTableFieldId="13" dataDxfId="11"/>
    <tableColumn id="41" xr3:uid="{F40C5BC4-9D49-40C9-B40A-476E719B4E95}" uniqueName="41" name="Notes" queryTableFieldId="14" dataDxfId="10"/>
  </tableColumns>
  <tableStyleInfo name="TableStyleQueryResul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7B84725-9D72-4CD0-81F6-C8B6E0310902}" name="scores_fixtures__2" displayName="scores_fixtures__2" ref="A1:O381" tableType="queryTable" totalsRowShown="0">
  <autoFilter ref="A1:O381" xr:uid="{77B84725-9D72-4CD0-81F6-C8B6E0310902}"/>
  <tableColumns count="15">
    <tableColumn id="1" xr3:uid="{0034943B-A16F-4468-9697-ECFB8C3DB10F}" uniqueName="1" name="Wk" queryTableFieldId="1"/>
    <tableColumn id="2" xr3:uid="{1BAF01D8-A25E-47F0-B980-F511CA33798F}" uniqueName="2" name="Day" queryTableFieldId="2" dataDxfId="9"/>
    <tableColumn id="3" xr3:uid="{FB10F10B-94F8-4894-A966-7819CD5DF779}" uniqueName="3" name="Date" queryTableFieldId="3" dataDxfId="8"/>
    <tableColumn id="4" xr3:uid="{6E9BCFBF-3A54-4E0C-BE67-C333FD9ECC70}" uniqueName="4" name="Time" queryTableFieldId="4"/>
    <tableColumn id="5" xr3:uid="{8F01CBF4-38F1-4AF8-8045-CDC17D9848EA}" uniqueName="5" name="Team" queryTableFieldId="5" dataDxfId="7"/>
    <tableColumn id="6" xr3:uid="{0E4D84B1-B2AC-44D9-9976-FF96C4DD83A9}" uniqueName="6" name="Score.1" queryTableFieldId="6"/>
    <tableColumn id="7" xr3:uid="{B744637E-CD89-4811-BB77-D46AB81980F9}" uniqueName="7" name="Score.2" queryTableFieldId="7"/>
    <tableColumn id="8" xr3:uid="{6926C337-00DF-4B4F-BDC1-B99B948BCCD9}" uniqueName="8" name="opponent" queryTableFieldId="8" dataDxfId="6"/>
    <tableColumn id="9" xr3:uid="{811E7529-C530-4707-8506-5B6CEC40BF5E}" uniqueName="9" name="Attendance" queryTableFieldId="9"/>
    <tableColumn id="10" xr3:uid="{1EAE5040-9A0C-4D2E-9BCB-304F98F737DC}" uniqueName="10" name="Stadium" queryTableFieldId="10" dataDxfId="5"/>
    <tableColumn id="11" xr3:uid="{FEE29871-1C1F-4BB1-940F-D8BB970A5CF1}" uniqueName="11" name="Referee" queryTableFieldId="11" dataDxfId="4"/>
    <tableColumn id="12" xr3:uid="{6430C603-6174-4329-8DD9-545AA102C905}" uniqueName="12" name="win team" queryTableFieldId="12" dataDxfId="3">
      <calculatedColumnFormula>IF(F2&gt;G2, E2, IF(F2&lt;G2, H2, ""))</calculatedColumnFormula>
    </tableColumn>
    <tableColumn id="13" xr3:uid="{781BE2E0-F77B-4CD2-B5FC-2F8A0386D834}" uniqueName="13" name="lose team" queryTableFieldId="13" dataDxfId="2">
      <calculatedColumnFormula>IF(F2&lt;G2, E2, IF(F2&gt;G2, H2, ""))</calculatedColumnFormula>
    </tableColumn>
    <tableColumn id="14" xr3:uid="{336E26CD-79C4-4432-A069-996A3EBF6CA3}" uniqueName="14" name="draw" queryTableFieldId="14" dataDxfId="1">
      <calculatedColumnFormula>IF(F2=G2, "Draw","")</calculatedColumnFormula>
    </tableColumn>
    <tableColumn id="15" xr3:uid="{E5F39DD3-2DEF-4242-A740-6D6BF45DC8A7}" uniqueName="15" name="Column1" queryTableFieldId="1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17" Type="http://schemas.microsoft.com/office/2007/relationships/slicer" Target="../slicers/slicer2.xml"/><Relationship Id="rId2" Type="http://schemas.openxmlformats.org/officeDocument/2006/relationships/pivotTable" Target="../pivotTables/pivotTable6.xml"/><Relationship Id="rId16" Type="http://schemas.openxmlformats.org/officeDocument/2006/relationships/table" Target="../tables/table2.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openxmlformats.org/officeDocument/2006/relationships/drawing" Target="../drawings/drawing2.xml"/><Relationship Id="rId10" Type="http://schemas.openxmlformats.org/officeDocument/2006/relationships/pivotTable" Target="../pivotTables/pivotTable14.xml"/><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5" Type="http://schemas.openxmlformats.org/officeDocument/2006/relationships/table" Target="../tables/table3.xml"/><Relationship Id="rId4" Type="http://schemas.openxmlformats.org/officeDocument/2006/relationships/pivotTable" Target="../pivotTables/pivotTable2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381"/>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v>1</v>
      </c>
      <c r="B2" t="s">
        <v>10</v>
      </c>
      <c r="C2" s="1">
        <v>44421</v>
      </c>
      <c r="D2" s="2">
        <v>0.83333333333333337</v>
      </c>
      <c r="E2" t="s">
        <v>11</v>
      </c>
      <c r="F2" s="3">
        <v>36557</v>
      </c>
      <c r="G2" t="s">
        <v>12</v>
      </c>
      <c r="H2">
        <v>16479</v>
      </c>
      <c r="I2" t="s">
        <v>13</v>
      </c>
      <c r="J2" t="s">
        <v>14</v>
      </c>
    </row>
    <row r="3" spans="1:10" x14ac:dyDescent="0.25">
      <c r="A3">
        <v>1</v>
      </c>
      <c r="B3" t="s">
        <v>15</v>
      </c>
      <c r="C3" s="1">
        <v>44422</v>
      </c>
      <c r="D3" s="2">
        <v>0.52083333333333337</v>
      </c>
      <c r="E3" t="s">
        <v>16</v>
      </c>
      <c r="F3" s="4">
        <v>45778</v>
      </c>
      <c r="G3" t="s">
        <v>17</v>
      </c>
      <c r="H3">
        <v>72732</v>
      </c>
      <c r="I3" t="s">
        <v>18</v>
      </c>
      <c r="J3" t="s">
        <v>19</v>
      </c>
    </row>
    <row r="4" spans="1:10" x14ac:dyDescent="0.25">
      <c r="A4">
        <v>1</v>
      </c>
      <c r="B4" t="s">
        <v>15</v>
      </c>
      <c r="C4" s="1">
        <v>44422</v>
      </c>
      <c r="D4" s="2">
        <v>0.625</v>
      </c>
      <c r="E4" t="s">
        <v>20</v>
      </c>
      <c r="F4" s="3">
        <v>36526</v>
      </c>
      <c r="G4" t="s">
        <v>21</v>
      </c>
      <c r="H4">
        <v>31983</v>
      </c>
      <c r="I4" t="s">
        <v>22</v>
      </c>
      <c r="J4" t="s">
        <v>23</v>
      </c>
    </row>
    <row r="5" spans="1:10" x14ac:dyDescent="0.25">
      <c r="A5">
        <v>1</v>
      </c>
      <c r="B5" t="s">
        <v>15</v>
      </c>
      <c r="C5" s="1">
        <v>44422</v>
      </c>
      <c r="D5" s="2">
        <v>0.625</v>
      </c>
      <c r="E5" t="s">
        <v>24</v>
      </c>
      <c r="F5" s="4">
        <v>45659</v>
      </c>
      <c r="G5" t="s">
        <v>25</v>
      </c>
      <c r="H5">
        <v>16910</v>
      </c>
      <c r="I5" t="s">
        <v>26</v>
      </c>
      <c r="J5" t="s">
        <v>27</v>
      </c>
    </row>
    <row r="6" spans="1:10" x14ac:dyDescent="0.25">
      <c r="A6">
        <v>1</v>
      </c>
      <c r="B6" t="s">
        <v>15</v>
      </c>
      <c r="C6" s="1">
        <v>44422</v>
      </c>
      <c r="D6" s="2">
        <v>0.625</v>
      </c>
      <c r="E6" t="s">
        <v>28</v>
      </c>
      <c r="F6" s="3">
        <v>36586</v>
      </c>
      <c r="G6" t="s">
        <v>29</v>
      </c>
      <c r="H6">
        <v>38965</v>
      </c>
      <c r="I6" t="s">
        <v>30</v>
      </c>
      <c r="J6" t="s">
        <v>31</v>
      </c>
    </row>
    <row r="7" spans="1:10" x14ac:dyDescent="0.25">
      <c r="A7">
        <v>1</v>
      </c>
      <c r="B7" t="s">
        <v>15</v>
      </c>
      <c r="C7" s="1">
        <v>44422</v>
      </c>
      <c r="D7" s="2">
        <v>0.625</v>
      </c>
      <c r="E7" t="s">
        <v>32</v>
      </c>
      <c r="F7" s="4">
        <v>45718</v>
      </c>
      <c r="G7" t="s">
        <v>33</v>
      </c>
      <c r="H7">
        <v>20051</v>
      </c>
      <c r="I7" t="s">
        <v>34</v>
      </c>
      <c r="J7" t="s">
        <v>35</v>
      </c>
    </row>
    <row r="8" spans="1:10" x14ac:dyDescent="0.25">
      <c r="A8">
        <v>1</v>
      </c>
      <c r="B8" t="s">
        <v>15</v>
      </c>
      <c r="C8" s="1">
        <v>44422</v>
      </c>
      <c r="D8" s="2">
        <v>0.625</v>
      </c>
      <c r="E8" t="s">
        <v>36</v>
      </c>
      <c r="F8" s="4">
        <v>45717</v>
      </c>
      <c r="G8" t="s">
        <v>37</v>
      </c>
      <c r="H8">
        <v>38487</v>
      </c>
      <c r="I8" t="s">
        <v>38</v>
      </c>
      <c r="J8" t="s">
        <v>39</v>
      </c>
    </row>
    <row r="9" spans="1:10" x14ac:dyDescent="0.25">
      <c r="A9">
        <v>1</v>
      </c>
      <c r="B9" t="s">
        <v>15</v>
      </c>
      <c r="C9" s="1">
        <v>44422</v>
      </c>
      <c r="D9" s="2">
        <v>0.72916666666666663</v>
      </c>
      <c r="E9" t="s">
        <v>40</v>
      </c>
      <c r="F9" t="s">
        <v>41</v>
      </c>
      <c r="G9" t="s">
        <v>42</v>
      </c>
      <c r="H9">
        <v>27023</v>
      </c>
      <c r="I9" t="s">
        <v>43</v>
      </c>
      <c r="J9" t="s">
        <v>44</v>
      </c>
    </row>
    <row r="10" spans="1:10" x14ac:dyDescent="0.25">
      <c r="A10">
        <v>1</v>
      </c>
      <c r="B10" t="s">
        <v>45</v>
      </c>
      <c r="C10" s="1">
        <v>44423</v>
      </c>
      <c r="D10" s="2">
        <v>0.58333333333333337</v>
      </c>
      <c r="E10" t="s">
        <v>46</v>
      </c>
      <c r="F10" s="4">
        <v>45692</v>
      </c>
      <c r="G10" t="s">
        <v>47</v>
      </c>
      <c r="H10">
        <v>50673</v>
      </c>
      <c r="I10" t="s">
        <v>48</v>
      </c>
      <c r="J10" t="s">
        <v>49</v>
      </c>
    </row>
    <row r="11" spans="1:10" x14ac:dyDescent="0.25">
      <c r="A11">
        <v>1</v>
      </c>
      <c r="B11" t="s">
        <v>45</v>
      </c>
      <c r="C11" s="1">
        <v>44423</v>
      </c>
      <c r="D11" s="2">
        <v>0.6875</v>
      </c>
      <c r="E11" t="s">
        <v>50</v>
      </c>
      <c r="F11" s="3">
        <v>36526</v>
      </c>
      <c r="G11" t="s">
        <v>51</v>
      </c>
      <c r="H11">
        <v>58262</v>
      </c>
      <c r="I11" t="s">
        <v>52</v>
      </c>
      <c r="J11" t="s">
        <v>53</v>
      </c>
    </row>
    <row r="12" spans="1:10" x14ac:dyDescent="0.25">
      <c r="A12">
        <v>2</v>
      </c>
      <c r="B12" t="s">
        <v>15</v>
      </c>
      <c r="C12" s="1">
        <v>44429</v>
      </c>
      <c r="D12" s="2">
        <v>0.52083333333333337</v>
      </c>
      <c r="E12" t="s">
        <v>42</v>
      </c>
      <c r="F12" s="3">
        <v>36557</v>
      </c>
      <c r="G12" t="s">
        <v>24</v>
      </c>
      <c r="H12">
        <v>52591</v>
      </c>
      <c r="I12" t="s">
        <v>54</v>
      </c>
      <c r="J12" t="s">
        <v>35</v>
      </c>
    </row>
    <row r="13" spans="1:10" x14ac:dyDescent="0.25">
      <c r="A13">
        <v>2</v>
      </c>
      <c r="B13" t="s">
        <v>15</v>
      </c>
      <c r="C13" s="1">
        <v>44429</v>
      </c>
      <c r="D13" s="2">
        <v>0.625</v>
      </c>
      <c r="E13" t="s">
        <v>33</v>
      </c>
      <c r="F13" s="3">
        <v>36557</v>
      </c>
      <c r="G13" t="s">
        <v>46</v>
      </c>
      <c r="H13">
        <v>41964</v>
      </c>
      <c r="I13" t="s">
        <v>55</v>
      </c>
      <c r="J13" t="s">
        <v>27</v>
      </c>
    </row>
    <row r="14" spans="1:10" x14ac:dyDescent="0.25">
      <c r="A14">
        <v>2</v>
      </c>
      <c r="B14" t="s">
        <v>15</v>
      </c>
      <c r="C14" s="1">
        <v>44429</v>
      </c>
      <c r="D14" s="2">
        <v>0.625</v>
      </c>
      <c r="E14" t="s">
        <v>51</v>
      </c>
      <c r="F14" s="3">
        <v>36647</v>
      </c>
      <c r="G14" t="s">
        <v>40</v>
      </c>
      <c r="H14">
        <v>51437</v>
      </c>
      <c r="I14" t="s">
        <v>56</v>
      </c>
      <c r="J14" t="s">
        <v>57</v>
      </c>
    </row>
    <row r="15" spans="1:10" x14ac:dyDescent="0.25">
      <c r="A15">
        <v>2</v>
      </c>
      <c r="B15" t="s">
        <v>15</v>
      </c>
      <c r="C15" s="1">
        <v>44429</v>
      </c>
      <c r="D15" s="2">
        <v>0.625</v>
      </c>
      <c r="E15" t="s">
        <v>17</v>
      </c>
      <c r="F15" s="4">
        <v>45690</v>
      </c>
      <c r="G15" t="s">
        <v>36</v>
      </c>
      <c r="H15">
        <v>36293</v>
      </c>
      <c r="I15" t="s">
        <v>58</v>
      </c>
      <c r="J15" t="s">
        <v>59</v>
      </c>
    </row>
    <row r="16" spans="1:10" x14ac:dyDescent="0.25">
      <c r="A16">
        <v>2</v>
      </c>
      <c r="B16" t="s">
        <v>15</v>
      </c>
      <c r="C16" s="1">
        <v>44429</v>
      </c>
      <c r="D16" s="2">
        <v>0.625</v>
      </c>
      <c r="E16" t="s">
        <v>29</v>
      </c>
      <c r="F16" t="s">
        <v>60</v>
      </c>
      <c r="G16" t="s">
        <v>11</v>
      </c>
      <c r="H16">
        <v>23091</v>
      </c>
      <c r="I16" t="s">
        <v>61</v>
      </c>
      <c r="J16" t="s">
        <v>49</v>
      </c>
    </row>
    <row r="17" spans="1:10" x14ac:dyDescent="0.25">
      <c r="A17">
        <v>2</v>
      </c>
      <c r="B17" t="s">
        <v>15</v>
      </c>
      <c r="C17" s="1">
        <v>44429</v>
      </c>
      <c r="D17" s="2">
        <v>0.72916666666666663</v>
      </c>
      <c r="E17" t="s">
        <v>25</v>
      </c>
      <c r="F17" s="3">
        <v>36557</v>
      </c>
      <c r="G17" t="s">
        <v>32</v>
      </c>
      <c r="H17">
        <v>29485</v>
      </c>
      <c r="I17" t="s">
        <v>62</v>
      </c>
      <c r="J17" t="s">
        <v>53</v>
      </c>
    </row>
    <row r="18" spans="1:10" x14ac:dyDescent="0.25">
      <c r="A18">
        <v>2</v>
      </c>
      <c r="B18" t="s">
        <v>45</v>
      </c>
      <c r="C18" s="1">
        <v>44430</v>
      </c>
      <c r="D18" s="2">
        <v>0.58333333333333337</v>
      </c>
      <c r="E18" t="s">
        <v>21</v>
      </c>
      <c r="F18" t="s">
        <v>63</v>
      </c>
      <c r="G18" t="s">
        <v>50</v>
      </c>
      <c r="H18">
        <v>30368</v>
      </c>
      <c r="I18" t="s">
        <v>64</v>
      </c>
      <c r="J18" t="s">
        <v>65</v>
      </c>
    </row>
    <row r="19" spans="1:10" x14ac:dyDescent="0.25">
      <c r="A19">
        <v>2</v>
      </c>
      <c r="B19" t="s">
        <v>45</v>
      </c>
      <c r="C19" s="1">
        <v>44430</v>
      </c>
      <c r="D19" s="2">
        <v>0.58333333333333337</v>
      </c>
      <c r="E19" t="s">
        <v>37</v>
      </c>
      <c r="F19" s="4">
        <v>45658</v>
      </c>
      <c r="G19" t="s">
        <v>16</v>
      </c>
      <c r="H19">
        <v>32000</v>
      </c>
      <c r="I19" t="s">
        <v>66</v>
      </c>
      <c r="J19" t="s">
        <v>23</v>
      </c>
    </row>
    <row r="20" spans="1:10" x14ac:dyDescent="0.25">
      <c r="A20">
        <v>2</v>
      </c>
      <c r="B20" t="s">
        <v>45</v>
      </c>
      <c r="C20" s="1">
        <v>44430</v>
      </c>
      <c r="D20" s="2">
        <v>0.6875</v>
      </c>
      <c r="E20" t="s">
        <v>12</v>
      </c>
      <c r="F20" t="s">
        <v>67</v>
      </c>
      <c r="G20" t="s">
        <v>28</v>
      </c>
      <c r="H20">
        <v>58729</v>
      </c>
      <c r="I20" t="s">
        <v>68</v>
      </c>
      <c r="J20" t="s">
        <v>19</v>
      </c>
    </row>
    <row r="21" spans="1:10" x14ac:dyDescent="0.25">
      <c r="A21">
        <v>2</v>
      </c>
      <c r="B21" t="s">
        <v>69</v>
      </c>
      <c r="C21" s="1">
        <v>44431</v>
      </c>
      <c r="D21" s="2">
        <v>0.83333333333333337</v>
      </c>
      <c r="E21" t="s">
        <v>47</v>
      </c>
      <c r="F21" s="4">
        <v>45748</v>
      </c>
      <c r="G21" t="s">
        <v>20</v>
      </c>
      <c r="H21">
        <v>59901</v>
      </c>
      <c r="I21" t="s">
        <v>70</v>
      </c>
      <c r="J21" t="s">
        <v>14</v>
      </c>
    </row>
    <row r="22" spans="1:10" x14ac:dyDescent="0.25">
      <c r="A22">
        <v>3</v>
      </c>
      <c r="B22" t="s">
        <v>15</v>
      </c>
      <c r="C22" s="1">
        <v>44436</v>
      </c>
      <c r="D22" s="2">
        <v>0.52083333333333337</v>
      </c>
      <c r="E22" t="s">
        <v>51</v>
      </c>
      <c r="F22" s="3">
        <v>36647</v>
      </c>
      <c r="G22" t="s">
        <v>12</v>
      </c>
      <c r="H22">
        <v>52276</v>
      </c>
      <c r="I22" t="s">
        <v>56</v>
      </c>
      <c r="J22" t="s">
        <v>49</v>
      </c>
    </row>
    <row r="23" spans="1:10" x14ac:dyDescent="0.25">
      <c r="A23">
        <v>3</v>
      </c>
      <c r="B23" t="s">
        <v>15</v>
      </c>
      <c r="C23" s="1">
        <v>44436</v>
      </c>
      <c r="D23" s="2">
        <v>0.625</v>
      </c>
      <c r="E23" t="s">
        <v>40</v>
      </c>
      <c r="F23" s="4">
        <v>45659</v>
      </c>
      <c r="G23" t="s">
        <v>20</v>
      </c>
      <c r="H23">
        <v>26765</v>
      </c>
      <c r="I23" t="s">
        <v>43</v>
      </c>
      <c r="J23" t="s">
        <v>71</v>
      </c>
    </row>
    <row r="24" spans="1:10" x14ac:dyDescent="0.25">
      <c r="A24">
        <v>3</v>
      </c>
      <c r="B24" t="s">
        <v>15</v>
      </c>
      <c r="C24" s="1">
        <v>44436</v>
      </c>
      <c r="D24" s="2">
        <v>0.625</v>
      </c>
      <c r="E24" t="s">
        <v>47</v>
      </c>
      <c r="F24" s="4">
        <v>45690</v>
      </c>
      <c r="G24" t="s">
        <v>29</v>
      </c>
      <c r="H24">
        <v>59751</v>
      </c>
      <c r="I24" t="s">
        <v>70</v>
      </c>
      <c r="J24" t="s">
        <v>65</v>
      </c>
    </row>
    <row r="25" spans="1:10" x14ac:dyDescent="0.25">
      <c r="A25">
        <v>3</v>
      </c>
      <c r="B25" t="s">
        <v>15</v>
      </c>
      <c r="C25" s="1">
        <v>44436</v>
      </c>
      <c r="D25" s="2">
        <v>0.625</v>
      </c>
      <c r="E25" t="s">
        <v>33</v>
      </c>
      <c r="F25" s="4">
        <v>45658</v>
      </c>
      <c r="G25" t="s">
        <v>11</v>
      </c>
      <c r="H25">
        <v>42045</v>
      </c>
      <c r="I25" t="s">
        <v>55</v>
      </c>
      <c r="J25" t="s">
        <v>72</v>
      </c>
    </row>
    <row r="26" spans="1:10" x14ac:dyDescent="0.25">
      <c r="A26">
        <v>3</v>
      </c>
      <c r="B26" t="s">
        <v>15</v>
      </c>
      <c r="C26" s="1">
        <v>44436</v>
      </c>
      <c r="D26" s="2">
        <v>0.625</v>
      </c>
      <c r="E26" t="s">
        <v>46</v>
      </c>
      <c r="F26" s="4">
        <v>45690</v>
      </c>
      <c r="G26" t="s">
        <v>37</v>
      </c>
      <c r="H26">
        <v>44017</v>
      </c>
      <c r="I26" t="s">
        <v>48</v>
      </c>
      <c r="J26" t="s">
        <v>19</v>
      </c>
    </row>
    <row r="27" spans="1:10" x14ac:dyDescent="0.25">
      <c r="A27">
        <v>3</v>
      </c>
      <c r="B27" t="s">
        <v>15</v>
      </c>
      <c r="C27" s="1">
        <v>44436</v>
      </c>
      <c r="D27" s="2">
        <v>0.625</v>
      </c>
      <c r="E27" t="s">
        <v>25</v>
      </c>
      <c r="F27" t="s">
        <v>67</v>
      </c>
      <c r="G27" t="s">
        <v>36</v>
      </c>
      <c r="H27">
        <v>30548</v>
      </c>
      <c r="I27" t="s">
        <v>62</v>
      </c>
      <c r="J27" t="s">
        <v>31</v>
      </c>
    </row>
    <row r="28" spans="1:10" x14ac:dyDescent="0.25">
      <c r="A28">
        <v>3</v>
      </c>
      <c r="B28" t="s">
        <v>15</v>
      </c>
      <c r="C28" s="1">
        <v>44436</v>
      </c>
      <c r="D28" s="2">
        <v>0.72916666666666663</v>
      </c>
      <c r="E28" t="s">
        <v>42</v>
      </c>
      <c r="F28" s="4">
        <v>45658</v>
      </c>
      <c r="G28" t="s">
        <v>28</v>
      </c>
      <c r="H28">
        <v>54000</v>
      </c>
      <c r="I28" t="s">
        <v>54</v>
      </c>
      <c r="J28" t="s">
        <v>53</v>
      </c>
    </row>
    <row r="29" spans="1:10" x14ac:dyDescent="0.25">
      <c r="A29">
        <v>3</v>
      </c>
      <c r="B29" t="s">
        <v>45</v>
      </c>
      <c r="C29" s="1">
        <v>44437</v>
      </c>
      <c r="D29" s="2">
        <v>0.58333333333333337</v>
      </c>
      <c r="E29" t="s">
        <v>24</v>
      </c>
      <c r="F29" s="4">
        <v>45658</v>
      </c>
      <c r="G29" t="s">
        <v>17</v>
      </c>
      <c r="H29">
        <v>20000</v>
      </c>
      <c r="I29" t="s">
        <v>26</v>
      </c>
      <c r="J29" t="s">
        <v>14</v>
      </c>
    </row>
    <row r="30" spans="1:10" x14ac:dyDescent="0.25">
      <c r="A30">
        <v>3</v>
      </c>
      <c r="B30" t="s">
        <v>45</v>
      </c>
      <c r="C30" s="1">
        <v>44437</v>
      </c>
      <c r="D30" s="2">
        <v>0.58333333333333337</v>
      </c>
      <c r="E30" t="s">
        <v>50</v>
      </c>
      <c r="F30" s="3">
        <v>36526</v>
      </c>
      <c r="G30" t="s">
        <v>32</v>
      </c>
      <c r="H30">
        <v>57672</v>
      </c>
      <c r="I30" t="s">
        <v>52</v>
      </c>
      <c r="J30" t="s">
        <v>44</v>
      </c>
    </row>
    <row r="31" spans="1:10" x14ac:dyDescent="0.25">
      <c r="A31">
        <v>3</v>
      </c>
      <c r="B31" t="s">
        <v>45</v>
      </c>
      <c r="C31" s="1">
        <v>44437</v>
      </c>
      <c r="D31" s="2">
        <v>0.6875</v>
      </c>
      <c r="E31" t="s">
        <v>21</v>
      </c>
      <c r="F31" t="s">
        <v>63</v>
      </c>
      <c r="G31" t="s">
        <v>16</v>
      </c>
      <c r="H31">
        <v>30621</v>
      </c>
      <c r="I31" t="s">
        <v>64</v>
      </c>
      <c r="J31" t="s">
        <v>35</v>
      </c>
    </row>
    <row r="32" spans="1:10" x14ac:dyDescent="0.25">
      <c r="A32">
        <v>4</v>
      </c>
      <c r="B32" t="s">
        <v>15</v>
      </c>
      <c r="C32" s="1">
        <v>44450</v>
      </c>
      <c r="D32" s="2">
        <v>0.52083333333333337</v>
      </c>
      <c r="E32" t="s">
        <v>29</v>
      </c>
      <c r="F32" s="3">
        <v>36586</v>
      </c>
      <c r="G32" t="s">
        <v>50</v>
      </c>
      <c r="H32">
        <v>26000</v>
      </c>
      <c r="I32" t="s">
        <v>61</v>
      </c>
      <c r="J32" t="s">
        <v>31</v>
      </c>
    </row>
    <row r="33" spans="1:10" x14ac:dyDescent="0.25">
      <c r="A33">
        <v>4</v>
      </c>
      <c r="B33" t="s">
        <v>15</v>
      </c>
      <c r="C33" s="1">
        <v>44450</v>
      </c>
      <c r="D33" s="2">
        <v>0.625</v>
      </c>
      <c r="E33" t="s">
        <v>32</v>
      </c>
      <c r="F33" t="s">
        <v>67</v>
      </c>
      <c r="G33" t="s">
        <v>21</v>
      </c>
      <c r="H33">
        <v>20019</v>
      </c>
      <c r="I33" t="s">
        <v>34</v>
      </c>
      <c r="J33" t="s">
        <v>72</v>
      </c>
    </row>
    <row r="34" spans="1:10" x14ac:dyDescent="0.25">
      <c r="A34">
        <v>4</v>
      </c>
      <c r="B34" t="s">
        <v>15</v>
      </c>
      <c r="C34" s="1">
        <v>44450</v>
      </c>
      <c r="D34" s="2">
        <v>0.625</v>
      </c>
      <c r="E34" t="s">
        <v>11</v>
      </c>
      <c r="F34" t="s">
        <v>63</v>
      </c>
      <c r="G34" t="s">
        <v>25</v>
      </c>
      <c r="H34">
        <v>16518</v>
      </c>
      <c r="I34" t="s">
        <v>13</v>
      </c>
      <c r="J34" t="s">
        <v>57</v>
      </c>
    </row>
    <row r="35" spans="1:10" x14ac:dyDescent="0.25">
      <c r="A35">
        <v>4</v>
      </c>
      <c r="B35" t="s">
        <v>15</v>
      </c>
      <c r="C35" s="1">
        <v>44450</v>
      </c>
      <c r="D35" s="2">
        <v>0.625</v>
      </c>
      <c r="E35" t="s">
        <v>12</v>
      </c>
      <c r="F35" s="3">
        <v>36526</v>
      </c>
      <c r="G35" t="s">
        <v>40</v>
      </c>
      <c r="H35">
        <v>58000</v>
      </c>
      <c r="I35" t="s">
        <v>68</v>
      </c>
      <c r="J35" t="s">
        <v>14</v>
      </c>
    </row>
    <row r="36" spans="1:10" x14ac:dyDescent="0.25">
      <c r="A36">
        <v>4</v>
      </c>
      <c r="B36" t="s">
        <v>15</v>
      </c>
      <c r="C36" s="1">
        <v>44450</v>
      </c>
      <c r="D36" s="2">
        <v>0.625</v>
      </c>
      <c r="E36" t="s">
        <v>16</v>
      </c>
      <c r="F36" s="4">
        <v>45748</v>
      </c>
      <c r="G36" t="s">
        <v>46</v>
      </c>
      <c r="H36">
        <v>72732</v>
      </c>
      <c r="I36" t="s">
        <v>18</v>
      </c>
      <c r="J36" t="s">
        <v>53</v>
      </c>
    </row>
    <row r="37" spans="1:10" x14ac:dyDescent="0.25">
      <c r="A37">
        <v>4</v>
      </c>
      <c r="B37" t="s">
        <v>15</v>
      </c>
      <c r="C37" s="1">
        <v>44450</v>
      </c>
      <c r="D37" s="2">
        <v>0.625</v>
      </c>
      <c r="E37" t="s">
        <v>20</v>
      </c>
      <c r="F37" t="s">
        <v>63</v>
      </c>
      <c r="G37" t="s">
        <v>51</v>
      </c>
      <c r="H37">
        <v>32087</v>
      </c>
      <c r="I37" t="s">
        <v>22</v>
      </c>
      <c r="J37" t="s">
        <v>19</v>
      </c>
    </row>
    <row r="38" spans="1:10" x14ac:dyDescent="0.25">
      <c r="A38">
        <v>4</v>
      </c>
      <c r="B38" t="s">
        <v>15</v>
      </c>
      <c r="C38" s="1">
        <v>44450</v>
      </c>
      <c r="D38" s="2">
        <v>0.625</v>
      </c>
      <c r="E38" t="s">
        <v>37</v>
      </c>
      <c r="F38" t="s">
        <v>60</v>
      </c>
      <c r="G38" t="s">
        <v>47</v>
      </c>
      <c r="H38">
        <v>30000</v>
      </c>
      <c r="I38" t="s">
        <v>66</v>
      </c>
      <c r="J38" t="s">
        <v>27</v>
      </c>
    </row>
    <row r="39" spans="1:10" x14ac:dyDescent="0.25">
      <c r="A39">
        <v>4</v>
      </c>
      <c r="B39" t="s">
        <v>15</v>
      </c>
      <c r="C39" s="1">
        <v>44450</v>
      </c>
      <c r="D39" s="2">
        <v>0.72916666666666663</v>
      </c>
      <c r="E39" t="s">
        <v>28</v>
      </c>
      <c r="F39" s="3">
        <v>36586</v>
      </c>
      <c r="G39" t="s">
        <v>33</v>
      </c>
      <c r="H39">
        <v>39969</v>
      </c>
      <c r="I39" t="s">
        <v>30</v>
      </c>
      <c r="J39" t="s">
        <v>65</v>
      </c>
    </row>
    <row r="40" spans="1:10" x14ac:dyDescent="0.25">
      <c r="A40">
        <v>4</v>
      </c>
      <c r="B40" t="s">
        <v>45</v>
      </c>
      <c r="C40" s="1">
        <v>44451</v>
      </c>
      <c r="D40" s="2">
        <v>0.6875</v>
      </c>
      <c r="E40" t="s">
        <v>17</v>
      </c>
      <c r="F40" t="s">
        <v>41</v>
      </c>
      <c r="G40" t="s">
        <v>42</v>
      </c>
      <c r="H40">
        <v>36507</v>
      </c>
      <c r="I40" t="s">
        <v>58</v>
      </c>
      <c r="J40" t="s">
        <v>23</v>
      </c>
    </row>
    <row r="41" spans="1:10" x14ac:dyDescent="0.25">
      <c r="A41">
        <v>4</v>
      </c>
      <c r="B41" t="s">
        <v>69</v>
      </c>
      <c r="C41" s="1">
        <v>44452</v>
      </c>
      <c r="D41" s="2">
        <v>0.83333333333333337</v>
      </c>
      <c r="E41" t="s">
        <v>36</v>
      </c>
      <c r="F41" s="4">
        <v>45717</v>
      </c>
      <c r="G41" t="s">
        <v>24</v>
      </c>
      <c r="H41">
        <v>30000</v>
      </c>
      <c r="I41" t="s">
        <v>38</v>
      </c>
      <c r="J41" t="s">
        <v>49</v>
      </c>
    </row>
    <row r="42" spans="1:10" x14ac:dyDescent="0.25">
      <c r="A42">
        <v>5</v>
      </c>
      <c r="B42" t="s">
        <v>10</v>
      </c>
      <c r="C42" s="1">
        <v>44456</v>
      </c>
      <c r="D42" s="2">
        <v>0.83333333333333337</v>
      </c>
      <c r="E42" t="s">
        <v>46</v>
      </c>
      <c r="F42" s="4">
        <v>45658</v>
      </c>
      <c r="G42" t="s">
        <v>17</v>
      </c>
      <c r="H42">
        <v>50407</v>
      </c>
      <c r="I42" t="s">
        <v>48</v>
      </c>
      <c r="J42" t="s">
        <v>35</v>
      </c>
    </row>
    <row r="43" spans="1:10" x14ac:dyDescent="0.25">
      <c r="A43">
        <v>5</v>
      </c>
      <c r="B43" t="s">
        <v>15</v>
      </c>
      <c r="C43" s="1">
        <v>44457</v>
      </c>
      <c r="D43" s="2">
        <v>0.52083333333333337</v>
      </c>
      <c r="E43" t="s">
        <v>21</v>
      </c>
      <c r="F43" t="s">
        <v>67</v>
      </c>
      <c r="G43" t="s">
        <v>11</v>
      </c>
      <c r="H43">
        <v>30000</v>
      </c>
      <c r="I43" t="s">
        <v>64</v>
      </c>
      <c r="J43" t="s">
        <v>59</v>
      </c>
    </row>
    <row r="44" spans="1:10" x14ac:dyDescent="0.25">
      <c r="A44">
        <v>5</v>
      </c>
      <c r="B44" t="s">
        <v>15</v>
      </c>
      <c r="C44" s="1">
        <v>44457</v>
      </c>
      <c r="D44" s="2">
        <v>0.625</v>
      </c>
      <c r="E44" t="s">
        <v>51</v>
      </c>
      <c r="F44" t="s">
        <v>60</v>
      </c>
      <c r="G44" t="s">
        <v>37</v>
      </c>
      <c r="H44">
        <v>52698</v>
      </c>
      <c r="I44" t="s">
        <v>56</v>
      </c>
      <c r="J44" t="s">
        <v>31</v>
      </c>
    </row>
    <row r="45" spans="1:10" x14ac:dyDescent="0.25">
      <c r="A45">
        <v>5</v>
      </c>
      <c r="B45" t="s">
        <v>15</v>
      </c>
      <c r="C45" s="1">
        <v>44457</v>
      </c>
      <c r="D45" s="2">
        <v>0.625</v>
      </c>
      <c r="E45" t="s">
        <v>42</v>
      </c>
      <c r="F45" s="3">
        <v>36586</v>
      </c>
      <c r="G45" t="s">
        <v>29</v>
      </c>
      <c r="H45">
        <v>52000</v>
      </c>
      <c r="I45" t="s">
        <v>54</v>
      </c>
      <c r="J45" t="s">
        <v>39</v>
      </c>
    </row>
    <row r="46" spans="1:10" x14ac:dyDescent="0.25">
      <c r="A46">
        <v>5</v>
      </c>
      <c r="B46" t="s">
        <v>15</v>
      </c>
      <c r="C46" s="1">
        <v>44457</v>
      </c>
      <c r="D46" s="2">
        <v>0.625</v>
      </c>
      <c r="E46" t="s">
        <v>40</v>
      </c>
      <c r="F46" s="4">
        <v>45660</v>
      </c>
      <c r="G46" t="s">
        <v>32</v>
      </c>
      <c r="H46">
        <v>26649</v>
      </c>
      <c r="I46" t="s">
        <v>43</v>
      </c>
      <c r="J46" t="s">
        <v>71</v>
      </c>
    </row>
    <row r="47" spans="1:10" x14ac:dyDescent="0.25">
      <c r="A47">
        <v>5</v>
      </c>
      <c r="B47" t="s">
        <v>15</v>
      </c>
      <c r="C47" s="1">
        <v>44457</v>
      </c>
      <c r="D47" s="2">
        <v>0.625</v>
      </c>
      <c r="E47" t="s">
        <v>24</v>
      </c>
      <c r="F47" t="s">
        <v>63</v>
      </c>
      <c r="G47" t="s">
        <v>12</v>
      </c>
      <c r="H47">
        <v>20000</v>
      </c>
      <c r="I47" t="s">
        <v>26</v>
      </c>
      <c r="J47" t="s">
        <v>53</v>
      </c>
    </row>
    <row r="48" spans="1:10" x14ac:dyDescent="0.25">
      <c r="A48">
        <v>5</v>
      </c>
      <c r="B48" t="s">
        <v>15</v>
      </c>
      <c r="C48" s="1">
        <v>44457</v>
      </c>
      <c r="D48" s="2">
        <v>0.72916666666666663</v>
      </c>
      <c r="E48" t="s">
        <v>33</v>
      </c>
      <c r="F48" s="3">
        <v>36586</v>
      </c>
      <c r="G48" t="s">
        <v>36</v>
      </c>
      <c r="H48">
        <v>41888</v>
      </c>
      <c r="I48" t="s">
        <v>55</v>
      </c>
      <c r="J48" t="s">
        <v>23</v>
      </c>
    </row>
    <row r="49" spans="1:10" x14ac:dyDescent="0.25">
      <c r="A49">
        <v>5</v>
      </c>
      <c r="B49" t="s">
        <v>45</v>
      </c>
      <c r="C49" s="1">
        <v>44458</v>
      </c>
      <c r="D49" s="2">
        <v>0.58333333333333337</v>
      </c>
      <c r="E49" t="s">
        <v>47</v>
      </c>
      <c r="F49" s="4">
        <v>45659</v>
      </c>
      <c r="G49" t="s">
        <v>16</v>
      </c>
      <c r="H49">
        <v>60000</v>
      </c>
      <c r="I49" t="s">
        <v>70</v>
      </c>
      <c r="J49" t="s">
        <v>49</v>
      </c>
    </row>
    <row r="50" spans="1:10" x14ac:dyDescent="0.25">
      <c r="A50">
        <v>5</v>
      </c>
      <c r="B50" t="s">
        <v>45</v>
      </c>
      <c r="C50" s="1">
        <v>44458</v>
      </c>
      <c r="D50" s="2">
        <v>0.58333333333333337</v>
      </c>
      <c r="E50" t="s">
        <v>25</v>
      </c>
      <c r="F50" s="4">
        <v>45689</v>
      </c>
      <c r="G50" t="s">
        <v>20</v>
      </c>
      <c r="H50">
        <v>31078</v>
      </c>
      <c r="I50" t="s">
        <v>62</v>
      </c>
      <c r="J50" t="s">
        <v>65</v>
      </c>
    </row>
    <row r="51" spans="1:10" x14ac:dyDescent="0.25">
      <c r="A51">
        <v>5</v>
      </c>
      <c r="B51" t="s">
        <v>45</v>
      </c>
      <c r="C51" s="1">
        <v>44458</v>
      </c>
      <c r="D51" s="2">
        <v>0.6875</v>
      </c>
      <c r="E51" t="s">
        <v>50</v>
      </c>
      <c r="F51" t="s">
        <v>41</v>
      </c>
      <c r="G51" t="s">
        <v>28</v>
      </c>
      <c r="H51">
        <v>60059</v>
      </c>
      <c r="I51" t="s">
        <v>52</v>
      </c>
      <c r="J51" t="s">
        <v>19</v>
      </c>
    </row>
    <row r="52" spans="1:10" x14ac:dyDescent="0.25">
      <c r="A52">
        <v>6</v>
      </c>
      <c r="B52" t="s">
        <v>15</v>
      </c>
      <c r="C52" s="1">
        <v>44464</v>
      </c>
      <c r="D52" s="2">
        <v>0.52083333333333337</v>
      </c>
      <c r="E52" t="s">
        <v>16</v>
      </c>
      <c r="F52" t="s">
        <v>63</v>
      </c>
      <c r="G52" t="s">
        <v>33</v>
      </c>
      <c r="H52">
        <v>72922</v>
      </c>
      <c r="I52" t="s">
        <v>18</v>
      </c>
      <c r="J52" t="s">
        <v>35</v>
      </c>
    </row>
    <row r="53" spans="1:10" x14ac:dyDescent="0.25">
      <c r="A53">
        <v>6</v>
      </c>
      <c r="B53" t="s">
        <v>15</v>
      </c>
      <c r="C53" s="1">
        <v>44464</v>
      </c>
      <c r="D53" s="2">
        <v>0.52083333333333337</v>
      </c>
      <c r="E53" t="s">
        <v>28</v>
      </c>
      <c r="F53" t="s">
        <v>63</v>
      </c>
      <c r="G53" t="s">
        <v>51</v>
      </c>
      <c r="H53">
        <v>40036</v>
      </c>
      <c r="I53" t="s">
        <v>30</v>
      </c>
      <c r="J53" t="s">
        <v>14</v>
      </c>
    </row>
    <row r="54" spans="1:10" x14ac:dyDescent="0.25">
      <c r="A54">
        <v>6</v>
      </c>
      <c r="B54" t="s">
        <v>15</v>
      </c>
      <c r="C54" s="1">
        <v>44464</v>
      </c>
      <c r="D54" s="2">
        <v>0.625</v>
      </c>
      <c r="E54" t="s">
        <v>20</v>
      </c>
      <c r="F54" s="4">
        <v>45690</v>
      </c>
      <c r="G54" t="s">
        <v>24</v>
      </c>
      <c r="H54">
        <v>31650</v>
      </c>
      <c r="I54" t="s">
        <v>22</v>
      </c>
      <c r="J54" t="s">
        <v>73</v>
      </c>
    </row>
    <row r="55" spans="1:10" x14ac:dyDescent="0.25">
      <c r="A55">
        <v>6</v>
      </c>
      <c r="B55" t="s">
        <v>15</v>
      </c>
      <c r="C55" s="1">
        <v>44464</v>
      </c>
      <c r="D55" s="2">
        <v>0.625</v>
      </c>
      <c r="E55" t="s">
        <v>17</v>
      </c>
      <c r="F55" s="4">
        <v>45659</v>
      </c>
      <c r="G55" t="s">
        <v>47</v>
      </c>
      <c r="H55">
        <v>36417</v>
      </c>
      <c r="I55" t="s">
        <v>58</v>
      </c>
      <c r="J55" t="s">
        <v>74</v>
      </c>
    </row>
    <row r="56" spans="1:10" x14ac:dyDescent="0.25">
      <c r="A56">
        <v>6</v>
      </c>
      <c r="B56" t="s">
        <v>15</v>
      </c>
      <c r="C56" s="1">
        <v>44464</v>
      </c>
      <c r="D56" s="2">
        <v>0.625</v>
      </c>
      <c r="E56" t="s">
        <v>32</v>
      </c>
      <c r="F56" s="4">
        <v>45658</v>
      </c>
      <c r="G56" t="s">
        <v>46</v>
      </c>
      <c r="H56">
        <v>20650</v>
      </c>
      <c r="I56" t="s">
        <v>34</v>
      </c>
      <c r="J56" t="s">
        <v>75</v>
      </c>
    </row>
    <row r="57" spans="1:10" x14ac:dyDescent="0.25">
      <c r="A57">
        <v>6</v>
      </c>
      <c r="B57" t="s">
        <v>15</v>
      </c>
      <c r="C57" s="1">
        <v>44464</v>
      </c>
      <c r="D57" s="2">
        <v>0.625</v>
      </c>
      <c r="E57" t="s">
        <v>36</v>
      </c>
      <c r="F57" s="3">
        <v>36557</v>
      </c>
      <c r="G57" t="s">
        <v>40</v>
      </c>
      <c r="H57">
        <v>38821</v>
      </c>
      <c r="I57" t="s">
        <v>38</v>
      </c>
      <c r="J57" t="s">
        <v>27</v>
      </c>
    </row>
    <row r="58" spans="1:10" x14ac:dyDescent="0.25">
      <c r="A58">
        <v>6</v>
      </c>
      <c r="B58" t="s">
        <v>15</v>
      </c>
      <c r="C58" s="1">
        <v>44464</v>
      </c>
      <c r="D58" s="2">
        <v>0.72916666666666663</v>
      </c>
      <c r="E58" t="s">
        <v>11</v>
      </c>
      <c r="F58" s="4">
        <v>45719</v>
      </c>
      <c r="G58" t="s">
        <v>42</v>
      </c>
      <c r="H58">
        <v>16876</v>
      </c>
      <c r="I58" t="s">
        <v>13</v>
      </c>
      <c r="J58" t="s">
        <v>65</v>
      </c>
    </row>
    <row r="59" spans="1:10" x14ac:dyDescent="0.25">
      <c r="A59">
        <v>6</v>
      </c>
      <c r="B59" t="s">
        <v>45</v>
      </c>
      <c r="C59" s="1">
        <v>44465</v>
      </c>
      <c r="D59" s="2">
        <v>0.58333333333333337</v>
      </c>
      <c r="E59" t="s">
        <v>37</v>
      </c>
      <c r="F59" t="s">
        <v>63</v>
      </c>
      <c r="G59" t="s">
        <v>21</v>
      </c>
      <c r="H59">
        <v>28002</v>
      </c>
      <c r="I59" t="s">
        <v>66</v>
      </c>
      <c r="J59" t="s">
        <v>39</v>
      </c>
    </row>
    <row r="60" spans="1:10" x14ac:dyDescent="0.25">
      <c r="A60">
        <v>6</v>
      </c>
      <c r="B60" t="s">
        <v>45</v>
      </c>
      <c r="C60" s="1">
        <v>44465</v>
      </c>
      <c r="D60" s="2">
        <v>0.6875</v>
      </c>
      <c r="E60" t="s">
        <v>12</v>
      </c>
      <c r="F60" s="4">
        <v>45717</v>
      </c>
      <c r="G60" t="s">
        <v>50</v>
      </c>
      <c r="H60">
        <v>59919</v>
      </c>
      <c r="I60" t="s">
        <v>68</v>
      </c>
      <c r="J60" t="s">
        <v>23</v>
      </c>
    </row>
    <row r="61" spans="1:10" x14ac:dyDescent="0.25">
      <c r="A61">
        <v>6</v>
      </c>
      <c r="B61" t="s">
        <v>69</v>
      </c>
      <c r="C61" s="1">
        <v>44466</v>
      </c>
      <c r="D61" s="2">
        <v>0.83333333333333337</v>
      </c>
      <c r="E61" t="s">
        <v>29</v>
      </c>
      <c r="F61" s="4">
        <v>45658</v>
      </c>
      <c r="G61" t="s">
        <v>25</v>
      </c>
      <c r="H61">
        <v>22975</v>
      </c>
      <c r="I61" t="s">
        <v>61</v>
      </c>
      <c r="J61" t="s">
        <v>44</v>
      </c>
    </row>
    <row r="62" spans="1:10" x14ac:dyDescent="0.25">
      <c r="A62">
        <v>7</v>
      </c>
      <c r="B62" t="s">
        <v>15</v>
      </c>
      <c r="C62" s="1">
        <v>44471</v>
      </c>
      <c r="D62" s="2">
        <v>0.52083333333333337</v>
      </c>
      <c r="E62" t="s">
        <v>16</v>
      </c>
      <c r="F62" s="4">
        <v>45658</v>
      </c>
      <c r="G62" t="s">
        <v>36</v>
      </c>
      <c r="H62">
        <v>73128</v>
      </c>
      <c r="I62" t="s">
        <v>18</v>
      </c>
      <c r="J62" t="s">
        <v>14</v>
      </c>
    </row>
    <row r="63" spans="1:10" x14ac:dyDescent="0.25">
      <c r="A63">
        <v>7</v>
      </c>
      <c r="B63" t="s">
        <v>15</v>
      </c>
      <c r="C63" s="1">
        <v>44471</v>
      </c>
      <c r="D63" s="2">
        <v>0.625</v>
      </c>
      <c r="E63" t="s">
        <v>21</v>
      </c>
      <c r="F63" s="4">
        <v>45689</v>
      </c>
      <c r="G63" t="s">
        <v>46</v>
      </c>
      <c r="H63">
        <v>30483</v>
      </c>
      <c r="I63" t="s">
        <v>64</v>
      </c>
      <c r="J63" t="s">
        <v>57</v>
      </c>
    </row>
    <row r="64" spans="1:10" x14ac:dyDescent="0.25">
      <c r="A64">
        <v>7</v>
      </c>
      <c r="B64" t="s">
        <v>15</v>
      </c>
      <c r="C64" s="1">
        <v>44471</v>
      </c>
      <c r="D64" s="2">
        <v>0.625</v>
      </c>
      <c r="E64" t="s">
        <v>24</v>
      </c>
      <c r="F64" t="s">
        <v>60</v>
      </c>
      <c r="G64" t="s">
        <v>40</v>
      </c>
      <c r="H64">
        <v>17427</v>
      </c>
      <c r="I64" t="s">
        <v>26</v>
      </c>
      <c r="J64" t="s">
        <v>74</v>
      </c>
    </row>
    <row r="65" spans="1:10" x14ac:dyDescent="0.25">
      <c r="A65">
        <v>7</v>
      </c>
      <c r="B65" t="s">
        <v>15</v>
      </c>
      <c r="C65" s="1">
        <v>44471</v>
      </c>
      <c r="D65" s="2">
        <v>0.625</v>
      </c>
      <c r="E65" t="s">
        <v>28</v>
      </c>
      <c r="F65" s="4">
        <v>45717</v>
      </c>
      <c r="G65" t="s">
        <v>37</v>
      </c>
      <c r="H65">
        <v>40109</v>
      </c>
      <c r="I65" t="s">
        <v>30</v>
      </c>
      <c r="J65" t="s">
        <v>49</v>
      </c>
    </row>
    <row r="66" spans="1:10" x14ac:dyDescent="0.25">
      <c r="A66">
        <v>7</v>
      </c>
      <c r="B66" t="s">
        <v>15</v>
      </c>
      <c r="C66" s="1">
        <v>44471</v>
      </c>
      <c r="D66" s="2">
        <v>0.625</v>
      </c>
      <c r="E66" t="s">
        <v>17</v>
      </c>
      <c r="F66" s="3">
        <v>36526</v>
      </c>
      <c r="G66" t="s">
        <v>32</v>
      </c>
      <c r="H66">
        <v>36261</v>
      </c>
      <c r="I66" t="s">
        <v>58</v>
      </c>
      <c r="J66" t="s">
        <v>76</v>
      </c>
    </row>
    <row r="67" spans="1:10" x14ac:dyDescent="0.25">
      <c r="A67">
        <v>7</v>
      </c>
      <c r="B67" t="s">
        <v>15</v>
      </c>
      <c r="C67" s="1">
        <v>44471</v>
      </c>
      <c r="D67" s="2">
        <v>0.72916666666666663</v>
      </c>
      <c r="E67" t="s">
        <v>25</v>
      </c>
      <c r="F67" t="s">
        <v>60</v>
      </c>
      <c r="G67" t="s">
        <v>12</v>
      </c>
      <c r="H67">
        <v>31266</v>
      </c>
      <c r="I67" t="s">
        <v>62</v>
      </c>
      <c r="J67" t="s">
        <v>31</v>
      </c>
    </row>
    <row r="68" spans="1:10" x14ac:dyDescent="0.25">
      <c r="A68">
        <v>7</v>
      </c>
      <c r="B68" t="s">
        <v>45</v>
      </c>
      <c r="C68" s="1">
        <v>44472</v>
      </c>
      <c r="D68" s="2">
        <v>0.58333333333333337</v>
      </c>
      <c r="E68" t="s">
        <v>50</v>
      </c>
      <c r="F68" s="4">
        <v>45689</v>
      </c>
      <c r="G68" t="s">
        <v>33</v>
      </c>
      <c r="H68">
        <v>53076</v>
      </c>
      <c r="I68" t="s">
        <v>52</v>
      </c>
      <c r="J68" t="s">
        <v>73</v>
      </c>
    </row>
    <row r="69" spans="1:10" x14ac:dyDescent="0.25">
      <c r="A69">
        <v>7</v>
      </c>
      <c r="B69" t="s">
        <v>45</v>
      </c>
      <c r="C69" s="1">
        <v>44472</v>
      </c>
      <c r="D69" s="2">
        <v>0.58333333333333337</v>
      </c>
      <c r="E69" t="s">
        <v>29</v>
      </c>
      <c r="F69" s="4">
        <v>45690</v>
      </c>
      <c r="G69" t="s">
        <v>20</v>
      </c>
      <c r="H69">
        <v>25000</v>
      </c>
      <c r="I69" t="s">
        <v>61</v>
      </c>
      <c r="J69" t="s">
        <v>53</v>
      </c>
    </row>
    <row r="70" spans="1:10" x14ac:dyDescent="0.25">
      <c r="A70">
        <v>7</v>
      </c>
      <c r="B70" t="s">
        <v>45</v>
      </c>
      <c r="C70" s="1">
        <v>44472</v>
      </c>
      <c r="D70" s="2">
        <v>0.58333333333333337</v>
      </c>
      <c r="E70" t="s">
        <v>47</v>
      </c>
      <c r="F70" s="4">
        <v>45659</v>
      </c>
      <c r="G70" t="s">
        <v>11</v>
      </c>
      <c r="H70">
        <v>49940</v>
      </c>
      <c r="I70" t="s">
        <v>70</v>
      </c>
      <c r="J70" t="s">
        <v>72</v>
      </c>
    </row>
    <row r="71" spans="1:10" x14ac:dyDescent="0.25">
      <c r="A71">
        <v>7</v>
      </c>
      <c r="B71" t="s">
        <v>45</v>
      </c>
      <c r="C71" s="1">
        <v>44472</v>
      </c>
      <c r="D71" s="2">
        <v>0.6875</v>
      </c>
      <c r="E71" t="s">
        <v>42</v>
      </c>
      <c r="F71" s="4">
        <v>45690</v>
      </c>
      <c r="G71" t="s">
        <v>51</v>
      </c>
      <c r="H71">
        <v>53102</v>
      </c>
      <c r="I71" t="s">
        <v>54</v>
      </c>
      <c r="J71" t="s">
        <v>19</v>
      </c>
    </row>
    <row r="72" spans="1:10" x14ac:dyDescent="0.25">
      <c r="A72">
        <v>8</v>
      </c>
      <c r="B72" t="s">
        <v>15</v>
      </c>
      <c r="C72" s="1">
        <v>44485</v>
      </c>
      <c r="D72" s="2">
        <v>0.52083333333333337</v>
      </c>
      <c r="E72" t="s">
        <v>32</v>
      </c>
      <c r="F72" t="s">
        <v>77</v>
      </c>
      <c r="G72" t="s">
        <v>42</v>
      </c>
      <c r="H72">
        <v>21085</v>
      </c>
      <c r="I72" t="s">
        <v>34</v>
      </c>
      <c r="J72" t="s">
        <v>31</v>
      </c>
    </row>
    <row r="73" spans="1:10" x14ac:dyDescent="0.25">
      <c r="A73">
        <v>8</v>
      </c>
      <c r="B73" t="s">
        <v>15</v>
      </c>
      <c r="C73" s="1">
        <v>44485</v>
      </c>
      <c r="D73" s="2">
        <v>0.625</v>
      </c>
      <c r="E73" t="s">
        <v>20</v>
      </c>
      <c r="F73" s="4">
        <v>45749</v>
      </c>
      <c r="G73" t="s">
        <v>16</v>
      </c>
      <c r="H73">
        <v>32219</v>
      </c>
      <c r="I73" t="s">
        <v>22</v>
      </c>
      <c r="J73" t="s">
        <v>23</v>
      </c>
    </row>
    <row r="74" spans="1:10" x14ac:dyDescent="0.25">
      <c r="A74">
        <v>8</v>
      </c>
      <c r="B74" t="s">
        <v>15</v>
      </c>
      <c r="C74" s="1">
        <v>44485</v>
      </c>
      <c r="D74" s="2">
        <v>0.625</v>
      </c>
      <c r="E74" t="s">
        <v>51</v>
      </c>
      <c r="F74" s="3">
        <v>36557</v>
      </c>
      <c r="G74" t="s">
        <v>24</v>
      </c>
      <c r="H74">
        <v>52711</v>
      </c>
      <c r="I74" t="s">
        <v>56</v>
      </c>
      <c r="J74" t="s">
        <v>49</v>
      </c>
    </row>
    <row r="75" spans="1:10" x14ac:dyDescent="0.25">
      <c r="A75">
        <v>8</v>
      </c>
      <c r="B75" t="s">
        <v>15</v>
      </c>
      <c r="C75" s="1">
        <v>44485</v>
      </c>
      <c r="D75" s="2">
        <v>0.625</v>
      </c>
      <c r="E75" t="s">
        <v>37</v>
      </c>
      <c r="F75" s="3">
        <v>36526</v>
      </c>
      <c r="G75" t="s">
        <v>17</v>
      </c>
      <c r="H75">
        <v>30506</v>
      </c>
      <c r="I75" t="s">
        <v>66</v>
      </c>
      <c r="J75" t="s">
        <v>27</v>
      </c>
    </row>
    <row r="76" spans="1:10" x14ac:dyDescent="0.25">
      <c r="A76">
        <v>8</v>
      </c>
      <c r="B76" t="s">
        <v>15</v>
      </c>
      <c r="C76" s="1">
        <v>44485</v>
      </c>
      <c r="D76" s="2">
        <v>0.625</v>
      </c>
      <c r="E76" t="s">
        <v>33</v>
      </c>
      <c r="F76" s="4">
        <v>45691</v>
      </c>
      <c r="G76" t="s">
        <v>21</v>
      </c>
      <c r="H76">
        <v>41951</v>
      </c>
      <c r="I76" t="s">
        <v>55</v>
      </c>
      <c r="J76" t="s">
        <v>14</v>
      </c>
    </row>
    <row r="77" spans="1:10" x14ac:dyDescent="0.25">
      <c r="A77">
        <v>8</v>
      </c>
      <c r="B77" t="s">
        <v>15</v>
      </c>
      <c r="C77" s="1">
        <v>44485</v>
      </c>
      <c r="D77" s="2">
        <v>0.625</v>
      </c>
      <c r="E77" t="s">
        <v>40</v>
      </c>
      <c r="F77" t="s">
        <v>60</v>
      </c>
      <c r="G77" t="s">
        <v>25</v>
      </c>
      <c r="H77">
        <v>26777</v>
      </c>
      <c r="I77" t="s">
        <v>43</v>
      </c>
      <c r="J77" t="s">
        <v>72</v>
      </c>
    </row>
    <row r="78" spans="1:10" x14ac:dyDescent="0.25">
      <c r="A78">
        <v>8</v>
      </c>
      <c r="B78" t="s">
        <v>15</v>
      </c>
      <c r="C78" s="1">
        <v>44485</v>
      </c>
      <c r="D78" s="2">
        <v>0.72916666666666663</v>
      </c>
      <c r="E78" t="s">
        <v>11</v>
      </c>
      <c r="F78" t="s">
        <v>63</v>
      </c>
      <c r="G78" t="s">
        <v>28</v>
      </c>
      <c r="H78">
        <v>16940</v>
      </c>
      <c r="I78" t="s">
        <v>13</v>
      </c>
      <c r="J78" t="s">
        <v>53</v>
      </c>
    </row>
    <row r="79" spans="1:10" x14ac:dyDescent="0.25">
      <c r="A79">
        <v>8</v>
      </c>
      <c r="B79" t="s">
        <v>45</v>
      </c>
      <c r="C79" s="1">
        <v>44486</v>
      </c>
      <c r="D79" s="2">
        <v>0.58333333333333337</v>
      </c>
      <c r="E79" t="s">
        <v>36</v>
      </c>
      <c r="F79" t="s">
        <v>63</v>
      </c>
      <c r="G79" t="s">
        <v>47</v>
      </c>
      <c r="H79">
        <v>39132</v>
      </c>
      <c r="I79" t="s">
        <v>38</v>
      </c>
      <c r="J79" t="s">
        <v>65</v>
      </c>
    </row>
    <row r="80" spans="1:10" x14ac:dyDescent="0.25">
      <c r="A80">
        <v>8</v>
      </c>
      <c r="B80" t="s">
        <v>45</v>
      </c>
      <c r="C80" s="1">
        <v>44486</v>
      </c>
      <c r="D80" s="2">
        <v>0.6875</v>
      </c>
      <c r="E80" t="s">
        <v>46</v>
      </c>
      <c r="F80" s="4">
        <v>45691</v>
      </c>
      <c r="G80" t="s">
        <v>50</v>
      </c>
      <c r="H80">
        <v>52214</v>
      </c>
      <c r="I80" t="s">
        <v>48</v>
      </c>
      <c r="J80" t="s">
        <v>44</v>
      </c>
    </row>
    <row r="81" spans="1:10" x14ac:dyDescent="0.25">
      <c r="A81">
        <v>8</v>
      </c>
      <c r="B81" t="s">
        <v>69</v>
      </c>
      <c r="C81" s="1">
        <v>44487</v>
      </c>
      <c r="D81" s="2">
        <v>0.83333333333333337</v>
      </c>
      <c r="E81" t="s">
        <v>12</v>
      </c>
      <c r="F81" s="4">
        <v>45690</v>
      </c>
      <c r="G81" t="s">
        <v>29</v>
      </c>
      <c r="H81">
        <v>59475</v>
      </c>
      <c r="I81" t="s">
        <v>68</v>
      </c>
      <c r="J81" t="s">
        <v>35</v>
      </c>
    </row>
    <row r="82" spans="1:10" x14ac:dyDescent="0.25">
      <c r="A82">
        <v>9</v>
      </c>
      <c r="B82" t="s">
        <v>10</v>
      </c>
      <c r="C82" s="1">
        <v>44491</v>
      </c>
      <c r="D82" s="2">
        <v>0.83333333333333337</v>
      </c>
      <c r="E82" t="s">
        <v>12</v>
      </c>
      <c r="F82" s="4">
        <v>45717</v>
      </c>
      <c r="G82" t="s">
        <v>33</v>
      </c>
      <c r="H82">
        <v>59496</v>
      </c>
      <c r="I82" t="s">
        <v>68</v>
      </c>
      <c r="J82" t="s">
        <v>23</v>
      </c>
    </row>
    <row r="83" spans="1:10" x14ac:dyDescent="0.25">
      <c r="A83">
        <v>9</v>
      </c>
      <c r="B83" t="s">
        <v>15</v>
      </c>
      <c r="C83" s="1">
        <v>44492</v>
      </c>
      <c r="D83" s="2">
        <v>0.52083333333333337</v>
      </c>
      <c r="E83" t="s">
        <v>28</v>
      </c>
      <c r="F83" s="3">
        <v>36708</v>
      </c>
      <c r="G83" t="s">
        <v>40</v>
      </c>
      <c r="H83">
        <v>40113</v>
      </c>
      <c r="I83" t="s">
        <v>30</v>
      </c>
      <c r="J83" t="s">
        <v>39</v>
      </c>
    </row>
    <row r="84" spans="1:10" x14ac:dyDescent="0.25">
      <c r="A84">
        <v>9</v>
      </c>
      <c r="B84" t="s">
        <v>15</v>
      </c>
      <c r="C84" s="1">
        <v>44492</v>
      </c>
      <c r="D84" s="2">
        <v>0.625</v>
      </c>
      <c r="E84" t="s">
        <v>17</v>
      </c>
      <c r="F84" s="4">
        <v>45658</v>
      </c>
      <c r="G84" t="s">
        <v>21</v>
      </c>
      <c r="H84">
        <v>36475</v>
      </c>
      <c r="I84" t="s">
        <v>58</v>
      </c>
      <c r="J84" t="s">
        <v>71</v>
      </c>
    </row>
    <row r="85" spans="1:10" x14ac:dyDescent="0.25">
      <c r="A85">
        <v>9</v>
      </c>
      <c r="B85" t="s">
        <v>15</v>
      </c>
      <c r="C85" s="1">
        <v>44492</v>
      </c>
      <c r="D85" s="2">
        <v>0.625</v>
      </c>
      <c r="E85" t="s">
        <v>29</v>
      </c>
      <c r="F85" s="4">
        <v>45658</v>
      </c>
      <c r="G85" t="s">
        <v>46</v>
      </c>
      <c r="H85">
        <v>24609</v>
      </c>
      <c r="I85" t="s">
        <v>61</v>
      </c>
      <c r="J85" t="s">
        <v>59</v>
      </c>
    </row>
    <row r="86" spans="1:10" x14ac:dyDescent="0.25">
      <c r="A86">
        <v>9</v>
      </c>
      <c r="B86" t="s">
        <v>15</v>
      </c>
      <c r="C86" s="1">
        <v>44492</v>
      </c>
      <c r="D86" s="2">
        <v>0.625</v>
      </c>
      <c r="E86" t="s">
        <v>36</v>
      </c>
      <c r="F86" s="4">
        <v>45693</v>
      </c>
      <c r="G86" t="s">
        <v>32</v>
      </c>
      <c r="H86">
        <v>38834</v>
      </c>
      <c r="I86" t="s">
        <v>38</v>
      </c>
      <c r="J86" t="s">
        <v>57</v>
      </c>
    </row>
    <row r="87" spans="1:10" x14ac:dyDescent="0.25">
      <c r="A87">
        <v>9</v>
      </c>
      <c r="B87" t="s">
        <v>15</v>
      </c>
      <c r="C87" s="1">
        <v>44492</v>
      </c>
      <c r="D87" s="2">
        <v>0.625</v>
      </c>
      <c r="E87" t="s">
        <v>37</v>
      </c>
      <c r="F87" s="4">
        <v>45690</v>
      </c>
      <c r="G87" t="s">
        <v>24</v>
      </c>
      <c r="H87">
        <v>29145</v>
      </c>
      <c r="I87" t="s">
        <v>66</v>
      </c>
      <c r="J87" t="s">
        <v>73</v>
      </c>
    </row>
    <row r="88" spans="1:10" x14ac:dyDescent="0.25">
      <c r="A88">
        <v>9</v>
      </c>
      <c r="B88" t="s">
        <v>15</v>
      </c>
      <c r="C88" s="1">
        <v>44492</v>
      </c>
      <c r="D88" s="2">
        <v>0.72916666666666663</v>
      </c>
      <c r="E88" t="s">
        <v>25</v>
      </c>
      <c r="F88" s="4">
        <v>45661</v>
      </c>
      <c r="G88" t="s">
        <v>51</v>
      </c>
      <c r="H88">
        <v>31215</v>
      </c>
      <c r="I88" t="s">
        <v>62</v>
      </c>
      <c r="J88" t="s">
        <v>74</v>
      </c>
    </row>
    <row r="89" spans="1:10" x14ac:dyDescent="0.25">
      <c r="A89">
        <v>9</v>
      </c>
      <c r="B89" t="s">
        <v>45</v>
      </c>
      <c r="C89" s="1">
        <v>44493</v>
      </c>
      <c r="D89" s="2">
        <v>0.58333333333333337</v>
      </c>
      <c r="E89" t="s">
        <v>47</v>
      </c>
      <c r="F89" s="3">
        <v>36526</v>
      </c>
      <c r="G89" t="s">
        <v>50</v>
      </c>
      <c r="H89">
        <v>59924</v>
      </c>
      <c r="I89" t="s">
        <v>70</v>
      </c>
      <c r="J89" t="s">
        <v>19</v>
      </c>
    </row>
    <row r="90" spans="1:10" x14ac:dyDescent="0.25">
      <c r="A90">
        <v>9</v>
      </c>
      <c r="B90" t="s">
        <v>45</v>
      </c>
      <c r="C90" s="1">
        <v>44493</v>
      </c>
      <c r="D90" s="2">
        <v>0.58333333333333337</v>
      </c>
      <c r="E90" t="s">
        <v>11</v>
      </c>
      <c r="F90" s="4">
        <v>45659</v>
      </c>
      <c r="G90" t="s">
        <v>20</v>
      </c>
      <c r="H90">
        <v>16814</v>
      </c>
      <c r="I90" t="s">
        <v>13</v>
      </c>
      <c r="J90" t="s">
        <v>76</v>
      </c>
    </row>
    <row r="91" spans="1:10" x14ac:dyDescent="0.25">
      <c r="A91">
        <v>9</v>
      </c>
      <c r="B91" t="s">
        <v>45</v>
      </c>
      <c r="C91" s="1">
        <v>44493</v>
      </c>
      <c r="D91" s="2">
        <v>0.6875</v>
      </c>
      <c r="E91" t="s">
        <v>16</v>
      </c>
      <c r="F91" t="s">
        <v>77</v>
      </c>
      <c r="G91" t="s">
        <v>42</v>
      </c>
      <c r="H91">
        <v>73088</v>
      </c>
      <c r="I91" t="s">
        <v>18</v>
      </c>
      <c r="J91" t="s">
        <v>53</v>
      </c>
    </row>
    <row r="92" spans="1:10" x14ac:dyDescent="0.25">
      <c r="A92">
        <v>10</v>
      </c>
      <c r="B92" t="s">
        <v>15</v>
      </c>
      <c r="C92" s="1">
        <v>44499</v>
      </c>
      <c r="D92" s="2">
        <v>0.52083333333333337</v>
      </c>
      <c r="E92" t="s">
        <v>20</v>
      </c>
      <c r="F92" t="s">
        <v>67</v>
      </c>
      <c r="G92" t="s">
        <v>12</v>
      </c>
      <c r="H92">
        <v>32209</v>
      </c>
      <c r="I92" t="s">
        <v>22</v>
      </c>
      <c r="J92" t="s">
        <v>14</v>
      </c>
    </row>
    <row r="93" spans="1:10" x14ac:dyDescent="0.25">
      <c r="A93">
        <v>10</v>
      </c>
      <c r="B93" t="s">
        <v>15</v>
      </c>
      <c r="C93" s="1">
        <v>44499</v>
      </c>
      <c r="D93" s="2">
        <v>0.625</v>
      </c>
      <c r="E93" t="s">
        <v>46</v>
      </c>
      <c r="F93" t="s">
        <v>41</v>
      </c>
      <c r="G93" t="s">
        <v>28</v>
      </c>
      <c r="H93">
        <v>52208</v>
      </c>
      <c r="I93" t="s">
        <v>48</v>
      </c>
      <c r="J93" t="s">
        <v>19</v>
      </c>
    </row>
    <row r="94" spans="1:10" x14ac:dyDescent="0.25">
      <c r="A94">
        <v>10</v>
      </c>
      <c r="B94" t="s">
        <v>15</v>
      </c>
      <c r="C94" s="1">
        <v>44499</v>
      </c>
      <c r="D94" s="2">
        <v>0.625</v>
      </c>
      <c r="E94" t="s">
        <v>42</v>
      </c>
      <c r="F94" s="4">
        <v>45690</v>
      </c>
      <c r="G94" t="s">
        <v>25</v>
      </c>
      <c r="H94">
        <v>52598</v>
      </c>
      <c r="I94" t="s">
        <v>54</v>
      </c>
      <c r="J94" t="s">
        <v>35</v>
      </c>
    </row>
    <row r="95" spans="1:10" x14ac:dyDescent="0.25">
      <c r="A95">
        <v>10</v>
      </c>
      <c r="B95" t="s">
        <v>15</v>
      </c>
      <c r="C95" s="1">
        <v>44499</v>
      </c>
      <c r="D95" s="2">
        <v>0.625</v>
      </c>
      <c r="E95" t="s">
        <v>24</v>
      </c>
      <c r="F95" s="4">
        <v>45717</v>
      </c>
      <c r="G95" t="s">
        <v>11</v>
      </c>
      <c r="H95">
        <v>18821</v>
      </c>
      <c r="I95" t="s">
        <v>26</v>
      </c>
      <c r="J95" t="s">
        <v>31</v>
      </c>
    </row>
    <row r="96" spans="1:10" x14ac:dyDescent="0.25">
      <c r="A96">
        <v>10</v>
      </c>
      <c r="B96" t="s">
        <v>15</v>
      </c>
      <c r="C96" s="1">
        <v>44499</v>
      </c>
      <c r="D96" s="2">
        <v>0.625</v>
      </c>
      <c r="E96" t="s">
        <v>32</v>
      </c>
      <c r="F96" t="s">
        <v>63</v>
      </c>
      <c r="G96" t="s">
        <v>37</v>
      </c>
      <c r="H96">
        <v>20869</v>
      </c>
      <c r="I96" t="s">
        <v>34</v>
      </c>
      <c r="J96" t="s">
        <v>72</v>
      </c>
    </row>
    <row r="97" spans="1:10" x14ac:dyDescent="0.25">
      <c r="A97">
        <v>10</v>
      </c>
      <c r="B97" t="s">
        <v>15</v>
      </c>
      <c r="C97" s="1">
        <v>44499</v>
      </c>
      <c r="D97" s="2">
        <v>0.625</v>
      </c>
      <c r="E97" t="s">
        <v>51</v>
      </c>
      <c r="F97" t="s">
        <v>67</v>
      </c>
      <c r="G97" t="s">
        <v>29</v>
      </c>
      <c r="H97">
        <v>53014</v>
      </c>
      <c r="I97" t="s">
        <v>56</v>
      </c>
      <c r="J97" t="s">
        <v>44</v>
      </c>
    </row>
    <row r="98" spans="1:10" x14ac:dyDescent="0.25">
      <c r="A98">
        <v>10</v>
      </c>
      <c r="B98" t="s">
        <v>15</v>
      </c>
      <c r="C98" s="1">
        <v>44499</v>
      </c>
      <c r="D98" s="2">
        <v>0.72916666666666663</v>
      </c>
      <c r="E98" t="s">
        <v>50</v>
      </c>
      <c r="F98" t="s">
        <v>41</v>
      </c>
      <c r="G98" t="s">
        <v>16</v>
      </c>
      <c r="H98">
        <v>60356</v>
      </c>
      <c r="I98" t="s">
        <v>52</v>
      </c>
      <c r="J98" t="s">
        <v>65</v>
      </c>
    </row>
    <row r="99" spans="1:10" x14ac:dyDescent="0.25">
      <c r="A99">
        <v>10</v>
      </c>
      <c r="B99" t="s">
        <v>45</v>
      </c>
      <c r="C99" s="1">
        <v>44500</v>
      </c>
      <c r="D99" s="2">
        <v>0.58333333333333337</v>
      </c>
      <c r="E99" t="s">
        <v>40</v>
      </c>
      <c r="F99" s="4">
        <v>45659</v>
      </c>
      <c r="G99" t="s">
        <v>17</v>
      </c>
      <c r="H99">
        <v>26913</v>
      </c>
      <c r="I99" t="s">
        <v>43</v>
      </c>
      <c r="J99" t="s">
        <v>53</v>
      </c>
    </row>
    <row r="100" spans="1:10" x14ac:dyDescent="0.25">
      <c r="A100">
        <v>10</v>
      </c>
      <c r="B100" t="s">
        <v>45</v>
      </c>
      <c r="C100" s="1">
        <v>44500</v>
      </c>
      <c r="D100" s="2">
        <v>0.6875</v>
      </c>
      <c r="E100" t="s">
        <v>33</v>
      </c>
      <c r="F100" s="4">
        <v>45661</v>
      </c>
      <c r="G100" t="s">
        <v>47</v>
      </c>
      <c r="H100">
        <v>41874</v>
      </c>
      <c r="I100" t="s">
        <v>55</v>
      </c>
      <c r="J100" t="s">
        <v>73</v>
      </c>
    </row>
    <row r="101" spans="1:10" x14ac:dyDescent="0.25">
      <c r="A101">
        <v>10</v>
      </c>
      <c r="B101" t="s">
        <v>69</v>
      </c>
      <c r="C101" s="1">
        <v>44501</v>
      </c>
      <c r="D101" s="2">
        <v>0.83333333333333337</v>
      </c>
      <c r="E101" t="s">
        <v>21</v>
      </c>
      <c r="F101" s="4">
        <v>45689</v>
      </c>
      <c r="G101" t="s">
        <v>36</v>
      </c>
      <c r="H101">
        <v>30617</v>
      </c>
      <c r="I101" t="s">
        <v>64</v>
      </c>
      <c r="J101" t="s">
        <v>49</v>
      </c>
    </row>
    <row r="102" spans="1:10" x14ac:dyDescent="0.25">
      <c r="A102">
        <v>11</v>
      </c>
      <c r="B102" t="s">
        <v>10</v>
      </c>
      <c r="C102" s="1">
        <v>44505</v>
      </c>
      <c r="D102" s="2">
        <v>0.83333333333333337</v>
      </c>
      <c r="E102" t="s">
        <v>37</v>
      </c>
      <c r="F102" s="3">
        <v>36526</v>
      </c>
      <c r="G102" t="s">
        <v>33</v>
      </c>
      <c r="H102">
        <v>30178</v>
      </c>
      <c r="I102" t="s">
        <v>66</v>
      </c>
      <c r="J102" t="s">
        <v>39</v>
      </c>
    </row>
    <row r="103" spans="1:10" x14ac:dyDescent="0.25">
      <c r="A103">
        <v>11</v>
      </c>
      <c r="B103" t="s">
        <v>15</v>
      </c>
      <c r="C103" s="1">
        <v>44506</v>
      </c>
      <c r="D103" s="2">
        <v>0.52083333333333337</v>
      </c>
      <c r="E103" t="s">
        <v>16</v>
      </c>
      <c r="F103" t="s">
        <v>67</v>
      </c>
      <c r="G103" t="s">
        <v>51</v>
      </c>
      <c r="H103">
        <v>73086</v>
      </c>
      <c r="I103" t="s">
        <v>18</v>
      </c>
      <c r="J103" t="s">
        <v>14</v>
      </c>
    </row>
    <row r="104" spans="1:10" x14ac:dyDescent="0.25">
      <c r="A104">
        <v>11</v>
      </c>
      <c r="B104" t="s">
        <v>15</v>
      </c>
      <c r="C104" s="1">
        <v>44506</v>
      </c>
      <c r="D104" s="2">
        <v>0.625</v>
      </c>
      <c r="E104" t="s">
        <v>11</v>
      </c>
      <c r="F104" s="4">
        <v>45659</v>
      </c>
      <c r="G104" t="s">
        <v>40</v>
      </c>
      <c r="H104">
        <v>16837</v>
      </c>
      <c r="I104" t="s">
        <v>13</v>
      </c>
      <c r="J104" t="s">
        <v>75</v>
      </c>
    </row>
    <row r="105" spans="1:10" x14ac:dyDescent="0.25">
      <c r="A105">
        <v>11</v>
      </c>
      <c r="B105" t="s">
        <v>15</v>
      </c>
      <c r="C105" s="1">
        <v>44506</v>
      </c>
      <c r="D105" s="2">
        <v>0.625</v>
      </c>
      <c r="E105" t="s">
        <v>28</v>
      </c>
      <c r="F105" s="4">
        <v>45658</v>
      </c>
      <c r="G105" t="s">
        <v>24</v>
      </c>
      <c r="H105">
        <v>39798</v>
      </c>
      <c r="I105" t="s">
        <v>30</v>
      </c>
      <c r="J105" t="s">
        <v>44</v>
      </c>
    </row>
    <row r="106" spans="1:10" x14ac:dyDescent="0.25">
      <c r="A106">
        <v>11</v>
      </c>
      <c r="B106" t="s">
        <v>15</v>
      </c>
      <c r="C106" s="1">
        <v>44506</v>
      </c>
      <c r="D106" s="2">
        <v>0.625</v>
      </c>
      <c r="E106" t="s">
        <v>29</v>
      </c>
      <c r="F106" s="3">
        <v>36557</v>
      </c>
      <c r="G106" t="s">
        <v>21</v>
      </c>
      <c r="H106">
        <v>24390</v>
      </c>
      <c r="I106" t="s">
        <v>61</v>
      </c>
      <c r="J106" t="s">
        <v>57</v>
      </c>
    </row>
    <row r="107" spans="1:10" x14ac:dyDescent="0.25">
      <c r="A107">
        <v>11</v>
      </c>
      <c r="B107" t="s">
        <v>15</v>
      </c>
      <c r="C107" s="1">
        <v>44506</v>
      </c>
      <c r="D107" s="2">
        <v>0.72916666666666663</v>
      </c>
      <c r="E107" t="s">
        <v>25</v>
      </c>
      <c r="F107" s="4">
        <v>45658</v>
      </c>
      <c r="G107" t="s">
        <v>46</v>
      </c>
      <c r="H107">
        <v>31267</v>
      </c>
      <c r="I107" t="s">
        <v>62</v>
      </c>
      <c r="J107" t="s">
        <v>27</v>
      </c>
    </row>
    <row r="108" spans="1:10" x14ac:dyDescent="0.25">
      <c r="A108">
        <v>11</v>
      </c>
      <c r="B108" t="s">
        <v>45</v>
      </c>
      <c r="C108" s="1">
        <v>44507</v>
      </c>
      <c r="D108" s="2">
        <v>0.58333333333333337</v>
      </c>
      <c r="E108" t="s">
        <v>36</v>
      </c>
      <c r="F108" t="s">
        <v>60</v>
      </c>
      <c r="G108" t="s">
        <v>50</v>
      </c>
      <c r="H108">
        <v>39059</v>
      </c>
      <c r="I108" t="s">
        <v>38</v>
      </c>
      <c r="J108" t="s">
        <v>73</v>
      </c>
    </row>
    <row r="109" spans="1:10" x14ac:dyDescent="0.25">
      <c r="A109">
        <v>11</v>
      </c>
      <c r="B109" t="s">
        <v>45</v>
      </c>
      <c r="C109" s="1">
        <v>44507</v>
      </c>
      <c r="D109" s="2">
        <v>0.58333333333333337</v>
      </c>
      <c r="E109" t="s">
        <v>17</v>
      </c>
      <c r="F109" s="4">
        <v>45658</v>
      </c>
      <c r="G109" t="s">
        <v>20</v>
      </c>
      <c r="H109">
        <v>36478</v>
      </c>
      <c r="I109" t="s">
        <v>58</v>
      </c>
      <c r="J109" t="s">
        <v>59</v>
      </c>
    </row>
    <row r="110" spans="1:10" x14ac:dyDescent="0.25">
      <c r="A110">
        <v>11</v>
      </c>
      <c r="B110" t="s">
        <v>45</v>
      </c>
      <c r="C110" s="1">
        <v>44507</v>
      </c>
      <c r="D110" s="2">
        <v>0.58333333333333337</v>
      </c>
      <c r="E110" t="s">
        <v>12</v>
      </c>
      <c r="F110" s="3">
        <v>36526</v>
      </c>
      <c r="G110" t="s">
        <v>32</v>
      </c>
      <c r="H110">
        <v>59833</v>
      </c>
      <c r="I110" t="s">
        <v>68</v>
      </c>
      <c r="J110" t="s">
        <v>74</v>
      </c>
    </row>
    <row r="111" spans="1:10" x14ac:dyDescent="0.25">
      <c r="A111">
        <v>11</v>
      </c>
      <c r="B111" t="s">
        <v>45</v>
      </c>
      <c r="C111" s="1">
        <v>44507</v>
      </c>
      <c r="D111" s="2">
        <v>0.6875</v>
      </c>
      <c r="E111" t="s">
        <v>47</v>
      </c>
      <c r="F111" s="4">
        <v>45718</v>
      </c>
      <c r="G111" t="s">
        <v>42</v>
      </c>
      <c r="H111">
        <v>59909</v>
      </c>
      <c r="I111" t="s">
        <v>70</v>
      </c>
      <c r="J111" t="s">
        <v>23</v>
      </c>
    </row>
    <row r="112" spans="1:10" x14ac:dyDescent="0.25">
      <c r="A112">
        <v>12</v>
      </c>
      <c r="B112" t="s">
        <v>15</v>
      </c>
      <c r="C112" s="1">
        <v>44520</v>
      </c>
      <c r="D112" s="2">
        <v>0.52083333333333337</v>
      </c>
      <c r="E112" t="s">
        <v>20</v>
      </c>
      <c r="F112" t="s">
        <v>41</v>
      </c>
      <c r="G112" t="s">
        <v>28</v>
      </c>
      <c r="H112">
        <v>35497</v>
      </c>
      <c r="I112" t="s">
        <v>22</v>
      </c>
      <c r="J112" t="s">
        <v>19</v>
      </c>
    </row>
    <row r="113" spans="1:10" x14ac:dyDescent="0.25">
      <c r="A113">
        <v>12</v>
      </c>
      <c r="B113" t="s">
        <v>15</v>
      </c>
      <c r="C113" s="1">
        <v>44520</v>
      </c>
      <c r="D113" s="2">
        <v>0.625</v>
      </c>
      <c r="E113" t="s">
        <v>21</v>
      </c>
      <c r="F113" s="3">
        <v>36526</v>
      </c>
      <c r="G113" t="s">
        <v>47</v>
      </c>
      <c r="H113">
        <v>30667</v>
      </c>
      <c r="I113" t="s">
        <v>64</v>
      </c>
      <c r="J113" t="s">
        <v>35</v>
      </c>
    </row>
    <row r="114" spans="1:10" x14ac:dyDescent="0.25">
      <c r="A114">
        <v>12</v>
      </c>
      <c r="B114" t="s">
        <v>15</v>
      </c>
      <c r="C114" s="1">
        <v>44520</v>
      </c>
      <c r="D114" s="2">
        <v>0.625</v>
      </c>
      <c r="E114" t="s">
        <v>32</v>
      </c>
      <c r="F114" s="4">
        <v>45748</v>
      </c>
      <c r="G114" t="s">
        <v>16</v>
      </c>
      <c r="H114">
        <v>21087</v>
      </c>
      <c r="I114" t="s">
        <v>34</v>
      </c>
      <c r="J114" t="s">
        <v>31</v>
      </c>
    </row>
    <row r="115" spans="1:10" x14ac:dyDescent="0.25">
      <c r="A115">
        <v>12</v>
      </c>
      <c r="B115" t="s">
        <v>15</v>
      </c>
      <c r="C115" s="1">
        <v>44520</v>
      </c>
      <c r="D115" s="2">
        <v>0.625</v>
      </c>
      <c r="E115" t="s">
        <v>40</v>
      </c>
      <c r="F115" s="4">
        <v>45689</v>
      </c>
      <c r="G115" t="s">
        <v>37</v>
      </c>
      <c r="H115">
        <v>26885</v>
      </c>
      <c r="I115" t="s">
        <v>43</v>
      </c>
      <c r="J115" t="s">
        <v>49</v>
      </c>
    </row>
    <row r="116" spans="1:10" x14ac:dyDescent="0.25">
      <c r="A116">
        <v>12</v>
      </c>
      <c r="B116" t="s">
        <v>15</v>
      </c>
      <c r="C116" s="1">
        <v>44520</v>
      </c>
      <c r="D116" s="2">
        <v>0.625</v>
      </c>
      <c r="E116" t="s">
        <v>33</v>
      </c>
      <c r="F116" s="3">
        <v>36557</v>
      </c>
      <c r="G116" t="s">
        <v>25</v>
      </c>
      <c r="H116">
        <v>41925</v>
      </c>
      <c r="I116" t="s">
        <v>55</v>
      </c>
      <c r="J116" t="s">
        <v>53</v>
      </c>
    </row>
    <row r="117" spans="1:10" x14ac:dyDescent="0.25">
      <c r="A117">
        <v>12</v>
      </c>
      <c r="B117" t="s">
        <v>15</v>
      </c>
      <c r="C117" s="1">
        <v>44520</v>
      </c>
      <c r="D117" s="2">
        <v>0.625</v>
      </c>
      <c r="E117" t="s">
        <v>46</v>
      </c>
      <c r="F117" s="4">
        <v>45719</v>
      </c>
      <c r="G117" t="s">
        <v>11</v>
      </c>
      <c r="H117">
        <v>52131</v>
      </c>
      <c r="I117" t="s">
        <v>48</v>
      </c>
      <c r="J117" t="s">
        <v>71</v>
      </c>
    </row>
    <row r="118" spans="1:10" x14ac:dyDescent="0.25">
      <c r="A118">
        <v>12</v>
      </c>
      <c r="B118" t="s">
        <v>15</v>
      </c>
      <c r="C118" s="1">
        <v>44520</v>
      </c>
      <c r="D118" s="2">
        <v>0.625</v>
      </c>
      <c r="E118" t="s">
        <v>24</v>
      </c>
      <c r="F118" s="4">
        <v>45719</v>
      </c>
      <c r="G118" t="s">
        <v>29</v>
      </c>
      <c r="H118">
        <v>18028</v>
      </c>
      <c r="I118" t="s">
        <v>26</v>
      </c>
      <c r="J118" t="s">
        <v>76</v>
      </c>
    </row>
    <row r="119" spans="1:10" x14ac:dyDescent="0.25">
      <c r="A119">
        <v>12</v>
      </c>
      <c r="B119" t="s">
        <v>15</v>
      </c>
      <c r="C119" s="1">
        <v>44520</v>
      </c>
      <c r="D119" s="2">
        <v>0.72916666666666663</v>
      </c>
      <c r="E119" t="s">
        <v>42</v>
      </c>
      <c r="F119" s="3">
        <v>36617</v>
      </c>
      <c r="G119" t="s">
        <v>12</v>
      </c>
      <c r="H119">
        <v>53092</v>
      </c>
      <c r="I119" t="s">
        <v>54</v>
      </c>
      <c r="J119" t="s">
        <v>14</v>
      </c>
    </row>
    <row r="120" spans="1:10" x14ac:dyDescent="0.25">
      <c r="A120">
        <v>12</v>
      </c>
      <c r="B120" t="s">
        <v>45</v>
      </c>
      <c r="C120" s="1">
        <v>44521</v>
      </c>
      <c r="D120" s="2">
        <v>0.58333333333333337</v>
      </c>
      <c r="E120" t="s">
        <v>51</v>
      </c>
      <c r="F120" s="3">
        <v>36586</v>
      </c>
      <c r="G120" t="s">
        <v>36</v>
      </c>
      <c r="H120">
        <v>52571</v>
      </c>
      <c r="I120" t="s">
        <v>56</v>
      </c>
      <c r="J120" t="s">
        <v>65</v>
      </c>
    </row>
    <row r="121" spans="1:10" x14ac:dyDescent="0.25">
      <c r="A121">
        <v>12</v>
      </c>
      <c r="B121" t="s">
        <v>45</v>
      </c>
      <c r="C121" s="1">
        <v>44521</v>
      </c>
      <c r="D121" s="2">
        <v>0.6875</v>
      </c>
      <c r="E121" t="s">
        <v>50</v>
      </c>
      <c r="F121" s="4">
        <v>45689</v>
      </c>
      <c r="G121" t="s">
        <v>17</v>
      </c>
      <c r="H121">
        <v>58989</v>
      </c>
      <c r="I121" t="s">
        <v>52</v>
      </c>
      <c r="J121" t="s">
        <v>44</v>
      </c>
    </row>
    <row r="122" spans="1:10" x14ac:dyDescent="0.25">
      <c r="A122">
        <v>13</v>
      </c>
      <c r="B122" t="s">
        <v>15</v>
      </c>
      <c r="C122" s="1">
        <v>44527</v>
      </c>
      <c r="D122" s="2">
        <v>0.52083333333333337</v>
      </c>
      <c r="E122" t="s">
        <v>12</v>
      </c>
      <c r="F122" s="3">
        <v>36557</v>
      </c>
      <c r="G122" t="s">
        <v>46</v>
      </c>
      <c r="H122">
        <v>59886</v>
      </c>
      <c r="I122" t="s">
        <v>68</v>
      </c>
      <c r="J122" t="s">
        <v>65</v>
      </c>
    </row>
    <row r="123" spans="1:10" x14ac:dyDescent="0.25">
      <c r="A123">
        <v>13</v>
      </c>
      <c r="B123" t="s">
        <v>15</v>
      </c>
      <c r="C123" s="1">
        <v>44527</v>
      </c>
      <c r="D123" s="2">
        <v>0.625</v>
      </c>
      <c r="E123" t="s">
        <v>29</v>
      </c>
      <c r="F123" s="4">
        <v>45659</v>
      </c>
      <c r="G123" t="s">
        <v>33</v>
      </c>
      <c r="H123">
        <v>25203</v>
      </c>
      <c r="I123" t="s">
        <v>61</v>
      </c>
      <c r="J123" t="s">
        <v>78</v>
      </c>
    </row>
    <row r="124" spans="1:10" x14ac:dyDescent="0.25">
      <c r="A124">
        <v>13</v>
      </c>
      <c r="B124" t="s">
        <v>15</v>
      </c>
      <c r="C124" s="1">
        <v>44527</v>
      </c>
      <c r="D124" s="2">
        <v>0.625</v>
      </c>
      <c r="E124" t="s">
        <v>42</v>
      </c>
      <c r="F124" s="3">
        <v>36617</v>
      </c>
      <c r="G124" t="s">
        <v>37</v>
      </c>
      <c r="H124">
        <v>53040</v>
      </c>
      <c r="I124" t="s">
        <v>54</v>
      </c>
      <c r="J124" t="s">
        <v>44</v>
      </c>
    </row>
    <row r="125" spans="1:10" x14ac:dyDescent="0.25">
      <c r="A125">
        <v>13</v>
      </c>
      <c r="B125" t="s">
        <v>15</v>
      </c>
      <c r="C125" s="1">
        <v>44527</v>
      </c>
      <c r="D125" s="2">
        <v>0.625</v>
      </c>
      <c r="E125" t="s">
        <v>40</v>
      </c>
      <c r="F125" t="s">
        <v>60</v>
      </c>
      <c r="G125" t="s">
        <v>21</v>
      </c>
      <c r="H125">
        <v>26911</v>
      </c>
      <c r="I125" t="s">
        <v>43</v>
      </c>
      <c r="J125" t="s">
        <v>76</v>
      </c>
    </row>
    <row r="126" spans="1:10" x14ac:dyDescent="0.25">
      <c r="A126">
        <v>13</v>
      </c>
      <c r="B126" t="s">
        <v>15</v>
      </c>
      <c r="C126" s="1">
        <v>44527</v>
      </c>
      <c r="D126" s="2">
        <v>0.72916666666666663</v>
      </c>
      <c r="E126" t="s">
        <v>25</v>
      </c>
      <c r="F126" t="s">
        <v>60</v>
      </c>
      <c r="G126" t="s">
        <v>17</v>
      </c>
      <c r="H126">
        <v>31166</v>
      </c>
      <c r="I126" t="s">
        <v>62</v>
      </c>
      <c r="J126" t="s">
        <v>23</v>
      </c>
    </row>
    <row r="127" spans="1:10" x14ac:dyDescent="0.25">
      <c r="A127">
        <v>13</v>
      </c>
      <c r="B127" t="s">
        <v>45</v>
      </c>
      <c r="C127" s="1">
        <v>44528</v>
      </c>
      <c r="D127" s="2">
        <v>0.58333333333333337</v>
      </c>
      <c r="E127" t="s">
        <v>11</v>
      </c>
      <c r="F127" s="3">
        <v>36526</v>
      </c>
      <c r="G127" t="s">
        <v>36</v>
      </c>
      <c r="H127">
        <v>16957</v>
      </c>
      <c r="I127" t="s">
        <v>13</v>
      </c>
      <c r="J127" t="s">
        <v>59</v>
      </c>
    </row>
    <row r="128" spans="1:10" x14ac:dyDescent="0.25">
      <c r="A128">
        <v>13</v>
      </c>
      <c r="B128" t="s">
        <v>45</v>
      </c>
      <c r="C128" s="1">
        <v>44528</v>
      </c>
      <c r="D128" s="2">
        <v>0.58333333333333337</v>
      </c>
      <c r="E128" t="s">
        <v>20</v>
      </c>
      <c r="F128" s="4">
        <v>45749</v>
      </c>
      <c r="G128" t="s">
        <v>32</v>
      </c>
      <c r="H128">
        <v>32020</v>
      </c>
      <c r="I128" t="s">
        <v>22</v>
      </c>
      <c r="J128" t="s">
        <v>39</v>
      </c>
    </row>
    <row r="129" spans="1:10" x14ac:dyDescent="0.25">
      <c r="A129">
        <v>13</v>
      </c>
      <c r="B129" t="s">
        <v>45</v>
      </c>
      <c r="C129" s="1">
        <v>44528</v>
      </c>
      <c r="D129" s="2">
        <v>0.58333333333333337</v>
      </c>
      <c r="E129" t="s">
        <v>51</v>
      </c>
      <c r="F129" s="4">
        <v>45689</v>
      </c>
      <c r="G129" t="s">
        <v>47</v>
      </c>
      <c r="H129">
        <v>53245</v>
      </c>
      <c r="I129" t="s">
        <v>56</v>
      </c>
      <c r="J129" t="s">
        <v>14</v>
      </c>
    </row>
    <row r="130" spans="1:10" x14ac:dyDescent="0.25">
      <c r="A130">
        <v>13</v>
      </c>
      <c r="B130" t="s">
        <v>45</v>
      </c>
      <c r="C130" s="1">
        <v>44528</v>
      </c>
      <c r="D130" s="2">
        <v>0.6875</v>
      </c>
      <c r="E130" t="s">
        <v>28</v>
      </c>
      <c r="F130" s="4">
        <v>45658</v>
      </c>
      <c r="G130" t="s">
        <v>16</v>
      </c>
      <c r="H130">
        <v>40041</v>
      </c>
      <c r="I130" t="s">
        <v>30</v>
      </c>
      <c r="J130" t="s">
        <v>53</v>
      </c>
    </row>
    <row r="131" spans="1:10" x14ac:dyDescent="0.25">
      <c r="A131">
        <v>14</v>
      </c>
      <c r="B131" t="s">
        <v>79</v>
      </c>
      <c r="C131" s="1">
        <v>44530</v>
      </c>
      <c r="D131" s="2">
        <v>0.8125</v>
      </c>
      <c r="E131" t="s">
        <v>46</v>
      </c>
      <c r="F131" s="4">
        <v>45658</v>
      </c>
      <c r="G131" t="s">
        <v>40</v>
      </c>
      <c r="H131">
        <v>50757</v>
      </c>
      <c r="I131" t="s">
        <v>48</v>
      </c>
      <c r="J131" t="s">
        <v>39</v>
      </c>
    </row>
    <row r="132" spans="1:10" x14ac:dyDescent="0.25">
      <c r="A132">
        <v>14</v>
      </c>
      <c r="B132" t="s">
        <v>79</v>
      </c>
      <c r="C132" s="1">
        <v>44530</v>
      </c>
      <c r="D132" s="2">
        <v>0.84375</v>
      </c>
      <c r="E132" t="s">
        <v>17</v>
      </c>
      <c r="F132" s="3">
        <v>36526</v>
      </c>
      <c r="G132" t="s">
        <v>29</v>
      </c>
      <c r="H132">
        <v>35558</v>
      </c>
      <c r="I132" t="s">
        <v>58</v>
      </c>
      <c r="J132" t="s">
        <v>74</v>
      </c>
    </row>
    <row r="133" spans="1:10" x14ac:dyDescent="0.25">
      <c r="A133">
        <v>14</v>
      </c>
      <c r="B133" t="s">
        <v>80</v>
      </c>
      <c r="C133" s="1">
        <v>44531</v>
      </c>
      <c r="D133" s="2">
        <v>0.8125</v>
      </c>
      <c r="E133" t="s">
        <v>37</v>
      </c>
      <c r="F133" s="4">
        <v>45690</v>
      </c>
      <c r="G133" t="s">
        <v>20</v>
      </c>
      <c r="H133">
        <v>26951</v>
      </c>
      <c r="I133" t="s">
        <v>66</v>
      </c>
      <c r="J133" t="s">
        <v>71</v>
      </c>
    </row>
    <row r="134" spans="1:10" x14ac:dyDescent="0.25">
      <c r="A134">
        <v>14</v>
      </c>
      <c r="B134" t="s">
        <v>80</v>
      </c>
      <c r="C134" s="1">
        <v>44531</v>
      </c>
      <c r="D134" s="2">
        <v>0.8125</v>
      </c>
      <c r="E134" t="s">
        <v>47</v>
      </c>
      <c r="F134" s="4">
        <v>45658</v>
      </c>
      <c r="G134" t="s">
        <v>25</v>
      </c>
      <c r="H134">
        <v>59626</v>
      </c>
      <c r="I134" t="s">
        <v>70</v>
      </c>
      <c r="J134" t="s">
        <v>73</v>
      </c>
    </row>
    <row r="135" spans="1:10" x14ac:dyDescent="0.25">
      <c r="A135">
        <v>14</v>
      </c>
      <c r="B135" t="s">
        <v>80</v>
      </c>
      <c r="C135" s="1">
        <v>44531</v>
      </c>
      <c r="D135" s="2">
        <v>0.8125</v>
      </c>
      <c r="E135" t="s">
        <v>21</v>
      </c>
      <c r="F135" t="s">
        <v>60</v>
      </c>
      <c r="G135" t="s">
        <v>24</v>
      </c>
      <c r="H135">
        <v>30328</v>
      </c>
      <c r="I135" t="s">
        <v>64</v>
      </c>
      <c r="J135" t="s">
        <v>81</v>
      </c>
    </row>
    <row r="136" spans="1:10" x14ac:dyDescent="0.25">
      <c r="A136">
        <v>14</v>
      </c>
      <c r="B136" t="s">
        <v>80</v>
      </c>
      <c r="C136" s="1">
        <v>44531</v>
      </c>
      <c r="D136" s="2">
        <v>0.8125</v>
      </c>
      <c r="E136" t="s">
        <v>32</v>
      </c>
      <c r="F136" s="4">
        <v>45659</v>
      </c>
      <c r="G136" t="s">
        <v>28</v>
      </c>
      <c r="H136">
        <v>20388</v>
      </c>
      <c r="I136" t="s">
        <v>34</v>
      </c>
      <c r="J136" t="s">
        <v>27</v>
      </c>
    </row>
    <row r="137" spans="1:10" x14ac:dyDescent="0.25">
      <c r="A137">
        <v>14</v>
      </c>
      <c r="B137" t="s">
        <v>80</v>
      </c>
      <c r="C137" s="1">
        <v>44531</v>
      </c>
      <c r="D137" s="2">
        <v>0.84375</v>
      </c>
      <c r="E137" t="s">
        <v>33</v>
      </c>
      <c r="F137" s="4">
        <v>45659</v>
      </c>
      <c r="G137" t="s">
        <v>51</v>
      </c>
      <c r="H137">
        <v>41400</v>
      </c>
      <c r="I137" t="s">
        <v>55</v>
      </c>
      <c r="J137" t="s">
        <v>35</v>
      </c>
    </row>
    <row r="138" spans="1:10" x14ac:dyDescent="0.25">
      <c r="A138">
        <v>14</v>
      </c>
      <c r="B138" t="s">
        <v>80</v>
      </c>
      <c r="C138" s="1">
        <v>44531</v>
      </c>
      <c r="D138" s="2">
        <v>0.84375</v>
      </c>
      <c r="E138" t="s">
        <v>36</v>
      </c>
      <c r="F138" s="4">
        <v>45661</v>
      </c>
      <c r="G138" t="s">
        <v>42</v>
      </c>
      <c r="H138">
        <v>39641</v>
      </c>
      <c r="I138" t="s">
        <v>38</v>
      </c>
      <c r="J138" t="s">
        <v>19</v>
      </c>
    </row>
    <row r="139" spans="1:10" x14ac:dyDescent="0.25">
      <c r="A139">
        <v>14</v>
      </c>
      <c r="B139" t="s">
        <v>82</v>
      </c>
      <c r="C139" s="1">
        <v>44532</v>
      </c>
      <c r="D139" s="2">
        <v>0.8125</v>
      </c>
      <c r="E139" t="s">
        <v>50</v>
      </c>
      <c r="F139" s="3">
        <v>36557</v>
      </c>
      <c r="G139" t="s">
        <v>11</v>
      </c>
      <c r="H139">
        <v>54202</v>
      </c>
      <c r="I139" t="s">
        <v>52</v>
      </c>
      <c r="J139" t="s">
        <v>31</v>
      </c>
    </row>
    <row r="140" spans="1:10" x14ac:dyDescent="0.25">
      <c r="A140">
        <v>14</v>
      </c>
      <c r="B140" t="s">
        <v>82</v>
      </c>
      <c r="C140" s="1">
        <v>44532</v>
      </c>
      <c r="D140" s="2">
        <v>0.84375</v>
      </c>
      <c r="E140" t="s">
        <v>16</v>
      </c>
      <c r="F140" s="4">
        <v>45718</v>
      </c>
      <c r="G140" t="s">
        <v>12</v>
      </c>
      <c r="H140">
        <v>73123</v>
      </c>
      <c r="I140" t="s">
        <v>18</v>
      </c>
      <c r="J140" t="s">
        <v>49</v>
      </c>
    </row>
    <row r="141" spans="1:10" x14ac:dyDescent="0.25">
      <c r="A141">
        <v>15</v>
      </c>
      <c r="B141" t="s">
        <v>15</v>
      </c>
      <c r="C141" s="1">
        <v>44534</v>
      </c>
      <c r="D141" s="2">
        <v>0.52083333333333337</v>
      </c>
      <c r="E141" t="s">
        <v>47</v>
      </c>
      <c r="F141" s="4">
        <v>45718</v>
      </c>
      <c r="G141" t="s">
        <v>28</v>
      </c>
      <c r="H141">
        <v>59942</v>
      </c>
      <c r="I141" t="s">
        <v>70</v>
      </c>
      <c r="J141" t="s">
        <v>44</v>
      </c>
    </row>
    <row r="142" spans="1:10" x14ac:dyDescent="0.25">
      <c r="A142">
        <v>15</v>
      </c>
      <c r="B142" t="s">
        <v>15</v>
      </c>
      <c r="C142" s="1">
        <v>44534</v>
      </c>
      <c r="D142" s="2">
        <v>0.625</v>
      </c>
      <c r="E142" t="s">
        <v>46</v>
      </c>
      <c r="F142" s="3">
        <v>36526</v>
      </c>
      <c r="G142" t="s">
        <v>24</v>
      </c>
      <c r="H142">
        <v>51948</v>
      </c>
      <c r="I142" t="s">
        <v>48</v>
      </c>
      <c r="J142" t="s">
        <v>19</v>
      </c>
    </row>
    <row r="143" spans="1:10" x14ac:dyDescent="0.25">
      <c r="A143">
        <v>15</v>
      </c>
      <c r="B143" t="s">
        <v>15</v>
      </c>
      <c r="C143" s="1">
        <v>44534</v>
      </c>
      <c r="D143" s="2">
        <v>0.625</v>
      </c>
      <c r="E143" t="s">
        <v>37</v>
      </c>
      <c r="F143" s="4">
        <v>45658</v>
      </c>
      <c r="G143" t="s">
        <v>25</v>
      </c>
      <c r="H143">
        <v>28706</v>
      </c>
      <c r="I143" t="s">
        <v>66</v>
      </c>
      <c r="J143" t="s">
        <v>53</v>
      </c>
    </row>
    <row r="144" spans="1:10" x14ac:dyDescent="0.25">
      <c r="A144">
        <v>15</v>
      </c>
      <c r="B144" t="s">
        <v>15</v>
      </c>
      <c r="C144" s="1">
        <v>44534</v>
      </c>
      <c r="D144" s="2">
        <v>0.625</v>
      </c>
      <c r="E144" t="s">
        <v>21</v>
      </c>
      <c r="F144" t="s">
        <v>63</v>
      </c>
      <c r="G144" t="s">
        <v>42</v>
      </c>
      <c r="H144">
        <v>30729</v>
      </c>
      <c r="I144" t="s">
        <v>64</v>
      </c>
      <c r="J144" t="s">
        <v>73</v>
      </c>
    </row>
    <row r="145" spans="1:10" x14ac:dyDescent="0.25">
      <c r="A145">
        <v>15</v>
      </c>
      <c r="B145" t="s">
        <v>15</v>
      </c>
      <c r="C145" s="1">
        <v>44534</v>
      </c>
      <c r="D145" s="2">
        <v>0.72916666666666663</v>
      </c>
      <c r="E145" t="s">
        <v>32</v>
      </c>
      <c r="F145" s="4">
        <v>45660</v>
      </c>
      <c r="G145" t="s">
        <v>51</v>
      </c>
      <c r="H145">
        <v>20673</v>
      </c>
      <c r="I145" t="s">
        <v>34</v>
      </c>
      <c r="J145" t="s">
        <v>76</v>
      </c>
    </row>
    <row r="146" spans="1:10" x14ac:dyDescent="0.25">
      <c r="A146">
        <v>15</v>
      </c>
      <c r="B146" t="s">
        <v>45</v>
      </c>
      <c r="C146" s="1">
        <v>44535</v>
      </c>
      <c r="D146" s="2">
        <v>0.58333333333333337</v>
      </c>
      <c r="E146" t="s">
        <v>17</v>
      </c>
      <c r="F146" s="4">
        <v>45690</v>
      </c>
      <c r="G146" t="s">
        <v>11</v>
      </c>
      <c r="H146">
        <v>35639</v>
      </c>
      <c r="I146" t="s">
        <v>58</v>
      </c>
      <c r="J146" t="s">
        <v>27</v>
      </c>
    </row>
    <row r="147" spans="1:10" x14ac:dyDescent="0.25">
      <c r="A147">
        <v>15</v>
      </c>
      <c r="B147" t="s">
        <v>45</v>
      </c>
      <c r="C147" s="1">
        <v>44535</v>
      </c>
      <c r="D147" s="2">
        <v>0.58333333333333337</v>
      </c>
      <c r="E147" t="s">
        <v>50</v>
      </c>
      <c r="F147" s="3">
        <v>36586</v>
      </c>
      <c r="G147" t="s">
        <v>40</v>
      </c>
      <c r="H147">
        <v>57088</v>
      </c>
      <c r="I147" t="s">
        <v>52</v>
      </c>
      <c r="J147" t="s">
        <v>75</v>
      </c>
    </row>
    <row r="148" spans="1:10" x14ac:dyDescent="0.25">
      <c r="A148">
        <v>15</v>
      </c>
      <c r="B148" t="s">
        <v>45</v>
      </c>
      <c r="C148" s="1">
        <v>44535</v>
      </c>
      <c r="D148" s="2">
        <v>0.58333333333333337</v>
      </c>
      <c r="E148" t="s">
        <v>16</v>
      </c>
      <c r="F148" s="3">
        <v>36526</v>
      </c>
      <c r="G148" t="s">
        <v>29</v>
      </c>
      <c r="H148">
        <v>73172</v>
      </c>
      <c r="I148" t="s">
        <v>18</v>
      </c>
      <c r="J148" t="s">
        <v>23</v>
      </c>
    </row>
    <row r="149" spans="1:10" x14ac:dyDescent="0.25">
      <c r="A149">
        <v>15</v>
      </c>
      <c r="B149" t="s">
        <v>45</v>
      </c>
      <c r="C149" s="1">
        <v>44535</v>
      </c>
      <c r="D149" s="2">
        <v>0.6875</v>
      </c>
      <c r="E149" t="s">
        <v>33</v>
      </c>
      <c r="F149" s="4">
        <v>45689</v>
      </c>
      <c r="G149" t="s">
        <v>20</v>
      </c>
      <c r="H149">
        <v>41572</v>
      </c>
      <c r="I149" t="s">
        <v>55</v>
      </c>
      <c r="J149" t="s">
        <v>14</v>
      </c>
    </row>
    <row r="150" spans="1:10" x14ac:dyDescent="0.25">
      <c r="A150">
        <v>15</v>
      </c>
      <c r="B150" t="s">
        <v>69</v>
      </c>
      <c r="C150" s="1">
        <v>44536</v>
      </c>
      <c r="D150" s="2">
        <v>0.83333333333333337</v>
      </c>
      <c r="E150" t="s">
        <v>36</v>
      </c>
      <c r="F150" s="4">
        <v>45689</v>
      </c>
      <c r="G150" t="s">
        <v>12</v>
      </c>
      <c r="H150">
        <v>38906</v>
      </c>
      <c r="I150" t="s">
        <v>38</v>
      </c>
      <c r="J150" t="s">
        <v>35</v>
      </c>
    </row>
    <row r="151" spans="1:10" x14ac:dyDescent="0.25">
      <c r="A151">
        <v>16</v>
      </c>
      <c r="B151" t="s">
        <v>10</v>
      </c>
      <c r="C151" s="1">
        <v>44540</v>
      </c>
      <c r="D151" s="2">
        <v>0.83333333333333337</v>
      </c>
      <c r="E151" t="s">
        <v>11</v>
      </c>
      <c r="F151" s="4">
        <v>45689</v>
      </c>
      <c r="G151" t="s">
        <v>32</v>
      </c>
      <c r="H151">
        <v>16861</v>
      </c>
      <c r="I151" t="s">
        <v>13</v>
      </c>
      <c r="J151" t="s">
        <v>14</v>
      </c>
    </row>
    <row r="152" spans="1:10" x14ac:dyDescent="0.25">
      <c r="A152">
        <v>16</v>
      </c>
      <c r="B152" t="s">
        <v>15</v>
      </c>
      <c r="C152" s="1">
        <v>44541</v>
      </c>
      <c r="D152" s="2">
        <v>0.52083333333333337</v>
      </c>
      <c r="E152" t="s">
        <v>51</v>
      </c>
      <c r="F152" s="3">
        <v>36526</v>
      </c>
      <c r="G152" t="s">
        <v>21</v>
      </c>
      <c r="H152">
        <v>52613</v>
      </c>
      <c r="I152" t="s">
        <v>56</v>
      </c>
      <c r="J152" t="s">
        <v>31</v>
      </c>
    </row>
    <row r="153" spans="1:10" x14ac:dyDescent="0.25">
      <c r="A153">
        <v>16</v>
      </c>
      <c r="B153" t="s">
        <v>15</v>
      </c>
      <c r="C153" s="1">
        <v>44541</v>
      </c>
      <c r="D153" s="2">
        <v>0.625</v>
      </c>
      <c r="E153" t="s">
        <v>42</v>
      </c>
      <c r="F153" s="3">
        <v>36526</v>
      </c>
      <c r="G153" t="s">
        <v>33</v>
      </c>
      <c r="H153">
        <v>53093</v>
      </c>
      <c r="I153" t="s">
        <v>54</v>
      </c>
      <c r="J153" t="s">
        <v>65</v>
      </c>
    </row>
    <row r="154" spans="1:10" x14ac:dyDescent="0.25">
      <c r="A154">
        <v>16</v>
      </c>
      <c r="B154" t="s">
        <v>15</v>
      </c>
      <c r="C154" s="1">
        <v>44541</v>
      </c>
      <c r="D154" s="2">
        <v>0.625</v>
      </c>
      <c r="E154" t="s">
        <v>12</v>
      </c>
      <c r="F154" s="3">
        <v>36586</v>
      </c>
      <c r="G154" t="s">
        <v>37</v>
      </c>
      <c r="H154">
        <v>59653</v>
      </c>
      <c r="I154" t="s">
        <v>68</v>
      </c>
      <c r="J154" t="s">
        <v>75</v>
      </c>
    </row>
    <row r="155" spans="1:10" x14ac:dyDescent="0.25">
      <c r="A155">
        <v>16</v>
      </c>
      <c r="B155" t="s">
        <v>15</v>
      </c>
      <c r="C155" s="1">
        <v>44541</v>
      </c>
      <c r="D155" s="2">
        <v>0.625</v>
      </c>
      <c r="E155" t="s">
        <v>28</v>
      </c>
      <c r="F155" s="4">
        <v>45718</v>
      </c>
      <c r="G155" t="s">
        <v>17</v>
      </c>
      <c r="H155">
        <v>39959</v>
      </c>
      <c r="I155" t="s">
        <v>30</v>
      </c>
      <c r="J155" t="s">
        <v>73</v>
      </c>
    </row>
    <row r="156" spans="1:10" x14ac:dyDescent="0.25">
      <c r="A156">
        <v>16</v>
      </c>
      <c r="B156" t="s">
        <v>15</v>
      </c>
      <c r="C156" s="1">
        <v>44541</v>
      </c>
      <c r="D156" s="2">
        <v>0.72916666666666663</v>
      </c>
      <c r="E156" t="s">
        <v>40</v>
      </c>
      <c r="F156" t="s">
        <v>63</v>
      </c>
      <c r="G156" t="s">
        <v>16</v>
      </c>
      <c r="H156">
        <v>27606</v>
      </c>
      <c r="I156" t="s">
        <v>43</v>
      </c>
      <c r="J156" t="s">
        <v>59</v>
      </c>
    </row>
    <row r="157" spans="1:10" x14ac:dyDescent="0.25">
      <c r="A157">
        <v>16</v>
      </c>
      <c r="B157" t="s">
        <v>45</v>
      </c>
      <c r="C157" s="1">
        <v>44542</v>
      </c>
      <c r="D157" s="2">
        <v>0.58333333333333337</v>
      </c>
      <c r="E157" t="s">
        <v>24</v>
      </c>
      <c r="F157" t="s">
        <v>60</v>
      </c>
      <c r="G157" t="s">
        <v>47</v>
      </c>
      <c r="H157">
        <v>18065</v>
      </c>
      <c r="I157" t="s">
        <v>26</v>
      </c>
      <c r="J157" t="s">
        <v>57</v>
      </c>
    </row>
    <row r="158" spans="1:10" x14ac:dyDescent="0.25">
      <c r="A158">
        <v>16</v>
      </c>
      <c r="B158" t="s">
        <v>45</v>
      </c>
      <c r="C158" s="1">
        <v>44542</v>
      </c>
      <c r="D158" s="2">
        <v>0.58333333333333337</v>
      </c>
      <c r="E158" t="s">
        <v>20</v>
      </c>
      <c r="F158" s="3">
        <v>36617</v>
      </c>
      <c r="G158" t="s">
        <v>46</v>
      </c>
      <c r="H158">
        <v>31959</v>
      </c>
      <c r="I158" t="s">
        <v>22</v>
      </c>
      <c r="J158" t="s">
        <v>72</v>
      </c>
    </row>
    <row r="159" spans="1:10" x14ac:dyDescent="0.25">
      <c r="A159">
        <v>16</v>
      </c>
      <c r="B159" t="s">
        <v>45</v>
      </c>
      <c r="C159" s="1">
        <v>44542</v>
      </c>
      <c r="D159" s="2">
        <v>0.6875</v>
      </c>
      <c r="E159" t="s">
        <v>29</v>
      </c>
      <c r="F159" s="4">
        <v>45717</v>
      </c>
      <c r="G159" t="s">
        <v>36</v>
      </c>
      <c r="H159">
        <v>24066</v>
      </c>
      <c r="I159" t="s">
        <v>61</v>
      </c>
      <c r="J159" t="s">
        <v>39</v>
      </c>
    </row>
    <row r="160" spans="1:10" x14ac:dyDescent="0.25">
      <c r="A160">
        <v>17</v>
      </c>
      <c r="B160" t="s">
        <v>79</v>
      </c>
      <c r="C160" s="1">
        <v>44544</v>
      </c>
      <c r="D160" s="2">
        <v>0.82291666666666663</v>
      </c>
      <c r="E160" t="s">
        <v>40</v>
      </c>
      <c r="F160" t="s">
        <v>67</v>
      </c>
      <c r="G160" t="s">
        <v>33</v>
      </c>
      <c r="H160">
        <v>26836</v>
      </c>
      <c r="I160" t="s">
        <v>43</v>
      </c>
      <c r="J160" t="s">
        <v>27</v>
      </c>
    </row>
    <row r="161" spans="1:10" x14ac:dyDescent="0.25">
      <c r="A161">
        <v>17</v>
      </c>
      <c r="B161" t="s">
        <v>79</v>
      </c>
      <c r="C161" s="1">
        <v>44544</v>
      </c>
      <c r="D161" s="2">
        <v>0.83333333333333337</v>
      </c>
      <c r="E161" t="s">
        <v>51</v>
      </c>
      <c r="F161" s="3">
        <v>36708</v>
      </c>
      <c r="G161" t="s">
        <v>17</v>
      </c>
      <c r="H161">
        <v>52401</v>
      </c>
      <c r="I161" t="s">
        <v>56</v>
      </c>
      <c r="J161" t="s">
        <v>19</v>
      </c>
    </row>
    <row r="162" spans="1:10" x14ac:dyDescent="0.25">
      <c r="A162">
        <v>17</v>
      </c>
      <c r="B162" t="s">
        <v>80</v>
      </c>
      <c r="C162" s="1">
        <v>44545</v>
      </c>
      <c r="D162" s="2">
        <v>0.8125</v>
      </c>
      <c r="E162" t="s">
        <v>25</v>
      </c>
      <c r="F162" t="s">
        <v>63</v>
      </c>
      <c r="G162" t="s">
        <v>21</v>
      </c>
      <c r="H162">
        <v>30362</v>
      </c>
      <c r="I162" t="s">
        <v>62</v>
      </c>
      <c r="J162" t="s">
        <v>83</v>
      </c>
    </row>
    <row r="163" spans="1:10" x14ac:dyDescent="0.25">
      <c r="A163">
        <v>17</v>
      </c>
      <c r="B163" t="s">
        <v>80</v>
      </c>
      <c r="C163" s="1">
        <v>44545</v>
      </c>
      <c r="D163" s="2">
        <v>0.8125</v>
      </c>
      <c r="E163" t="s">
        <v>29</v>
      </c>
      <c r="F163" s="4">
        <v>45690</v>
      </c>
      <c r="G163" t="s">
        <v>37</v>
      </c>
      <c r="H163">
        <v>22861</v>
      </c>
      <c r="I163" t="s">
        <v>61</v>
      </c>
      <c r="J163" t="s">
        <v>76</v>
      </c>
    </row>
    <row r="164" spans="1:10" x14ac:dyDescent="0.25">
      <c r="A164">
        <v>17</v>
      </c>
      <c r="B164" t="s">
        <v>80</v>
      </c>
      <c r="C164" s="1">
        <v>44545</v>
      </c>
      <c r="D164" s="2">
        <v>0.83333333333333337</v>
      </c>
      <c r="E164" t="s">
        <v>12</v>
      </c>
      <c r="F164" s="3">
        <v>36557</v>
      </c>
      <c r="G164" t="s">
        <v>47</v>
      </c>
      <c r="H164">
        <v>59777</v>
      </c>
      <c r="I164" t="s">
        <v>68</v>
      </c>
      <c r="J164" t="s">
        <v>53</v>
      </c>
    </row>
    <row r="165" spans="1:10" x14ac:dyDescent="0.25">
      <c r="A165">
        <v>17</v>
      </c>
      <c r="B165" t="s">
        <v>82</v>
      </c>
      <c r="C165" s="1">
        <v>44546</v>
      </c>
      <c r="D165" s="2">
        <v>0.82291666666666663</v>
      </c>
      <c r="E165" t="s">
        <v>28</v>
      </c>
      <c r="F165" s="4">
        <v>45658</v>
      </c>
      <c r="G165" t="s">
        <v>36</v>
      </c>
      <c r="H165">
        <v>13933</v>
      </c>
      <c r="I165" t="s">
        <v>30</v>
      </c>
      <c r="J165" t="s">
        <v>14</v>
      </c>
    </row>
    <row r="166" spans="1:10" x14ac:dyDescent="0.25">
      <c r="A166">
        <v>17</v>
      </c>
      <c r="B166" t="s">
        <v>82</v>
      </c>
      <c r="C166" s="1">
        <v>44546</v>
      </c>
      <c r="D166" s="2">
        <v>0.83333333333333337</v>
      </c>
      <c r="E166" t="s">
        <v>42</v>
      </c>
      <c r="F166" s="4">
        <v>45717</v>
      </c>
      <c r="G166" t="s">
        <v>46</v>
      </c>
      <c r="H166">
        <v>52951</v>
      </c>
      <c r="I166" t="s">
        <v>54</v>
      </c>
      <c r="J166" t="s">
        <v>35</v>
      </c>
    </row>
    <row r="167" spans="1:10" x14ac:dyDescent="0.25">
      <c r="A167">
        <v>18</v>
      </c>
      <c r="B167" t="s">
        <v>15</v>
      </c>
      <c r="C167" s="1">
        <v>44548</v>
      </c>
      <c r="D167" s="2">
        <v>0.72916666666666663</v>
      </c>
      <c r="E167" t="s">
        <v>17</v>
      </c>
      <c r="F167" s="4">
        <v>45661</v>
      </c>
      <c r="G167" t="s">
        <v>12</v>
      </c>
      <c r="H167">
        <v>36166</v>
      </c>
      <c r="I167" t="s">
        <v>58</v>
      </c>
      <c r="J167" t="s">
        <v>44</v>
      </c>
    </row>
    <row r="168" spans="1:10" x14ac:dyDescent="0.25">
      <c r="A168">
        <v>18</v>
      </c>
      <c r="B168" t="s">
        <v>45</v>
      </c>
      <c r="C168" s="1">
        <v>44549</v>
      </c>
      <c r="D168" s="2">
        <v>0.58333333333333337</v>
      </c>
      <c r="E168" t="s">
        <v>21</v>
      </c>
      <c r="F168" t="s">
        <v>60</v>
      </c>
      <c r="G168" t="s">
        <v>28</v>
      </c>
      <c r="H168">
        <v>30631</v>
      </c>
      <c r="I168" t="s">
        <v>64</v>
      </c>
      <c r="J168" t="s">
        <v>27</v>
      </c>
    </row>
    <row r="169" spans="1:10" x14ac:dyDescent="0.25">
      <c r="A169">
        <v>18</v>
      </c>
      <c r="B169" t="s">
        <v>45</v>
      </c>
      <c r="C169" s="1">
        <v>44549</v>
      </c>
      <c r="D169" s="2">
        <v>0.59375</v>
      </c>
      <c r="E169" t="s">
        <v>46</v>
      </c>
      <c r="F169" t="s">
        <v>84</v>
      </c>
      <c r="G169" t="s">
        <v>51</v>
      </c>
      <c r="H169">
        <v>52127</v>
      </c>
      <c r="I169" t="s">
        <v>48</v>
      </c>
      <c r="J169" t="s">
        <v>49</v>
      </c>
    </row>
    <row r="170" spans="1:10" x14ac:dyDescent="0.25">
      <c r="A170">
        <v>18</v>
      </c>
      <c r="B170" t="s">
        <v>45</v>
      </c>
      <c r="C170" s="1">
        <v>44549</v>
      </c>
      <c r="D170" s="2">
        <v>0.6875</v>
      </c>
      <c r="E170" t="s">
        <v>50</v>
      </c>
      <c r="F170" s="4">
        <v>45690</v>
      </c>
      <c r="G170" t="s">
        <v>42</v>
      </c>
      <c r="H170">
        <v>45421</v>
      </c>
      <c r="I170" t="s">
        <v>52</v>
      </c>
      <c r="J170" t="s">
        <v>19</v>
      </c>
    </row>
    <row r="171" spans="1:10" x14ac:dyDescent="0.25">
      <c r="A171">
        <v>19</v>
      </c>
      <c r="B171" t="s">
        <v>45</v>
      </c>
      <c r="C171" s="1">
        <v>44556</v>
      </c>
      <c r="D171" s="2">
        <v>0.625</v>
      </c>
      <c r="E171" t="s">
        <v>47</v>
      </c>
      <c r="F171" s="4">
        <v>45691</v>
      </c>
      <c r="G171" t="s">
        <v>37</v>
      </c>
      <c r="H171">
        <v>41027</v>
      </c>
      <c r="I171" t="s">
        <v>70</v>
      </c>
      <c r="J171" t="s">
        <v>74</v>
      </c>
    </row>
    <row r="172" spans="1:10" x14ac:dyDescent="0.25">
      <c r="A172">
        <v>19</v>
      </c>
      <c r="B172" t="s">
        <v>45</v>
      </c>
      <c r="C172" s="1">
        <v>44556</v>
      </c>
      <c r="D172" s="2">
        <v>0.625</v>
      </c>
      <c r="E172" t="s">
        <v>51</v>
      </c>
      <c r="F172" s="4">
        <v>45811</v>
      </c>
      <c r="G172" t="s">
        <v>20</v>
      </c>
      <c r="H172">
        <v>53226</v>
      </c>
      <c r="I172" t="s">
        <v>56</v>
      </c>
      <c r="J172" t="s">
        <v>73</v>
      </c>
    </row>
    <row r="173" spans="1:10" x14ac:dyDescent="0.25">
      <c r="A173">
        <v>19</v>
      </c>
      <c r="B173" t="s">
        <v>45</v>
      </c>
      <c r="C173" s="1">
        <v>44556</v>
      </c>
      <c r="D173" s="2">
        <v>0.625</v>
      </c>
      <c r="E173" t="s">
        <v>40</v>
      </c>
      <c r="F173" t="s">
        <v>77</v>
      </c>
      <c r="G173" t="s">
        <v>12</v>
      </c>
      <c r="H173">
        <v>26940</v>
      </c>
      <c r="I173" t="s">
        <v>43</v>
      </c>
      <c r="J173" t="s">
        <v>57</v>
      </c>
    </row>
    <row r="174" spans="1:10" x14ac:dyDescent="0.25">
      <c r="A174">
        <v>19</v>
      </c>
      <c r="B174" t="s">
        <v>45</v>
      </c>
      <c r="C174" s="1">
        <v>44556</v>
      </c>
      <c r="D174" s="2">
        <v>0.625</v>
      </c>
      <c r="E174" t="s">
        <v>50</v>
      </c>
      <c r="F174" s="3">
        <v>36586</v>
      </c>
      <c r="G174" t="s">
        <v>29</v>
      </c>
      <c r="H174">
        <v>40539</v>
      </c>
      <c r="I174" t="s">
        <v>52</v>
      </c>
      <c r="J174" t="s">
        <v>31</v>
      </c>
    </row>
    <row r="175" spans="1:10" x14ac:dyDescent="0.25">
      <c r="A175">
        <v>19</v>
      </c>
      <c r="B175" t="s">
        <v>45</v>
      </c>
      <c r="C175" s="1">
        <v>44556</v>
      </c>
      <c r="D175" s="2">
        <v>0.72916666666666663</v>
      </c>
      <c r="E175" t="s">
        <v>33</v>
      </c>
      <c r="F175" s="4">
        <v>45660</v>
      </c>
      <c r="G175" t="s">
        <v>28</v>
      </c>
      <c r="H175">
        <v>41907</v>
      </c>
      <c r="I175" t="s">
        <v>55</v>
      </c>
      <c r="J175" t="s">
        <v>49</v>
      </c>
    </row>
    <row r="176" spans="1:10" x14ac:dyDescent="0.25">
      <c r="A176">
        <v>19</v>
      </c>
      <c r="B176" t="s">
        <v>45</v>
      </c>
      <c r="C176" s="1">
        <v>44556</v>
      </c>
      <c r="D176" s="2">
        <v>0.83333333333333337</v>
      </c>
      <c r="E176" t="s">
        <v>25</v>
      </c>
      <c r="F176" s="3">
        <v>36557</v>
      </c>
      <c r="G176" t="s">
        <v>11</v>
      </c>
      <c r="H176">
        <v>30141</v>
      </c>
      <c r="I176" t="s">
        <v>62</v>
      </c>
      <c r="J176" t="s">
        <v>59</v>
      </c>
    </row>
    <row r="177" spans="1:10" x14ac:dyDescent="0.25">
      <c r="A177">
        <v>19</v>
      </c>
      <c r="B177" t="s">
        <v>69</v>
      </c>
      <c r="C177" s="1">
        <v>44557</v>
      </c>
      <c r="D177" s="2">
        <v>0.83333333333333337</v>
      </c>
      <c r="E177" t="s">
        <v>46</v>
      </c>
      <c r="F177" s="4">
        <v>45658</v>
      </c>
      <c r="G177" t="s">
        <v>16</v>
      </c>
      <c r="H177">
        <v>52178</v>
      </c>
      <c r="I177" t="s">
        <v>48</v>
      </c>
      <c r="J177" t="s">
        <v>23</v>
      </c>
    </row>
    <row r="178" spans="1:10" x14ac:dyDescent="0.25">
      <c r="A178">
        <v>20</v>
      </c>
      <c r="B178" t="s">
        <v>79</v>
      </c>
      <c r="C178" s="1">
        <v>44558</v>
      </c>
      <c r="D178" s="2">
        <v>0.625</v>
      </c>
      <c r="E178" t="s">
        <v>37</v>
      </c>
      <c r="F178" s="4">
        <v>45658</v>
      </c>
      <c r="G178" t="s">
        <v>50</v>
      </c>
      <c r="H178">
        <v>31304</v>
      </c>
      <c r="I178" t="s">
        <v>66</v>
      </c>
      <c r="J178" t="s">
        <v>53</v>
      </c>
    </row>
    <row r="179" spans="1:10" x14ac:dyDescent="0.25">
      <c r="A179">
        <v>20</v>
      </c>
      <c r="B179" t="s">
        <v>79</v>
      </c>
      <c r="C179" s="1">
        <v>44558</v>
      </c>
      <c r="D179" s="2">
        <v>0.625</v>
      </c>
      <c r="E179" t="s">
        <v>29</v>
      </c>
      <c r="F179" s="3">
        <v>36586</v>
      </c>
      <c r="G179" t="s">
        <v>40</v>
      </c>
      <c r="H179">
        <v>24433</v>
      </c>
      <c r="I179" t="s">
        <v>61</v>
      </c>
      <c r="J179" t="s">
        <v>19</v>
      </c>
    </row>
    <row r="180" spans="1:10" x14ac:dyDescent="0.25">
      <c r="A180">
        <v>20</v>
      </c>
      <c r="B180" t="s">
        <v>79</v>
      </c>
      <c r="C180" s="1">
        <v>44558</v>
      </c>
      <c r="D180" s="2">
        <v>0.625</v>
      </c>
      <c r="E180" t="s">
        <v>32</v>
      </c>
      <c r="F180" s="4">
        <v>45661</v>
      </c>
      <c r="G180" t="s">
        <v>47</v>
      </c>
      <c r="H180">
        <v>20073</v>
      </c>
      <c r="I180" t="s">
        <v>34</v>
      </c>
      <c r="J180" t="s">
        <v>59</v>
      </c>
    </row>
    <row r="181" spans="1:10" x14ac:dyDescent="0.25">
      <c r="A181">
        <v>20</v>
      </c>
      <c r="B181" t="s">
        <v>79</v>
      </c>
      <c r="C181" s="1">
        <v>44558</v>
      </c>
      <c r="D181" s="2">
        <v>0.83333333333333337</v>
      </c>
      <c r="E181" t="s">
        <v>20</v>
      </c>
      <c r="F181" s="3">
        <v>36526</v>
      </c>
      <c r="G181" t="s">
        <v>42</v>
      </c>
      <c r="H181">
        <v>32230</v>
      </c>
      <c r="I181" t="s">
        <v>22</v>
      </c>
      <c r="J181" t="s">
        <v>14</v>
      </c>
    </row>
    <row r="182" spans="1:10" x14ac:dyDescent="0.25">
      <c r="A182">
        <v>20</v>
      </c>
      <c r="B182" t="s">
        <v>80</v>
      </c>
      <c r="C182" s="1">
        <v>44559</v>
      </c>
      <c r="D182" s="2">
        <v>0.8125</v>
      </c>
      <c r="E182" t="s">
        <v>28</v>
      </c>
      <c r="F182" s="4">
        <v>45658</v>
      </c>
      <c r="G182" t="s">
        <v>25</v>
      </c>
      <c r="H182">
        <v>40080</v>
      </c>
      <c r="I182" t="s">
        <v>30</v>
      </c>
      <c r="J182" t="s">
        <v>35</v>
      </c>
    </row>
    <row r="183" spans="1:10" x14ac:dyDescent="0.25">
      <c r="A183">
        <v>20</v>
      </c>
      <c r="B183" t="s">
        <v>80</v>
      </c>
      <c r="C183" s="1">
        <v>44559</v>
      </c>
      <c r="D183" s="2">
        <v>0.84375</v>
      </c>
      <c r="E183" t="s">
        <v>11</v>
      </c>
      <c r="F183" t="s">
        <v>63</v>
      </c>
      <c r="G183" t="s">
        <v>51</v>
      </c>
      <c r="H183">
        <v>17009</v>
      </c>
      <c r="I183" t="s">
        <v>13</v>
      </c>
      <c r="J183" t="s">
        <v>27</v>
      </c>
    </row>
    <row r="184" spans="1:10" x14ac:dyDescent="0.25">
      <c r="A184">
        <v>20</v>
      </c>
      <c r="B184" t="s">
        <v>82</v>
      </c>
      <c r="C184" s="1">
        <v>44560</v>
      </c>
      <c r="D184" s="2">
        <v>0.84375</v>
      </c>
      <c r="E184" t="s">
        <v>16</v>
      </c>
      <c r="F184" s="4">
        <v>45717</v>
      </c>
      <c r="G184" t="s">
        <v>24</v>
      </c>
      <c r="H184">
        <v>73121</v>
      </c>
      <c r="I184" t="s">
        <v>18</v>
      </c>
      <c r="J184" t="s">
        <v>31</v>
      </c>
    </row>
    <row r="185" spans="1:10" x14ac:dyDescent="0.25">
      <c r="A185">
        <v>21</v>
      </c>
      <c r="B185" t="s">
        <v>15</v>
      </c>
      <c r="C185" s="1">
        <v>44562</v>
      </c>
      <c r="D185" s="2">
        <v>0.52083333333333337</v>
      </c>
      <c r="E185" t="s">
        <v>12</v>
      </c>
      <c r="F185" s="4">
        <v>45659</v>
      </c>
      <c r="G185" t="s">
        <v>51</v>
      </c>
      <c r="H185">
        <v>59757</v>
      </c>
      <c r="I185" t="s">
        <v>68</v>
      </c>
      <c r="J185" t="s">
        <v>65</v>
      </c>
    </row>
    <row r="186" spans="1:10" x14ac:dyDescent="0.25">
      <c r="A186">
        <v>21</v>
      </c>
      <c r="B186" t="s">
        <v>15</v>
      </c>
      <c r="C186" s="1">
        <v>44562</v>
      </c>
      <c r="D186" s="2">
        <v>0.625</v>
      </c>
      <c r="E186" t="s">
        <v>32</v>
      </c>
      <c r="F186" t="s">
        <v>63</v>
      </c>
      <c r="G186" t="s">
        <v>50</v>
      </c>
      <c r="H186">
        <v>20391</v>
      </c>
      <c r="I186" t="s">
        <v>34</v>
      </c>
      <c r="J186" t="s">
        <v>71</v>
      </c>
    </row>
    <row r="187" spans="1:10" x14ac:dyDescent="0.25">
      <c r="A187">
        <v>21</v>
      </c>
      <c r="B187" t="s">
        <v>15</v>
      </c>
      <c r="C187" s="1">
        <v>44562</v>
      </c>
      <c r="D187" s="2">
        <v>0.72916666666666663</v>
      </c>
      <c r="E187" t="s">
        <v>29</v>
      </c>
      <c r="F187" s="4">
        <v>45691</v>
      </c>
      <c r="G187" t="s">
        <v>47</v>
      </c>
      <c r="H187">
        <v>24351</v>
      </c>
      <c r="I187" t="s">
        <v>61</v>
      </c>
      <c r="J187" t="s">
        <v>59</v>
      </c>
    </row>
    <row r="188" spans="1:10" x14ac:dyDescent="0.25">
      <c r="A188">
        <v>21</v>
      </c>
      <c r="B188" t="s">
        <v>45</v>
      </c>
      <c r="C188" s="1">
        <v>44563</v>
      </c>
      <c r="D188" s="2">
        <v>0.58333333333333337</v>
      </c>
      <c r="E188" t="s">
        <v>17</v>
      </c>
      <c r="F188" s="4">
        <v>45717</v>
      </c>
      <c r="G188" t="s">
        <v>24</v>
      </c>
      <c r="H188">
        <v>36083</v>
      </c>
      <c r="I188" t="s">
        <v>58</v>
      </c>
      <c r="J188" t="s">
        <v>19</v>
      </c>
    </row>
    <row r="189" spans="1:10" x14ac:dyDescent="0.25">
      <c r="A189">
        <v>21</v>
      </c>
      <c r="B189" t="s">
        <v>45</v>
      </c>
      <c r="C189" s="1">
        <v>44563</v>
      </c>
      <c r="D189" s="2">
        <v>0.58333333333333337</v>
      </c>
      <c r="E189" t="s">
        <v>11</v>
      </c>
      <c r="F189" s="4">
        <v>45689</v>
      </c>
      <c r="G189" t="s">
        <v>33</v>
      </c>
      <c r="H189">
        <v>16876</v>
      </c>
      <c r="I189" t="s">
        <v>13</v>
      </c>
      <c r="J189" t="s">
        <v>23</v>
      </c>
    </row>
    <row r="190" spans="1:10" x14ac:dyDescent="0.25">
      <c r="A190">
        <v>21</v>
      </c>
      <c r="B190" t="s">
        <v>45</v>
      </c>
      <c r="C190" s="1">
        <v>44563</v>
      </c>
      <c r="D190" s="2">
        <v>0.58333333333333337</v>
      </c>
      <c r="E190" t="s">
        <v>36</v>
      </c>
      <c r="F190" s="4">
        <v>45691</v>
      </c>
      <c r="G190" t="s">
        <v>25</v>
      </c>
      <c r="H190">
        <v>38203</v>
      </c>
      <c r="I190" t="s">
        <v>38</v>
      </c>
      <c r="J190" t="s">
        <v>81</v>
      </c>
    </row>
    <row r="191" spans="1:10" x14ac:dyDescent="0.25">
      <c r="A191">
        <v>21</v>
      </c>
      <c r="B191" t="s">
        <v>45</v>
      </c>
      <c r="C191" s="1">
        <v>44563</v>
      </c>
      <c r="D191" s="2">
        <v>0.6875</v>
      </c>
      <c r="E191" t="s">
        <v>28</v>
      </c>
      <c r="F191" s="4">
        <v>45690</v>
      </c>
      <c r="G191" t="s">
        <v>42</v>
      </c>
      <c r="H191">
        <v>40072</v>
      </c>
      <c r="I191" t="s">
        <v>30</v>
      </c>
      <c r="J191" t="s">
        <v>53</v>
      </c>
    </row>
    <row r="192" spans="1:10" x14ac:dyDescent="0.25">
      <c r="A192">
        <v>21</v>
      </c>
      <c r="B192" t="s">
        <v>69</v>
      </c>
      <c r="C192" s="1">
        <v>44564</v>
      </c>
      <c r="D192" s="2">
        <v>0.72916666666666663</v>
      </c>
      <c r="E192" t="s">
        <v>16</v>
      </c>
      <c r="F192" t="s">
        <v>63</v>
      </c>
      <c r="G192" t="s">
        <v>21</v>
      </c>
      <c r="H192">
        <v>73045</v>
      </c>
      <c r="I192" t="s">
        <v>18</v>
      </c>
      <c r="J192" t="s">
        <v>35</v>
      </c>
    </row>
    <row r="193" spans="1:10" x14ac:dyDescent="0.25">
      <c r="A193">
        <v>18</v>
      </c>
      <c r="B193" t="s">
        <v>79</v>
      </c>
      <c r="C193" s="1">
        <v>44572</v>
      </c>
      <c r="D193" s="2">
        <v>0.82291666666666663</v>
      </c>
      <c r="E193" t="s">
        <v>37</v>
      </c>
      <c r="F193" s="4">
        <v>45748</v>
      </c>
      <c r="G193" t="s">
        <v>11</v>
      </c>
      <c r="H193">
        <v>27383</v>
      </c>
      <c r="I193" t="s">
        <v>66</v>
      </c>
      <c r="J193" t="s">
        <v>65</v>
      </c>
    </row>
    <row r="194" spans="1:10" x14ac:dyDescent="0.25">
      <c r="A194">
        <v>18</v>
      </c>
      <c r="B194" t="s">
        <v>80</v>
      </c>
      <c r="C194" s="1">
        <v>44573</v>
      </c>
      <c r="D194" s="2">
        <v>0.82291666666666663</v>
      </c>
      <c r="E194" t="s">
        <v>47</v>
      </c>
      <c r="F194" s="3">
        <v>36557</v>
      </c>
      <c r="G194" t="s">
        <v>40</v>
      </c>
      <c r="H194">
        <v>59775</v>
      </c>
      <c r="I194" t="s">
        <v>70</v>
      </c>
      <c r="J194" t="s">
        <v>76</v>
      </c>
    </row>
    <row r="195" spans="1:10" x14ac:dyDescent="0.25">
      <c r="A195">
        <v>22</v>
      </c>
      <c r="B195" t="s">
        <v>10</v>
      </c>
      <c r="C195" s="1">
        <v>44575</v>
      </c>
      <c r="D195" s="2">
        <v>0.83333333333333337</v>
      </c>
      <c r="E195" t="s">
        <v>25</v>
      </c>
      <c r="F195" s="4">
        <v>45658</v>
      </c>
      <c r="G195" t="s">
        <v>29</v>
      </c>
      <c r="H195">
        <v>30675</v>
      </c>
      <c r="I195" t="s">
        <v>62</v>
      </c>
      <c r="J195" t="s">
        <v>71</v>
      </c>
    </row>
    <row r="196" spans="1:10" x14ac:dyDescent="0.25">
      <c r="A196">
        <v>22</v>
      </c>
      <c r="B196" t="s">
        <v>15</v>
      </c>
      <c r="C196" s="1">
        <v>44576</v>
      </c>
      <c r="D196" s="2">
        <v>0.52083333333333337</v>
      </c>
      <c r="E196" t="s">
        <v>51</v>
      </c>
      <c r="F196" s="3">
        <v>36526</v>
      </c>
      <c r="G196" t="s">
        <v>28</v>
      </c>
      <c r="H196">
        <v>53319</v>
      </c>
      <c r="I196" t="s">
        <v>56</v>
      </c>
      <c r="J196" t="s">
        <v>23</v>
      </c>
    </row>
    <row r="197" spans="1:10" x14ac:dyDescent="0.25">
      <c r="A197">
        <v>22</v>
      </c>
      <c r="B197" t="s">
        <v>15</v>
      </c>
      <c r="C197" s="1">
        <v>44576</v>
      </c>
      <c r="D197" s="2">
        <v>0.625</v>
      </c>
      <c r="E197" t="s">
        <v>40</v>
      </c>
      <c r="F197" s="4">
        <v>45689</v>
      </c>
      <c r="G197" t="s">
        <v>36</v>
      </c>
      <c r="H197">
        <v>26629</v>
      </c>
      <c r="I197" t="s">
        <v>43</v>
      </c>
      <c r="J197" t="s">
        <v>39</v>
      </c>
    </row>
    <row r="198" spans="1:10" x14ac:dyDescent="0.25">
      <c r="A198">
        <v>22</v>
      </c>
      <c r="B198" t="s">
        <v>15</v>
      </c>
      <c r="C198" s="1">
        <v>44576</v>
      </c>
      <c r="D198" s="2">
        <v>0.625</v>
      </c>
      <c r="E198" t="s">
        <v>46</v>
      </c>
      <c r="F198" s="4">
        <v>45658</v>
      </c>
      <c r="G198" t="s">
        <v>32</v>
      </c>
      <c r="H198">
        <v>52223</v>
      </c>
      <c r="I198" t="s">
        <v>48</v>
      </c>
      <c r="J198" t="s">
        <v>19</v>
      </c>
    </row>
    <row r="199" spans="1:10" x14ac:dyDescent="0.25">
      <c r="A199">
        <v>22</v>
      </c>
      <c r="B199" t="s">
        <v>15</v>
      </c>
      <c r="C199" s="1">
        <v>44576</v>
      </c>
      <c r="D199" s="2">
        <v>0.625</v>
      </c>
      <c r="E199" t="s">
        <v>21</v>
      </c>
      <c r="F199" s="4">
        <v>45717</v>
      </c>
      <c r="G199" t="s">
        <v>37</v>
      </c>
      <c r="H199">
        <v>30057</v>
      </c>
      <c r="I199" t="s">
        <v>64</v>
      </c>
      <c r="J199" t="s">
        <v>78</v>
      </c>
    </row>
    <row r="200" spans="1:10" x14ac:dyDescent="0.25">
      <c r="A200">
        <v>22</v>
      </c>
      <c r="B200" t="s">
        <v>15</v>
      </c>
      <c r="C200" s="1">
        <v>44576</v>
      </c>
      <c r="D200" s="2">
        <v>0.72916666666666663</v>
      </c>
      <c r="E200" t="s">
        <v>33</v>
      </c>
      <c r="F200" s="4">
        <v>45690</v>
      </c>
      <c r="G200" t="s">
        <v>16</v>
      </c>
      <c r="H200">
        <v>41968</v>
      </c>
      <c r="I200" t="s">
        <v>55</v>
      </c>
      <c r="J200" t="s">
        <v>27</v>
      </c>
    </row>
    <row r="201" spans="1:10" x14ac:dyDescent="0.25">
      <c r="A201">
        <v>22</v>
      </c>
      <c r="B201" t="s">
        <v>45</v>
      </c>
      <c r="C201" s="1">
        <v>44577</v>
      </c>
      <c r="D201" s="2">
        <v>0.58333333333333337</v>
      </c>
      <c r="E201" t="s">
        <v>47</v>
      </c>
      <c r="F201" s="4">
        <v>45691</v>
      </c>
      <c r="G201" t="s">
        <v>17</v>
      </c>
      <c r="H201">
        <v>59951</v>
      </c>
      <c r="I201" t="s">
        <v>70</v>
      </c>
      <c r="J201" t="s">
        <v>35</v>
      </c>
    </row>
    <row r="202" spans="1:10" x14ac:dyDescent="0.25">
      <c r="A202">
        <v>22</v>
      </c>
      <c r="B202" t="s">
        <v>45</v>
      </c>
      <c r="C202" s="1">
        <v>44577</v>
      </c>
      <c r="D202" s="2">
        <v>0.58333333333333337</v>
      </c>
      <c r="E202" t="s">
        <v>42</v>
      </c>
      <c r="F202" s="3">
        <v>36586</v>
      </c>
      <c r="G202" t="s">
        <v>11</v>
      </c>
      <c r="H202">
        <v>52824</v>
      </c>
      <c r="I202" t="s">
        <v>54</v>
      </c>
      <c r="J202" t="s">
        <v>31</v>
      </c>
    </row>
    <row r="203" spans="1:10" x14ac:dyDescent="0.25">
      <c r="A203">
        <v>24</v>
      </c>
      <c r="B203" t="s">
        <v>79</v>
      </c>
      <c r="C203" s="1">
        <v>44579</v>
      </c>
      <c r="D203" s="2">
        <v>0.83333333333333337</v>
      </c>
      <c r="E203" t="s">
        <v>25</v>
      </c>
      <c r="F203" s="4">
        <v>45658</v>
      </c>
      <c r="G203" t="s">
        <v>28</v>
      </c>
      <c r="H203">
        <v>30880</v>
      </c>
      <c r="I203" t="s">
        <v>62</v>
      </c>
      <c r="J203" t="s">
        <v>74</v>
      </c>
    </row>
    <row r="204" spans="1:10" x14ac:dyDescent="0.25">
      <c r="A204">
        <v>17</v>
      </c>
      <c r="B204" t="s">
        <v>80</v>
      </c>
      <c r="C204" s="1">
        <v>44580</v>
      </c>
      <c r="D204" s="2">
        <v>0.8125</v>
      </c>
      <c r="E204" t="s">
        <v>20</v>
      </c>
      <c r="F204" s="4">
        <v>45691</v>
      </c>
      <c r="G204" t="s">
        <v>50</v>
      </c>
      <c r="H204">
        <v>31986</v>
      </c>
      <c r="I204" t="s">
        <v>22</v>
      </c>
      <c r="J204" t="s">
        <v>31</v>
      </c>
    </row>
    <row r="205" spans="1:10" x14ac:dyDescent="0.25">
      <c r="A205">
        <v>17</v>
      </c>
      <c r="B205" t="s">
        <v>80</v>
      </c>
      <c r="C205" s="1">
        <v>44580</v>
      </c>
      <c r="D205" s="2">
        <v>0.83333333333333337</v>
      </c>
      <c r="E205" t="s">
        <v>11</v>
      </c>
      <c r="F205" s="4">
        <v>45660</v>
      </c>
      <c r="G205" t="s">
        <v>16</v>
      </c>
      <c r="H205">
        <v>17094</v>
      </c>
      <c r="I205" t="s">
        <v>13</v>
      </c>
      <c r="J205" t="s">
        <v>44</v>
      </c>
    </row>
    <row r="206" spans="1:10" x14ac:dyDescent="0.25">
      <c r="A206">
        <v>23</v>
      </c>
      <c r="B206" t="s">
        <v>10</v>
      </c>
      <c r="C206" s="1">
        <v>44582</v>
      </c>
      <c r="D206" s="2">
        <v>0.83333333333333337</v>
      </c>
      <c r="E206" t="s">
        <v>32</v>
      </c>
      <c r="F206" t="s">
        <v>41</v>
      </c>
      <c r="G206" t="s">
        <v>40</v>
      </c>
      <c r="H206">
        <v>20782</v>
      </c>
      <c r="I206" t="s">
        <v>34</v>
      </c>
      <c r="J206" t="s">
        <v>35</v>
      </c>
    </row>
    <row r="207" spans="1:10" x14ac:dyDescent="0.25">
      <c r="A207">
        <v>23</v>
      </c>
      <c r="B207" t="s">
        <v>15</v>
      </c>
      <c r="C207" s="1">
        <v>44583</v>
      </c>
      <c r="D207" s="2">
        <v>0.52083333333333337</v>
      </c>
      <c r="E207" t="s">
        <v>36</v>
      </c>
      <c r="F207" t="s">
        <v>63</v>
      </c>
      <c r="G207" t="s">
        <v>33</v>
      </c>
      <c r="H207">
        <v>38203</v>
      </c>
      <c r="I207" t="s">
        <v>38</v>
      </c>
      <c r="J207" t="s">
        <v>23</v>
      </c>
    </row>
    <row r="208" spans="1:10" x14ac:dyDescent="0.25">
      <c r="A208">
        <v>23</v>
      </c>
      <c r="B208" t="s">
        <v>15</v>
      </c>
      <c r="C208" s="1">
        <v>44583</v>
      </c>
      <c r="D208" s="2">
        <v>0.625</v>
      </c>
      <c r="E208" t="s">
        <v>17</v>
      </c>
      <c r="F208" t="s">
        <v>63</v>
      </c>
      <c r="G208" t="s">
        <v>46</v>
      </c>
      <c r="H208">
        <v>36405</v>
      </c>
      <c r="I208" t="s">
        <v>58</v>
      </c>
      <c r="J208" t="s">
        <v>73</v>
      </c>
    </row>
    <row r="209" spans="1:10" x14ac:dyDescent="0.25">
      <c r="A209">
        <v>23</v>
      </c>
      <c r="B209" t="s">
        <v>15</v>
      </c>
      <c r="C209" s="1">
        <v>44583</v>
      </c>
      <c r="D209" s="2">
        <v>0.625</v>
      </c>
      <c r="E209" t="s">
        <v>16</v>
      </c>
      <c r="F209" s="3">
        <v>36526</v>
      </c>
      <c r="G209" t="s">
        <v>47</v>
      </c>
      <c r="H209">
        <v>73130</v>
      </c>
      <c r="I209" t="s">
        <v>18</v>
      </c>
      <c r="J209" t="s">
        <v>31</v>
      </c>
    </row>
    <row r="210" spans="1:10" x14ac:dyDescent="0.25">
      <c r="A210">
        <v>23</v>
      </c>
      <c r="B210" t="s">
        <v>15</v>
      </c>
      <c r="C210" s="1">
        <v>44583</v>
      </c>
      <c r="D210" s="2">
        <v>0.625</v>
      </c>
      <c r="E210" t="s">
        <v>11</v>
      </c>
      <c r="F210" s="4">
        <v>45659</v>
      </c>
      <c r="G210" t="s">
        <v>21</v>
      </c>
      <c r="H210">
        <v>16982</v>
      </c>
      <c r="I210" t="s">
        <v>13</v>
      </c>
      <c r="J210" t="s">
        <v>72</v>
      </c>
    </row>
    <row r="211" spans="1:10" x14ac:dyDescent="0.25">
      <c r="A211">
        <v>23</v>
      </c>
      <c r="B211" t="s">
        <v>15</v>
      </c>
      <c r="C211" s="1">
        <v>44583</v>
      </c>
      <c r="D211" s="2">
        <v>0.72916666666666663</v>
      </c>
      <c r="E211" t="s">
        <v>37</v>
      </c>
      <c r="F211" s="4">
        <v>45658</v>
      </c>
      <c r="G211" t="s">
        <v>51</v>
      </c>
      <c r="H211">
        <v>31178</v>
      </c>
      <c r="I211" t="s">
        <v>66</v>
      </c>
      <c r="J211" t="s">
        <v>76</v>
      </c>
    </row>
    <row r="212" spans="1:10" x14ac:dyDescent="0.25">
      <c r="A212">
        <v>23</v>
      </c>
      <c r="B212" t="s">
        <v>45</v>
      </c>
      <c r="C212" s="1">
        <v>44584</v>
      </c>
      <c r="D212" s="2">
        <v>0.58333333333333337</v>
      </c>
      <c r="E212" t="s">
        <v>29</v>
      </c>
      <c r="F212" s="4">
        <v>45660</v>
      </c>
      <c r="G212" t="s">
        <v>42</v>
      </c>
      <c r="H212">
        <v>25002</v>
      </c>
      <c r="I212" t="s">
        <v>61</v>
      </c>
      <c r="J212" t="s">
        <v>74</v>
      </c>
    </row>
    <row r="213" spans="1:10" x14ac:dyDescent="0.25">
      <c r="A213">
        <v>23</v>
      </c>
      <c r="B213" t="s">
        <v>45</v>
      </c>
      <c r="C213" s="1">
        <v>44584</v>
      </c>
      <c r="D213" s="2">
        <v>0.58333333333333337</v>
      </c>
      <c r="E213" t="s">
        <v>12</v>
      </c>
      <c r="F213" t="s">
        <v>60</v>
      </c>
      <c r="G213" t="s">
        <v>24</v>
      </c>
      <c r="H213">
        <v>59255</v>
      </c>
      <c r="I213" t="s">
        <v>68</v>
      </c>
      <c r="J213" t="s">
        <v>27</v>
      </c>
    </row>
    <row r="214" spans="1:10" x14ac:dyDescent="0.25">
      <c r="A214">
        <v>23</v>
      </c>
      <c r="B214" t="s">
        <v>45</v>
      </c>
      <c r="C214" s="1">
        <v>44584</v>
      </c>
      <c r="D214" s="2">
        <v>0.58333333333333337</v>
      </c>
      <c r="E214" t="s">
        <v>20</v>
      </c>
      <c r="F214" s="4">
        <v>45658</v>
      </c>
      <c r="G214" t="s">
        <v>25</v>
      </c>
      <c r="H214">
        <v>31231</v>
      </c>
      <c r="I214" t="s">
        <v>22</v>
      </c>
      <c r="J214" t="s">
        <v>49</v>
      </c>
    </row>
    <row r="215" spans="1:10" x14ac:dyDescent="0.25">
      <c r="A215">
        <v>23</v>
      </c>
      <c r="B215" t="s">
        <v>45</v>
      </c>
      <c r="C215" s="1">
        <v>44584</v>
      </c>
      <c r="D215" s="2">
        <v>0.6875</v>
      </c>
      <c r="E215" t="s">
        <v>28</v>
      </c>
      <c r="F215" s="3">
        <v>36557</v>
      </c>
      <c r="G215" t="s">
        <v>50</v>
      </c>
      <c r="H215">
        <v>40020</v>
      </c>
      <c r="I215" t="s">
        <v>30</v>
      </c>
      <c r="J215" t="s">
        <v>19</v>
      </c>
    </row>
    <row r="216" spans="1:10" x14ac:dyDescent="0.25">
      <c r="A216">
        <v>17</v>
      </c>
      <c r="B216" t="s">
        <v>15</v>
      </c>
      <c r="C216" s="1">
        <v>44597</v>
      </c>
      <c r="D216" s="2">
        <v>0.75</v>
      </c>
      <c r="E216" t="s">
        <v>24</v>
      </c>
      <c r="F216" t="s">
        <v>60</v>
      </c>
      <c r="G216" t="s">
        <v>32</v>
      </c>
      <c r="H216">
        <v>19527</v>
      </c>
      <c r="I216" t="s">
        <v>26</v>
      </c>
      <c r="J216" t="s">
        <v>23</v>
      </c>
    </row>
    <row r="217" spans="1:10" x14ac:dyDescent="0.25">
      <c r="A217">
        <v>24</v>
      </c>
      <c r="B217" t="s">
        <v>79</v>
      </c>
      <c r="C217" s="1">
        <v>44600</v>
      </c>
      <c r="D217" s="2">
        <v>0.82291666666666663</v>
      </c>
      <c r="E217" t="s">
        <v>47</v>
      </c>
      <c r="F217" s="3">
        <v>36526</v>
      </c>
      <c r="G217" t="s">
        <v>32</v>
      </c>
      <c r="H217">
        <v>59581</v>
      </c>
      <c r="I217" t="s">
        <v>70</v>
      </c>
      <c r="J217" t="s">
        <v>49</v>
      </c>
    </row>
    <row r="218" spans="1:10" x14ac:dyDescent="0.25">
      <c r="A218">
        <v>24</v>
      </c>
      <c r="B218" t="s">
        <v>79</v>
      </c>
      <c r="C218" s="1">
        <v>44600</v>
      </c>
      <c r="D218" s="2">
        <v>0.82291666666666663</v>
      </c>
      <c r="E218" t="s">
        <v>46</v>
      </c>
      <c r="F218" s="4">
        <v>45717</v>
      </c>
      <c r="G218" t="s">
        <v>36</v>
      </c>
      <c r="H218">
        <v>52186</v>
      </c>
      <c r="I218" t="s">
        <v>48</v>
      </c>
      <c r="J218" t="s">
        <v>53</v>
      </c>
    </row>
    <row r="219" spans="1:10" x14ac:dyDescent="0.25">
      <c r="A219">
        <v>24</v>
      </c>
      <c r="B219" t="s">
        <v>79</v>
      </c>
      <c r="C219" s="1">
        <v>44600</v>
      </c>
      <c r="D219" s="2">
        <v>0.83333333333333337</v>
      </c>
      <c r="E219" t="s">
        <v>24</v>
      </c>
      <c r="F219" s="4">
        <v>45658</v>
      </c>
      <c r="G219" t="s">
        <v>16</v>
      </c>
      <c r="H219">
        <v>21233</v>
      </c>
      <c r="I219" t="s">
        <v>26</v>
      </c>
      <c r="J219" t="s">
        <v>35</v>
      </c>
    </row>
    <row r="220" spans="1:10" x14ac:dyDescent="0.25">
      <c r="A220">
        <v>24</v>
      </c>
      <c r="B220" t="s">
        <v>80</v>
      </c>
      <c r="C220" s="1">
        <v>44601</v>
      </c>
      <c r="D220" s="2">
        <v>0.82291666666666663</v>
      </c>
      <c r="E220" t="s">
        <v>50</v>
      </c>
      <c r="F220" s="4">
        <v>45691</v>
      </c>
      <c r="G220" t="s">
        <v>37</v>
      </c>
      <c r="H220">
        <v>54012</v>
      </c>
      <c r="I220" t="s">
        <v>52</v>
      </c>
      <c r="J220" t="s">
        <v>27</v>
      </c>
    </row>
    <row r="221" spans="1:10" x14ac:dyDescent="0.25">
      <c r="A221">
        <v>24</v>
      </c>
      <c r="B221" t="s">
        <v>80</v>
      </c>
      <c r="C221" s="1">
        <v>44601</v>
      </c>
      <c r="D221" s="2">
        <v>0.82291666666666663</v>
      </c>
      <c r="E221" t="s">
        <v>40</v>
      </c>
      <c r="F221" s="4">
        <v>45658</v>
      </c>
      <c r="G221" t="s">
        <v>29</v>
      </c>
      <c r="H221">
        <v>26652</v>
      </c>
      <c r="I221" t="s">
        <v>43</v>
      </c>
      <c r="J221" t="s">
        <v>19</v>
      </c>
    </row>
    <row r="222" spans="1:10" x14ac:dyDescent="0.25">
      <c r="A222">
        <v>24</v>
      </c>
      <c r="B222" t="s">
        <v>80</v>
      </c>
      <c r="C222" s="1">
        <v>44601</v>
      </c>
      <c r="D222" s="2">
        <v>0.82291666666666663</v>
      </c>
      <c r="E222" t="s">
        <v>51</v>
      </c>
      <c r="F222" s="3">
        <v>36557</v>
      </c>
      <c r="G222" t="s">
        <v>11</v>
      </c>
      <c r="H222">
        <v>51658</v>
      </c>
      <c r="I222" t="s">
        <v>56</v>
      </c>
      <c r="J222" t="s">
        <v>59</v>
      </c>
    </row>
    <row r="223" spans="1:10" x14ac:dyDescent="0.25">
      <c r="A223">
        <v>24</v>
      </c>
      <c r="B223" t="s">
        <v>80</v>
      </c>
      <c r="C223" s="1">
        <v>44601</v>
      </c>
      <c r="D223" s="2">
        <v>0.83333333333333337</v>
      </c>
      <c r="E223" t="s">
        <v>33</v>
      </c>
      <c r="F223" s="4">
        <v>45719</v>
      </c>
      <c r="G223" t="s">
        <v>17</v>
      </c>
      <c r="H223">
        <v>41927</v>
      </c>
      <c r="I223" t="s">
        <v>55</v>
      </c>
      <c r="J223" t="s">
        <v>75</v>
      </c>
    </row>
    <row r="224" spans="1:10" x14ac:dyDescent="0.25">
      <c r="A224">
        <v>24</v>
      </c>
      <c r="B224" t="s">
        <v>82</v>
      </c>
      <c r="C224" s="1">
        <v>44602</v>
      </c>
      <c r="D224" s="2">
        <v>0.82291666666666663</v>
      </c>
      <c r="E224" t="s">
        <v>42</v>
      </c>
      <c r="F224" s="3">
        <v>36557</v>
      </c>
      <c r="G224" t="s">
        <v>20</v>
      </c>
      <c r="H224">
        <v>53050</v>
      </c>
      <c r="I224" t="s">
        <v>54</v>
      </c>
      <c r="J224" t="s">
        <v>73</v>
      </c>
    </row>
    <row r="225" spans="1:10" x14ac:dyDescent="0.25">
      <c r="A225">
        <v>24</v>
      </c>
      <c r="B225" t="s">
        <v>82</v>
      </c>
      <c r="C225" s="1">
        <v>44602</v>
      </c>
      <c r="D225" s="2">
        <v>0.82291666666666663</v>
      </c>
      <c r="E225" t="s">
        <v>21</v>
      </c>
      <c r="F225" t="s">
        <v>63</v>
      </c>
      <c r="G225" t="s">
        <v>12</v>
      </c>
      <c r="H225">
        <v>31523</v>
      </c>
      <c r="I225" t="s">
        <v>64</v>
      </c>
      <c r="J225" t="s">
        <v>14</v>
      </c>
    </row>
    <row r="226" spans="1:10" x14ac:dyDescent="0.25">
      <c r="A226">
        <v>25</v>
      </c>
      <c r="B226" t="s">
        <v>15</v>
      </c>
      <c r="C226" s="1">
        <v>44604</v>
      </c>
      <c r="D226" s="2">
        <v>0.52083333333333337</v>
      </c>
      <c r="E226" t="s">
        <v>16</v>
      </c>
      <c r="F226" s="4">
        <v>45658</v>
      </c>
      <c r="G226" t="s">
        <v>37</v>
      </c>
      <c r="H226">
        <v>73084</v>
      </c>
      <c r="I226" t="s">
        <v>18</v>
      </c>
      <c r="J226" t="s">
        <v>65</v>
      </c>
    </row>
    <row r="227" spans="1:10" x14ac:dyDescent="0.25">
      <c r="A227">
        <v>25</v>
      </c>
      <c r="B227" t="s">
        <v>15</v>
      </c>
      <c r="C227" s="1">
        <v>44604</v>
      </c>
      <c r="D227" s="2">
        <v>0.625</v>
      </c>
      <c r="E227" t="s">
        <v>36</v>
      </c>
      <c r="F227" s="3">
        <v>36586</v>
      </c>
      <c r="G227" t="s">
        <v>17</v>
      </c>
      <c r="H227">
        <v>39150</v>
      </c>
      <c r="I227" t="s">
        <v>38</v>
      </c>
      <c r="J227" t="s">
        <v>57</v>
      </c>
    </row>
    <row r="228" spans="1:10" x14ac:dyDescent="0.25">
      <c r="A228">
        <v>25</v>
      </c>
      <c r="B228" t="s">
        <v>15</v>
      </c>
      <c r="C228" s="1">
        <v>44604</v>
      </c>
      <c r="D228" s="2">
        <v>0.625</v>
      </c>
      <c r="E228" t="s">
        <v>11</v>
      </c>
      <c r="F228" t="s">
        <v>60</v>
      </c>
      <c r="G228" t="s">
        <v>29</v>
      </c>
      <c r="H228">
        <v>16958</v>
      </c>
      <c r="I228" t="s">
        <v>13</v>
      </c>
      <c r="J228" t="s">
        <v>76</v>
      </c>
    </row>
    <row r="229" spans="1:10" x14ac:dyDescent="0.25">
      <c r="A229">
        <v>25</v>
      </c>
      <c r="B229" t="s">
        <v>15</v>
      </c>
      <c r="C229" s="1">
        <v>44604</v>
      </c>
      <c r="D229" s="2">
        <v>0.625</v>
      </c>
      <c r="E229" t="s">
        <v>32</v>
      </c>
      <c r="F229" t="s">
        <v>67</v>
      </c>
      <c r="G229" t="s">
        <v>25</v>
      </c>
      <c r="H229">
        <v>20795</v>
      </c>
      <c r="I229" t="s">
        <v>34</v>
      </c>
      <c r="J229" t="s">
        <v>31</v>
      </c>
    </row>
    <row r="230" spans="1:10" x14ac:dyDescent="0.25">
      <c r="A230">
        <v>25</v>
      </c>
      <c r="B230" t="s">
        <v>15</v>
      </c>
      <c r="C230" s="1">
        <v>44604</v>
      </c>
      <c r="D230" s="2">
        <v>0.72916666666666663</v>
      </c>
      <c r="E230" t="s">
        <v>40</v>
      </c>
      <c r="F230" t="s">
        <v>84</v>
      </c>
      <c r="G230" t="s">
        <v>51</v>
      </c>
      <c r="H230">
        <v>27010</v>
      </c>
      <c r="I230" t="s">
        <v>43</v>
      </c>
      <c r="J230" t="s">
        <v>44</v>
      </c>
    </row>
    <row r="231" spans="1:10" x14ac:dyDescent="0.25">
      <c r="A231">
        <v>25</v>
      </c>
      <c r="B231" t="s">
        <v>45</v>
      </c>
      <c r="C231" s="1">
        <v>44605</v>
      </c>
      <c r="D231" s="2">
        <v>0.58333333333333337</v>
      </c>
      <c r="E231" t="s">
        <v>46</v>
      </c>
      <c r="F231" s="3">
        <v>36526</v>
      </c>
      <c r="G231" t="s">
        <v>33</v>
      </c>
      <c r="H231">
        <v>52207</v>
      </c>
      <c r="I231" t="s">
        <v>48</v>
      </c>
      <c r="J231" t="s">
        <v>23</v>
      </c>
    </row>
    <row r="232" spans="1:10" x14ac:dyDescent="0.25">
      <c r="A232">
        <v>25</v>
      </c>
      <c r="B232" t="s">
        <v>45</v>
      </c>
      <c r="C232" s="1">
        <v>44605</v>
      </c>
      <c r="D232" s="2">
        <v>0.58333333333333337</v>
      </c>
      <c r="E232" t="s">
        <v>24</v>
      </c>
      <c r="F232" t="s">
        <v>63</v>
      </c>
      <c r="G232" t="s">
        <v>42</v>
      </c>
      <c r="H232">
        <v>19563</v>
      </c>
      <c r="I232" t="s">
        <v>26</v>
      </c>
      <c r="J232" t="s">
        <v>49</v>
      </c>
    </row>
    <row r="233" spans="1:10" x14ac:dyDescent="0.25">
      <c r="A233">
        <v>25</v>
      </c>
      <c r="B233" t="s">
        <v>45</v>
      </c>
      <c r="C233" s="1">
        <v>44605</v>
      </c>
      <c r="D233" s="2">
        <v>0.58333333333333337</v>
      </c>
      <c r="E233" t="s">
        <v>50</v>
      </c>
      <c r="F233" t="s">
        <v>67</v>
      </c>
      <c r="G233" t="s">
        <v>21</v>
      </c>
      <c r="H233">
        <v>56452</v>
      </c>
      <c r="I233" t="s">
        <v>52</v>
      </c>
      <c r="J233" t="s">
        <v>74</v>
      </c>
    </row>
    <row r="234" spans="1:10" x14ac:dyDescent="0.25">
      <c r="A234">
        <v>25</v>
      </c>
      <c r="B234" t="s">
        <v>45</v>
      </c>
      <c r="C234" s="1">
        <v>44605</v>
      </c>
      <c r="D234" s="2">
        <v>0.6875</v>
      </c>
      <c r="E234" t="s">
        <v>20</v>
      </c>
      <c r="F234" s="4">
        <v>45690</v>
      </c>
      <c r="G234" t="s">
        <v>47</v>
      </c>
      <c r="H234">
        <v>32061</v>
      </c>
      <c r="I234" t="s">
        <v>22</v>
      </c>
      <c r="J234" t="s">
        <v>14</v>
      </c>
    </row>
    <row r="235" spans="1:10" x14ac:dyDescent="0.25">
      <c r="A235">
        <v>18</v>
      </c>
      <c r="B235" t="s">
        <v>79</v>
      </c>
      <c r="C235" s="1">
        <v>44607</v>
      </c>
      <c r="D235" s="2">
        <v>0.84375</v>
      </c>
      <c r="E235" t="s">
        <v>16</v>
      </c>
      <c r="F235" s="3">
        <v>36557</v>
      </c>
      <c r="G235" t="s">
        <v>25</v>
      </c>
      <c r="H235">
        <v>73012</v>
      </c>
      <c r="I235" t="s">
        <v>18</v>
      </c>
      <c r="J235" t="s">
        <v>72</v>
      </c>
    </row>
    <row r="236" spans="1:10" x14ac:dyDescent="0.25">
      <c r="A236">
        <v>26</v>
      </c>
      <c r="B236" t="s">
        <v>15</v>
      </c>
      <c r="C236" s="1">
        <v>44611</v>
      </c>
      <c r="D236" s="2">
        <v>0.52083333333333337</v>
      </c>
      <c r="E236" t="s">
        <v>47</v>
      </c>
      <c r="F236" s="4">
        <v>45658</v>
      </c>
      <c r="G236" t="s">
        <v>46</v>
      </c>
      <c r="H236">
        <v>59949</v>
      </c>
      <c r="I236" t="s">
        <v>70</v>
      </c>
      <c r="J236" t="s">
        <v>73</v>
      </c>
    </row>
    <row r="237" spans="1:10" x14ac:dyDescent="0.25">
      <c r="A237">
        <v>26</v>
      </c>
      <c r="B237" t="s">
        <v>15</v>
      </c>
      <c r="C237" s="1">
        <v>44611</v>
      </c>
      <c r="D237" s="2">
        <v>0.625</v>
      </c>
      <c r="E237" t="s">
        <v>33</v>
      </c>
      <c r="F237" t="s">
        <v>63</v>
      </c>
      <c r="G237" t="s">
        <v>32</v>
      </c>
      <c r="H237">
        <v>41936</v>
      </c>
      <c r="I237" t="s">
        <v>55</v>
      </c>
      <c r="J237" t="s">
        <v>71</v>
      </c>
    </row>
    <row r="238" spans="1:10" x14ac:dyDescent="0.25">
      <c r="A238">
        <v>26</v>
      </c>
      <c r="B238" t="s">
        <v>15</v>
      </c>
      <c r="C238" s="1">
        <v>44611</v>
      </c>
      <c r="D238" s="2">
        <v>0.625</v>
      </c>
      <c r="E238" t="s">
        <v>12</v>
      </c>
      <c r="F238" s="4">
        <v>45689</v>
      </c>
      <c r="G238" t="s">
        <v>11</v>
      </c>
      <c r="H238">
        <v>59249</v>
      </c>
      <c r="I238" t="s">
        <v>68</v>
      </c>
      <c r="J238" t="s">
        <v>31</v>
      </c>
    </row>
    <row r="239" spans="1:10" x14ac:dyDescent="0.25">
      <c r="A239">
        <v>26</v>
      </c>
      <c r="B239" t="s">
        <v>15</v>
      </c>
      <c r="C239" s="1">
        <v>44611</v>
      </c>
      <c r="D239" s="2">
        <v>0.625</v>
      </c>
      <c r="E239" t="s">
        <v>37</v>
      </c>
      <c r="F239" s="3">
        <v>36557</v>
      </c>
      <c r="G239" t="s">
        <v>36</v>
      </c>
      <c r="H239">
        <v>31312</v>
      </c>
      <c r="I239" t="s">
        <v>66</v>
      </c>
      <c r="J239" t="s">
        <v>39</v>
      </c>
    </row>
    <row r="240" spans="1:10" x14ac:dyDescent="0.25">
      <c r="A240">
        <v>26</v>
      </c>
      <c r="B240" t="s">
        <v>15</v>
      </c>
      <c r="C240" s="1">
        <v>44611</v>
      </c>
      <c r="D240" s="2">
        <v>0.625</v>
      </c>
      <c r="E240" t="s">
        <v>42</v>
      </c>
      <c r="F240" s="4">
        <v>45717</v>
      </c>
      <c r="G240" t="s">
        <v>40</v>
      </c>
      <c r="H240">
        <v>53135</v>
      </c>
      <c r="I240" t="s">
        <v>54</v>
      </c>
      <c r="J240" t="s">
        <v>35</v>
      </c>
    </row>
    <row r="241" spans="1:10" x14ac:dyDescent="0.25">
      <c r="A241">
        <v>26</v>
      </c>
      <c r="B241" t="s">
        <v>15</v>
      </c>
      <c r="C241" s="1">
        <v>44611</v>
      </c>
      <c r="D241" s="2">
        <v>0.625</v>
      </c>
      <c r="E241" t="s">
        <v>25</v>
      </c>
      <c r="F241" t="s">
        <v>41</v>
      </c>
      <c r="G241" t="s">
        <v>24</v>
      </c>
      <c r="H241">
        <v>30361</v>
      </c>
      <c r="I241" t="s">
        <v>62</v>
      </c>
      <c r="J241" t="s">
        <v>74</v>
      </c>
    </row>
    <row r="242" spans="1:10" x14ac:dyDescent="0.25">
      <c r="A242">
        <v>26</v>
      </c>
      <c r="B242" t="s">
        <v>15</v>
      </c>
      <c r="C242" s="1">
        <v>44611</v>
      </c>
      <c r="D242" s="2">
        <v>0.625</v>
      </c>
      <c r="E242" t="s">
        <v>29</v>
      </c>
      <c r="F242" t="s">
        <v>63</v>
      </c>
      <c r="G242" t="s">
        <v>28</v>
      </c>
      <c r="H242">
        <v>25109</v>
      </c>
      <c r="I242" t="s">
        <v>61</v>
      </c>
      <c r="J242" t="s">
        <v>27</v>
      </c>
    </row>
    <row r="243" spans="1:10" x14ac:dyDescent="0.25">
      <c r="A243">
        <v>26</v>
      </c>
      <c r="B243" t="s">
        <v>15</v>
      </c>
      <c r="C243" s="1">
        <v>44611</v>
      </c>
      <c r="D243" s="2">
        <v>0.72916666666666663</v>
      </c>
      <c r="E243" t="s">
        <v>51</v>
      </c>
      <c r="F243" s="4">
        <v>45691</v>
      </c>
      <c r="G243" t="s">
        <v>50</v>
      </c>
      <c r="H243">
        <v>53201</v>
      </c>
      <c r="I243" t="s">
        <v>56</v>
      </c>
      <c r="J243" t="s">
        <v>53</v>
      </c>
    </row>
    <row r="244" spans="1:10" x14ac:dyDescent="0.25">
      <c r="A244">
        <v>26</v>
      </c>
      <c r="B244" t="s">
        <v>45</v>
      </c>
      <c r="C244" s="1">
        <v>44612</v>
      </c>
      <c r="D244" s="2">
        <v>0.58333333333333337</v>
      </c>
      <c r="E244" t="s">
        <v>17</v>
      </c>
      <c r="F244" s="4">
        <v>45692</v>
      </c>
      <c r="G244" t="s">
        <v>16</v>
      </c>
      <c r="H244">
        <v>36715</v>
      </c>
      <c r="I244" t="s">
        <v>58</v>
      </c>
      <c r="J244" t="s">
        <v>19</v>
      </c>
    </row>
    <row r="245" spans="1:10" x14ac:dyDescent="0.25">
      <c r="A245">
        <v>26</v>
      </c>
      <c r="B245" t="s">
        <v>45</v>
      </c>
      <c r="C245" s="1">
        <v>44612</v>
      </c>
      <c r="D245" s="2">
        <v>0.6875</v>
      </c>
      <c r="E245" t="s">
        <v>21</v>
      </c>
      <c r="F245" s="4">
        <v>45689</v>
      </c>
      <c r="G245" t="s">
        <v>20</v>
      </c>
      <c r="H245">
        <v>31587</v>
      </c>
      <c r="I245" t="s">
        <v>64</v>
      </c>
      <c r="J245" t="s">
        <v>23</v>
      </c>
    </row>
    <row r="246" spans="1:10" x14ac:dyDescent="0.25">
      <c r="A246">
        <v>13</v>
      </c>
      <c r="B246" t="s">
        <v>80</v>
      </c>
      <c r="C246" s="1">
        <v>44615</v>
      </c>
      <c r="D246" s="2">
        <v>0.8125</v>
      </c>
      <c r="E246" t="s">
        <v>24</v>
      </c>
      <c r="F246" s="3">
        <v>36526</v>
      </c>
      <c r="G246" t="s">
        <v>50</v>
      </c>
      <c r="H246">
        <v>19488</v>
      </c>
      <c r="I246" t="s">
        <v>26</v>
      </c>
      <c r="J246" t="s">
        <v>57</v>
      </c>
    </row>
    <row r="247" spans="1:10" x14ac:dyDescent="0.25">
      <c r="A247">
        <v>18</v>
      </c>
      <c r="B247" t="s">
        <v>80</v>
      </c>
      <c r="C247" s="1">
        <v>44615</v>
      </c>
      <c r="D247" s="2">
        <v>0.8125</v>
      </c>
      <c r="E247" t="s">
        <v>32</v>
      </c>
      <c r="F247" s="4">
        <v>45661</v>
      </c>
      <c r="G247" t="s">
        <v>29</v>
      </c>
      <c r="H247">
        <v>20012</v>
      </c>
      <c r="I247" t="s">
        <v>34</v>
      </c>
      <c r="J247" t="s">
        <v>44</v>
      </c>
    </row>
    <row r="248" spans="1:10" x14ac:dyDescent="0.25">
      <c r="A248">
        <v>19</v>
      </c>
      <c r="B248" t="s">
        <v>80</v>
      </c>
      <c r="C248" s="1">
        <v>44615</v>
      </c>
      <c r="D248" s="2">
        <v>0.82291666666666663</v>
      </c>
      <c r="E248" t="s">
        <v>42</v>
      </c>
      <c r="F248" s="3">
        <v>36678</v>
      </c>
      <c r="G248" t="s">
        <v>17</v>
      </c>
      <c r="H248">
        <v>53018</v>
      </c>
      <c r="I248" t="s">
        <v>54</v>
      </c>
      <c r="J248" t="s">
        <v>14</v>
      </c>
    </row>
    <row r="249" spans="1:10" x14ac:dyDescent="0.25">
      <c r="A249">
        <v>20</v>
      </c>
      <c r="B249" t="s">
        <v>82</v>
      </c>
      <c r="C249" s="1">
        <v>44616</v>
      </c>
      <c r="D249" s="2">
        <v>0.82291666666666663</v>
      </c>
      <c r="E249" t="s">
        <v>12</v>
      </c>
      <c r="F249" s="4">
        <v>45689</v>
      </c>
      <c r="G249" t="s">
        <v>21</v>
      </c>
      <c r="H249">
        <v>59888</v>
      </c>
      <c r="I249" t="s">
        <v>68</v>
      </c>
      <c r="J249" t="s">
        <v>49</v>
      </c>
    </row>
    <row r="250" spans="1:10" x14ac:dyDescent="0.25">
      <c r="A250">
        <v>27</v>
      </c>
      <c r="B250" t="s">
        <v>10</v>
      </c>
      <c r="C250" s="1">
        <v>44617</v>
      </c>
      <c r="D250" s="2">
        <v>0.83333333333333337</v>
      </c>
      <c r="E250" t="s">
        <v>37</v>
      </c>
      <c r="F250" s="3">
        <v>36557</v>
      </c>
      <c r="G250" t="s">
        <v>40</v>
      </c>
      <c r="H250">
        <v>31182</v>
      </c>
      <c r="I250" t="s">
        <v>66</v>
      </c>
      <c r="J250" t="s">
        <v>76</v>
      </c>
    </row>
    <row r="251" spans="1:10" x14ac:dyDescent="0.25">
      <c r="A251">
        <v>27</v>
      </c>
      <c r="B251" t="s">
        <v>15</v>
      </c>
      <c r="C251" s="1">
        <v>44618</v>
      </c>
      <c r="D251" s="2">
        <v>0.52083333333333337</v>
      </c>
      <c r="E251" t="s">
        <v>17</v>
      </c>
      <c r="F251" t="s">
        <v>84</v>
      </c>
      <c r="G251" t="s">
        <v>50</v>
      </c>
      <c r="H251">
        <v>36599</v>
      </c>
      <c r="I251" t="s">
        <v>58</v>
      </c>
      <c r="J251" t="s">
        <v>23</v>
      </c>
    </row>
    <row r="252" spans="1:10" x14ac:dyDescent="0.25">
      <c r="A252">
        <v>27</v>
      </c>
      <c r="B252" t="s">
        <v>15</v>
      </c>
      <c r="C252" s="1">
        <v>44618</v>
      </c>
      <c r="D252" s="2">
        <v>0.625</v>
      </c>
      <c r="E252" t="s">
        <v>29</v>
      </c>
      <c r="F252" s="4">
        <v>45658</v>
      </c>
      <c r="G252" t="s">
        <v>24</v>
      </c>
      <c r="H252">
        <v>24203</v>
      </c>
      <c r="I252" t="s">
        <v>61</v>
      </c>
      <c r="J252" t="s">
        <v>31</v>
      </c>
    </row>
    <row r="253" spans="1:10" x14ac:dyDescent="0.25">
      <c r="A253">
        <v>27</v>
      </c>
      <c r="B253" t="s">
        <v>15</v>
      </c>
      <c r="C253" s="1">
        <v>44618</v>
      </c>
      <c r="D253" s="2">
        <v>0.625</v>
      </c>
      <c r="E253" t="s">
        <v>16</v>
      </c>
      <c r="F253" t="s">
        <v>60</v>
      </c>
      <c r="G253" t="s">
        <v>32</v>
      </c>
      <c r="H253">
        <v>73152</v>
      </c>
      <c r="I253" t="s">
        <v>18</v>
      </c>
      <c r="J253" t="s">
        <v>74</v>
      </c>
    </row>
    <row r="254" spans="1:10" x14ac:dyDescent="0.25">
      <c r="A254">
        <v>27</v>
      </c>
      <c r="B254" t="s">
        <v>15</v>
      </c>
      <c r="C254" s="1">
        <v>44618</v>
      </c>
      <c r="D254" s="2">
        <v>0.625</v>
      </c>
      <c r="E254" t="s">
        <v>25</v>
      </c>
      <c r="F254" t="s">
        <v>67</v>
      </c>
      <c r="G254" t="s">
        <v>33</v>
      </c>
      <c r="H254">
        <v>31475</v>
      </c>
      <c r="I254" t="s">
        <v>62</v>
      </c>
      <c r="J254" t="s">
        <v>81</v>
      </c>
    </row>
    <row r="255" spans="1:10" x14ac:dyDescent="0.25">
      <c r="A255">
        <v>27</v>
      </c>
      <c r="B255" t="s">
        <v>15</v>
      </c>
      <c r="C255" s="1">
        <v>44618</v>
      </c>
      <c r="D255" s="2">
        <v>0.625</v>
      </c>
      <c r="E255" t="s">
        <v>11</v>
      </c>
      <c r="F255" t="s">
        <v>67</v>
      </c>
      <c r="G255" t="s">
        <v>46</v>
      </c>
      <c r="H255">
        <v>17039</v>
      </c>
      <c r="I255" t="s">
        <v>13</v>
      </c>
      <c r="J255" t="s">
        <v>35</v>
      </c>
    </row>
    <row r="256" spans="1:10" x14ac:dyDescent="0.25">
      <c r="A256">
        <v>27</v>
      </c>
      <c r="B256" t="s">
        <v>15</v>
      </c>
      <c r="C256" s="1">
        <v>44618</v>
      </c>
      <c r="D256" s="2">
        <v>0.72916666666666663</v>
      </c>
      <c r="E256" t="s">
        <v>36</v>
      </c>
      <c r="F256" t="s">
        <v>63</v>
      </c>
      <c r="G256" t="s">
        <v>51</v>
      </c>
      <c r="H256">
        <v>39105</v>
      </c>
      <c r="I256" t="s">
        <v>38</v>
      </c>
      <c r="J256" t="s">
        <v>19</v>
      </c>
    </row>
    <row r="257" spans="1:10" x14ac:dyDescent="0.25">
      <c r="A257">
        <v>27</v>
      </c>
      <c r="B257" t="s">
        <v>45</v>
      </c>
      <c r="C257" s="1">
        <v>44619</v>
      </c>
      <c r="D257" s="2">
        <v>0.58333333333333337</v>
      </c>
      <c r="E257" t="s">
        <v>47</v>
      </c>
      <c r="F257" s="3">
        <v>36526</v>
      </c>
      <c r="G257" t="s">
        <v>21</v>
      </c>
      <c r="H257">
        <v>59946</v>
      </c>
      <c r="I257" t="s">
        <v>70</v>
      </c>
      <c r="J257" t="s">
        <v>53</v>
      </c>
    </row>
    <row r="258" spans="1:10" x14ac:dyDescent="0.25">
      <c r="A258">
        <v>22</v>
      </c>
      <c r="B258" t="s">
        <v>79</v>
      </c>
      <c r="C258" s="1">
        <v>44621</v>
      </c>
      <c r="D258" s="2">
        <v>0.82291666666666663</v>
      </c>
      <c r="E258" t="s">
        <v>24</v>
      </c>
      <c r="F258" t="s">
        <v>67</v>
      </c>
      <c r="G258" t="s">
        <v>20</v>
      </c>
      <c r="H258">
        <v>17825</v>
      </c>
      <c r="I258" t="s">
        <v>26</v>
      </c>
      <c r="J258" t="s">
        <v>73</v>
      </c>
    </row>
    <row r="259" spans="1:10" x14ac:dyDescent="0.25">
      <c r="A259">
        <v>28</v>
      </c>
      <c r="B259" t="s">
        <v>15</v>
      </c>
      <c r="C259" s="1">
        <v>44625</v>
      </c>
      <c r="D259" s="2">
        <v>0.52083333333333337</v>
      </c>
      <c r="E259" t="s">
        <v>20</v>
      </c>
      <c r="F259" s="3">
        <v>36526</v>
      </c>
      <c r="G259" t="s">
        <v>17</v>
      </c>
      <c r="H259">
        <v>32236</v>
      </c>
      <c r="I259" t="s">
        <v>22</v>
      </c>
      <c r="J259" t="s">
        <v>27</v>
      </c>
    </row>
    <row r="260" spans="1:10" x14ac:dyDescent="0.25">
      <c r="A260">
        <v>28</v>
      </c>
      <c r="B260" t="s">
        <v>15</v>
      </c>
      <c r="C260" s="1">
        <v>44625</v>
      </c>
      <c r="D260" s="2">
        <v>0.625</v>
      </c>
      <c r="E260" t="s">
        <v>46</v>
      </c>
      <c r="F260" s="4">
        <v>45689</v>
      </c>
      <c r="G260" t="s">
        <v>25</v>
      </c>
      <c r="H260">
        <v>52214</v>
      </c>
      <c r="I260" t="s">
        <v>48</v>
      </c>
      <c r="J260" t="s">
        <v>49</v>
      </c>
    </row>
    <row r="261" spans="1:10" x14ac:dyDescent="0.25">
      <c r="A261">
        <v>28</v>
      </c>
      <c r="B261" t="s">
        <v>15</v>
      </c>
      <c r="C261" s="1">
        <v>44625</v>
      </c>
      <c r="D261" s="2">
        <v>0.625</v>
      </c>
      <c r="E261" t="s">
        <v>33</v>
      </c>
      <c r="F261" s="3">
        <v>36617</v>
      </c>
      <c r="G261" t="s">
        <v>37</v>
      </c>
      <c r="H261">
        <v>41855</v>
      </c>
      <c r="I261" t="s">
        <v>55</v>
      </c>
      <c r="J261" t="s">
        <v>72</v>
      </c>
    </row>
    <row r="262" spans="1:10" x14ac:dyDescent="0.25">
      <c r="A262">
        <v>28</v>
      </c>
      <c r="B262" t="s">
        <v>15</v>
      </c>
      <c r="C262" s="1">
        <v>44625</v>
      </c>
      <c r="D262" s="2">
        <v>0.625</v>
      </c>
      <c r="E262" t="s">
        <v>24</v>
      </c>
      <c r="F262" t="s">
        <v>84</v>
      </c>
      <c r="G262" t="s">
        <v>28</v>
      </c>
      <c r="H262">
        <v>19439</v>
      </c>
      <c r="I262" t="s">
        <v>26</v>
      </c>
      <c r="J262" t="s">
        <v>44</v>
      </c>
    </row>
    <row r="263" spans="1:10" x14ac:dyDescent="0.25">
      <c r="A263">
        <v>28</v>
      </c>
      <c r="B263" t="s">
        <v>15</v>
      </c>
      <c r="C263" s="1">
        <v>44625</v>
      </c>
      <c r="D263" s="2">
        <v>0.625</v>
      </c>
      <c r="E263" t="s">
        <v>21</v>
      </c>
      <c r="F263" t="s">
        <v>67</v>
      </c>
      <c r="G263" t="s">
        <v>29</v>
      </c>
      <c r="H263">
        <v>31395</v>
      </c>
      <c r="I263" t="s">
        <v>64</v>
      </c>
      <c r="J263" t="s">
        <v>39</v>
      </c>
    </row>
    <row r="264" spans="1:10" x14ac:dyDescent="0.25">
      <c r="A264">
        <v>28</v>
      </c>
      <c r="B264" t="s">
        <v>15</v>
      </c>
      <c r="C264" s="1">
        <v>44625</v>
      </c>
      <c r="D264" s="2">
        <v>0.625</v>
      </c>
      <c r="E264" t="s">
        <v>40</v>
      </c>
      <c r="F264" s="4">
        <v>45660</v>
      </c>
      <c r="G264" t="s">
        <v>11</v>
      </c>
      <c r="H264">
        <v>26887</v>
      </c>
      <c r="I264" t="s">
        <v>43</v>
      </c>
      <c r="J264" t="s">
        <v>53</v>
      </c>
    </row>
    <row r="265" spans="1:10" x14ac:dyDescent="0.25">
      <c r="A265">
        <v>28</v>
      </c>
      <c r="B265" t="s">
        <v>15</v>
      </c>
      <c r="C265" s="1">
        <v>44625</v>
      </c>
      <c r="D265" s="2">
        <v>0.72916666666666663</v>
      </c>
      <c r="E265" t="s">
        <v>42</v>
      </c>
      <c r="F265" s="3">
        <v>36526</v>
      </c>
      <c r="G265" t="s">
        <v>47</v>
      </c>
      <c r="H265">
        <v>59925</v>
      </c>
      <c r="I265" t="s">
        <v>54</v>
      </c>
      <c r="J265" t="s">
        <v>31</v>
      </c>
    </row>
    <row r="266" spans="1:10" x14ac:dyDescent="0.25">
      <c r="A266">
        <v>28</v>
      </c>
      <c r="B266" t="s">
        <v>45</v>
      </c>
      <c r="C266" s="1">
        <v>44626</v>
      </c>
      <c r="D266" s="2">
        <v>0.58333333333333337</v>
      </c>
      <c r="E266" t="s">
        <v>32</v>
      </c>
      <c r="F266" s="4">
        <v>45691</v>
      </c>
      <c r="G266" t="s">
        <v>12</v>
      </c>
      <c r="H266">
        <v>21142</v>
      </c>
      <c r="I266" t="s">
        <v>34</v>
      </c>
      <c r="J266" t="s">
        <v>23</v>
      </c>
    </row>
    <row r="267" spans="1:10" x14ac:dyDescent="0.25">
      <c r="A267">
        <v>28</v>
      </c>
      <c r="B267" t="s">
        <v>45</v>
      </c>
      <c r="C267" s="1">
        <v>44626</v>
      </c>
      <c r="D267" s="2">
        <v>0.6875</v>
      </c>
      <c r="E267" t="s">
        <v>51</v>
      </c>
      <c r="F267" s="4">
        <v>45748</v>
      </c>
      <c r="G267" t="s">
        <v>16</v>
      </c>
      <c r="H267">
        <v>53165</v>
      </c>
      <c r="I267" t="s">
        <v>56</v>
      </c>
      <c r="J267" t="s">
        <v>14</v>
      </c>
    </row>
    <row r="268" spans="1:10" x14ac:dyDescent="0.25">
      <c r="A268">
        <v>28</v>
      </c>
      <c r="B268" t="s">
        <v>69</v>
      </c>
      <c r="C268" s="1">
        <v>44627</v>
      </c>
      <c r="D268" s="2">
        <v>0.83333333333333337</v>
      </c>
      <c r="E268" t="s">
        <v>50</v>
      </c>
      <c r="F268" s="3">
        <v>36647</v>
      </c>
      <c r="G268" t="s">
        <v>36</v>
      </c>
      <c r="H268">
        <v>59647</v>
      </c>
      <c r="I268" t="s">
        <v>52</v>
      </c>
      <c r="J268" t="s">
        <v>65</v>
      </c>
    </row>
    <row r="269" spans="1:10" x14ac:dyDescent="0.25">
      <c r="A269">
        <v>19</v>
      </c>
      <c r="B269" t="s">
        <v>82</v>
      </c>
      <c r="C269" s="1">
        <v>44630</v>
      </c>
      <c r="D269" s="2">
        <v>0.8125</v>
      </c>
      <c r="E269" t="s">
        <v>21</v>
      </c>
      <c r="F269" s="3">
        <v>36617</v>
      </c>
      <c r="G269" t="s">
        <v>32</v>
      </c>
      <c r="H269">
        <v>29658</v>
      </c>
      <c r="I269" t="s">
        <v>64</v>
      </c>
      <c r="J269" t="s">
        <v>59</v>
      </c>
    </row>
    <row r="270" spans="1:10" x14ac:dyDescent="0.25">
      <c r="A270">
        <v>21</v>
      </c>
      <c r="B270" t="s">
        <v>82</v>
      </c>
      <c r="C270" s="1">
        <v>44630</v>
      </c>
      <c r="D270" s="2">
        <v>0.8125</v>
      </c>
      <c r="E270" t="s">
        <v>37</v>
      </c>
      <c r="F270" s="4">
        <v>45659</v>
      </c>
      <c r="G270" t="s">
        <v>46</v>
      </c>
      <c r="H270">
        <v>30056</v>
      </c>
      <c r="I270" t="s">
        <v>66</v>
      </c>
      <c r="J270" t="s">
        <v>74</v>
      </c>
    </row>
    <row r="271" spans="1:10" x14ac:dyDescent="0.25">
      <c r="A271">
        <v>30</v>
      </c>
      <c r="B271" t="s">
        <v>82</v>
      </c>
      <c r="C271" s="1">
        <v>44630</v>
      </c>
      <c r="D271" s="2">
        <v>0.8125</v>
      </c>
      <c r="E271" t="s">
        <v>40</v>
      </c>
      <c r="F271" s="4">
        <v>45660</v>
      </c>
      <c r="G271" t="s">
        <v>28</v>
      </c>
      <c r="H271">
        <v>26684</v>
      </c>
      <c r="I271" t="s">
        <v>43</v>
      </c>
      <c r="J271" t="s">
        <v>49</v>
      </c>
    </row>
    <row r="272" spans="1:10" x14ac:dyDescent="0.25">
      <c r="A272">
        <v>20</v>
      </c>
      <c r="B272" t="s">
        <v>82</v>
      </c>
      <c r="C272" s="1">
        <v>44630</v>
      </c>
      <c r="D272" s="2">
        <v>0.82291666666666663</v>
      </c>
      <c r="E272" t="s">
        <v>17</v>
      </c>
      <c r="F272" t="s">
        <v>41</v>
      </c>
      <c r="G272" t="s">
        <v>33</v>
      </c>
      <c r="H272">
        <v>36400</v>
      </c>
      <c r="I272" t="s">
        <v>58</v>
      </c>
      <c r="J272" t="s">
        <v>76</v>
      </c>
    </row>
    <row r="273" spans="1:10" x14ac:dyDescent="0.25">
      <c r="A273">
        <v>29</v>
      </c>
      <c r="B273" t="s">
        <v>15</v>
      </c>
      <c r="C273" s="1">
        <v>44632</v>
      </c>
      <c r="D273" s="2">
        <v>0.52083333333333337</v>
      </c>
      <c r="E273" t="s">
        <v>25</v>
      </c>
      <c r="F273" t="s">
        <v>67</v>
      </c>
      <c r="G273" t="s">
        <v>42</v>
      </c>
      <c r="H273">
        <v>31474</v>
      </c>
      <c r="I273" t="s">
        <v>62</v>
      </c>
      <c r="J273" t="s">
        <v>35</v>
      </c>
    </row>
    <row r="274" spans="1:10" x14ac:dyDescent="0.25">
      <c r="A274">
        <v>29</v>
      </c>
      <c r="B274" t="s">
        <v>15</v>
      </c>
      <c r="C274" s="1">
        <v>44632</v>
      </c>
      <c r="D274" s="2">
        <v>0.625</v>
      </c>
      <c r="E274" t="s">
        <v>11</v>
      </c>
      <c r="F274" s="3">
        <v>36557</v>
      </c>
      <c r="G274" t="s">
        <v>24</v>
      </c>
      <c r="H274">
        <v>17088</v>
      </c>
      <c r="I274" t="s">
        <v>13</v>
      </c>
      <c r="J274" t="s">
        <v>19</v>
      </c>
    </row>
    <row r="275" spans="1:10" x14ac:dyDescent="0.25">
      <c r="A275">
        <v>29</v>
      </c>
      <c r="B275" t="s">
        <v>15</v>
      </c>
      <c r="C275" s="1">
        <v>44632</v>
      </c>
      <c r="D275" s="2">
        <v>0.72916666666666663</v>
      </c>
      <c r="E275" t="s">
        <v>16</v>
      </c>
      <c r="F275" s="4">
        <v>45718</v>
      </c>
      <c r="G275" t="s">
        <v>50</v>
      </c>
      <c r="H275">
        <v>73458</v>
      </c>
      <c r="I275" t="s">
        <v>18</v>
      </c>
      <c r="J275" t="s">
        <v>31</v>
      </c>
    </row>
    <row r="276" spans="1:10" x14ac:dyDescent="0.25">
      <c r="A276">
        <v>29</v>
      </c>
      <c r="B276" t="s">
        <v>45</v>
      </c>
      <c r="C276" s="1">
        <v>44633</v>
      </c>
      <c r="D276" s="2">
        <v>0.58333333333333337</v>
      </c>
      <c r="E276" t="s">
        <v>28</v>
      </c>
      <c r="F276" s="3">
        <v>36526</v>
      </c>
      <c r="G276" t="s">
        <v>46</v>
      </c>
      <c r="H276">
        <v>40026</v>
      </c>
      <c r="I276" t="s">
        <v>30</v>
      </c>
      <c r="J276" t="s">
        <v>27</v>
      </c>
    </row>
    <row r="277" spans="1:10" x14ac:dyDescent="0.25">
      <c r="A277">
        <v>29</v>
      </c>
      <c r="B277" t="s">
        <v>45</v>
      </c>
      <c r="C277" s="1">
        <v>44633</v>
      </c>
      <c r="D277" s="2">
        <v>0.58333333333333337</v>
      </c>
      <c r="E277" t="s">
        <v>37</v>
      </c>
      <c r="F277" s="4">
        <v>45659</v>
      </c>
      <c r="G277" t="s">
        <v>32</v>
      </c>
      <c r="H277">
        <v>28863</v>
      </c>
      <c r="I277" t="s">
        <v>66</v>
      </c>
      <c r="J277" t="s">
        <v>57</v>
      </c>
    </row>
    <row r="278" spans="1:10" x14ac:dyDescent="0.25">
      <c r="A278">
        <v>29</v>
      </c>
      <c r="B278" t="s">
        <v>45</v>
      </c>
      <c r="C278" s="1">
        <v>44633</v>
      </c>
      <c r="D278" s="2">
        <v>0.58333333333333337</v>
      </c>
      <c r="E278" t="s">
        <v>47</v>
      </c>
      <c r="F278" s="4">
        <v>45689</v>
      </c>
      <c r="G278" t="s">
        <v>33</v>
      </c>
      <c r="H278">
        <v>59957</v>
      </c>
      <c r="I278" t="s">
        <v>70</v>
      </c>
      <c r="J278" t="s">
        <v>75</v>
      </c>
    </row>
    <row r="279" spans="1:10" x14ac:dyDescent="0.25">
      <c r="A279">
        <v>29</v>
      </c>
      <c r="B279" t="s">
        <v>45</v>
      </c>
      <c r="C279" s="1">
        <v>44633</v>
      </c>
      <c r="D279" s="2">
        <v>0.58333333333333337</v>
      </c>
      <c r="E279" t="s">
        <v>36</v>
      </c>
      <c r="F279" t="s">
        <v>63</v>
      </c>
      <c r="G279" t="s">
        <v>21</v>
      </c>
      <c r="H279">
        <v>39112</v>
      </c>
      <c r="I279" t="s">
        <v>38</v>
      </c>
      <c r="J279" t="s">
        <v>14</v>
      </c>
    </row>
    <row r="280" spans="1:10" x14ac:dyDescent="0.25">
      <c r="A280">
        <v>29</v>
      </c>
      <c r="B280" t="s">
        <v>45</v>
      </c>
      <c r="C280" s="1">
        <v>44633</v>
      </c>
      <c r="D280" s="2">
        <v>0.58333333333333337</v>
      </c>
      <c r="E280" t="s">
        <v>17</v>
      </c>
      <c r="F280" s="4">
        <v>45689</v>
      </c>
      <c r="G280" t="s">
        <v>40</v>
      </c>
      <c r="H280">
        <v>36321</v>
      </c>
      <c r="I280" t="s">
        <v>58</v>
      </c>
      <c r="J280" t="s">
        <v>65</v>
      </c>
    </row>
    <row r="281" spans="1:10" x14ac:dyDescent="0.25">
      <c r="A281">
        <v>29</v>
      </c>
      <c r="B281" t="s">
        <v>45</v>
      </c>
      <c r="C281" s="1">
        <v>44633</v>
      </c>
      <c r="D281" s="2">
        <v>0.6875</v>
      </c>
      <c r="E281" t="s">
        <v>12</v>
      </c>
      <c r="F281" s="3">
        <v>36557</v>
      </c>
      <c r="G281" t="s">
        <v>20</v>
      </c>
      <c r="H281">
        <v>60111</v>
      </c>
      <c r="I281" t="s">
        <v>68</v>
      </c>
      <c r="J281" t="s">
        <v>53</v>
      </c>
    </row>
    <row r="282" spans="1:10" x14ac:dyDescent="0.25">
      <c r="A282">
        <v>29</v>
      </c>
      <c r="B282" t="s">
        <v>69</v>
      </c>
      <c r="C282" s="1">
        <v>44634</v>
      </c>
      <c r="D282" s="2">
        <v>0.83333333333333337</v>
      </c>
      <c r="E282" t="s">
        <v>29</v>
      </c>
      <c r="F282" t="s">
        <v>60</v>
      </c>
      <c r="G282" t="s">
        <v>51</v>
      </c>
      <c r="H282">
        <v>25309</v>
      </c>
      <c r="I282" t="s">
        <v>61</v>
      </c>
      <c r="J282" t="s">
        <v>49</v>
      </c>
    </row>
    <row r="283" spans="1:10" x14ac:dyDescent="0.25">
      <c r="A283">
        <v>16</v>
      </c>
      <c r="B283" t="s">
        <v>80</v>
      </c>
      <c r="C283" s="1">
        <v>44636</v>
      </c>
      <c r="D283" s="2">
        <v>0.8125</v>
      </c>
      <c r="E283" t="s">
        <v>25</v>
      </c>
      <c r="F283" t="s">
        <v>67</v>
      </c>
      <c r="G283" t="s">
        <v>50</v>
      </c>
      <c r="H283">
        <v>31144</v>
      </c>
      <c r="I283" t="s">
        <v>62</v>
      </c>
      <c r="J283" t="s">
        <v>71</v>
      </c>
    </row>
    <row r="284" spans="1:10" x14ac:dyDescent="0.25">
      <c r="A284">
        <v>27</v>
      </c>
      <c r="B284" t="s">
        <v>80</v>
      </c>
      <c r="C284" s="1">
        <v>44636</v>
      </c>
      <c r="D284" s="2">
        <v>0.84375</v>
      </c>
      <c r="E284" t="s">
        <v>12</v>
      </c>
      <c r="F284" t="s">
        <v>67</v>
      </c>
      <c r="G284" t="s">
        <v>42</v>
      </c>
      <c r="H284">
        <v>59968</v>
      </c>
      <c r="I284" t="s">
        <v>68</v>
      </c>
      <c r="J284" t="s">
        <v>44</v>
      </c>
    </row>
    <row r="285" spans="1:10" x14ac:dyDescent="0.25">
      <c r="A285">
        <v>20</v>
      </c>
      <c r="B285" t="s">
        <v>82</v>
      </c>
      <c r="C285" s="1">
        <v>44637</v>
      </c>
      <c r="D285" s="2">
        <v>0.82291666666666663</v>
      </c>
      <c r="E285" t="s">
        <v>36</v>
      </c>
      <c r="F285" s="3">
        <v>36526</v>
      </c>
      <c r="G285" t="s">
        <v>46</v>
      </c>
      <c r="H285">
        <v>39068</v>
      </c>
      <c r="I285" t="s">
        <v>38</v>
      </c>
      <c r="J285" t="s">
        <v>23</v>
      </c>
    </row>
    <row r="286" spans="1:10" x14ac:dyDescent="0.25">
      <c r="A286">
        <v>30</v>
      </c>
      <c r="B286" t="s">
        <v>10</v>
      </c>
      <c r="C286" s="1">
        <v>44638</v>
      </c>
      <c r="D286" s="2">
        <v>0.83333333333333337</v>
      </c>
      <c r="E286" t="s">
        <v>21</v>
      </c>
      <c r="F286" s="4">
        <v>45691</v>
      </c>
      <c r="G286" t="s">
        <v>17</v>
      </c>
      <c r="H286">
        <v>31842</v>
      </c>
      <c r="I286" t="s">
        <v>64</v>
      </c>
      <c r="J286" t="s">
        <v>74</v>
      </c>
    </row>
    <row r="287" spans="1:10" x14ac:dyDescent="0.25">
      <c r="A287">
        <v>30</v>
      </c>
      <c r="B287" t="s">
        <v>15</v>
      </c>
      <c r="C287" s="1">
        <v>44639</v>
      </c>
      <c r="D287" s="2">
        <v>0.52083333333333337</v>
      </c>
      <c r="E287" t="s">
        <v>33</v>
      </c>
      <c r="F287" t="s">
        <v>63</v>
      </c>
      <c r="G287" t="s">
        <v>12</v>
      </c>
      <c r="H287">
        <v>41956</v>
      </c>
      <c r="I287" t="s">
        <v>55</v>
      </c>
      <c r="J287" t="s">
        <v>39</v>
      </c>
    </row>
    <row r="288" spans="1:10" x14ac:dyDescent="0.25">
      <c r="A288">
        <v>30</v>
      </c>
      <c r="B288" t="s">
        <v>45</v>
      </c>
      <c r="C288" s="1">
        <v>44640</v>
      </c>
      <c r="D288" s="2">
        <v>0.58333333333333337</v>
      </c>
      <c r="E288" t="s">
        <v>20</v>
      </c>
      <c r="F288" s="4">
        <v>45689</v>
      </c>
      <c r="G288" t="s">
        <v>11</v>
      </c>
      <c r="H288">
        <v>31830</v>
      </c>
      <c r="I288" t="s">
        <v>22</v>
      </c>
      <c r="J288" t="s">
        <v>59</v>
      </c>
    </row>
    <row r="289" spans="1:10" x14ac:dyDescent="0.25">
      <c r="A289">
        <v>30</v>
      </c>
      <c r="B289" t="s">
        <v>45</v>
      </c>
      <c r="C289" s="1">
        <v>44640</v>
      </c>
      <c r="D289" s="2">
        <v>0.6875</v>
      </c>
      <c r="E289" t="s">
        <v>50</v>
      </c>
      <c r="F289" s="4">
        <v>45717</v>
      </c>
      <c r="G289" t="s">
        <v>47</v>
      </c>
      <c r="H289">
        <v>58685</v>
      </c>
      <c r="I289" t="s">
        <v>52</v>
      </c>
      <c r="J289" t="s">
        <v>53</v>
      </c>
    </row>
    <row r="290" spans="1:10" x14ac:dyDescent="0.25">
      <c r="A290">
        <v>31</v>
      </c>
      <c r="B290" t="s">
        <v>15</v>
      </c>
      <c r="C290" s="1">
        <v>44653</v>
      </c>
      <c r="D290" s="2">
        <v>0.52083333333333337</v>
      </c>
      <c r="E290" t="s">
        <v>42</v>
      </c>
      <c r="F290" s="3">
        <v>36557</v>
      </c>
      <c r="G290" t="s">
        <v>32</v>
      </c>
      <c r="H290">
        <v>53104</v>
      </c>
      <c r="I290" t="s">
        <v>54</v>
      </c>
      <c r="J290" t="s">
        <v>65</v>
      </c>
    </row>
    <row r="291" spans="1:10" x14ac:dyDescent="0.25">
      <c r="A291">
        <v>31</v>
      </c>
      <c r="B291" t="s">
        <v>15</v>
      </c>
      <c r="C291" s="1">
        <v>44653</v>
      </c>
      <c r="D291" s="2">
        <v>0.625</v>
      </c>
      <c r="E291" t="s">
        <v>21</v>
      </c>
      <c r="F291" s="4">
        <v>45689</v>
      </c>
      <c r="G291" t="s">
        <v>33</v>
      </c>
      <c r="H291">
        <v>31012</v>
      </c>
      <c r="I291" t="s">
        <v>64</v>
      </c>
      <c r="J291" t="s">
        <v>59</v>
      </c>
    </row>
    <row r="292" spans="1:10" x14ac:dyDescent="0.25">
      <c r="A292">
        <v>31</v>
      </c>
      <c r="B292" t="s">
        <v>15</v>
      </c>
      <c r="C292" s="1">
        <v>44653</v>
      </c>
      <c r="D292" s="2">
        <v>0.625</v>
      </c>
      <c r="E292" t="s">
        <v>17</v>
      </c>
      <c r="F292" s="4">
        <v>45658</v>
      </c>
      <c r="G292" t="s">
        <v>37</v>
      </c>
      <c r="H292">
        <v>36580</v>
      </c>
      <c r="I292" t="s">
        <v>58</v>
      </c>
      <c r="J292" t="s">
        <v>53</v>
      </c>
    </row>
    <row r="293" spans="1:10" x14ac:dyDescent="0.25">
      <c r="A293">
        <v>31</v>
      </c>
      <c r="B293" t="s">
        <v>15</v>
      </c>
      <c r="C293" s="1">
        <v>44653</v>
      </c>
      <c r="D293" s="2">
        <v>0.625</v>
      </c>
      <c r="E293" t="s">
        <v>28</v>
      </c>
      <c r="F293" s="4">
        <v>45661</v>
      </c>
      <c r="G293" t="s">
        <v>11</v>
      </c>
      <c r="H293">
        <v>39061</v>
      </c>
      <c r="I293" t="s">
        <v>30</v>
      </c>
      <c r="J293" t="s">
        <v>39</v>
      </c>
    </row>
    <row r="294" spans="1:10" x14ac:dyDescent="0.25">
      <c r="A294">
        <v>31</v>
      </c>
      <c r="B294" t="s">
        <v>15</v>
      </c>
      <c r="C294" s="1">
        <v>44653</v>
      </c>
      <c r="D294" s="2">
        <v>0.625</v>
      </c>
      <c r="E294" t="s">
        <v>24</v>
      </c>
      <c r="F294" t="s">
        <v>67</v>
      </c>
      <c r="G294" t="s">
        <v>51</v>
      </c>
      <c r="H294">
        <v>21249</v>
      </c>
      <c r="I294" t="s">
        <v>26</v>
      </c>
      <c r="J294" t="s">
        <v>23</v>
      </c>
    </row>
    <row r="295" spans="1:10" x14ac:dyDescent="0.25">
      <c r="A295">
        <v>31</v>
      </c>
      <c r="B295" t="s">
        <v>15</v>
      </c>
      <c r="C295" s="1">
        <v>44653</v>
      </c>
      <c r="D295" s="2">
        <v>0.625</v>
      </c>
      <c r="E295" t="s">
        <v>25</v>
      </c>
      <c r="F295" t="s">
        <v>60</v>
      </c>
      <c r="G295" t="s">
        <v>40</v>
      </c>
      <c r="H295">
        <v>31245</v>
      </c>
      <c r="I295" t="s">
        <v>62</v>
      </c>
      <c r="J295" t="s">
        <v>76</v>
      </c>
    </row>
    <row r="296" spans="1:10" x14ac:dyDescent="0.25">
      <c r="A296">
        <v>31</v>
      </c>
      <c r="B296" t="s">
        <v>15</v>
      </c>
      <c r="C296" s="1">
        <v>44653</v>
      </c>
      <c r="D296" s="2">
        <v>0.72916666666666663</v>
      </c>
      <c r="E296" t="s">
        <v>16</v>
      </c>
      <c r="F296" s="4">
        <v>45658</v>
      </c>
      <c r="G296" t="s">
        <v>20</v>
      </c>
      <c r="H296">
        <v>73444</v>
      </c>
      <c r="I296" t="s">
        <v>18</v>
      </c>
      <c r="J296" t="s">
        <v>44</v>
      </c>
    </row>
    <row r="297" spans="1:10" x14ac:dyDescent="0.25">
      <c r="A297">
        <v>31</v>
      </c>
      <c r="B297" t="s">
        <v>45</v>
      </c>
      <c r="C297" s="1">
        <v>44654</v>
      </c>
      <c r="D297" s="2">
        <v>0.58333333333333337</v>
      </c>
      <c r="E297" t="s">
        <v>47</v>
      </c>
      <c r="F297" s="4">
        <v>45689</v>
      </c>
      <c r="G297" t="s">
        <v>36</v>
      </c>
      <c r="H297">
        <v>59953</v>
      </c>
      <c r="I297" t="s">
        <v>70</v>
      </c>
      <c r="J297" t="s">
        <v>14</v>
      </c>
    </row>
    <row r="298" spans="1:10" x14ac:dyDescent="0.25">
      <c r="A298">
        <v>31</v>
      </c>
      <c r="B298" t="s">
        <v>45</v>
      </c>
      <c r="C298" s="1">
        <v>44654</v>
      </c>
      <c r="D298" s="2">
        <v>0.6875</v>
      </c>
      <c r="E298" t="s">
        <v>50</v>
      </c>
      <c r="F298" s="4">
        <v>45778</v>
      </c>
      <c r="G298" t="s">
        <v>46</v>
      </c>
      <c r="H298">
        <v>57553</v>
      </c>
      <c r="I298" t="s">
        <v>52</v>
      </c>
      <c r="J298" t="s">
        <v>49</v>
      </c>
    </row>
    <row r="299" spans="1:10" x14ac:dyDescent="0.25">
      <c r="A299">
        <v>31</v>
      </c>
      <c r="B299" t="s">
        <v>69</v>
      </c>
      <c r="C299" s="1">
        <v>44655</v>
      </c>
      <c r="D299" s="2">
        <v>0.83333333333333337</v>
      </c>
      <c r="E299" t="s">
        <v>29</v>
      </c>
      <c r="F299" s="3">
        <v>36586</v>
      </c>
      <c r="G299" t="s">
        <v>12</v>
      </c>
      <c r="H299">
        <v>25149</v>
      </c>
      <c r="I299" t="s">
        <v>61</v>
      </c>
      <c r="J299" t="s">
        <v>19</v>
      </c>
    </row>
    <row r="300" spans="1:10" x14ac:dyDescent="0.25">
      <c r="A300">
        <v>19</v>
      </c>
      <c r="B300" t="s">
        <v>80</v>
      </c>
      <c r="C300" s="1">
        <v>44657</v>
      </c>
      <c r="D300" s="2">
        <v>0.8125</v>
      </c>
      <c r="E300" t="s">
        <v>24</v>
      </c>
      <c r="F300" s="4">
        <v>45718</v>
      </c>
      <c r="G300" t="s">
        <v>36</v>
      </c>
      <c r="H300">
        <v>19830</v>
      </c>
      <c r="I300" t="s">
        <v>26</v>
      </c>
      <c r="J300" t="s">
        <v>35</v>
      </c>
    </row>
    <row r="301" spans="1:10" x14ac:dyDescent="0.25">
      <c r="A301">
        <v>32</v>
      </c>
      <c r="B301" t="s">
        <v>10</v>
      </c>
      <c r="C301" s="1">
        <v>44659</v>
      </c>
      <c r="D301" s="2">
        <v>0.83333333333333337</v>
      </c>
      <c r="E301" t="s">
        <v>46</v>
      </c>
      <c r="F301" s="3">
        <v>36526</v>
      </c>
      <c r="G301" t="s">
        <v>21</v>
      </c>
      <c r="H301">
        <v>52164</v>
      </c>
      <c r="I301" t="s">
        <v>48</v>
      </c>
      <c r="J301" t="s">
        <v>72</v>
      </c>
    </row>
    <row r="302" spans="1:10" x14ac:dyDescent="0.25">
      <c r="A302">
        <v>32</v>
      </c>
      <c r="B302" t="s">
        <v>15</v>
      </c>
      <c r="C302" s="1">
        <v>44660</v>
      </c>
      <c r="D302" s="2">
        <v>0.52083333333333337</v>
      </c>
      <c r="E302" t="s">
        <v>36</v>
      </c>
      <c r="F302" s="3">
        <v>36526</v>
      </c>
      <c r="G302" t="s">
        <v>16</v>
      </c>
      <c r="H302">
        <v>39080</v>
      </c>
      <c r="I302" t="s">
        <v>38</v>
      </c>
      <c r="J302" t="s">
        <v>31</v>
      </c>
    </row>
    <row r="303" spans="1:10" x14ac:dyDescent="0.25">
      <c r="A303">
        <v>32</v>
      </c>
      <c r="B303" t="s">
        <v>15</v>
      </c>
      <c r="C303" s="1">
        <v>44660</v>
      </c>
      <c r="D303" s="2">
        <v>0.625</v>
      </c>
      <c r="E303" t="s">
        <v>12</v>
      </c>
      <c r="F303" s="4">
        <v>45659</v>
      </c>
      <c r="G303" t="s">
        <v>25</v>
      </c>
      <c r="H303">
        <v>60112</v>
      </c>
      <c r="I303" t="s">
        <v>68</v>
      </c>
      <c r="J303" t="s">
        <v>27</v>
      </c>
    </row>
    <row r="304" spans="1:10" x14ac:dyDescent="0.25">
      <c r="A304">
        <v>32</v>
      </c>
      <c r="B304" t="s">
        <v>15</v>
      </c>
      <c r="C304" s="1">
        <v>44660</v>
      </c>
      <c r="D304" s="2">
        <v>0.625</v>
      </c>
      <c r="E304" t="s">
        <v>37</v>
      </c>
      <c r="F304" t="s">
        <v>85</v>
      </c>
      <c r="G304" t="s">
        <v>28</v>
      </c>
      <c r="H304">
        <v>31359</v>
      </c>
      <c r="I304" t="s">
        <v>66</v>
      </c>
      <c r="J304" t="s">
        <v>74</v>
      </c>
    </row>
    <row r="305" spans="1:10" x14ac:dyDescent="0.25">
      <c r="A305">
        <v>32</v>
      </c>
      <c r="B305" t="s">
        <v>15</v>
      </c>
      <c r="C305" s="1">
        <v>44660</v>
      </c>
      <c r="D305" s="2">
        <v>0.625</v>
      </c>
      <c r="E305" t="s">
        <v>32</v>
      </c>
      <c r="F305" t="s">
        <v>41</v>
      </c>
      <c r="G305" t="s">
        <v>17</v>
      </c>
      <c r="H305">
        <v>20957</v>
      </c>
      <c r="I305" t="s">
        <v>34</v>
      </c>
      <c r="J305" t="s">
        <v>44</v>
      </c>
    </row>
    <row r="306" spans="1:10" x14ac:dyDescent="0.25">
      <c r="A306">
        <v>32</v>
      </c>
      <c r="B306" t="s">
        <v>15</v>
      </c>
      <c r="C306" s="1">
        <v>44660</v>
      </c>
      <c r="D306" s="2">
        <v>0.72916666666666663</v>
      </c>
      <c r="E306" t="s">
        <v>33</v>
      </c>
      <c r="F306" t="s">
        <v>84</v>
      </c>
      <c r="G306" t="s">
        <v>50</v>
      </c>
      <c r="H306">
        <v>41949</v>
      </c>
      <c r="I306" t="s">
        <v>55</v>
      </c>
      <c r="J306" t="s">
        <v>57</v>
      </c>
    </row>
    <row r="307" spans="1:10" x14ac:dyDescent="0.25">
      <c r="A307">
        <v>32</v>
      </c>
      <c r="B307" t="s">
        <v>45</v>
      </c>
      <c r="C307" s="1">
        <v>44661</v>
      </c>
      <c r="D307" s="2">
        <v>0.58333333333333337</v>
      </c>
      <c r="E307" t="s">
        <v>11</v>
      </c>
      <c r="F307" s="3">
        <v>36557</v>
      </c>
      <c r="G307" t="s">
        <v>47</v>
      </c>
      <c r="H307">
        <v>17032</v>
      </c>
      <c r="I307" t="s">
        <v>13</v>
      </c>
      <c r="J307" t="s">
        <v>49</v>
      </c>
    </row>
    <row r="308" spans="1:10" x14ac:dyDescent="0.25">
      <c r="A308">
        <v>32</v>
      </c>
      <c r="B308" t="s">
        <v>45</v>
      </c>
      <c r="C308" s="1">
        <v>44661</v>
      </c>
      <c r="D308" s="2">
        <v>0.58333333333333337</v>
      </c>
      <c r="E308" t="s">
        <v>20</v>
      </c>
      <c r="F308" s="4">
        <v>45689</v>
      </c>
      <c r="G308" t="s">
        <v>29</v>
      </c>
      <c r="H308">
        <v>31896</v>
      </c>
      <c r="I308" t="s">
        <v>22</v>
      </c>
      <c r="J308" t="s">
        <v>71</v>
      </c>
    </row>
    <row r="309" spans="1:10" x14ac:dyDescent="0.25">
      <c r="A309">
        <v>32</v>
      </c>
      <c r="B309" t="s">
        <v>45</v>
      </c>
      <c r="C309" s="1">
        <v>44661</v>
      </c>
      <c r="D309" s="2">
        <v>0.58333333333333337</v>
      </c>
      <c r="E309" t="s">
        <v>40</v>
      </c>
      <c r="F309" s="3">
        <v>36557</v>
      </c>
      <c r="G309" t="s">
        <v>24</v>
      </c>
      <c r="H309">
        <v>26361</v>
      </c>
      <c r="I309" t="s">
        <v>43</v>
      </c>
      <c r="J309" t="s">
        <v>14</v>
      </c>
    </row>
    <row r="310" spans="1:10" x14ac:dyDescent="0.25">
      <c r="A310">
        <v>32</v>
      </c>
      <c r="B310" t="s">
        <v>45</v>
      </c>
      <c r="C310" s="1">
        <v>44661</v>
      </c>
      <c r="D310" s="2">
        <v>0.6875</v>
      </c>
      <c r="E310" t="s">
        <v>51</v>
      </c>
      <c r="F310" s="4">
        <v>45690</v>
      </c>
      <c r="G310" t="s">
        <v>42</v>
      </c>
      <c r="H310">
        <v>53197</v>
      </c>
      <c r="I310" t="s">
        <v>56</v>
      </c>
      <c r="J310" t="s">
        <v>53</v>
      </c>
    </row>
    <row r="311" spans="1:10" x14ac:dyDescent="0.25">
      <c r="A311">
        <v>33</v>
      </c>
      <c r="B311" t="s">
        <v>15</v>
      </c>
      <c r="C311" s="1">
        <v>44667</v>
      </c>
      <c r="D311" s="2">
        <v>0.52083333333333337</v>
      </c>
      <c r="E311" t="s">
        <v>50</v>
      </c>
      <c r="F311" t="s">
        <v>63</v>
      </c>
      <c r="G311" t="s">
        <v>25</v>
      </c>
      <c r="H311">
        <v>58685</v>
      </c>
      <c r="I311" t="s">
        <v>52</v>
      </c>
      <c r="J311" t="s">
        <v>23</v>
      </c>
    </row>
    <row r="312" spans="1:10" x14ac:dyDescent="0.25">
      <c r="A312">
        <v>33</v>
      </c>
      <c r="B312" t="s">
        <v>15</v>
      </c>
      <c r="C312" s="1">
        <v>44667</v>
      </c>
      <c r="D312" s="2">
        <v>0.625</v>
      </c>
      <c r="E312" t="s">
        <v>16</v>
      </c>
      <c r="F312" s="4">
        <v>45718</v>
      </c>
      <c r="G312" t="s">
        <v>40</v>
      </c>
      <c r="H312">
        <v>73381</v>
      </c>
      <c r="I312" t="s">
        <v>18</v>
      </c>
      <c r="J312" t="s">
        <v>39</v>
      </c>
    </row>
    <row r="313" spans="1:10" x14ac:dyDescent="0.25">
      <c r="A313">
        <v>33</v>
      </c>
      <c r="B313" t="s">
        <v>15</v>
      </c>
      <c r="C313" s="1">
        <v>44667</v>
      </c>
      <c r="D313" s="2">
        <v>0.625</v>
      </c>
      <c r="E313" t="s">
        <v>32</v>
      </c>
      <c r="F313" s="4">
        <v>45659</v>
      </c>
      <c r="G313" t="s">
        <v>11</v>
      </c>
      <c r="H313">
        <v>21045</v>
      </c>
      <c r="I313" t="s">
        <v>34</v>
      </c>
      <c r="J313" t="s">
        <v>76</v>
      </c>
    </row>
    <row r="314" spans="1:10" x14ac:dyDescent="0.25">
      <c r="A314">
        <v>33</v>
      </c>
      <c r="B314" t="s">
        <v>15</v>
      </c>
      <c r="C314" s="1">
        <v>44667</v>
      </c>
      <c r="D314" s="2">
        <v>0.625</v>
      </c>
      <c r="E314" t="s">
        <v>37</v>
      </c>
      <c r="F314" s="3">
        <v>36526</v>
      </c>
      <c r="G314" t="s">
        <v>12</v>
      </c>
      <c r="H314">
        <v>31465</v>
      </c>
      <c r="I314" t="s">
        <v>66</v>
      </c>
      <c r="J314" t="s">
        <v>72</v>
      </c>
    </row>
    <row r="315" spans="1:10" x14ac:dyDescent="0.25">
      <c r="A315">
        <v>33</v>
      </c>
      <c r="B315" t="s">
        <v>45</v>
      </c>
      <c r="C315" s="1">
        <v>44668</v>
      </c>
      <c r="D315" s="2">
        <v>0.59375</v>
      </c>
      <c r="E315" t="s">
        <v>46</v>
      </c>
      <c r="F315" s="4">
        <v>45689</v>
      </c>
      <c r="G315" t="s">
        <v>20</v>
      </c>
      <c r="H315">
        <v>52104</v>
      </c>
      <c r="I315" t="s">
        <v>48</v>
      </c>
      <c r="J315" t="s">
        <v>75</v>
      </c>
    </row>
    <row r="316" spans="1:10" x14ac:dyDescent="0.25">
      <c r="A316">
        <v>33</v>
      </c>
      <c r="B316" t="s">
        <v>45</v>
      </c>
      <c r="C316" s="1">
        <v>44668</v>
      </c>
      <c r="D316" s="2">
        <v>0.59375</v>
      </c>
      <c r="E316" t="s">
        <v>47</v>
      </c>
      <c r="F316" s="4">
        <v>45658</v>
      </c>
      <c r="G316" t="s">
        <v>24</v>
      </c>
      <c r="H316">
        <v>59958</v>
      </c>
      <c r="I316" t="s">
        <v>70</v>
      </c>
      <c r="J316" t="s">
        <v>19</v>
      </c>
    </row>
    <row r="317" spans="1:10" x14ac:dyDescent="0.25">
      <c r="A317">
        <v>30</v>
      </c>
      <c r="B317" t="s">
        <v>79</v>
      </c>
      <c r="C317" s="1">
        <v>44670</v>
      </c>
      <c r="D317" s="2">
        <v>0.83333333333333337</v>
      </c>
      <c r="E317" t="s">
        <v>42</v>
      </c>
      <c r="F317" s="3">
        <v>36617</v>
      </c>
      <c r="G317" t="s">
        <v>16</v>
      </c>
      <c r="H317">
        <v>52686</v>
      </c>
      <c r="I317" t="s">
        <v>54</v>
      </c>
      <c r="J317" t="s">
        <v>49</v>
      </c>
    </row>
    <row r="318" spans="1:10" x14ac:dyDescent="0.25">
      <c r="A318">
        <v>18</v>
      </c>
      <c r="B318" t="s">
        <v>80</v>
      </c>
      <c r="C318" s="1">
        <v>44671</v>
      </c>
      <c r="D318" s="2">
        <v>0.82291666666666663</v>
      </c>
      <c r="E318" t="s">
        <v>36</v>
      </c>
      <c r="F318" s="4">
        <v>45658</v>
      </c>
      <c r="G318" t="s">
        <v>20</v>
      </c>
      <c r="H318">
        <v>39153</v>
      </c>
      <c r="I318" t="s">
        <v>38</v>
      </c>
      <c r="J318" t="s">
        <v>27</v>
      </c>
    </row>
    <row r="319" spans="1:10" x14ac:dyDescent="0.25">
      <c r="A319">
        <v>25</v>
      </c>
      <c r="B319" t="s">
        <v>80</v>
      </c>
      <c r="C319" s="1">
        <v>44671</v>
      </c>
      <c r="D319" s="2">
        <v>0.82291666666666663</v>
      </c>
      <c r="E319" t="s">
        <v>28</v>
      </c>
      <c r="F319" s="4">
        <v>45692</v>
      </c>
      <c r="G319" t="s">
        <v>12</v>
      </c>
      <c r="H319">
        <v>32249</v>
      </c>
      <c r="I319" t="s">
        <v>30</v>
      </c>
      <c r="J319" t="s">
        <v>31</v>
      </c>
    </row>
    <row r="320" spans="1:10" x14ac:dyDescent="0.25">
      <c r="A320">
        <v>30</v>
      </c>
      <c r="B320" t="s">
        <v>80</v>
      </c>
      <c r="C320" s="1">
        <v>44671</v>
      </c>
      <c r="D320" s="2">
        <v>0.82291666666666663</v>
      </c>
      <c r="E320" t="s">
        <v>46</v>
      </c>
      <c r="F320" s="3">
        <v>36526</v>
      </c>
      <c r="G320" t="s">
        <v>29</v>
      </c>
      <c r="H320">
        <v>51938</v>
      </c>
      <c r="I320" t="s">
        <v>48</v>
      </c>
      <c r="J320" t="s">
        <v>83</v>
      </c>
    </row>
    <row r="321" spans="1:10" x14ac:dyDescent="0.25">
      <c r="A321">
        <v>30</v>
      </c>
      <c r="B321" t="s">
        <v>80</v>
      </c>
      <c r="C321" s="1">
        <v>44671</v>
      </c>
      <c r="D321" s="2">
        <v>0.83333333333333337</v>
      </c>
      <c r="E321" t="s">
        <v>51</v>
      </c>
      <c r="F321" s="3">
        <v>36586</v>
      </c>
      <c r="G321" t="s">
        <v>25</v>
      </c>
      <c r="H321">
        <v>52226</v>
      </c>
      <c r="I321" t="s">
        <v>56</v>
      </c>
      <c r="J321" t="s">
        <v>35</v>
      </c>
    </row>
    <row r="322" spans="1:10" x14ac:dyDescent="0.25">
      <c r="A322">
        <v>30</v>
      </c>
      <c r="B322" t="s">
        <v>82</v>
      </c>
      <c r="C322" s="1">
        <v>44672</v>
      </c>
      <c r="D322" s="2">
        <v>0.82291666666666663</v>
      </c>
      <c r="E322" t="s">
        <v>24</v>
      </c>
      <c r="F322" s="3">
        <v>36557</v>
      </c>
      <c r="G322" t="s">
        <v>37</v>
      </c>
      <c r="H322">
        <v>17384</v>
      </c>
      <c r="I322" t="s">
        <v>26</v>
      </c>
      <c r="J322" t="s">
        <v>65</v>
      </c>
    </row>
    <row r="323" spans="1:10" x14ac:dyDescent="0.25">
      <c r="A323">
        <v>34</v>
      </c>
      <c r="B323" t="s">
        <v>15</v>
      </c>
      <c r="C323" s="1">
        <v>44674</v>
      </c>
      <c r="D323" s="2">
        <v>0.52083333333333337</v>
      </c>
      <c r="E323" t="s">
        <v>12</v>
      </c>
      <c r="F323" s="4">
        <v>45717</v>
      </c>
      <c r="G323" t="s">
        <v>16</v>
      </c>
      <c r="H323">
        <v>60223</v>
      </c>
      <c r="I323" t="s">
        <v>68</v>
      </c>
      <c r="J323" t="s">
        <v>23</v>
      </c>
    </row>
    <row r="324" spans="1:10" x14ac:dyDescent="0.25">
      <c r="A324">
        <v>34</v>
      </c>
      <c r="B324" t="s">
        <v>15</v>
      </c>
      <c r="C324" s="1">
        <v>44674</v>
      </c>
      <c r="D324" s="2">
        <v>0.625</v>
      </c>
      <c r="E324" t="s">
        <v>20</v>
      </c>
      <c r="F324" t="s">
        <v>60</v>
      </c>
      <c r="G324" t="s">
        <v>33</v>
      </c>
      <c r="H324">
        <v>32185</v>
      </c>
      <c r="I324" t="s">
        <v>22</v>
      </c>
      <c r="J324" t="s">
        <v>39</v>
      </c>
    </row>
    <row r="325" spans="1:10" x14ac:dyDescent="0.25">
      <c r="A325">
        <v>34</v>
      </c>
      <c r="B325" t="s">
        <v>15</v>
      </c>
      <c r="C325" s="1">
        <v>44674</v>
      </c>
      <c r="D325" s="2">
        <v>0.625</v>
      </c>
      <c r="E325" t="s">
        <v>51</v>
      </c>
      <c r="F325" s="4">
        <v>45778</v>
      </c>
      <c r="G325" t="s">
        <v>32</v>
      </c>
      <c r="H325">
        <v>53013</v>
      </c>
      <c r="I325" t="s">
        <v>56</v>
      </c>
      <c r="J325" t="s">
        <v>74</v>
      </c>
    </row>
    <row r="326" spans="1:10" x14ac:dyDescent="0.25">
      <c r="A326">
        <v>34</v>
      </c>
      <c r="B326" t="s">
        <v>15</v>
      </c>
      <c r="C326" s="1">
        <v>44674</v>
      </c>
      <c r="D326" s="2">
        <v>0.625</v>
      </c>
      <c r="E326" t="s">
        <v>40</v>
      </c>
      <c r="F326" t="s">
        <v>41</v>
      </c>
      <c r="G326" t="s">
        <v>46</v>
      </c>
      <c r="H326">
        <v>26910</v>
      </c>
      <c r="I326" t="s">
        <v>43</v>
      </c>
      <c r="J326" t="s">
        <v>73</v>
      </c>
    </row>
    <row r="327" spans="1:10" x14ac:dyDescent="0.25">
      <c r="A327">
        <v>34</v>
      </c>
      <c r="B327" t="s">
        <v>15</v>
      </c>
      <c r="C327" s="1">
        <v>44674</v>
      </c>
      <c r="D327" s="2">
        <v>0.72916666666666663</v>
      </c>
      <c r="E327" t="s">
        <v>11</v>
      </c>
      <c r="F327" t="s">
        <v>60</v>
      </c>
      <c r="G327" t="s">
        <v>50</v>
      </c>
      <c r="H327">
        <v>17072</v>
      </c>
      <c r="I327" t="s">
        <v>13</v>
      </c>
      <c r="J327" t="s">
        <v>49</v>
      </c>
    </row>
    <row r="328" spans="1:10" x14ac:dyDescent="0.25">
      <c r="A328">
        <v>34</v>
      </c>
      <c r="B328" t="s">
        <v>45</v>
      </c>
      <c r="C328" s="1">
        <v>44675</v>
      </c>
      <c r="D328" s="2">
        <v>0.58333333333333337</v>
      </c>
      <c r="E328" t="s">
        <v>25</v>
      </c>
      <c r="F328" s="4">
        <v>45690</v>
      </c>
      <c r="G328" t="s">
        <v>37</v>
      </c>
      <c r="H328">
        <v>31335</v>
      </c>
      <c r="I328" t="s">
        <v>62</v>
      </c>
      <c r="J328" t="s">
        <v>71</v>
      </c>
    </row>
    <row r="329" spans="1:10" x14ac:dyDescent="0.25">
      <c r="A329">
        <v>34</v>
      </c>
      <c r="B329" t="s">
        <v>45</v>
      </c>
      <c r="C329" s="1">
        <v>44675</v>
      </c>
      <c r="D329" s="2">
        <v>0.58333333333333337</v>
      </c>
      <c r="E329" t="s">
        <v>24</v>
      </c>
      <c r="F329" s="3">
        <v>36526</v>
      </c>
      <c r="G329" t="s">
        <v>21</v>
      </c>
      <c r="H329">
        <v>19246</v>
      </c>
      <c r="I329" t="s">
        <v>26</v>
      </c>
      <c r="J329" t="s">
        <v>53</v>
      </c>
    </row>
    <row r="330" spans="1:10" x14ac:dyDescent="0.25">
      <c r="A330">
        <v>34</v>
      </c>
      <c r="B330" t="s">
        <v>45</v>
      </c>
      <c r="C330" s="1">
        <v>44675</v>
      </c>
      <c r="D330" s="2">
        <v>0.58333333333333337</v>
      </c>
      <c r="E330" t="s">
        <v>28</v>
      </c>
      <c r="F330" s="3">
        <v>36526</v>
      </c>
      <c r="G330" t="s">
        <v>47</v>
      </c>
      <c r="H330">
        <v>32231</v>
      </c>
      <c r="I330" t="s">
        <v>30</v>
      </c>
      <c r="J330" t="s">
        <v>14</v>
      </c>
    </row>
    <row r="331" spans="1:10" x14ac:dyDescent="0.25">
      <c r="A331">
        <v>34</v>
      </c>
      <c r="B331" t="s">
        <v>45</v>
      </c>
      <c r="C331" s="1">
        <v>44675</v>
      </c>
      <c r="D331" s="2">
        <v>0.6875</v>
      </c>
      <c r="E331" t="s">
        <v>42</v>
      </c>
      <c r="F331" s="3">
        <v>36557</v>
      </c>
      <c r="G331" t="s">
        <v>36</v>
      </c>
      <c r="H331">
        <v>53213</v>
      </c>
      <c r="I331" t="s">
        <v>54</v>
      </c>
      <c r="J331" t="s">
        <v>65</v>
      </c>
    </row>
    <row r="332" spans="1:10" x14ac:dyDescent="0.25">
      <c r="A332">
        <v>34</v>
      </c>
      <c r="B332" t="s">
        <v>69</v>
      </c>
      <c r="C332" s="1">
        <v>44676</v>
      </c>
      <c r="D332" s="2">
        <v>0.83333333333333337</v>
      </c>
      <c r="E332" t="s">
        <v>29</v>
      </c>
      <c r="F332" t="s">
        <v>60</v>
      </c>
      <c r="G332" t="s">
        <v>17</v>
      </c>
      <c r="H332">
        <v>25357</v>
      </c>
      <c r="I332" t="s">
        <v>61</v>
      </c>
      <c r="J332" t="s">
        <v>59</v>
      </c>
    </row>
    <row r="333" spans="1:10" x14ac:dyDescent="0.25">
      <c r="A333">
        <v>37</v>
      </c>
      <c r="B333" t="s">
        <v>82</v>
      </c>
      <c r="C333" s="1">
        <v>44679</v>
      </c>
      <c r="D333" s="2">
        <v>0.82291666666666663</v>
      </c>
      <c r="E333" t="s">
        <v>16</v>
      </c>
      <c r="F333" s="4">
        <v>45658</v>
      </c>
      <c r="G333" t="s">
        <v>28</v>
      </c>
      <c r="H333">
        <v>73564</v>
      </c>
      <c r="I333" t="s">
        <v>18</v>
      </c>
      <c r="J333" t="s">
        <v>35</v>
      </c>
    </row>
    <row r="334" spans="1:10" x14ac:dyDescent="0.25">
      <c r="A334">
        <v>35</v>
      </c>
      <c r="B334" t="s">
        <v>15</v>
      </c>
      <c r="C334" s="1">
        <v>44681</v>
      </c>
      <c r="D334" s="2">
        <v>0.52083333333333337</v>
      </c>
      <c r="E334" t="s">
        <v>46</v>
      </c>
      <c r="F334" t="s">
        <v>63</v>
      </c>
      <c r="G334" t="s">
        <v>42</v>
      </c>
      <c r="H334">
        <v>52281</v>
      </c>
      <c r="I334" t="s">
        <v>48</v>
      </c>
      <c r="J334" t="s">
        <v>44</v>
      </c>
    </row>
    <row r="335" spans="1:10" x14ac:dyDescent="0.25">
      <c r="A335">
        <v>35</v>
      </c>
      <c r="B335" t="s">
        <v>15</v>
      </c>
      <c r="C335" s="1">
        <v>44681</v>
      </c>
      <c r="D335" s="2">
        <v>0.625</v>
      </c>
      <c r="E335" t="s">
        <v>32</v>
      </c>
      <c r="F335" s="4">
        <v>45659</v>
      </c>
      <c r="G335" t="s">
        <v>24</v>
      </c>
      <c r="H335">
        <v>20738</v>
      </c>
      <c r="I335" t="s">
        <v>34</v>
      </c>
      <c r="J335" t="s">
        <v>23</v>
      </c>
    </row>
    <row r="336" spans="1:10" x14ac:dyDescent="0.25">
      <c r="A336">
        <v>35</v>
      </c>
      <c r="B336" t="s">
        <v>15</v>
      </c>
      <c r="C336" s="1">
        <v>44681</v>
      </c>
      <c r="D336" s="2">
        <v>0.625</v>
      </c>
      <c r="E336" t="s">
        <v>21</v>
      </c>
      <c r="F336" t="s">
        <v>41</v>
      </c>
      <c r="G336" t="s">
        <v>25</v>
      </c>
      <c r="H336">
        <v>31243</v>
      </c>
      <c r="I336" t="s">
        <v>64</v>
      </c>
      <c r="J336" t="s">
        <v>76</v>
      </c>
    </row>
    <row r="337" spans="1:10" x14ac:dyDescent="0.25">
      <c r="A337">
        <v>35</v>
      </c>
      <c r="B337" t="s">
        <v>15</v>
      </c>
      <c r="C337" s="1">
        <v>44681</v>
      </c>
      <c r="D337" s="2">
        <v>0.625</v>
      </c>
      <c r="E337" t="s">
        <v>33</v>
      </c>
      <c r="F337" s="3">
        <v>36557</v>
      </c>
      <c r="G337" t="s">
        <v>40</v>
      </c>
      <c r="H337">
        <v>40290</v>
      </c>
      <c r="I337" t="s">
        <v>55</v>
      </c>
      <c r="J337" t="s">
        <v>81</v>
      </c>
    </row>
    <row r="338" spans="1:10" x14ac:dyDescent="0.25">
      <c r="A338">
        <v>35</v>
      </c>
      <c r="B338" t="s">
        <v>15</v>
      </c>
      <c r="C338" s="1">
        <v>44681</v>
      </c>
      <c r="D338" s="2">
        <v>0.625</v>
      </c>
      <c r="E338" t="s">
        <v>37</v>
      </c>
      <c r="F338" s="4">
        <v>45659</v>
      </c>
      <c r="G338" t="s">
        <v>29</v>
      </c>
      <c r="H338">
        <v>31359</v>
      </c>
      <c r="I338" t="s">
        <v>66</v>
      </c>
      <c r="J338" t="s">
        <v>75</v>
      </c>
    </row>
    <row r="339" spans="1:10" x14ac:dyDescent="0.25">
      <c r="A339">
        <v>35</v>
      </c>
      <c r="B339" t="s">
        <v>15</v>
      </c>
      <c r="C339" s="1">
        <v>44681</v>
      </c>
      <c r="D339" s="2">
        <v>0.72916666666666663</v>
      </c>
      <c r="E339" t="s">
        <v>17</v>
      </c>
      <c r="F339" t="s">
        <v>84</v>
      </c>
      <c r="G339" t="s">
        <v>51</v>
      </c>
      <c r="H339">
        <v>35771</v>
      </c>
      <c r="I339" t="s">
        <v>58</v>
      </c>
      <c r="J339" t="s">
        <v>19</v>
      </c>
    </row>
    <row r="340" spans="1:10" x14ac:dyDescent="0.25">
      <c r="A340">
        <v>35</v>
      </c>
      <c r="B340" t="s">
        <v>45</v>
      </c>
      <c r="C340" s="1">
        <v>44682</v>
      </c>
      <c r="D340" s="2">
        <v>0.58333333333333337</v>
      </c>
      <c r="E340" t="s">
        <v>50</v>
      </c>
      <c r="F340" s="4">
        <v>45717</v>
      </c>
      <c r="G340" t="s">
        <v>20</v>
      </c>
      <c r="H340">
        <v>59482</v>
      </c>
      <c r="I340" t="s">
        <v>52</v>
      </c>
      <c r="J340" t="s">
        <v>31</v>
      </c>
    </row>
    <row r="341" spans="1:10" x14ac:dyDescent="0.25">
      <c r="A341">
        <v>35</v>
      </c>
      <c r="B341" t="s">
        <v>45</v>
      </c>
      <c r="C341" s="1">
        <v>44682</v>
      </c>
      <c r="D341" s="2">
        <v>0.58333333333333337</v>
      </c>
      <c r="E341" t="s">
        <v>36</v>
      </c>
      <c r="F341" s="3">
        <v>36526</v>
      </c>
      <c r="G341" t="s">
        <v>28</v>
      </c>
      <c r="H341">
        <v>39256</v>
      </c>
      <c r="I341" t="s">
        <v>38</v>
      </c>
      <c r="J341" t="s">
        <v>74</v>
      </c>
    </row>
    <row r="342" spans="1:10" x14ac:dyDescent="0.25">
      <c r="A342">
        <v>35</v>
      </c>
      <c r="B342" t="s">
        <v>45</v>
      </c>
      <c r="C342" s="1">
        <v>44682</v>
      </c>
      <c r="D342" s="2">
        <v>0.6875</v>
      </c>
      <c r="E342" t="s">
        <v>47</v>
      </c>
      <c r="F342" s="4">
        <v>45659</v>
      </c>
      <c r="G342" t="s">
        <v>12</v>
      </c>
      <c r="H342">
        <v>59959</v>
      </c>
      <c r="I342" t="s">
        <v>70</v>
      </c>
      <c r="J342" t="s">
        <v>35</v>
      </c>
    </row>
    <row r="343" spans="1:10" x14ac:dyDescent="0.25">
      <c r="A343">
        <v>35</v>
      </c>
      <c r="B343" t="s">
        <v>69</v>
      </c>
      <c r="C343" s="1">
        <v>44683</v>
      </c>
      <c r="D343" s="2">
        <v>0.83333333333333337</v>
      </c>
      <c r="E343" t="s">
        <v>16</v>
      </c>
      <c r="F343" s="3">
        <v>36586</v>
      </c>
      <c r="G343" t="s">
        <v>11</v>
      </c>
      <c r="H343">
        <v>73482</v>
      </c>
      <c r="I343" t="s">
        <v>18</v>
      </c>
      <c r="J343" t="s">
        <v>73</v>
      </c>
    </row>
    <row r="344" spans="1:10" x14ac:dyDescent="0.25">
      <c r="A344">
        <v>36</v>
      </c>
      <c r="B344" t="s">
        <v>15</v>
      </c>
      <c r="C344" s="1">
        <v>44688</v>
      </c>
      <c r="D344" s="2">
        <v>0.625</v>
      </c>
      <c r="E344" t="s">
        <v>29</v>
      </c>
      <c r="F344" s="3">
        <v>36526</v>
      </c>
      <c r="G344" t="s">
        <v>32</v>
      </c>
      <c r="H344">
        <v>24622</v>
      </c>
      <c r="I344" t="s">
        <v>61</v>
      </c>
      <c r="J344" t="s">
        <v>57</v>
      </c>
    </row>
    <row r="345" spans="1:10" x14ac:dyDescent="0.25">
      <c r="A345">
        <v>36</v>
      </c>
      <c r="B345" t="s">
        <v>15</v>
      </c>
      <c r="C345" s="1">
        <v>44688</v>
      </c>
      <c r="D345" s="2">
        <v>0.625</v>
      </c>
      <c r="E345" t="s">
        <v>11</v>
      </c>
      <c r="F345" s="3">
        <v>36586</v>
      </c>
      <c r="G345" t="s">
        <v>37</v>
      </c>
      <c r="H345">
        <v>17051</v>
      </c>
      <c r="I345" t="s">
        <v>13</v>
      </c>
      <c r="J345" t="s">
        <v>78</v>
      </c>
    </row>
    <row r="346" spans="1:10" x14ac:dyDescent="0.25">
      <c r="A346">
        <v>36</v>
      </c>
      <c r="B346" t="s">
        <v>15</v>
      </c>
      <c r="C346" s="1">
        <v>44688</v>
      </c>
      <c r="D346" s="2">
        <v>0.625</v>
      </c>
      <c r="E346" t="s">
        <v>28</v>
      </c>
      <c r="F346" s="4">
        <v>45690</v>
      </c>
      <c r="G346" t="s">
        <v>21</v>
      </c>
      <c r="H346">
        <v>32190</v>
      </c>
      <c r="I346" t="s">
        <v>30</v>
      </c>
      <c r="J346" t="s">
        <v>72</v>
      </c>
    </row>
    <row r="347" spans="1:10" x14ac:dyDescent="0.25">
      <c r="A347">
        <v>36</v>
      </c>
      <c r="B347" t="s">
        <v>15</v>
      </c>
      <c r="C347" s="1">
        <v>44688</v>
      </c>
      <c r="D347" s="2">
        <v>0.625</v>
      </c>
      <c r="E347" t="s">
        <v>24</v>
      </c>
      <c r="F347" s="4">
        <v>45660</v>
      </c>
      <c r="G347" t="s">
        <v>33</v>
      </c>
      <c r="H347">
        <v>20891</v>
      </c>
      <c r="I347" t="s">
        <v>26</v>
      </c>
      <c r="J347" t="s">
        <v>27</v>
      </c>
    </row>
    <row r="348" spans="1:10" x14ac:dyDescent="0.25">
      <c r="A348">
        <v>36</v>
      </c>
      <c r="B348" t="s">
        <v>15</v>
      </c>
      <c r="C348" s="1">
        <v>44688</v>
      </c>
      <c r="D348" s="2">
        <v>0.72916666666666663</v>
      </c>
      <c r="E348" t="s">
        <v>25</v>
      </c>
      <c r="F348" s="3">
        <v>36617</v>
      </c>
      <c r="G348" t="s">
        <v>16</v>
      </c>
      <c r="H348">
        <v>31637</v>
      </c>
      <c r="I348" t="s">
        <v>62</v>
      </c>
      <c r="J348" t="s">
        <v>39</v>
      </c>
    </row>
    <row r="349" spans="1:10" x14ac:dyDescent="0.25">
      <c r="A349">
        <v>36</v>
      </c>
      <c r="B349" t="s">
        <v>15</v>
      </c>
      <c r="C349" s="1">
        <v>44688</v>
      </c>
      <c r="D349" s="2">
        <v>0.82291666666666663</v>
      </c>
      <c r="E349" t="s">
        <v>42</v>
      </c>
      <c r="F349" s="4">
        <v>45658</v>
      </c>
      <c r="G349" t="s">
        <v>50</v>
      </c>
      <c r="H349">
        <v>53177</v>
      </c>
      <c r="I349" t="s">
        <v>54</v>
      </c>
      <c r="J349" t="s">
        <v>14</v>
      </c>
    </row>
    <row r="350" spans="1:10" x14ac:dyDescent="0.25">
      <c r="A350">
        <v>36</v>
      </c>
      <c r="B350" t="s">
        <v>45</v>
      </c>
      <c r="C350" s="1">
        <v>44689</v>
      </c>
      <c r="D350" s="2">
        <v>0.58333333333333337</v>
      </c>
      <c r="E350" t="s">
        <v>20</v>
      </c>
      <c r="F350" s="4">
        <v>45659</v>
      </c>
      <c r="G350" t="s">
        <v>36</v>
      </c>
      <c r="H350">
        <v>32001</v>
      </c>
      <c r="I350" t="s">
        <v>22</v>
      </c>
      <c r="J350" t="s">
        <v>23</v>
      </c>
    </row>
    <row r="351" spans="1:10" x14ac:dyDescent="0.25">
      <c r="A351">
        <v>36</v>
      </c>
      <c r="B351" t="s">
        <v>45</v>
      </c>
      <c r="C351" s="1">
        <v>44689</v>
      </c>
      <c r="D351" s="2">
        <v>0.58333333333333337</v>
      </c>
      <c r="E351" t="s">
        <v>40</v>
      </c>
      <c r="F351" t="s">
        <v>84</v>
      </c>
      <c r="G351" t="s">
        <v>47</v>
      </c>
      <c r="H351">
        <v>26428</v>
      </c>
      <c r="I351" t="s">
        <v>43</v>
      </c>
      <c r="J351" t="s">
        <v>71</v>
      </c>
    </row>
    <row r="352" spans="1:10" x14ac:dyDescent="0.25">
      <c r="A352">
        <v>36</v>
      </c>
      <c r="B352" t="s">
        <v>45</v>
      </c>
      <c r="C352" s="1">
        <v>44689</v>
      </c>
      <c r="D352" s="2">
        <v>0.58333333333333337</v>
      </c>
      <c r="E352" t="s">
        <v>12</v>
      </c>
      <c r="F352" s="4">
        <v>45689</v>
      </c>
      <c r="G352" t="s">
        <v>17</v>
      </c>
      <c r="H352">
        <v>60108</v>
      </c>
      <c r="I352" t="s">
        <v>68</v>
      </c>
      <c r="J352" t="s">
        <v>73</v>
      </c>
    </row>
    <row r="353" spans="1:10" x14ac:dyDescent="0.25">
      <c r="A353">
        <v>36</v>
      </c>
      <c r="B353" t="s">
        <v>45</v>
      </c>
      <c r="C353" s="1">
        <v>44689</v>
      </c>
      <c r="D353" s="2">
        <v>0.6875</v>
      </c>
      <c r="E353" t="s">
        <v>51</v>
      </c>
      <c r="F353" s="3">
        <v>36647</v>
      </c>
      <c r="G353" t="s">
        <v>46</v>
      </c>
      <c r="H353">
        <v>53336</v>
      </c>
      <c r="I353" t="s">
        <v>56</v>
      </c>
      <c r="J353" t="s">
        <v>65</v>
      </c>
    </row>
    <row r="354" spans="1:10" x14ac:dyDescent="0.25">
      <c r="A354">
        <v>33</v>
      </c>
      <c r="B354" t="s">
        <v>79</v>
      </c>
      <c r="C354" s="1">
        <v>44691</v>
      </c>
      <c r="D354" s="2">
        <v>0.83333333333333337</v>
      </c>
      <c r="E354" t="s">
        <v>33</v>
      </c>
      <c r="F354" s="4">
        <v>45659</v>
      </c>
      <c r="G354" t="s">
        <v>42</v>
      </c>
      <c r="H354">
        <v>41919</v>
      </c>
      <c r="I354" t="s">
        <v>55</v>
      </c>
      <c r="J354" t="s">
        <v>31</v>
      </c>
    </row>
    <row r="355" spans="1:10" x14ac:dyDescent="0.25">
      <c r="A355">
        <v>33</v>
      </c>
      <c r="B355" t="s">
        <v>80</v>
      </c>
      <c r="C355" s="1">
        <v>44692</v>
      </c>
      <c r="D355" s="2">
        <v>0.8125</v>
      </c>
      <c r="E355" t="s">
        <v>17</v>
      </c>
      <c r="F355" t="s">
        <v>41</v>
      </c>
      <c r="G355" t="s">
        <v>28</v>
      </c>
      <c r="H355">
        <v>36549</v>
      </c>
      <c r="I355" t="s">
        <v>58</v>
      </c>
      <c r="J355" t="s">
        <v>53</v>
      </c>
    </row>
    <row r="356" spans="1:10" x14ac:dyDescent="0.25">
      <c r="A356">
        <v>21</v>
      </c>
      <c r="B356" t="s">
        <v>80</v>
      </c>
      <c r="C356" s="1">
        <v>44692</v>
      </c>
      <c r="D356" s="2">
        <v>0.82291666666666663</v>
      </c>
      <c r="E356" t="s">
        <v>20</v>
      </c>
      <c r="F356" s="3">
        <v>36586</v>
      </c>
      <c r="G356" t="s">
        <v>40</v>
      </c>
      <c r="H356">
        <v>38092</v>
      </c>
      <c r="I356" t="s">
        <v>22</v>
      </c>
      <c r="J356" t="s">
        <v>76</v>
      </c>
    </row>
    <row r="357" spans="1:10" x14ac:dyDescent="0.25">
      <c r="A357">
        <v>30</v>
      </c>
      <c r="B357" t="s">
        <v>80</v>
      </c>
      <c r="C357" s="1">
        <v>44692</v>
      </c>
      <c r="D357" s="2">
        <v>0.82291666666666663</v>
      </c>
      <c r="E357" t="s">
        <v>32</v>
      </c>
      <c r="F357" t="s">
        <v>60</v>
      </c>
      <c r="G357" t="s">
        <v>36</v>
      </c>
      <c r="H357">
        <v>20653</v>
      </c>
      <c r="I357" t="s">
        <v>34</v>
      </c>
      <c r="J357" t="s">
        <v>35</v>
      </c>
    </row>
    <row r="358" spans="1:10" x14ac:dyDescent="0.25">
      <c r="A358">
        <v>33</v>
      </c>
      <c r="B358" t="s">
        <v>80</v>
      </c>
      <c r="C358" s="1">
        <v>44692</v>
      </c>
      <c r="D358" s="2">
        <v>0.84375</v>
      </c>
      <c r="E358" t="s">
        <v>21</v>
      </c>
      <c r="F358" s="4">
        <v>45662</v>
      </c>
      <c r="G358" t="s">
        <v>51</v>
      </c>
      <c r="H358">
        <v>32000</v>
      </c>
      <c r="I358" t="s">
        <v>64</v>
      </c>
      <c r="J358" t="s">
        <v>49</v>
      </c>
    </row>
    <row r="359" spans="1:10" x14ac:dyDescent="0.25">
      <c r="A359">
        <v>22</v>
      </c>
      <c r="B359" t="s">
        <v>82</v>
      </c>
      <c r="C359" s="1">
        <v>44693</v>
      </c>
      <c r="D359" s="2">
        <v>0.82291666666666663</v>
      </c>
      <c r="E359" t="s">
        <v>50</v>
      </c>
      <c r="F359" s="3">
        <v>36586</v>
      </c>
      <c r="G359" t="s">
        <v>12</v>
      </c>
      <c r="H359">
        <v>62027</v>
      </c>
      <c r="I359" t="s">
        <v>52</v>
      </c>
      <c r="J359" t="s">
        <v>19</v>
      </c>
    </row>
    <row r="360" spans="1:10" x14ac:dyDescent="0.25">
      <c r="A360">
        <v>37</v>
      </c>
      <c r="B360" t="s">
        <v>45</v>
      </c>
      <c r="C360" s="1">
        <v>44696</v>
      </c>
      <c r="D360" s="2">
        <v>0.5</v>
      </c>
      <c r="E360" t="s">
        <v>50</v>
      </c>
      <c r="F360" s="3">
        <v>36526</v>
      </c>
      <c r="G360" t="s">
        <v>24</v>
      </c>
      <c r="H360">
        <v>61729</v>
      </c>
      <c r="I360" t="s">
        <v>52</v>
      </c>
      <c r="J360" t="s">
        <v>74</v>
      </c>
    </row>
    <row r="361" spans="1:10" x14ac:dyDescent="0.25">
      <c r="A361">
        <v>37</v>
      </c>
      <c r="B361" t="s">
        <v>45</v>
      </c>
      <c r="C361" s="1">
        <v>44696</v>
      </c>
      <c r="D361" s="2">
        <v>0.58333333333333337</v>
      </c>
      <c r="E361" t="s">
        <v>17</v>
      </c>
      <c r="F361" s="4">
        <v>45658</v>
      </c>
      <c r="G361" t="s">
        <v>25</v>
      </c>
      <c r="H361">
        <v>36638</v>
      </c>
      <c r="I361" t="s">
        <v>58</v>
      </c>
      <c r="J361" t="s">
        <v>35</v>
      </c>
    </row>
    <row r="362" spans="1:10" x14ac:dyDescent="0.25">
      <c r="A362">
        <v>37</v>
      </c>
      <c r="B362" t="s">
        <v>45</v>
      </c>
      <c r="C362" s="1">
        <v>44696</v>
      </c>
      <c r="D362" s="2">
        <v>0.58333333333333337</v>
      </c>
      <c r="E362" t="s">
        <v>32</v>
      </c>
      <c r="F362" s="4">
        <v>45662</v>
      </c>
      <c r="G362" t="s">
        <v>20</v>
      </c>
      <c r="H362">
        <v>20257</v>
      </c>
      <c r="I362" t="s">
        <v>34</v>
      </c>
      <c r="J362" t="s">
        <v>75</v>
      </c>
    </row>
    <row r="363" spans="1:10" x14ac:dyDescent="0.25">
      <c r="A363">
        <v>37</v>
      </c>
      <c r="B363" t="s">
        <v>45</v>
      </c>
      <c r="C363" s="1">
        <v>44696</v>
      </c>
      <c r="D363" s="2">
        <v>0.58333333333333337</v>
      </c>
      <c r="E363" t="s">
        <v>21</v>
      </c>
      <c r="F363" s="4">
        <v>45658</v>
      </c>
      <c r="G363" t="s">
        <v>40</v>
      </c>
      <c r="H363">
        <v>31219</v>
      </c>
      <c r="I363" t="s">
        <v>64</v>
      </c>
      <c r="J363" t="s">
        <v>83</v>
      </c>
    </row>
    <row r="364" spans="1:10" x14ac:dyDescent="0.25">
      <c r="A364">
        <v>37</v>
      </c>
      <c r="B364" t="s">
        <v>45</v>
      </c>
      <c r="C364" s="1">
        <v>44696</v>
      </c>
      <c r="D364" s="2">
        <v>0.58333333333333337</v>
      </c>
      <c r="E364" t="s">
        <v>33</v>
      </c>
      <c r="F364" s="4">
        <v>45658</v>
      </c>
      <c r="G364" t="s">
        <v>29</v>
      </c>
      <c r="H364">
        <v>41136</v>
      </c>
      <c r="I364" t="s">
        <v>55</v>
      </c>
      <c r="J364" t="s">
        <v>73</v>
      </c>
    </row>
    <row r="365" spans="1:10" x14ac:dyDescent="0.25">
      <c r="A365">
        <v>37</v>
      </c>
      <c r="B365" t="s">
        <v>45</v>
      </c>
      <c r="C365" s="1">
        <v>44696</v>
      </c>
      <c r="D365" s="2">
        <v>0.58333333333333337</v>
      </c>
      <c r="E365" t="s">
        <v>47</v>
      </c>
      <c r="F365" s="4">
        <v>45690</v>
      </c>
      <c r="G365" t="s">
        <v>51</v>
      </c>
      <c r="H365">
        <v>59972</v>
      </c>
      <c r="I365" t="s">
        <v>70</v>
      </c>
      <c r="J365" t="s">
        <v>53</v>
      </c>
    </row>
    <row r="366" spans="1:10" x14ac:dyDescent="0.25">
      <c r="A366">
        <v>37</v>
      </c>
      <c r="B366" t="s">
        <v>45</v>
      </c>
      <c r="C366" s="1">
        <v>44696</v>
      </c>
      <c r="D366" s="2">
        <v>0.6875</v>
      </c>
      <c r="E366" t="s">
        <v>36</v>
      </c>
      <c r="F366" s="4">
        <v>45691</v>
      </c>
      <c r="G366" t="s">
        <v>11</v>
      </c>
      <c r="H366">
        <v>38819</v>
      </c>
      <c r="I366" t="s">
        <v>38</v>
      </c>
      <c r="J366" t="s">
        <v>14</v>
      </c>
    </row>
    <row r="367" spans="1:10" x14ac:dyDescent="0.25">
      <c r="A367">
        <v>37</v>
      </c>
      <c r="B367" t="s">
        <v>69</v>
      </c>
      <c r="C367" s="1">
        <v>44697</v>
      </c>
      <c r="D367" s="2">
        <v>0.83333333333333337</v>
      </c>
      <c r="E367" t="s">
        <v>46</v>
      </c>
      <c r="F367" s="3">
        <v>36557</v>
      </c>
      <c r="G367" t="s">
        <v>12</v>
      </c>
      <c r="H367">
        <v>52274</v>
      </c>
      <c r="I367" t="s">
        <v>48</v>
      </c>
      <c r="J367" t="s">
        <v>59</v>
      </c>
    </row>
    <row r="368" spans="1:10" x14ac:dyDescent="0.25">
      <c r="A368">
        <v>37</v>
      </c>
      <c r="B368" t="s">
        <v>79</v>
      </c>
      <c r="C368" s="1">
        <v>44698</v>
      </c>
      <c r="D368" s="2">
        <v>0.82291666666666663</v>
      </c>
      <c r="E368" t="s">
        <v>37</v>
      </c>
      <c r="F368" s="4">
        <v>45659</v>
      </c>
      <c r="G368" t="s">
        <v>42</v>
      </c>
      <c r="H368">
        <v>31588</v>
      </c>
      <c r="I368" t="s">
        <v>66</v>
      </c>
      <c r="J368" t="s">
        <v>49</v>
      </c>
    </row>
    <row r="369" spans="1:10" x14ac:dyDescent="0.25">
      <c r="A369">
        <v>33</v>
      </c>
      <c r="B369" t="s">
        <v>82</v>
      </c>
      <c r="C369" s="1">
        <v>44700</v>
      </c>
      <c r="D369" s="2">
        <v>0.82291666666666663</v>
      </c>
      <c r="E369" t="s">
        <v>36</v>
      </c>
      <c r="F369" s="4">
        <v>45718</v>
      </c>
      <c r="G369" t="s">
        <v>29</v>
      </c>
      <c r="H369">
        <v>38448</v>
      </c>
      <c r="I369" t="s">
        <v>38</v>
      </c>
      <c r="J369" t="s">
        <v>53</v>
      </c>
    </row>
    <row r="370" spans="1:10" x14ac:dyDescent="0.25">
      <c r="A370">
        <v>18</v>
      </c>
      <c r="B370" t="s">
        <v>82</v>
      </c>
      <c r="C370" s="1">
        <v>44700</v>
      </c>
      <c r="D370" s="2">
        <v>0.83333333333333337</v>
      </c>
      <c r="E370" t="s">
        <v>33</v>
      </c>
      <c r="F370" s="4">
        <v>45658</v>
      </c>
      <c r="G370" t="s">
        <v>24</v>
      </c>
      <c r="H370">
        <v>40468</v>
      </c>
      <c r="I370" t="s">
        <v>55</v>
      </c>
      <c r="J370" t="s">
        <v>19</v>
      </c>
    </row>
    <row r="371" spans="1:10" x14ac:dyDescent="0.25">
      <c r="A371">
        <v>27</v>
      </c>
      <c r="B371" t="s">
        <v>82</v>
      </c>
      <c r="C371" s="1">
        <v>44700</v>
      </c>
      <c r="D371" s="2">
        <v>0.83333333333333337</v>
      </c>
      <c r="E371" t="s">
        <v>28</v>
      </c>
      <c r="F371" s="4">
        <v>45658</v>
      </c>
      <c r="G371" t="s">
        <v>20</v>
      </c>
      <c r="H371">
        <v>31478</v>
      </c>
      <c r="I371" t="s">
        <v>30</v>
      </c>
      <c r="J371" t="s">
        <v>65</v>
      </c>
    </row>
    <row r="372" spans="1:10" x14ac:dyDescent="0.25">
      <c r="A372">
        <v>38</v>
      </c>
      <c r="B372" t="s">
        <v>45</v>
      </c>
      <c r="C372" s="1">
        <v>44703</v>
      </c>
      <c r="D372" s="2">
        <v>0.66666666666666663</v>
      </c>
      <c r="E372" t="s">
        <v>11</v>
      </c>
      <c r="F372" s="4">
        <v>45659</v>
      </c>
      <c r="G372" t="s">
        <v>17</v>
      </c>
      <c r="H372">
        <v>16957</v>
      </c>
      <c r="I372" t="s">
        <v>13</v>
      </c>
      <c r="J372" t="s">
        <v>19</v>
      </c>
    </row>
    <row r="373" spans="1:10" x14ac:dyDescent="0.25">
      <c r="A373">
        <v>38</v>
      </c>
      <c r="B373" t="s">
        <v>45</v>
      </c>
      <c r="C373" s="1">
        <v>44703</v>
      </c>
      <c r="D373" s="2">
        <v>0.66666666666666663</v>
      </c>
      <c r="E373" t="s">
        <v>20</v>
      </c>
      <c r="F373" s="4">
        <v>45748</v>
      </c>
      <c r="G373" t="s">
        <v>37</v>
      </c>
      <c r="H373">
        <v>32003</v>
      </c>
      <c r="I373" t="s">
        <v>22</v>
      </c>
      <c r="J373" t="s">
        <v>31</v>
      </c>
    </row>
    <row r="374" spans="1:10" x14ac:dyDescent="0.25">
      <c r="A374">
        <v>38</v>
      </c>
      <c r="B374" t="s">
        <v>45</v>
      </c>
      <c r="C374" s="1">
        <v>44703</v>
      </c>
      <c r="D374" s="2">
        <v>0.66666666666666663</v>
      </c>
      <c r="E374" t="s">
        <v>29</v>
      </c>
      <c r="F374" s="3">
        <v>36526</v>
      </c>
      <c r="G374" t="s">
        <v>16</v>
      </c>
      <c r="H374">
        <v>25434</v>
      </c>
      <c r="I374" t="s">
        <v>61</v>
      </c>
      <c r="J374" t="s">
        <v>49</v>
      </c>
    </row>
    <row r="375" spans="1:10" x14ac:dyDescent="0.25">
      <c r="A375">
        <v>38</v>
      </c>
      <c r="B375" t="s">
        <v>45</v>
      </c>
      <c r="C375" s="1">
        <v>44703</v>
      </c>
      <c r="D375" s="2">
        <v>0.66666666666666663</v>
      </c>
      <c r="E375" t="s">
        <v>12</v>
      </c>
      <c r="F375" s="4">
        <v>45778</v>
      </c>
      <c r="G375" t="s">
        <v>36</v>
      </c>
      <c r="H375">
        <v>60201</v>
      </c>
      <c r="I375" t="s">
        <v>68</v>
      </c>
      <c r="J375" t="s">
        <v>44</v>
      </c>
    </row>
    <row r="376" spans="1:10" x14ac:dyDescent="0.25">
      <c r="A376">
        <v>38</v>
      </c>
      <c r="B376" t="s">
        <v>45</v>
      </c>
      <c r="C376" s="1">
        <v>44703</v>
      </c>
      <c r="D376" s="2">
        <v>0.66666666666666663</v>
      </c>
      <c r="E376" t="s">
        <v>25</v>
      </c>
      <c r="F376" s="4">
        <v>45717</v>
      </c>
      <c r="G376" t="s">
        <v>47</v>
      </c>
      <c r="H376">
        <v>31604</v>
      </c>
      <c r="I376" t="s">
        <v>62</v>
      </c>
      <c r="J376" t="s">
        <v>74</v>
      </c>
    </row>
    <row r="377" spans="1:10" x14ac:dyDescent="0.25">
      <c r="A377">
        <v>38</v>
      </c>
      <c r="B377" t="s">
        <v>45</v>
      </c>
      <c r="C377" s="1">
        <v>44703</v>
      </c>
      <c r="D377" s="2">
        <v>0.66666666666666663</v>
      </c>
      <c r="E377" t="s">
        <v>40</v>
      </c>
      <c r="F377" t="s">
        <v>77</v>
      </c>
      <c r="G377" t="s">
        <v>50</v>
      </c>
      <c r="H377">
        <v>27022</v>
      </c>
      <c r="I377" t="s">
        <v>43</v>
      </c>
      <c r="J377" t="s">
        <v>73</v>
      </c>
    </row>
    <row r="378" spans="1:10" x14ac:dyDescent="0.25">
      <c r="A378">
        <v>38</v>
      </c>
      <c r="B378" t="s">
        <v>45</v>
      </c>
      <c r="C378" s="1">
        <v>44703</v>
      </c>
      <c r="D378" s="2">
        <v>0.66666666666666663</v>
      </c>
      <c r="E378" t="s">
        <v>51</v>
      </c>
      <c r="F378" s="4">
        <v>45718</v>
      </c>
      <c r="G378" t="s">
        <v>33</v>
      </c>
      <c r="H378">
        <v>53395</v>
      </c>
      <c r="I378" t="s">
        <v>56</v>
      </c>
      <c r="J378" t="s">
        <v>14</v>
      </c>
    </row>
    <row r="379" spans="1:10" x14ac:dyDescent="0.25">
      <c r="A379">
        <v>38</v>
      </c>
      <c r="B379" t="s">
        <v>45</v>
      </c>
      <c r="C379" s="1">
        <v>44703</v>
      </c>
      <c r="D379" s="2">
        <v>0.66666666666666663</v>
      </c>
      <c r="E379" t="s">
        <v>42</v>
      </c>
      <c r="F379" s="4">
        <v>45717</v>
      </c>
      <c r="G379" t="s">
        <v>21</v>
      </c>
      <c r="H379">
        <v>53097</v>
      </c>
      <c r="I379" t="s">
        <v>54</v>
      </c>
      <c r="J379" t="s">
        <v>53</v>
      </c>
    </row>
    <row r="380" spans="1:10" x14ac:dyDescent="0.25">
      <c r="A380">
        <v>38</v>
      </c>
      <c r="B380" t="s">
        <v>45</v>
      </c>
      <c r="C380" s="1">
        <v>44703</v>
      </c>
      <c r="D380" s="2">
        <v>0.66666666666666663</v>
      </c>
      <c r="E380" t="s">
        <v>24</v>
      </c>
      <c r="F380" s="4">
        <v>45659</v>
      </c>
      <c r="G380" t="s">
        <v>46</v>
      </c>
      <c r="H380">
        <v>21361</v>
      </c>
      <c r="I380" t="s">
        <v>26</v>
      </c>
      <c r="J380" t="s">
        <v>23</v>
      </c>
    </row>
    <row r="381" spans="1:10" x14ac:dyDescent="0.25">
      <c r="A381">
        <v>38</v>
      </c>
      <c r="B381" t="s">
        <v>45</v>
      </c>
      <c r="C381" s="1">
        <v>44703</v>
      </c>
      <c r="D381" s="2">
        <v>0.66666666666666663</v>
      </c>
      <c r="E381" t="s">
        <v>28</v>
      </c>
      <c r="F381" s="4">
        <v>45689</v>
      </c>
      <c r="G381" t="s">
        <v>32</v>
      </c>
      <c r="H381">
        <v>32089</v>
      </c>
      <c r="I381" t="s">
        <v>30</v>
      </c>
      <c r="J381" t="s">
        <v>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20B7A8-5DA9-4D8F-800E-39C02066FA27}">
  <sheetPr codeName="Sheet4"/>
  <dimension ref="A1:P82"/>
  <sheetViews>
    <sheetView zoomScale="84" zoomScaleNormal="84" workbookViewId="0">
      <selection activeCell="C5" sqref="C5"/>
    </sheetView>
  </sheetViews>
  <sheetFormatPr defaultRowHeight="15" x14ac:dyDescent="0.25"/>
  <cols>
    <col min="1" max="1" width="7.42578125" bestFit="1" customWidth="1"/>
    <col min="2" max="2" width="15.42578125" bestFit="1" customWidth="1"/>
    <col min="3" max="3" width="28" customWidth="1"/>
    <col min="4" max="4" width="29.140625" customWidth="1"/>
    <col min="5" max="5" width="39" customWidth="1"/>
    <col min="6" max="6" width="32.42578125" customWidth="1"/>
    <col min="7" max="7" width="14.28515625" bestFit="1" customWidth="1"/>
    <col min="8" max="8" width="18.85546875" bestFit="1" customWidth="1"/>
    <col min="9" max="9" width="14.28515625" bestFit="1" customWidth="1"/>
    <col min="10" max="10" width="13.85546875" bestFit="1" customWidth="1"/>
    <col min="11" max="12" width="11.7109375" customWidth="1"/>
    <col min="13" max="13" width="26.140625" customWidth="1"/>
    <col min="14" max="29" width="11.7109375" customWidth="1"/>
    <col min="30" max="30" width="11.28515625" bestFit="1" customWidth="1"/>
  </cols>
  <sheetData>
    <row r="1" spans="1:16" x14ac:dyDescent="0.25">
      <c r="A1" t="s">
        <v>122</v>
      </c>
      <c r="B1" t="s">
        <v>87</v>
      </c>
      <c r="C1" t="s">
        <v>123</v>
      </c>
      <c r="D1" t="s">
        <v>124</v>
      </c>
      <c r="E1" t="s">
        <v>125</v>
      </c>
      <c r="F1" s="5" t="s">
        <v>126</v>
      </c>
    </row>
    <row r="2" spans="1:16" x14ac:dyDescent="0.25">
      <c r="A2">
        <v>1</v>
      </c>
      <c r="B2" t="s">
        <v>16</v>
      </c>
      <c r="C2">
        <v>82</v>
      </c>
      <c r="D2">
        <v>4593269</v>
      </c>
      <c r="E2">
        <v>238850000</v>
      </c>
      <c r="F2">
        <v>0.05</v>
      </c>
    </row>
    <row r="3" spans="1:16" x14ac:dyDescent="0.25">
      <c r="A3">
        <v>2</v>
      </c>
      <c r="B3" t="s">
        <v>28</v>
      </c>
      <c r="C3">
        <v>81</v>
      </c>
      <c r="D3">
        <v>3382500</v>
      </c>
      <c r="E3">
        <v>175890000</v>
      </c>
      <c r="F3">
        <v>0.02</v>
      </c>
    </row>
    <row r="4" spans="1:16" x14ac:dyDescent="0.25">
      <c r="A4">
        <v>3</v>
      </c>
      <c r="B4" t="s">
        <v>51</v>
      </c>
      <c r="C4">
        <v>67</v>
      </c>
      <c r="D4">
        <v>2914462</v>
      </c>
      <c r="E4">
        <v>151552000</v>
      </c>
      <c r="F4">
        <v>0.08</v>
      </c>
      <c r="I4">
        <v>1</v>
      </c>
    </row>
    <row r="5" spans="1:16" x14ac:dyDescent="0.25">
      <c r="A5">
        <v>4</v>
      </c>
      <c r="B5" t="s">
        <v>42</v>
      </c>
      <c r="C5">
        <v>83</v>
      </c>
      <c r="D5">
        <v>2777154</v>
      </c>
      <c r="E5">
        <v>144412000</v>
      </c>
      <c r="F5">
        <v>0.06</v>
      </c>
      <c r="I5" s="6" t="s">
        <v>168</v>
      </c>
      <c r="J5" t="s">
        <v>170</v>
      </c>
      <c r="M5" s="13" t="s">
        <v>88</v>
      </c>
    </row>
    <row r="6" spans="1:16" x14ac:dyDescent="0.25">
      <c r="A6">
        <v>5</v>
      </c>
      <c r="B6" t="s">
        <v>12</v>
      </c>
      <c r="C6">
        <v>70</v>
      </c>
      <c r="D6">
        <v>2199423</v>
      </c>
      <c r="E6">
        <v>114370000</v>
      </c>
      <c r="F6">
        <v>0.06</v>
      </c>
      <c r="I6" s="7" t="s">
        <v>25</v>
      </c>
      <c r="J6" s="12">
        <v>15</v>
      </c>
      <c r="L6" s="13" t="str">
        <f>I6</f>
        <v>Brighton</v>
      </c>
      <c r="M6" s="13">
        <f>_xlfn.IFNA(VLOOKUP(L6, I6:J25, 2, FALSE),0)</f>
        <v>15</v>
      </c>
    </row>
    <row r="7" spans="1:16" x14ac:dyDescent="0.25">
      <c r="A7">
        <v>6</v>
      </c>
      <c r="B7" t="s">
        <v>50</v>
      </c>
      <c r="C7">
        <v>67</v>
      </c>
      <c r="D7">
        <v>2119038</v>
      </c>
      <c r="E7">
        <v>110190000</v>
      </c>
      <c r="F7">
        <v>0.1</v>
      </c>
      <c r="O7" s="7" t="s">
        <v>12</v>
      </c>
      <c r="P7" cm="1">
        <f t="array" ref="P7:P26">_xlfn.IFNA(VLOOKUP(O7:O26, I6:J25, 2, FALSE),0)</f>
        <v>0</v>
      </c>
    </row>
    <row r="8" spans="1:16" x14ac:dyDescent="0.25">
      <c r="A8">
        <v>7</v>
      </c>
      <c r="B8" t="s">
        <v>36</v>
      </c>
      <c r="C8">
        <v>86</v>
      </c>
      <c r="D8">
        <v>1782654</v>
      </c>
      <c r="E8">
        <v>92698000</v>
      </c>
      <c r="F8">
        <v>0.22</v>
      </c>
      <c r="O8" s="7" t="s">
        <v>33</v>
      </c>
      <c r="P8">
        <v>0</v>
      </c>
    </row>
    <row r="9" spans="1:16" x14ac:dyDescent="0.25">
      <c r="A9">
        <v>8</v>
      </c>
      <c r="B9" t="s">
        <v>47</v>
      </c>
      <c r="C9">
        <v>77</v>
      </c>
      <c r="D9">
        <v>1433769</v>
      </c>
      <c r="E9">
        <v>74556000</v>
      </c>
      <c r="F9">
        <v>0.04</v>
      </c>
      <c r="O9" s="7" t="s">
        <v>11</v>
      </c>
      <c r="P9">
        <v>0</v>
      </c>
    </row>
    <row r="10" spans="1:16" x14ac:dyDescent="0.25">
      <c r="A10">
        <v>9</v>
      </c>
      <c r="B10" t="s">
        <v>20</v>
      </c>
      <c r="C10">
        <v>82</v>
      </c>
      <c r="D10">
        <v>1430192</v>
      </c>
      <c r="E10">
        <v>74370000</v>
      </c>
      <c r="F10">
        <v>0.23</v>
      </c>
      <c r="O10" s="7" t="s">
        <v>25</v>
      </c>
      <c r="P10">
        <v>15</v>
      </c>
    </row>
    <row r="11" spans="1:16" x14ac:dyDescent="0.25">
      <c r="A11">
        <v>10</v>
      </c>
      <c r="B11" t="s">
        <v>29</v>
      </c>
      <c r="C11">
        <v>78</v>
      </c>
      <c r="D11">
        <v>1402885</v>
      </c>
      <c r="E11">
        <v>72950000</v>
      </c>
      <c r="F11">
        <v>0.31</v>
      </c>
      <c r="O11" s="7" t="s">
        <v>24</v>
      </c>
      <c r="P11">
        <v>0</v>
      </c>
    </row>
    <row r="12" spans="1:16" x14ac:dyDescent="0.25">
      <c r="A12">
        <v>11</v>
      </c>
      <c r="B12" t="s">
        <v>33</v>
      </c>
      <c r="C12">
        <v>66</v>
      </c>
      <c r="D12">
        <v>1374808</v>
      </c>
      <c r="E12">
        <v>71490000</v>
      </c>
      <c r="F12">
        <v>0.12</v>
      </c>
      <c r="O12" s="7" t="s">
        <v>28</v>
      </c>
      <c r="P12">
        <v>0</v>
      </c>
    </row>
    <row r="13" spans="1:16" x14ac:dyDescent="0.25">
      <c r="A13">
        <v>12</v>
      </c>
      <c r="B13" t="s">
        <v>46</v>
      </c>
      <c r="C13">
        <v>83</v>
      </c>
      <c r="D13">
        <v>1318654</v>
      </c>
      <c r="E13">
        <v>68570000</v>
      </c>
      <c r="F13">
        <v>7.0000000000000007E-2</v>
      </c>
      <c r="O13" s="7" t="s">
        <v>29</v>
      </c>
      <c r="P13">
        <v>0</v>
      </c>
    </row>
    <row r="14" spans="1:16" x14ac:dyDescent="0.25">
      <c r="A14">
        <v>13</v>
      </c>
      <c r="B14" t="s">
        <v>21</v>
      </c>
      <c r="C14">
        <v>76</v>
      </c>
      <c r="D14">
        <v>1101346</v>
      </c>
      <c r="E14">
        <v>57270000</v>
      </c>
      <c r="F14">
        <v>0.28999999999999998</v>
      </c>
      <c r="O14" s="7" t="s">
        <v>36</v>
      </c>
      <c r="P14">
        <v>0</v>
      </c>
    </row>
    <row r="15" spans="1:16" x14ac:dyDescent="0.25">
      <c r="A15">
        <v>14</v>
      </c>
      <c r="B15" t="s">
        <v>37</v>
      </c>
      <c r="C15">
        <v>81</v>
      </c>
      <c r="D15">
        <v>1011154</v>
      </c>
      <c r="E15">
        <v>52580000</v>
      </c>
      <c r="F15">
        <v>0.26</v>
      </c>
      <c r="O15" s="7" t="s">
        <v>17</v>
      </c>
      <c r="P15">
        <v>0</v>
      </c>
    </row>
    <row r="16" spans="1:16" x14ac:dyDescent="0.25">
      <c r="A16">
        <v>15</v>
      </c>
      <c r="B16" t="s">
        <v>25</v>
      </c>
      <c r="C16">
        <v>76</v>
      </c>
      <c r="D16">
        <v>893654</v>
      </c>
      <c r="E16">
        <v>46470000</v>
      </c>
      <c r="F16">
        <v>0.24</v>
      </c>
      <c r="O16" s="7" t="s">
        <v>20</v>
      </c>
      <c r="P16">
        <v>0</v>
      </c>
    </row>
    <row r="17" spans="1:16" x14ac:dyDescent="0.25">
      <c r="A17">
        <v>16</v>
      </c>
      <c r="B17" t="s">
        <v>32</v>
      </c>
      <c r="C17">
        <v>88</v>
      </c>
      <c r="D17">
        <v>795769</v>
      </c>
      <c r="E17">
        <v>41380000</v>
      </c>
      <c r="F17">
        <v>0.36</v>
      </c>
      <c r="O17" s="7" t="s">
        <v>42</v>
      </c>
      <c r="P17">
        <v>0</v>
      </c>
    </row>
    <row r="18" spans="1:16" x14ac:dyDescent="0.25">
      <c r="A18">
        <v>17</v>
      </c>
      <c r="B18" t="s">
        <v>24</v>
      </c>
      <c r="C18">
        <v>72</v>
      </c>
      <c r="D18">
        <v>760000</v>
      </c>
      <c r="E18">
        <v>39520000</v>
      </c>
      <c r="F18">
        <v>0.22</v>
      </c>
      <c r="O18" s="7" t="s">
        <v>51</v>
      </c>
      <c r="P18">
        <v>0</v>
      </c>
    </row>
    <row r="19" spans="1:16" x14ac:dyDescent="0.25">
      <c r="A19">
        <v>18</v>
      </c>
      <c r="B19" t="s">
        <v>40</v>
      </c>
      <c r="C19">
        <v>82</v>
      </c>
      <c r="D19">
        <v>602308</v>
      </c>
      <c r="E19">
        <v>31320000</v>
      </c>
      <c r="F19">
        <v>0.28000000000000003</v>
      </c>
      <c r="O19" s="7" t="s">
        <v>16</v>
      </c>
      <c r="P19">
        <v>0</v>
      </c>
    </row>
    <row r="20" spans="1:16" x14ac:dyDescent="0.25">
      <c r="A20">
        <v>19</v>
      </c>
      <c r="B20" t="s">
        <v>17</v>
      </c>
      <c r="C20">
        <v>70</v>
      </c>
      <c r="D20">
        <v>457885</v>
      </c>
      <c r="E20">
        <v>23810000</v>
      </c>
      <c r="F20">
        <v>0.27</v>
      </c>
      <c r="O20" s="7" t="s">
        <v>46</v>
      </c>
      <c r="P20">
        <v>0</v>
      </c>
    </row>
    <row r="21" spans="1:16" x14ac:dyDescent="0.25">
      <c r="A21">
        <v>20</v>
      </c>
      <c r="B21" t="s">
        <v>11</v>
      </c>
      <c r="C21">
        <v>90</v>
      </c>
      <c r="D21">
        <v>406346</v>
      </c>
      <c r="E21">
        <v>21130000</v>
      </c>
      <c r="F21">
        <v>0.36</v>
      </c>
      <c r="O21" s="7" t="s">
        <v>40</v>
      </c>
      <c r="P21">
        <v>0</v>
      </c>
    </row>
    <row r="22" spans="1:16" x14ac:dyDescent="0.25">
      <c r="O22" s="7" t="s">
        <v>37</v>
      </c>
      <c r="P22">
        <v>0</v>
      </c>
    </row>
    <row r="23" spans="1:16" x14ac:dyDescent="0.25">
      <c r="O23" s="7" t="s">
        <v>50</v>
      </c>
      <c r="P23">
        <v>0</v>
      </c>
    </row>
    <row r="24" spans="1:16" x14ac:dyDescent="0.25">
      <c r="C24">
        <v>1557</v>
      </c>
      <c r="D24">
        <v>32757270</v>
      </c>
      <c r="E24">
        <v>1703378000</v>
      </c>
      <c r="O24" s="7" t="s">
        <v>32</v>
      </c>
      <c r="P24">
        <v>0</v>
      </c>
    </row>
    <row r="25" spans="1:16" x14ac:dyDescent="0.25">
      <c r="O25" s="7" t="s">
        <v>47</v>
      </c>
      <c r="P25">
        <v>0</v>
      </c>
    </row>
    <row r="26" spans="1:16" x14ac:dyDescent="0.25">
      <c r="O26" s="7" t="s">
        <v>21</v>
      </c>
      <c r="P26">
        <v>0</v>
      </c>
    </row>
    <row r="28" spans="1:16" x14ac:dyDescent="0.25">
      <c r="I28">
        <v>2</v>
      </c>
    </row>
    <row r="30" spans="1:16" x14ac:dyDescent="0.25">
      <c r="I30" s="6" t="s">
        <v>169</v>
      </c>
      <c r="J30" t="s">
        <v>119</v>
      </c>
    </row>
    <row r="31" spans="1:16" x14ac:dyDescent="0.25">
      <c r="I31" s="7" t="s">
        <v>25</v>
      </c>
      <c r="J31" s="12">
        <v>76</v>
      </c>
      <c r="M31" s="13" t="s">
        <v>119</v>
      </c>
    </row>
    <row r="32" spans="1:16" x14ac:dyDescent="0.25">
      <c r="L32" s="13" t="str">
        <f>I31</f>
        <v>Brighton</v>
      </c>
      <c r="M32" s="13">
        <f>_xlfn.IFNA(VLOOKUP(L32, I31:J50, 2, FALSE),0)</f>
        <v>76</v>
      </c>
    </row>
    <row r="33" spans="12:13" x14ac:dyDescent="0.25">
      <c r="L33" t="s">
        <v>211</v>
      </c>
      <c r="M33">
        <v>1557</v>
      </c>
    </row>
    <row r="53" spans="9:13" x14ac:dyDescent="0.25">
      <c r="I53">
        <v>3</v>
      </c>
    </row>
    <row r="54" spans="9:13" x14ac:dyDescent="0.25">
      <c r="I54" s="6" t="s">
        <v>168</v>
      </c>
      <c r="J54" t="s">
        <v>127</v>
      </c>
    </row>
    <row r="55" spans="9:13" x14ac:dyDescent="0.25">
      <c r="I55" s="7" t="s">
        <v>25</v>
      </c>
      <c r="J55" s="12">
        <v>893654</v>
      </c>
    </row>
    <row r="63" spans="9:13" x14ac:dyDescent="0.25">
      <c r="L63" s="13" t="str">
        <f>I55</f>
        <v>Brighton</v>
      </c>
      <c r="M63" s="14">
        <f>_xlfn.IFNA(VLOOKUP(L63, I55:J74, 2, FALSE),0)</f>
        <v>893654</v>
      </c>
    </row>
    <row r="64" spans="9:13" x14ac:dyDescent="0.25">
      <c r="L64" t="s">
        <v>212</v>
      </c>
      <c r="M64" s="14">
        <v>32757270</v>
      </c>
    </row>
    <row r="77" spans="9:15" x14ac:dyDescent="0.25">
      <c r="I77">
        <v>4</v>
      </c>
    </row>
    <row r="79" spans="9:15" x14ac:dyDescent="0.25">
      <c r="I79" s="6" t="s">
        <v>171</v>
      </c>
      <c r="J79" t="s">
        <v>172</v>
      </c>
    </row>
    <row r="80" spans="9:15" x14ac:dyDescent="0.25">
      <c r="I80" s="7" t="s">
        <v>25</v>
      </c>
      <c r="J80" s="12">
        <v>46470000</v>
      </c>
      <c r="M80" t="str">
        <f>I80</f>
        <v>Brighton</v>
      </c>
      <c r="N80" t="s">
        <v>212</v>
      </c>
      <c r="O80" t="s">
        <v>213</v>
      </c>
    </row>
    <row r="81" spans="12:15" x14ac:dyDescent="0.25">
      <c r="L81" s="13"/>
      <c r="M81" s="14">
        <f>_xlfn.IFNA(VLOOKUP(M80, I80:J99, 2, FALSE),0)</f>
        <v>46470000</v>
      </c>
      <c r="N81" s="14">
        <v>1703378000</v>
      </c>
      <c r="O81" s="15">
        <v>85168900</v>
      </c>
    </row>
    <row r="82" spans="12:15" x14ac:dyDescent="0.25">
      <c r="L82" t="s">
        <v>212</v>
      </c>
    </row>
  </sheetData>
  <pageMargins left="0.7" right="0.7" top="0.75" bottom="0.75" header="0.3" footer="0.3"/>
  <drawing r:id="rId5"/>
  <tableParts count="1">
    <tablePart r:id="rId6"/>
  </tableParts>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CE1DC-2150-4E33-9E8A-D7DC56E15FA2}">
  <sheetPr codeName="Sheet2"/>
  <dimension ref="A1:AB229"/>
  <sheetViews>
    <sheetView topLeftCell="A49" workbookViewId="0">
      <selection activeCell="J65" sqref="J65:L66"/>
    </sheetView>
  </sheetViews>
  <sheetFormatPr defaultRowHeight="15" x14ac:dyDescent="0.25"/>
  <cols>
    <col min="1" max="1" width="7.42578125" bestFit="1" customWidth="1"/>
    <col min="2" max="2" width="26.5703125" customWidth="1"/>
    <col min="3" max="3" width="19" customWidth="1"/>
    <col min="4" max="4" width="15.42578125" bestFit="1" customWidth="1"/>
    <col min="5" max="5" width="11.42578125" bestFit="1" customWidth="1"/>
    <col min="6" max="6" width="15.42578125" bestFit="1" customWidth="1"/>
    <col min="7" max="7" width="5.140625" bestFit="1" customWidth="1"/>
    <col min="8" max="8" width="6" bestFit="1" customWidth="1"/>
    <col min="9" max="9" width="5" bestFit="1" customWidth="1"/>
    <col min="10" max="10" width="38.42578125" customWidth="1"/>
    <col min="11" max="11" width="25.140625" customWidth="1"/>
    <col min="12" max="12" width="15.42578125" bestFit="1" customWidth="1"/>
    <col min="13" max="13" width="11.85546875" bestFit="1" customWidth="1"/>
    <col min="14" max="16" width="11.85546875" customWidth="1"/>
    <col min="17" max="17" width="17.28515625" bestFit="1" customWidth="1"/>
    <col min="18" max="18" width="39.85546875" bestFit="1" customWidth="1"/>
    <col min="19" max="19" width="14.28515625" bestFit="1" customWidth="1"/>
    <col min="20" max="20" width="6.5703125" bestFit="1" customWidth="1"/>
    <col min="21" max="21" width="29.140625" bestFit="1" customWidth="1"/>
    <col min="22" max="22" width="6.5703125" bestFit="1" customWidth="1"/>
    <col min="23" max="23" width="7.140625" bestFit="1" customWidth="1"/>
    <col min="24" max="25" width="5.85546875" style="13" bestFit="1" customWidth="1"/>
    <col min="26" max="26" width="15.42578125" bestFit="1" customWidth="1"/>
    <col min="27" max="27" width="19.85546875" customWidth="1"/>
    <col min="28" max="28" width="13" bestFit="1" customWidth="1"/>
    <col min="29" max="29" width="29.85546875" bestFit="1" customWidth="1"/>
    <col min="30" max="30" width="17.28515625" bestFit="1" customWidth="1"/>
    <col min="31" max="31" width="39.85546875" bestFit="1" customWidth="1"/>
  </cols>
  <sheetData>
    <row r="1" spans="1:28" x14ac:dyDescent="0.25">
      <c r="A1" t="s">
        <v>88</v>
      </c>
      <c r="B1" t="s">
        <v>128</v>
      </c>
      <c r="C1" t="s">
        <v>129</v>
      </c>
      <c r="D1" t="s">
        <v>130</v>
      </c>
      <c r="E1" t="s">
        <v>131</v>
      </c>
      <c r="F1" t="s">
        <v>132</v>
      </c>
      <c r="G1" t="s">
        <v>133</v>
      </c>
      <c r="H1" t="s">
        <v>134</v>
      </c>
      <c r="I1" t="s">
        <v>135</v>
      </c>
      <c r="J1" t="s">
        <v>92</v>
      </c>
      <c r="K1" t="s">
        <v>136</v>
      </c>
      <c r="L1" t="s">
        <v>137</v>
      </c>
      <c r="M1" t="s">
        <v>143</v>
      </c>
      <c r="N1" t="s">
        <v>219</v>
      </c>
      <c r="O1" t="s">
        <v>216</v>
      </c>
      <c r="P1" t="s">
        <v>217</v>
      </c>
      <c r="Q1" t="s">
        <v>138</v>
      </c>
      <c r="R1" s="5" t="s">
        <v>93</v>
      </c>
    </row>
    <row r="2" spans="1:28" x14ac:dyDescent="0.25">
      <c r="A2">
        <v>2</v>
      </c>
      <c r="B2" t="s">
        <v>42</v>
      </c>
      <c r="C2">
        <v>28</v>
      </c>
      <c r="D2">
        <v>8</v>
      </c>
      <c r="E2">
        <v>2</v>
      </c>
      <c r="F2">
        <v>94</v>
      </c>
      <c r="G2">
        <v>26</v>
      </c>
      <c r="H2">
        <v>68</v>
      </c>
      <c r="I2">
        <v>92</v>
      </c>
      <c r="J2">
        <v>2.42</v>
      </c>
      <c r="K2">
        <v>53352</v>
      </c>
      <c r="L2" t="s">
        <v>145</v>
      </c>
      <c r="M2">
        <v>23</v>
      </c>
      <c r="N2">
        <v>1</v>
      </c>
      <c r="O2">
        <v>0</v>
      </c>
      <c r="P2">
        <v>8</v>
      </c>
      <c r="Q2" t="s">
        <v>96</v>
      </c>
      <c r="R2" t="s">
        <v>95</v>
      </c>
    </row>
    <row r="3" spans="1:28" x14ac:dyDescent="0.25">
      <c r="A3">
        <v>4</v>
      </c>
      <c r="B3" t="s">
        <v>50</v>
      </c>
      <c r="C3">
        <v>22</v>
      </c>
      <c r="D3">
        <v>5</v>
      </c>
      <c r="E3">
        <v>11</v>
      </c>
      <c r="F3">
        <v>69</v>
      </c>
      <c r="G3">
        <v>40</v>
      </c>
      <c r="H3">
        <v>29</v>
      </c>
      <c r="I3">
        <v>71</v>
      </c>
      <c r="J3">
        <v>1.87</v>
      </c>
      <c r="K3">
        <v>56523</v>
      </c>
      <c r="L3" t="s">
        <v>147</v>
      </c>
      <c r="M3">
        <v>23</v>
      </c>
      <c r="N3">
        <v>1</v>
      </c>
      <c r="O3">
        <v>0</v>
      </c>
      <c r="P3">
        <v>7</v>
      </c>
      <c r="Q3" t="s">
        <v>98</v>
      </c>
      <c r="R3" t="s">
        <v>95</v>
      </c>
    </row>
    <row r="4" spans="1:28" x14ac:dyDescent="0.25">
      <c r="A4">
        <v>6</v>
      </c>
      <c r="B4" t="s">
        <v>16</v>
      </c>
      <c r="C4">
        <v>16</v>
      </c>
      <c r="D4">
        <v>10</v>
      </c>
      <c r="E4">
        <v>12</v>
      </c>
      <c r="F4">
        <v>57</v>
      </c>
      <c r="G4">
        <v>57</v>
      </c>
      <c r="H4">
        <v>0</v>
      </c>
      <c r="I4">
        <v>58</v>
      </c>
      <c r="J4">
        <v>1.53</v>
      </c>
      <c r="K4">
        <v>73150</v>
      </c>
      <c r="L4" t="s">
        <v>149</v>
      </c>
      <c r="M4">
        <v>18</v>
      </c>
      <c r="N4">
        <v>2</v>
      </c>
      <c r="O4">
        <v>2</v>
      </c>
      <c r="P4">
        <v>6</v>
      </c>
      <c r="Q4" t="s">
        <v>101</v>
      </c>
      <c r="R4" t="s">
        <v>100</v>
      </c>
      <c r="U4">
        <v>1</v>
      </c>
    </row>
    <row r="5" spans="1:28" x14ac:dyDescent="0.25">
      <c r="A5">
        <v>1</v>
      </c>
      <c r="B5" t="s">
        <v>51</v>
      </c>
      <c r="C5">
        <v>29</v>
      </c>
      <c r="D5">
        <v>6</v>
      </c>
      <c r="E5">
        <v>3</v>
      </c>
      <c r="F5">
        <v>99</v>
      </c>
      <c r="G5">
        <v>26</v>
      </c>
      <c r="H5">
        <v>73</v>
      </c>
      <c r="I5">
        <v>93</v>
      </c>
      <c r="J5">
        <v>2.4500000000000002</v>
      </c>
      <c r="K5">
        <v>52774</v>
      </c>
      <c r="L5" t="s">
        <v>144</v>
      </c>
      <c r="M5">
        <v>15</v>
      </c>
      <c r="N5">
        <v>3</v>
      </c>
      <c r="O5">
        <v>1</v>
      </c>
      <c r="P5">
        <v>10</v>
      </c>
      <c r="Q5" t="s">
        <v>94</v>
      </c>
      <c r="R5" t="s">
        <v>95</v>
      </c>
      <c r="U5" s="6" t="s">
        <v>169</v>
      </c>
      <c r="V5" t="s">
        <v>174</v>
      </c>
      <c r="W5" t="s">
        <v>173</v>
      </c>
      <c r="X5" t="s">
        <v>175</v>
      </c>
      <c r="Z5" s="13" t="s">
        <v>214</v>
      </c>
      <c r="AA5" s="13" t="s">
        <v>89</v>
      </c>
      <c r="AB5" s="13" t="s">
        <v>215</v>
      </c>
    </row>
    <row r="6" spans="1:28" x14ac:dyDescent="0.25">
      <c r="A6">
        <v>8</v>
      </c>
      <c r="B6" t="s">
        <v>20</v>
      </c>
      <c r="C6">
        <v>14</v>
      </c>
      <c r="D6">
        <v>10</v>
      </c>
      <c r="E6">
        <v>14</v>
      </c>
      <c r="F6">
        <v>62</v>
      </c>
      <c r="G6">
        <v>59</v>
      </c>
      <c r="H6">
        <v>3</v>
      </c>
      <c r="I6">
        <v>52</v>
      </c>
      <c r="J6">
        <v>1.37</v>
      </c>
      <c r="K6">
        <v>32493</v>
      </c>
      <c r="L6" t="s">
        <v>151</v>
      </c>
      <c r="M6">
        <v>15</v>
      </c>
      <c r="N6">
        <v>3</v>
      </c>
      <c r="O6">
        <v>0</v>
      </c>
      <c r="P6">
        <v>2</v>
      </c>
      <c r="Q6" t="s">
        <v>104</v>
      </c>
      <c r="R6" t="s">
        <v>105</v>
      </c>
      <c r="U6" s="7" t="s">
        <v>25</v>
      </c>
      <c r="V6" s="12">
        <v>12</v>
      </c>
      <c r="W6" s="12">
        <v>15</v>
      </c>
      <c r="X6" s="12">
        <v>11</v>
      </c>
      <c r="Y6" s="13" t="str">
        <f>U6</f>
        <v>Brighton</v>
      </c>
      <c r="Z6" s="13">
        <f>_xlfn.IFNA(VLOOKUP(Y6, U6:X25, 2, FALSE),0)</f>
        <v>12</v>
      </c>
      <c r="AA6" s="13">
        <f>_xlfn.IFNA(VLOOKUP(Y6, U6:X25, 3, FALSE),0)</f>
        <v>15</v>
      </c>
      <c r="AB6" s="13">
        <f>_xlfn.IFNA(VLOOKUP(Y6, U6:X25, 4, FALSE),0)</f>
        <v>11</v>
      </c>
    </row>
    <row r="7" spans="1:28" x14ac:dyDescent="0.25">
      <c r="A7">
        <v>12</v>
      </c>
      <c r="B7" t="s">
        <v>29</v>
      </c>
      <c r="C7">
        <v>11</v>
      </c>
      <c r="D7">
        <v>15</v>
      </c>
      <c r="E7">
        <v>12</v>
      </c>
      <c r="F7">
        <v>50</v>
      </c>
      <c r="G7">
        <v>46</v>
      </c>
      <c r="H7">
        <v>4</v>
      </c>
      <c r="I7">
        <v>48</v>
      </c>
      <c r="J7">
        <v>1.26</v>
      </c>
      <c r="K7">
        <v>24588</v>
      </c>
      <c r="L7" t="s">
        <v>155</v>
      </c>
      <c r="M7">
        <v>14</v>
      </c>
      <c r="N7">
        <v>4</v>
      </c>
      <c r="O7">
        <v>1</v>
      </c>
      <c r="P7">
        <v>4</v>
      </c>
      <c r="Q7" t="s">
        <v>109</v>
      </c>
      <c r="R7" t="s">
        <v>105</v>
      </c>
      <c r="X7"/>
    </row>
    <row r="8" spans="1:28" x14ac:dyDescent="0.25">
      <c r="A8">
        <v>7</v>
      </c>
      <c r="B8" t="s">
        <v>47</v>
      </c>
      <c r="C8">
        <v>16</v>
      </c>
      <c r="D8">
        <v>8</v>
      </c>
      <c r="E8">
        <v>14</v>
      </c>
      <c r="F8">
        <v>60</v>
      </c>
      <c r="G8">
        <v>51</v>
      </c>
      <c r="H8">
        <v>9</v>
      </c>
      <c r="I8">
        <v>56</v>
      </c>
      <c r="J8">
        <v>1.47</v>
      </c>
      <c r="K8">
        <v>58370</v>
      </c>
      <c r="L8" t="s">
        <v>150</v>
      </c>
      <c r="M8">
        <v>12</v>
      </c>
      <c r="N8">
        <v>5</v>
      </c>
      <c r="O8">
        <v>1</v>
      </c>
      <c r="P8">
        <v>4</v>
      </c>
      <c r="Q8" t="s">
        <v>102</v>
      </c>
      <c r="R8" t="s">
        <v>103</v>
      </c>
      <c r="X8"/>
    </row>
    <row r="9" spans="1:28" x14ac:dyDescent="0.25">
      <c r="A9">
        <v>13</v>
      </c>
      <c r="B9" t="s">
        <v>11</v>
      </c>
      <c r="C9">
        <v>13</v>
      </c>
      <c r="D9">
        <v>7</v>
      </c>
      <c r="E9">
        <v>18</v>
      </c>
      <c r="F9">
        <v>48</v>
      </c>
      <c r="G9">
        <v>56</v>
      </c>
      <c r="H9">
        <v>-8</v>
      </c>
      <c r="I9">
        <v>46</v>
      </c>
      <c r="J9">
        <v>1.21</v>
      </c>
      <c r="K9">
        <v>16918</v>
      </c>
      <c r="L9" t="s">
        <v>156</v>
      </c>
      <c r="M9">
        <v>12</v>
      </c>
      <c r="N9">
        <v>5</v>
      </c>
      <c r="O9">
        <v>1</v>
      </c>
      <c r="P9">
        <v>5</v>
      </c>
      <c r="Q9" t="s">
        <v>110</v>
      </c>
      <c r="R9" t="s">
        <v>105</v>
      </c>
      <c r="X9"/>
    </row>
    <row r="10" spans="1:28" x14ac:dyDescent="0.25">
      <c r="A10">
        <v>3</v>
      </c>
      <c r="B10" t="s">
        <v>28</v>
      </c>
      <c r="C10">
        <v>21</v>
      </c>
      <c r="D10">
        <v>11</v>
      </c>
      <c r="E10">
        <v>6</v>
      </c>
      <c r="F10">
        <v>76</v>
      </c>
      <c r="G10">
        <v>33</v>
      </c>
      <c r="H10">
        <v>43</v>
      </c>
      <c r="I10">
        <v>74</v>
      </c>
      <c r="J10">
        <v>1.95</v>
      </c>
      <c r="K10">
        <v>36443</v>
      </c>
      <c r="L10" t="s">
        <v>146</v>
      </c>
      <c r="M10">
        <v>11</v>
      </c>
      <c r="N10">
        <v>6</v>
      </c>
      <c r="O10">
        <v>1</v>
      </c>
      <c r="P10">
        <v>5</v>
      </c>
      <c r="Q10" t="s">
        <v>97</v>
      </c>
      <c r="R10" t="s">
        <v>95</v>
      </c>
      <c r="X10"/>
    </row>
    <row r="11" spans="1:28" x14ac:dyDescent="0.25">
      <c r="A11">
        <v>5</v>
      </c>
      <c r="B11" t="s">
        <v>12</v>
      </c>
      <c r="C11">
        <v>22</v>
      </c>
      <c r="D11">
        <v>3</v>
      </c>
      <c r="E11">
        <v>13</v>
      </c>
      <c r="F11">
        <v>61</v>
      </c>
      <c r="G11">
        <v>48</v>
      </c>
      <c r="H11">
        <v>13</v>
      </c>
      <c r="I11">
        <v>69</v>
      </c>
      <c r="J11">
        <v>1.82</v>
      </c>
      <c r="K11">
        <v>59665</v>
      </c>
      <c r="L11" t="s">
        <v>148</v>
      </c>
      <c r="M11">
        <v>11</v>
      </c>
      <c r="N11">
        <v>6</v>
      </c>
      <c r="O11">
        <v>2</v>
      </c>
      <c r="P11">
        <v>8</v>
      </c>
      <c r="Q11" t="s">
        <v>99</v>
      </c>
      <c r="R11" t="s">
        <v>100</v>
      </c>
      <c r="X11"/>
    </row>
    <row r="12" spans="1:28" x14ac:dyDescent="0.25">
      <c r="A12">
        <v>14</v>
      </c>
      <c r="B12" t="s">
        <v>33</v>
      </c>
      <c r="C12">
        <v>13</v>
      </c>
      <c r="D12">
        <v>6</v>
      </c>
      <c r="E12">
        <v>19</v>
      </c>
      <c r="F12">
        <v>52</v>
      </c>
      <c r="G12">
        <v>54</v>
      </c>
      <c r="H12">
        <v>-2</v>
      </c>
      <c r="I12">
        <v>45</v>
      </c>
      <c r="J12">
        <v>1.18</v>
      </c>
      <c r="K12">
        <v>41681</v>
      </c>
      <c r="L12" t="s">
        <v>157</v>
      </c>
      <c r="M12">
        <v>11</v>
      </c>
      <c r="N12">
        <v>6</v>
      </c>
      <c r="O12">
        <v>0</v>
      </c>
      <c r="P12">
        <v>9</v>
      </c>
      <c r="Q12" t="s">
        <v>111</v>
      </c>
      <c r="R12" t="s">
        <v>105</v>
      </c>
      <c r="X12"/>
    </row>
    <row r="13" spans="1:28" x14ac:dyDescent="0.25">
      <c r="A13">
        <v>17</v>
      </c>
      <c r="B13" t="s">
        <v>17</v>
      </c>
      <c r="C13">
        <v>9</v>
      </c>
      <c r="D13">
        <v>11</v>
      </c>
      <c r="E13">
        <v>18</v>
      </c>
      <c r="F13">
        <v>42</v>
      </c>
      <c r="G13">
        <v>79</v>
      </c>
      <c r="H13">
        <v>-37</v>
      </c>
      <c r="I13">
        <v>38</v>
      </c>
      <c r="J13">
        <v>1</v>
      </c>
      <c r="K13">
        <v>36308</v>
      </c>
      <c r="L13" t="s">
        <v>160</v>
      </c>
      <c r="M13">
        <v>11</v>
      </c>
      <c r="N13">
        <v>6</v>
      </c>
      <c r="O13">
        <v>0</v>
      </c>
      <c r="P13">
        <v>4</v>
      </c>
      <c r="Q13" t="s">
        <v>114</v>
      </c>
      <c r="R13" t="s">
        <v>105</v>
      </c>
      <c r="X13"/>
    </row>
    <row r="14" spans="1:28" x14ac:dyDescent="0.25">
      <c r="A14">
        <v>20</v>
      </c>
      <c r="B14" t="s">
        <v>40</v>
      </c>
      <c r="C14">
        <v>5</v>
      </c>
      <c r="D14">
        <v>7</v>
      </c>
      <c r="E14">
        <v>26</v>
      </c>
      <c r="F14">
        <v>23</v>
      </c>
      <c r="G14">
        <v>84</v>
      </c>
      <c r="H14">
        <v>-61</v>
      </c>
      <c r="I14">
        <v>22</v>
      </c>
      <c r="J14">
        <v>0.57999999999999996</v>
      </c>
      <c r="K14">
        <v>26836</v>
      </c>
      <c r="L14" t="s">
        <v>163</v>
      </c>
      <c r="M14">
        <v>11</v>
      </c>
      <c r="N14">
        <v>6</v>
      </c>
      <c r="O14">
        <v>1</v>
      </c>
      <c r="P14">
        <v>13</v>
      </c>
      <c r="Q14" t="s">
        <v>118</v>
      </c>
      <c r="R14" t="s">
        <v>116</v>
      </c>
      <c r="X14"/>
    </row>
    <row r="15" spans="1:28" x14ac:dyDescent="0.25">
      <c r="A15">
        <v>15</v>
      </c>
      <c r="B15" t="s">
        <v>37</v>
      </c>
      <c r="C15">
        <v>9</v>
      </c>
      <c r="D15">
        <v>13</v>
      </c>
      <c r="E15">
        <v>16</v>
      </c>
      <c r="F15">
        <v>43</v>
      </c>
      <c r="G15">
        <v>67</v>
      </c>
      <c r="H15">
        <v>-24</v>
      </c>
      <c r="I15">
        <v>40</v>
      </c>
      <c r="J15">
        <v>1.05</v>
      </c>
      <c r="K15">
        <v>30134</v>
      </c>
      <c r="L15" t="s">
        <v>158</v>
      </c>
      <c r="M15">
        <v>10</v>
      </c>
      <c r="N15">
        <v>7</v>
      </c>
      <c r="O15">
        <v>0</v>
      </c>
      <c r="P15">
        <v>7</v>
      </c>
      <c r="Q15" t="s">
        <v>112</v>
      </c>
      <c r="R15" t="s">
        <v>105</v>
      </c>
      <c r="X15"/>
    </row>
    <row r="16" spans="1:28" x14ac:dyDescent="0.25">
      <c r="A16">
        <v>16</v>
      </c>
      <c r="B16" t="s">
        <v>36</v>
      </c>
      <c r="C16">
        <v>11</v>
      </c>
      <c r="D16">
        <v>6</v>
      </c>
      <c r="E16">
        <v>21</v>
      </c>
      <c r="F16">
        <v>43</v>
      </c>
      <c r="G16">
        <v>66</v>
      </c>
      <c r="H16">
        <v>-23</v>
      </c>
      <c r="I16">
        <v>39</v>
      </c>
      <c r="J16">
        <v>1.03</v>
      </c>
      <c r="K16">
        <v>38446</v>
      </c>
      <c r="L16" t="s">
        <v>159</v>
      </c>
      <c r="M16">
        <v>10</v>
      </c>
      <c r="N16">
        <v>7</v>
      </c>
      <c r="O16">
        <v>0</v>
      </c>
      <c r="P16">
        <v>5</v>
      </c>
      <c r="Q16" t="s">
        <v>113</v>
      </c>
      <c r="R16" t="s">
        <v>105</v>
      </c>
      <c r="X16"/>
    </row>
    <row r="17" spans="1:25" x14ac:dyDescent="0.25">
      <c r="A17">
        <v>19</v>
      </c>
      <c r="B17" t="s">
        <v>32</v>
      </c>
      <c r="C17">
        <v>6</v>
      </c>
      <c r="D17">
        <v>5</v>
      </c>
      <c r="E17">
        <v>27</v>
      </c>
      <c r="F17">
        <v>34</v>
      </c>
      <c r="G17">
        <v>77</v>
      </c>
      <c r="H17">
        <v>-43</v>
      </c>
      <c r="I17">
        <v>23</v>
      </c>
      <c r="J17">
        <v>0.61</v>
      </c>
      <c r="K17">
        <v>20614</v>
      </c>
      <c r="L17" t="s">
        <v>162</v>
      </c>
      <c r="M17">
        <v>10</v>
      </c>
      <c r="N17">
        <v>7</v>
      </c>
      <c r="O17">
        <v>1</v>
      </c>
      <c r="P17">
        <v>7</v>
      </c>
      <c r="Q17" t="s">
        <v>117</v>
      </c>
      <c r="R17" t="s">
        <v>116</v>
      </c>
      <c r="X17"/>
    </row>
    <row r="18" spans="1:25" x14ac:dyDescent="0.25">
      <c r="A18">
        <v>18</v>
      </c>
      <c r="B18" t="s">
        <v>24</v>
      </c>
      <c r="C18">
        <v>7</v>
      </c>
      <c r="D18">
        <v>14</v>
      </c>
      <c r="E18">
        <v>17</v>
      </c>
      <c r="F18">
        <v>34</v>
      </c>
      <c r="G18">
        <v>53</v>
      </c>
      <c r="H18">
        <v>-19</v>
      </c>
      <c r="I18">
        <v>35</v>
      </c>
      <c r="J18">
        <v>0.92</v>
      </c>
      <c r="K18">
        <v>19278</v>
      </c>
      <c r="L18" t="s">
        <v>161</v>
      </c>
      <c r="M18">
        <v>9</v>
      </c>
      <c r="N18">
        <v>8</v>
      </c>
      <c r="O18">
        <v>1</v>
      </c>
      <c r="P18">
        <v>8</v>
      </c>
      <c r="Q18" t="s">
        <v>115</v>
      </c>
      <c r="R18" t="s">
        <v>116</v>
      </c>
      <c r="X18"/>
    </row>
    <row r="19" spans="1:25" x14ac:dyDescent="0.25">
      <c r="A19">
        <v>9</v>
      </c>
      <c r="B19" t="s">
        <v>25</v>
      </c>
      <c r="C19">
        <v>12</v>
      </c>
      <c r="D19">
        <v>15</v>
      </c>
      <c r="E19">
        <v>11</v>
      </c>
      <c r="F19">
        <v>42</v>
      </c>
      <c r="G19">
        <v>44</v>
      </c>
      <c r="H19">
        <v>-2</v>
      </c>
      <c r="I19">
        <v>51</v>
      </c>
      <c r="J19">
        <v>1.34</v>
      </c>
      <c r="K19">
        <v>30966</v>
      </c>
      <c r="L19" t="s">
        <v>152</v>
      </c>
      <c r="M19">
        <v>8</v>
      </c>
      <c r="N19">
        <v>9</v>
      </c>
      <c r="O19">
        <v>0</v>
      </c>
      <c r="P19">
        <v>7</v>
      </c>
      <c r="Q19" t="s">
        <v>106</v>
      </c>
      <c r="R19" t="s">
        <v>105</v>
      </c>
      <c r="X19"/>
    </row>
    <row r="20" spans="1:25" x14ac:dyDescent="0.25">
      <c r="A20">
        <v>11</v>
      </c>
      <c r="B20" t="s">
        <v>46</v>
      </c>
      <c r="C20">
        <v>13</v>
      </c>
      <c r="D20">
        <v>10</v>
      </c>
      <c r="E20">
        <v>15</v>
      </c>
      <c r="F20">
        <v>44</v>
      </c>
      <c r="G20">
        <v>62</v>
      </c>
      <c r="H20">
        <v>-18</v>
      </c>
      <c r="I20">
        <v>49</v>
      </c>
      <c r="J20">
        <v>1.29</v>
      </c>
      <c r="K20">
        <v>51487</v>
      </c>
      <c r="L20" t="s">
        <v>154</v>
      </c>
      <c r="M20">
        <v>8</v>
      </c>
      <c r="N20">
        <v>9</v>
      </c>
      <c r="O20">
        <v>3</v>
      </c>
      <c r="P20">
        <v>3</v>
      </c>
      <c r="Q20" t="s">
        <v>108</v>
      </c>
      <c r="R20" t="s">
        <v>105</v>
      </c>
      <c r="X20"/>
    </row>
    <row r="21" spans="1:25" x14ac:dyDescent="0.25">
      <c r="A21">
        <v>10</v>
      </c>
      <c r="B21" t="s">
        <v>21</v>
      </c>
      <c r="C21">
        <v>15</v>
      </c>
      <c r="D21">
        <v>6</v>
      </c>
      <c r="E21">
        <v>17</v>
      </c>
      <c r="F21">
        <v>38</v>
      </c>
      <c r="G21">
        <v>43</v>
      </c>
      <c r="H21">
        <v>-5</v>
      </c>
      <c r="I21">
        <v>51</v>
      </c>
      <c r="J21">
        <v>1.34</v>
      </c>
      <c r="K21">
        <v>30841</v>
      </c>
      <c r="L21" t="s">
        <v>153</v>
      </c>
      <c r="M21">
        <v>6</v>
      </c>
      <c r="N21">
        <v>10</v>
      </c>
      <c r="O21">
        <v>0</v>
      </c>
      <c r="P21">
        <v>12</v>
      </c>
      <c r="Q21" t="s">
        <v>107</v>
      </c>
      <c r="R21" t="s">
        <v>105</v>
      </c>
      <c r="X21"/>
    </row>
    <row r="22" spans="1:25" x14ac:dyDescent="0.25">
      <c r="X22"/>
    </row>
    <row r="23" spans="1:25" x14ac:dyDescent="0.25">
      <c r="X23"/>
    </row>
    <row r="24" spans="1:25" x14ac:dyDescent="0.25">
      <c r="X24"/>
    </row>
    <row r="25" spans="1:25" x14ac:dyDescent="0.25">
      <c r="C25">
        <v>292</v>
      </c>
      <c r="D25">
        <v>176</v>
      </c>
      <c r="E25">
        <v>292</v>
      </c>
      <c r="F25">
        <v>1071</v>
      </c>
      <c r="G25">
        <v>1071</v>
      </c>
      <c r="I25">
        <v>1052</v>
      </c>
      <c r="J25" s="18">
        <v>1.3845000000000001</v>
      </c>
      <c r="K25">
        <v>790867</v>
      </c>
      <c r="X25"/>
    </row>
    <row r="27" spans="1:25" x14ac:dyDescent="0.25">
      <c r="L27" s="6" t="s">
        <v>120</v>
      </c>
      <c r="U27">
        <v>2</v>
      </c>
    </row>
    <row r="28" spans="1:25" x14ac:dyDescent="0.25">
      <c r="L28" s="7" t="s">
        <v>12</v>
      </c>
      <c r="U28" s="6" t="s">
        <v>168</v>
      </c>
      <c r="V28" t="s">
        <v>139</v>
      </c>
    </row>
    <row r="29" spans="1:25" x14ac:dyDescent="0.25">
      <c r="D29" s="6" t="s">
        <v>120</v>
      </c>
      <c r="E29" t="s">
        <v>91</v>
      </c>
      <c r="L29" s="7" t="s">
        <v>33</v>
      </c>
      <c r="U29" s="7" t="s">
        <v>25</v>
      </c>
      <c r="V29" s="12">
        <v>15</v>
      </c>
    </row>
    <row r="30" spans="1:25" x14ac:dyDescent="0.25">
      <c r="D30" s="7" t="s">
        <v>40</v>
      </c>
      <c r="E30" s="12">
        <v>22</v>
      </c>
      <c r="G30" s="6" t="s">
        <v>120</v>
      </c>
      <c r="H30" t="s">
        <v>176</v>
      </c>
      <c r="L30" s="7" t="s">
        <v>11</v>
      </c>
      <c r="Y30" s="13" t="s">
        <v>139</v>
      </c>
    </row>
    <row r="31" spans="1:25" x14ac:dyDescent="0.25">
      <c r="D31" s="7" t="s">
        <v>32</v>
      </c>
      <c r="E31" s="12">
        <v>23</v>
      </c>
      <c r="G31" s="7" t="s">
        <v>51</v>
      </c>
      <c r="H31" s="12">
        <v>99</v>
      </c>
      <c r="L31" s="7" t="s">
        <v>25</v>
      </c>
      <c r="X31" s="13" t="str">
        <f>U29</f>
        <v>Brighton</v>
      </c>
      <c r="Y31" s="13">
        <f>_xlfn.IFNA(VLOOKUP(X31, U29:V48, 2, FALSE),0)</f>
        <v>15</v>
      </c>
    </row>
    <row r="32" spans="1:25" x14ac:dyDescent="0.25">
      <c r="D32" s="7" t="s">
        <v>24</v>
      </c>
      <c r="E32" s="12">
        <v>35</v>
      </c>
      <c r="G32" s="7" t="s">
        <v>42</v>
      </c>
      <c r="H32" s="12">
        <v>94</v>
      </c>
      <c r="L32" s="7" t="s">
        <v>24</v>
      </c>
    </row>
    <row r="33" spans="4:28" x14ac:dyDescent="0.25">
      <c r="D33" s="7" t="s">
        <v>17</v>
      </c>
      <c r="E33" s="12">
        <v>38</v>
      </c>
      <c r="G33" s="7" t="s">
        <v>28</v>
      </c>
      <c r="H33" s="12">
        <v>76</v>
      </c>
      <c r="L33" s="7" t="s">
        <v>28</v>
      </c>
    </row>
    <row r="34" spans="4:28" x14ac:dyDescent="0.25">
      <c r="D34" s="7" t="s">
        <v>36</v>
      </c>
      <c r="E34" s="12">
        <v>39</v>
      </c>
      <c r="G34" s="7" t="s">
        <v>50</v>
      </c>
      <c r="H34" s="12">
        <v>69</v>
      </c>
      <c r="L34" s="7" t="s">
        <v>29</v>
      </c>
    </row>
    <row r="35" spans="4:28" x14ac:dyDescent="0.25">
      <c r="D35" s="7" t="s">
        <v>37</v>
      </c>
      <c r="E35" s="12">
        <v>40</v>
      </c>
      <c r="G35" s="7" t="s">
        <v>20</v>
      </c>
      <c r="H35" s="12">
        <v>62</v>
      </c>
      <c r="L35" s="7" t="s">
        <v>36</v>
      </c>
    </row>
    <row r="36" spans="4:28" x14ac:dyDescent="0.25">
      <c r="D36" s="7" t="s">
        <v>33</v>
      </c>
      <c r="E36" s="12">
        <v>45</v>
      </c>
      <c r="G36" s="7" t="s">
        <v>12</v>
      </c>
      <c r="H36" s="12">
        <v>61</v>
      </c>
      <c r="L36" s="7" t="s">
        <v>17</v>
      </c>
    </row>
    <row r="37" spans="4:28" x14ac:dyDescent="0.25">
      <c r="D37" s="7" t="s">
        <v>11</v>
      </c>
      <c r="E37" s="12">
        <v>46</v>
      </c>
      <c r="G37" s="7" t="s">
        <v>47</v>
      </c>
      <c r="H37" s="12">
        <v>60</v>
      </c>
      <c r="L37" s="7" t="s">
        <v>20</v>
      </c>
    </row>
    <row r="38" spans="4:28" x14ac:dyDescent="0.25">
      <c r="D38" s="7" t="s">
        <v>29</v>
      </c>
      <c r="E38" s="12">
        <v>48</v>
      </c>
      <c r="G38" s="7" t="s">
        <v>16</v>
      </c>
      <c r="H38" s="12">
        <v>57</v>
      </c>
      <c r="L38" s="7" t="s">
        <v>42</v>
      </c>
    </row>
    <row r="39" spans="4:28" x14ac:dyDescent="0.25">
      <c r="D39" s="7" t="s">
        <v>46</v>
      </c>
      <c r="E39" s="12">
        <v>49</v>
      </c>
      <c r="G39" s="7" t="s">
        <v>33</v>
      </c>
      <c r="H39" s="12">
        <v>52</v>
      </c>
      <c r="L39" s="7" t="s">
        <v>51</v>
      </c>
    </row>
    <row r="40" spans="4:28" x14ac:dyDescent="0.25">
      <c r="D40" s="7" t="s">
        <v>21</v>
      </c>
      <c r="E40" s="12">
        <v>51</v>
      </c>
      <c r="G40" s="7" t="s">
        <v>29</v>
      </c>
      <c r="H40" s="12">
        <v>50</v>
      </c>
      <c r="L40" s="7" t="s">
        <v>16</v>
      </c>
    </row>
    <row r="41" spans="4:28" x14ac:dyDescent="0.25">
      <c r="D41" s="7" t="s">
        <v>25</v>
      </c>
      <c r="E41" s="12">
        <v>51</v>
      </c>
      <c r="G41" s="7" t="s">
        <v>11</v>
      </c>
      <c r="H41" s="12">
        <v>48</v>
      </c>
      <c r="L41" s="7" t="s">
        <v>46</v>
      </c>
    </row>
    <row r="42" spans="4:28" x14ac:dyDescent="0.25">
      <c r="D42" s="7" t="s">
        <v>20</v>
      </c>
      <c r="E42" s="12">
        <v>52</v>
      </c>
      <c r="G42" s="7" t="s">
        <v>46</v>
      </c>
      <c r="H42" s="12">
        <v>44</v>
      </c>
      <c r="L42" s="7" t="s">
        <v>40</v>
      </c>
    </row>
    <row r="43" spans="4:28" x14ac:dyDescent="0.25">
      <c r="D43" s="7" t="s">
        <v>47</v>
      </c>
      <c r="E43" s="12">
        <v>56</v>
      </c>
      <c r="G43" s="7" t="s">
        <v>36</v>
      </c>
      <c r="H43" s="12">
        <v>43</v>
      </c>
      <c r="L43" s="7" t="s">
        <v>37</v>
      </c>
    </row>
    <row r="44" spans="4:28" x14ac:dyDescent="0.25">
      <c r="D44" s="7" t="s">
        <v>16</v>
      </c>
      <c r="E44" s="12">
        <v>58</v>
      </c>
      <c r="G44" s="7" t="s">
        <v>37</v>
      </c>
      <c r="H44" s="12">
        <v>43</v>
      </c>
      <c r="L44" s="7" t="s">
        <v>50</v>
      </c>
    </row>
    <row r="45" spans="4:28" x14ac:dyDescent="0.25">
      <c r="D45" s="7" t="s">
        <v>12</v>
      </c>
      <c r="E45" s="12">
        <v>69</v>
      </c>
      <c r="G45" s="7" t="s">
        <v>17</v>
      </c>
      <c r="H45" s="12">
        <v>42</v>
      </c>
      <c r="L45" s="7" t="s">
        <v>32</v>
      </c>
    </row>
    <row r="46" spans="4:28" x14ac:dyDescent="0.25">
      <c r="D46" s="7" t="s">
        <v>50</v>
      </c>
      <c r="E46" s="12">
        <v>71</v>
      </c>
      <c r="G46" s="7" t="s">
        <v>25</v>
      </c>
      <c r="H46" s="12">
        <v>42</v>
      </c>
      <c r="L46" s="7" t="s">
        <v>47</v>
      </c>
    </row>
    <row r="47" spans="4:28" x14ac:dyDescent="0.25">
      <c r="D47" s="7" t="s">
        <v>28</v>
      </c>
      <c r="E47" s="12">
        <v>74</v>
      </c>
      <c r="G47" s="7" t="s">
        <v>21</v>
      </c>
      <c r="H47" s="12">
        <v>38</v>
      </c>
      <c r="L47" s="7" t="s">
        <v>21</v>
      </c>
      <c r="AB47" t="s">
        <v>168</v>
      </c>
    </row>
    <row r="48" spans="4:28" x14ac:dyDescent="0.25">
      <c r="D48" s="7" t="s">
        <v>42</v>
      </c>
      <c r="E48" s="12">
        <v>92</v>
      </c>
      <c r="G48" s="7" t="s">
        <v>32</v>
      </c>
      <c r="H48" s="12">
        <v>34</v>
      </c>
      <c r="L48" s="7" t="s">
        <v>121</v>
      </c>
    </row>
    <row r="49" spans="4:25" x14ac:dyDescent="0.25">
      <c r="D49" s="7" t="s">
        <v>51</v>
      </c>
      <c r="E49" s="12">
        <v>93</v>
      </c>
      <c r="G49" s="7" t="s">
        <v>24</v>
      </c>
      <c r="H49" s="12">
        <v>34</v>
      </c>
    </row>
    <row r="50" spans="4:25" x14ac:dyDescent="0.25">
      <c r="G50" s="7" t="s">
        <v>40</v>
      </c>
      <c r="H50" s="12">
        <v>23</v>
      </c>
    </row>
    <row r="51" spans="4:25" x14ac:dyDescent="0.25">
      <c r="U51">
        <v>3</v>
      </c>
    </row>
    <row r="52" spans="4:25" x14ac:dyDescent="0.25">
      <c r="U52" s="6" t="s">
        <v>168</v>
      </c>
      <c r="V52" t="s">
        <v>140</v>
      </c>
    </row>
    <row r="53" spans="4:25" x14ac:dyDescent="0.25">
      <c r="U53" s="7" t="s">
        <v>25</v>
      </c>
      <c r="V53" s="12">
        <v>11</v>
      </c>
    </row>
    <row r="55" spans="4:25" x14ac:dyDescent="0.25">
      <c r="Y55" s="13" t="s">
        <v>140</v>
      </c>
    </row>
    <row r="56" spans="4:25" x14ac:dyDescent="0.25">
      <c r="X56" s="13" t="str">
        <f>U53</f>
        <v>Brighton</v>
      </c>
      <c r="Y56" s="13">
        <f>_xlfn.IFNA(VLOOKUP(X56, U53:V72, 2, FALSE),0)</f>
        <v>11</v>
      </c>
    </row>
    <row r="61" spans="4:25" x14ac:dyDescent="0.25">
      <c r="F61" s="6" t="s">
        <v>120</v>
      </c>
      <c r="G61" t="s">
        <v>174</v>
      </c>
      <c r="H61" t="s">
        <v>139</v>
      </c>
      <c r="I61" t="s">
        <v>90</v>
      </c>
    </row>
    <row r="62" spans="4:25" x14ac:dyDescent="0.25">
      <c r="F62" s="7" t="s">
        <v>12</v>
      </c>
      <c r="G62" s="12">
        <v>22</v>
      </c>
      <c r="H62" s="12">
        <v>3</v>
      </c>
      <c r="I62" s="12">
        <v>13</v>
      </c>
    </row>
    <row r="63" spans="4:25" x14ac:dyDescent="0.25">
      <c r="F63" s="7" t="s">
        <v>33</v>
      </c>
      <c r="G63" s="12">
        <v>13</v>
      </c>
      <c r="H63" s="12">
        <v>6</v>
      </c>
      <c r="I63" s="12">
        <v>19</v>
      </c>
    </row>
    <row r="64" spans="4:25" x14ac:dyDescent="0.25">
      <c r="F64" s="7" t="s">
        <v>11</v>
      </c>
      <c r="G64" s="12">
        <v>13</v>
      </c>
      <c r="H64" s="12">
        <v>7</v>
      </c>
      <c r="I64" s="12">
        <v>18</v>
      </c>
    </row>
    <row r="65" spans="6:25" x14ac:dyDescent="0.25">
      <c r="F65" s="7" t="s">
        <v>25</v>
      </c>
      <c r="G65" s="12">
        <v>12</v>
      </c>
      <c r="H65" s="12">
        <v>15</v>
      </c>
      <c r="I65" s="12">
        <v>11</v>
      </c>
      <c r="J65" s="11" t="s">
        <v>174</v>
      </c>
      <c r="K65" s="11" t="s">
        <v>139</v>
      </c>
      <c r="L65" s="11" t="s">
        <v>90</v>
      </c>
    </row>
    <row r="66" spans="6:25" x14ac:dyDescent="0.25">
      <c r="F66" s="7" t="s">
        <v>24</v>
      </c>
      <c r="G66" s="12">
        <v>7</v>
      </c>
      <c r="H66" s="12">
        <v>14</v>
      </c>
      <c r="I66" s="12">
        <v>17</v>
      </c>
      <c r="J66" s="20">
        <v>292</v>
      </c>
      <c r="K66" s="20">
        <v>176</v>
      </c>
      <c r="L66" s="20">
        <v>292</v>
      </c>
    </row>
    <row r="67" spans="6:25" x14ac:dyDescent="0.25">
      <c r="F67" s="7" t="s">
        <v>28</v>
      </c>
      <c r="G67" s="12">
        <v>21</v>
      </c>
      <c r="H67" s="12">
        <v>11</v>
      </c>
      <c r="I67" s="12">
        <v>6</v>
      </c>
    </row>
    <row r="68" spans="6:25" x14ac:dyDescent="0.25">
      <c r="F68" s="7" t="s">
        <v>29</v>
      </c>
      <c r="G68" s="12">
        <v>11</v>
      </c>
      <c r="H68" s="12">
        <v>15</v>
      </c>
      <c r="I68" s="12">
        <v>12</v>
      </c>
    </row>
    <row r="69" spans="6:25" x14ac:dyDescent="0.25">
      <c r="F69" s="7" t="s">
        <v>36</v>
      </c>
      <c r="G69" s="12">
        <v>11</v>
      </c>
      <c r="H69" s="12">
        <v>6</v>
      </c>
      <c r="I69" s="12">
        <v>21</v>
      </c>
    </row>
    <row r="70" spans="6:25" x14ac:dyDescent="0.25">
      <c r="F70" s="7" t="s">
        <v>17</v>
      </c>
      <c r="G70" s="12">
        <v>9</v>
      </c>
      <c r="H70" s="12">
        <v>11</v>
      </c>
      <c r="I70" s="12">
        <v>18</v>
      </c>
    </row>
    <row r="71" spans="6:25" x14ac:dyDescent="0.25">
      <c r="F71" s="7" t="s">
        <v>20</v>
      </c>
      <c r="G71" s="12">
        <v>14</v>
      </c>
      <c r="H71" s="12">
        <v>10</v>
      </c>
      <c r="I71" s="12">
        <v>14</v>
      </c>
    </row>
    <row r="72" spans="6:25" x14ac:dyDescent="0.25">
      <c r="F72" s="7" t="s">
        <v>42</v>
      </c>
      <c r="G72" s="12">
        <v>28</v>
      </c>
      <c r="H72" s="12">
        <v>8</v>
      </c>
      <c r="I72" s="12">
        <v>2</v>
      </c>
    </row>
    <row r="73" spans="6:25" x14ac:dyDescent="0.25">
      <c r="F73" s="7" t="s">
        <v>51</v>
      </c>
      <c r="G73" s="12">
        <v>29</v>
      </c>
      <c r="H73" s="12">
        <v>6</v>
      </c>
      <c r="I73" s="12">
        <v>3</v>
      </c>
    </row>
    <row r="74" spans="6:25" x14ac:dyDescent="0.25">
      <c r="F74" s="7" t="s">
        <v>16</v>
      </c>
      <c r="G74" s="12">
        <v>16</v>
      </c>
      <c r="H74" s="12">
        <v>10</v>
      </c>
      <c r="I74" s="12">
        <v>12</v>
      </c>
    </row>
    <row r="75" spans="6:25" x14ac:dyDescent="0.25">
      <c r="F75" s="7" t="s">
        <v>46</v>
      </c>
      <c r="G75" s="12">
        <v>13</v>
      </c>
      <c r="H75" s="12">
        <v>10</v>
      </c>
      <c r="I75" s="12">
        <v>15</v>
      </c>
    </row>
    <row r="76" spans="6:25" x14ac:dyDescent="0.25">
      <c r="F76" s="7" t="s">
        <v>40</v>
      </c>
      <c r="G76" s="12">
        <v>5</v>
      </c>
      <c r="H76" s="12">
        <v>7</v>
      </c>
      <c r="I76" s="12">
        <v>26</v>
      </c>
      <c r="U76">
        <v>4</v>
      </c>
    </row>
    <row r="77" spans="6:25" x14ac:dyDescent="0.25">
      <c r="F77" s="7" t="s">
        <v>37</v>
      </c>
      <c r="G77" s="12">
        <v>9</v>
      </c>
      <c r="H77" s="12">
        <v>13</v>
      </c>
      <c r="I77" s="12">
        <v>16</v>
      </c>
      <c r="U77" s="6" t="s">
        <v>169</v>
      </c>
      <c r="V77" t="s">
        <v>176</v>
      </c>
    </row>
    <row r="78" spans="6:25" x14ac:dyDescent="0.25">
      <c r="F78" s="7" t="s">
        <v>50</v>
      </c>
      <c r="G78" s="12">
        <v>22</v>
      </c>
      <c r="H78" s="12">
        <v>5</v>
      </c>
      <c r="I78" s="12">
        <v>11</v>
      </c>
      <c r="U78" s="7" t="s">
        <v>25</v>
      </c>
      <c r="V78" s="12">
        <v>42</v>
      </c>
    </row>
    <row r="79" spans="6:25" x14ac:dyDescent="0.25">
      <c r="F79" s="7" t="s">
        <v>32</v>
      </c>
      <c r="G79" s="12">
        <v>6</v>
      </c>
      <c r="H79" s="12">
        <v>5</v>
      </c>
      <c r="I79" s="12">
        <v>27</v>
      </c>
      <c r="X79" s="13" t="str">
        <f>U78</f>
        <v>Brighton</v>
      </c>
      <c r="Y79" s="13">
        <f>_xlfn.IFNA(VLOOKUP(X79, U78:V97, 2, FALSE),0)</f>
        <v>42</v>
      </c>
    </row>
    <row r="80" spans="6:25" x14ac:dyDescent="0.25">
      <c r="F80" s="7" t="s">
        <v>47</v>
      </c>
      <c r="G80" s="12">
        <v>16</v>
      </c>
      <c r="H80" s="12">
        <v>8</v>
      </c>
      <c r="I80" s="12">
        <v>14</v>
      </c>
    </row>
    <row r="81" spans="6:9" x14ac:dyDescent="0.25">
      <c r="F81" s="7" t="s">
        <v>21</v>
      </c>
      <c r="G81" s="12">
        <v>15</v>
      </c>
      <c r="H81" s="12">
        <v>6</v>
      </c>
      <c r="I81" s="12">
        <v>17</v>
      </c>
    </row>
    <row r="82" spans="6:9" x14ac:dyDescent="0.25">
      <c r="F82" s="7" t="s">
        <v>121</v>
      </c>
      <c r="G82" s="12">
        <v>292</v>
      </c>
      <c r="H82" s="12">
        <v>176</v>
      </c>
      <c r="I82" s="12">
        <v>292</v>
      </c>
    </row>
    <row r="102" spans="21:25" x14ac:dyDescent="0.25">
      <c r="U102">
        <v>5</v>
      </c>
    </row>
    <row r="103" spans="21:25" x14ac:dyDescent="0.25">
      <c r="U103" s="6" t="s">
        <v>169</v>
      </c>
      <c r="V103" t="s">
        <v>177</v>
      </c>
    </row>
    <row r="104" spans="21:25" x14ac:dyDescent="0.25">
      <c r="U104" s="7" t="s">
        <v>25</v>
      </c>
      <c r="V104" s="12">
        <v>44</v>
      </c>
    </row>
    <row r="107" spans="21:25" x14ac:dyDescent="0.25">
      <c r="X107" s="13" t="str">
        <f>U104</f>
        <v>Brighton</v>
      </c>
      <c r="Y107" s="13">
        <f>_xlfn.IFNA(VLOOKUP(X107, U104:V123, 2, FALSE),0)</f>
        <v>44</v>
      </c>
    </row>
    <row r="126" spans="21:22" x14ac:dyDescent="0.25">
      <c r="U126">
        <v>6</v>
      </c>
    </row>
    <row r="128" spans="21:22" x14ac:dyDescent="0.25">
      <c r="U128" s="6" t="s">
        <v>169</v>
      </c>
      <c r="V128" t="s">
        <v>178</v>
      </c>
    </row>
    <row r="129" spans="21:25" x14ac:dyDescent="0.25">
      <c r="U129" s="7" t="s">
        <v>25</v>
      </c>
      <c r="V129" s="12">
        <v>51</v>
      </c>
      <c r="Y129" s="13" t="s">
        <v>178</v>
      </c>
    </row>
    <row r="130" spans="21:25" x14ac:dyDescent="0.25">
      <c r="X130" s="13" t="str">
        <f>U129</f>
        <v>Brighton</v>
      </c>
      <c r="Y130" s="13">
        <f>_xlfn.IFNA(VLOOKUP(X130, U129:V148, 2, FALSE),0)</f>
        <v>51</v>
      </c>
    </row>
    <row r="151" spans="21:25" x14ac:dyDescent="0.25">
      <c r="U151">
        <v>7</v>
      </c>
    </row>
    <row r="152" spans="21:25" x14ac:dyDescent="0.25">
      <c r="U152" s="6" t="s">
        <v>168</v>
      </c>
      <c r="V152" t="s">
        <v>141</v>
      </c>
    </row>
    <row r="153" spans="21:25" x14ac:dyDescent="0.25">
      <c r="U153" s="7" t="s">
        <v>25</v>
      </c>
      <c r="V153" s="12">
        <v>1.34</v>
      </c>
    </row>
    <row r="154" spans="21:25" x14ac:dyDescent="0.25">
      <c r="X154" s="13" t="str">
        <f>U153</f>
        <v>Brighton</v>
      </c>
      <c r="Y154" s="13">
        <f>_xlfn.IFNA(VLOOKUP(X154, U153:V172, 2, FALSE),0)</f>
        <v>1.34</v>
      </c>
    </row>
    <row r="155" spans="21:25" x14ac:dyDescent="0.25">
      <c r="X155" s="13" t="s">
        <v>213</v>
      </c>
      <c r="Y155" s="13">
        <v>1.3845000000000001</v>
      </c>
    </row>
    <row r="176" spans="21:21" x14ac:dyDescent="0.25">
      <c r="U176">
        <v>8</v>
      </c>
    </row>
    <row r="177" spans="21:25" x14ac:dyDescent="0.25">
      <c r="U177" s="6" t="s">
        <v>168</v>
      </c>
      <c r="V177" t="s">
        <v>142</v>
      </c>
    </row>
    <row r="178" spans="21:25" x14ac:dyDescent="0.25">
      <c r="U178" s="7" t="s">
        <v>25</v>
      </c>
      <c r="V178" s="12">
        <v>30966</v>
      </c>
    </row>
    <row r="179" spans="21:25" x14ac:dyDescent="0.25">
      <c r="Y179" s="13" t="s">
        <v>142</v>
      </c>
    </row>
    <row r="180" spans="21:25" x14ac:dyDescent="0.25">
      <c r="X180" s="13" t="str">
        <f>U178</f>
        <v>Brighton</v>
      </c>
      <c r="Y180" s="13">
        <f>_xlfn.IFNA(VLOOKUP(X180, U178:V197, 2, FALSE),0)</f>
        <v>30966</v>
      </c>
    </row>
    <row r="200" spans="21:28" x14ac:dyDescent="0.25">
      <c r="U200">
        <v>9</v>
      </c>
    </row>
    <row r="202" spans="21:28" x14ac:dyDescent="0.25">
      <c r="U202" s="6" t="s">
        <v>199</v>
      </c>
      <c r="V202" t="s">
        <v>164</v>
      </c>
      <c r="W202" t="s">
        <v>218</v>
      </c>
      <c r="X202" t="s">
        <v>217</v>
      </c>
      <c r="Y202" t="s">
        <v>220</v>
      </c>
    </row>
    <row r="203" spans="21:28" x14ac:dyDescent="0.25">
      <c r="U203" s="7" t="s">
        <v>188</v>
      </c>
      <c r="V203" s="12">
        <v>8</v>
      </c>
      <c r="W203" s="12">
        <v>0</v>
      </c>
      <c r="X203" s="12">
        <v>7</v>
      </c>
      <c r="Y203" s="12">
        <v>9</v>
      </c>
    </row>
    <row r="208" spans="21:28" x14ac:dyDescent="0.25">
      <c r="X208" s="13" t="str">
        <f>U203</f>
        <v>Leandro Trossard, Neal Maupay</v>
      </c>
      <c r="Y208" s="13">
        <f>_xlfn.IFNA(VLOOKUP(X208, U203:V222, 2, FALSE),0)</f>
        <v>8</v>
      </c>
      <c r="Z208">
        <f>_xlfn.IFNA(VLOOKUP(X208, U203:X203, 3, FALSE),0)</f>
        <v>0</v>
      </c>
      <c r="AA208">
        <f>_xlfn.IFNA(VLOOKUP(X208, U203:X203, 4, FALSE),0)</f>
        <v>7</v>
      </c>
      <c r="AB208" s="13">
        <f>_xlfn.IFNA(VLOOKUP(X208, U203:Y203, 5, FALSE),0)</f>
        <v>9</v>
      </c>
    </row>
    <row r="209" spans="24:28" x14ac:dyDescent="0.25">
      <c r="X209" s="13" t="s">
        <v>212</v>
      </c>
      <c r="Y209" s="13">
        <v>248</v>
      </c>
      <c r="Z209">
        <v>15</v>
      </c>
      <c r="AA209">
        <v>134</v>
      </c>
      <c r="AB209" s="13">
        <v>10</v>
      </c>
    </row>
    <row r="215" spans="24:28" x14ac:dyDescent="0.25">
      <c r="Y215" s="13" t="str">
        <f>X208</f>
        <v>Leandro Trossard, Neal Maupay</v>
      </c>
      <c r="Z215">
        <f>AA208</f>
        <v>7</v>
      </c>
    </row>
    <row r="216" spans="24:28" x14ac:dyDescent="0.25">
      <c r="Y216" s="13" t="str">
        <f>X209</f>
        <v>total</v>
      </c>
      <c r="Z216">
        <f>AA209</f>
        <v>134</v>
      </c>
    </row>
    <row r="225" spans="21:22" x14ac:dyDescent="0.25">
      <c r="U225">
        <v>10</v>
      </c>
    </row>
    <row r="228" spans="21:22" x14ac:dyDescent="0.25">
      <c r="U228" s="6" t="s">
        <v>201</v>
      </c>
      <c r="V228" t="s">
        <v>200</v>
      </c>
    </row>
    <row r="229" spans="21:22" x14ac:dyDescent="0.25">
      <c r="U229" s="7" t="s">
        <v>106</v>
      </c>
      <c r="V229" s="12">
        <v>44</v>
      </c>
    </row>
  </sheetData>
  <phoneticPr fontId="18" type="noConversion"/>
  <pageMargins left="0.7" right="0.7" top="0.75" bottom="0.75" header="0.3" footer="0.3"/>
  <drawing r:id="rId15"/>
  <tableParts count="1">
    <tablePart r:id="rId16"/>
  </tableParts>
  <extLst>
    <ext xmlns:x14="http://schemas.microsoft.com/office/spreadsheetml/2009/9/main" uri="{A8765BA9-456A-4dab-B4F3-ACF838C121DE}">
      <x14:slicerList>
        <x14:slicer r:id="rId1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52B12-40AE-4AA8-A2E4-1EE811C37FEF}">
  <dimension ref="A1:AM384"/>
  <sheetViews>
    <sheetView topLeftCell="F140" workbookViewId="0">
      <selection activeCell="R158" sqref="R158"/>
    </sheetView>
  </sheetViews>
  <sheetFormatPr defaultRowHeight="15" x14ac:dyDescent="0.25"/>
  <cols>
    <col min="1" max="1" width="6.28515625" bestFit="1" customWidth="1"/>
    <col min="2" max="2" width="6.5703125" bestFit="1" customWidth="1"/>
    <col min="3" max="3" width="14.85546875" bestFit="1" customWidth="1"/>
    <col min="4" max="4" width="12" bestFit="1" customWidth="1"/>
    <col min="5" max="5" width="15.42578125" bestFit="1" customWidth="1"/>
    <col min="6" max="7" width="9.7109375" bestFit="1" customWidth="1"/>
    <col min="8" max="8" width="15.42578125" bestFit="1" customWidth="1"/>
    <col min="9" max="9" width="13.5703125" bestFit="1" customWidth="1"/>
    <col min="10" max="10" width="15.42578125" bestFit="1" customWidth="1"/>
    <col min="11" max="11" width="14" bestFit="1" customWidth="1"/>
    <col min="12" max="12" width="18" customWidth="1"/>
    <col min="13" max="13" width="15.42578125" bestFit="1" customWidth="1"/>
    <col min="17" max="17" width="10.5703125" bestFit="1" customWidth="1"/>
    <col min="18" max="18" width="13.140625" bestFit="1" customWidth="1"/>
    <col min="19" max="19" width="12.28515625" bestFit="1" customWidth="1"/>
    <col min="20" max="20" width="5.5703125" bestFit="1" customWidth="1"/>
    <col min="21" max="21" width="11.28515625" bestFit="1" customWidth="1"/>
    <col min="22" max="22" width="8.5703125" bestFit="1" customWidth="1"/>
    <col min="23" max="23" width="7.85546875" bestFit="1" customWidth="1"/>
    <col min="24" max="24" width="8" bestFit="1" customWidth="1"/>
    <col min="25" max="25" width="13.28515625" bestFit="1" customWidth="1"/>
    <col min="26" max="26" width="7.85546875" bestFit="1" customWidth="1"/>
    <col min="27" max="27" width="12.7109375" bestFit="1" customWidth="1"/>
    <col min="28" max="28" width="12.85546875" bestFit="1" customWidth="1"/>
    <col min="29" max="29" width="9.28515625" bestFit="1" customWidth="1"/>
    <col min="30" max="30" width="15.5703125" bestFit="1" customWidth="1"/>
    <col min="31" max="31" width="15.42578125" bestFit="1" customWidth="1"/>
    <col min="32" max="32" width="14.140625" bestFit="1" customWidth="1"/>
    <col min="33" max="33" width="12.28515625" bestFit="1" customWidth="1"/>
    <col min="34" max="34" width="13.140625" bestFit="1" customWidth="1"/>
    <col min="35" max="35" width="10.7109375" bestFit="1" customWidth="1"/>
    <col min="36" max="36" width="8.42578125" bestFit="1" customWidth="1"/>
    <col min="37" max="37" width="10.140625" bestFit="1" customWidth="1"/>
    <col min="38" max="38" width="7.7109375" bestFit="1" customWidth="1"/>
    <col min="39" max="40" width="11.28515625" bestFit="1" customWidth="1"/>
    <col min="41" max="41" width="10.140625" bestFit="1" customWidth="1"/>
    <col min="42" max="42" width="7.7109375" bestFit="1" customWidth="1"/>
    <col min="43" max="43" width="11.28515625" bestFit="1" customWidth="1"/>
    <col min="44" max="59" width="3" bestFit="1" customWidth="1"/>
    <col min="60" max="60" width="11.28515625" bestFit="1" customWidth="1"/>
  </cols>
  <sheetData>
    <row r="1" spans="1:39" x14ac:dyDescent="0.25">
      <c r="A1" t="s">
        <v>0</v>
      </c>
      <c r="B1" t="s">
        <v>1</v>
      </c>
      <c r="C1" t="s">
        <v>2</v>
      </c>
      <c r="D1" t="s">
        <v>3</v>
      </c>
      <c r="E1" t="s">
        <v>87</v>
      </c>
      <c r="F1" t="s">
        <v>165</v>
      </c>
      <c r="G1" t="s">
        <v>166</v>
      </c>
      <c r="H1" t="s">
        <v>86</v>
      </c>
      <c r="I1" t="s">
        <v>7</v>
      </c>
      <c r="J1" t="s">
        <v>8</v>
      </c>
      <c r="K1" t="s">
        <v>9</v>
      </c>
      <c r="L1" t="s">
        <v>167</v>
      </c>
      <c r="M1" t="s">
        <v>203</v>
      </c>
      <c r="N1" t="s">
        <v>204</v>
      </c>
      <c r="O1" t="s">
        <v>208</v>
      </c>
    </row>
    <row r="2" spans="1:39" x14ac:dyDescent="0.25">
      <c r="A2">
        <v>1</v>
      </c>
      <c r="B2" t="s">
        <v>10</v>
      </c>
      <c r="C2" s="8">
        <v>44421</v>
      </c>
      <c r="D2">
        <v>0.83333333333333337</v>
      </c>
      <c r="E2" t="s">
        <v>11</v>
      </c>
      <c r="F2">
        <v>2</v>
      </c>
      <c r="G2">
        <v>0</v>
      </c>
      <c r="H2" t="s">
        <v>12</v>
      </c>
      <c r="I2">
        <v>16479</v>
      </c>
      <c r="J2" t="s">
        <v>13</v>
      </c>
      <c r="K2" t="s">
        <v>14</v>
      </c>
      <c r="L2" t="str">
        <f t="shared" ref="L2:L65" si="0">IF(F2&gt;G2, E2, IF(F2&lt;G2, H2, ""))</f>
        <v>Brentford</v>
      </c>
      <c r="M2" s="12" t="str">
        <f>IF(F2&lt;G2, E2, IF(F2&gt;G2, H2, ""))</f>
        <v>Arsenal</v>
      </c>
      <c r="N2" s="12" t="str">
        <f t="shared" ref="N2:N65" si="1">IF(F2=G2, "Draw","")</f>
        <v/>
      </c>
      <c r="O2" s="12"/>
    </row>
    <row r="3" spans="1:39" x14ac:dyDescent="0.25">
      <c r="A3">
        <v>1</v>
      </c>
      <c r="B3" t="s">
        <v>15</v>
      </c>
      <c r="C3" s="8">
        <v>44422</v>
      </c>
      <c r="D3">
        <v>0.52083333333333337</v>
      </c>
      <c r="E3" t="s">
        <v>16</v>
      </c>
      <c r="F3">
        <v>5</v>
      </c>
      <c r="G3">
        <v>1</v>
      </c>
      <c r="H3" t="s">
        <v>17</v>
      </c>
      <c r="I3">
        <v>72732</v>
      </c>
      <c r="J3" t="s">
        <v>18</v>
      </c>
      <c r="K3" t="s">
        <v>19</v>
      </c>
      <c r="L3" t="str">
        <f t="shared" si="0"/>
        <v>Manchester Utd</v>
      </c>
      <c r="M3" s="12" t="str">
        <f t="shared" ref="M2:M65" si="2">IF(F3&lt;G3, E3, IF(F3&gt;G3, H3, ""))</f>
        <v>Leeds United</v>
      </c>
      <c r="N3" s="12" t="str">
        <f t="shared" si="1"/>
        <v/>
      </c>
      <c r="O3" s="12"/>
    </row>
    <row r="4" spans="1:39" x14ac:dyDescent="0.25">
      <c r="A4">
        <v>1</v>
      </c>
      <c r="B4" t="s">
        <v>15</v>
      </c>
      <c r="C4" s="8">
        <v>44422</v>
      </c>
      <c r="D4">
        <v>0.625</v>
      </c>
      <c r="E4" t="s">
        <v>20</v>
      </c>
      <c r="F4">
        <v>1</v>
      </c>
      <c r="G4">
        <v>0</v>
      </c>
      <c r="H4" t="s">
        <v>21</v>
      </c>
      <c r="I4">
        <v>31983</v>
      </c>
      <c r="J4" t="s">
        <v>22</v>
      </c>
      <c r="K4" t="s">
        <v>23</v>
      </c>
      <c r="L4" t="str">
        <f t="shared" si="0"/>
        <v>Leicester City</v>
      </c>
      <c r="M4" s="12" t="str">
        <f t="shared" si="2"/>
        <v>Wolves</v>
      </c>
      <c r="N4" s="12" t="str">
        <f t="shared" si="1"/>
        <v/>
      </c>
      <c r="O4" s="12"/>
      <c r="R4">
        <v>1</v>
      </c>
    </row>
    <row r="5" spans="1:39" x14ac:dyDescent="0.25">
      <c r="A5">
        <v>1</v>
      </c>
      <c r="B5" t="s">
        <v>15</v>
      </c>
      <c r="C5" s="8">
        <v>44422</v>
      </c>
      <c r="D5">
        <v>0.625</v>
      </c>
      <c r="E5" t="s">
        <v>24</v>
      </c>
      <c r="F5">
        <v>1</v>
      </c>
      <c r="G5">
        <v>2</v>
      </c>
      <c r="H5" t="s">
        <v>25</v>
      </c>
      <c r="I5">
        <v>16910</v>
      </c>
      <c r="J5" t="s">
        <v>26</v>
      </c>
      <c r="K5" t="s">
        <v>27</v>
      </c>
      <c r="L5" t="str">
        <f t="shared" si="0"/>
        <v>Brighton</v>
      </c>
      <c r="M5" s="12" t="str">
        <f t="shared" si="2"/>
        <v>Burnley</v>
      </c>
      <c r="N5" s="12" t="str">
        <f t="shared" si="1"/>
        <v/>
      </c>
      <c r="O5" s="12"/>
    </row>
    <row r="6" spans="1:39" x14ac:dyDescent="0.25">
      <c r="A6">
        <v>1</v>
      </c>
      <c r="B6" t="s">
        <v>15</v>
      </c>
      <c r="C6" s="8">
        <v>44422</v>
      </c>
      <c r="D6">
        <v>0.625</v>
      </c>
      <c r="E6" t="s">
        <v>28</v>
      </c>
      <c r="F6">
        <v>3</v>
      </c>
      <c r="G6">
        <v>0</v>
      </c>
      <c r="H6" t="s">
        <v>29</v>
      </c>
      <c r="I6">
        <v>38965</v>
      </c>
      <c r="J6" t="s">
        <v>30</v>
      </c>
      <c r="K6" t="s">
        <v>31</v>
      </c>
      <c r="L6" t="str">
        <f t="shared" si="0"/>
        <v>Chelsea</v>
      </c>
      <c r="M6" s="12" t="str">
        <f t="shared" si="2"/>
        <v>Crystal Palace</v>
      </c>
      <c r="N6" s="12" t="str">
        <f t="shared" si="1"/>
        <v/>
      </c>
      <c r="O6" s="12"/>
      <c r="R6" s="6" t="s">
        <v>205</v>
      </c>
      <c r="S6" s="6" t="s">
        <v>202</v>
      </c>
    </row>
    <row r="7" spans="1:39" x14ac:dyDescent="0.25">
      <c r="A7">
        <v>1</v>
      </c>
      <c r="B7" t="s">
        <v>15</v>
      </c>
      <c r="C7" s="8">
        <v>44422</v>
      </c>
      <c r="D7">
        <v>0.625</v>
      </c>
      <c r="E7" t="s">
        <v>32</v>
      </c>
      <c r="F7">
        <v>3</v>
      </c>
      <c r="G7">
        <v>2</v>
      </c>
      <c r="H7" t="s">
        <v>33</v>
      </c>
      <c r="I7">
        <v>20051</v>
      </c>
      <c r="J7" t="s">
        <v>34</v>
      </c>
      <c r="K7" t="s">
        <v>35</v>
      </c>
      <c r="L7" t="str">
        <f t="shared" si="0"/>
        <v>Watford</v>
      </c>
      <c r="M7" s="12" t="str">
        <f t="shared" si="2"/>
        <v>Aston Villa</v>
      </c>
      <c r="N7" s="12" t="str">
        <f t="shared" si="1"/>
        <v/>
      </c>
      <c r="O7" s="12"/>
      <c r="R7" s="6" t="s">
        <v>120</v>
      </c>
      <c r="S7" t="s">
        <v>12</v>
      </c>
      <c r="T7" t="s">
        <v>33</v>
      </c>
      <c r="U7" t="s">
        <v>11</v>
      </c>
      <c r="V7" t="s">
        <v>25</v>
      </c>
      <c r="W7" t="s">
        <v>24</v>
      </c>
      <c r="X7" t="s">
        <v>28</v>
      </c>
      <c r="Y7" t="s">
        <v>29</v>
      </c>
      <c r="Z7" t="s">
        <v>36</v>
      </c>
      <c r="AA7" t="s">
        <v>17</v>
      </c>
      <c r="AB7" t="s">
        <v>20</v>
      </c>
      <c r="AC7" t="s">
        <v>42</v>
      </c>
      <c r="AD7" t="s">
        <v>51</v>
      </c>
      <c r="AE7" t="s">
        <v>16</v>
      </c>
      <c r="AF7" t="s">
        <v>46</v>
      </c>
      <c r="AG7" t="s">
        <v>40</v>
      </c>
      <c r="AH7" t="s">
        <v>37</v>
      </c>
      <c r="AI7" t="s">
        <v>50</v>
      </c>
      <c r="AJ7" t="s">
        <v>32</v>
      </c>
      <c r="AK7" t="s">
        <v>47</v>
      </c>
      <c r="AL7" t="s">
        <v>21</v>
      </c>
      <c r="AM7" t="s">
        <v>121</v>
      </c>
    </row>
    <row r="8" spans="1:39" x14ac:dyDescent="0.25">
      <c r="A8">
        <v>1</v>
      </c>
      <c r="B8" t="s">
        <v>15</v>
      </c>
      <c r="C8" s="8">
        <v>44422</v>
      </c>
      <c r="D8">
        <v>0.625</v>
      </c>
      <c r="E8" t="s">
        <v>36</v>
      </c>
      <c r="F8">
        <v>3</v>
      </c>
      <c r="G8">
        <v>1</v>
      </c>
      <c r="H8" t="s">
        <v>37</v>
      </c>
      <c r="I8">
        <v>38487</v>
      </c>
      <c r="J8" t="s">
        <v>38</v>
      </c>
      <c r="K8" t="s">
        <v>39</v>
      </c>
      <c r="L8" t="str">
        <f t="shared" si="0"/>
        <v>Everton</v>
      </c>
      <c r="M8" s="12" t="str">
        <f t="shared" si="2"/>
        <v>Southampton</v>
      </c>
      <c r="N8" s="12" t="str">
        <f t="shared" si="1"/>
        <v/>
      </c>
      <c r="O8" s="12"/>
      <c r="R8" s="7">
        <v>1</v>
      </c>
      <c r="S8" s="12"/>
      <c r="T8" s="12"/>
      <c r="U8" s="12">
        <v>1</v>
      </c>
      <c r="V8" s="12">
        <v>1</v>
      </c>
      <c r="W8" s="12"/>
      <c r="X8" s="12">
        <v>1</v>
      </c>
      <c r="Y8" s="12"/>
      <c r="Z8" s="12">
        <v>1</v>
      </c>
      <c r="AA8" s="12"/>
      <c r="AB8" s="12">
        <v>1</v>
      </c>
      <c r="AC8" s="12">
        <v>1</v>
      </c>
      <c r="AD8" s="12"/>
      <c r="AE8" s="12">
        <v>1</v>
      </c>
      <c r="AF8" s="12"/>
      <c r="AG8" s="12"/>
      <c r="AH8" s="12"/>
      <c r="AI8" s="12">
        <v>1</v>
      </c>
      <c r="AJ8" s="12">
        <v>1</v>
      </c>
      <c r="AK8" s="12">
        <v>1</v>
      </c>
      <c r="AL8" s="12"/>
      <c r="AM8" s="12">
        <v>10</v>
      </c>
    </row>
    <row r="9" spans="1:39" x14ac:dyDescent="0.25">
      <c r="A9">
        <v>1</v>
      </c>
      <c r="B9" t="s">
        <v>15</v>
      </c>
      <c r="C9" s="8">
        <v>44422</v>
      </c>
      <c r="D9">
        <v>0.72916666666666663</v>
      </c>
      <c r="E9" t="s">
        <v>40</v>
      </c>
      <c r="F9">
        <v>0</v>
      </c>
      <c r="G9">
        <v>3</v>
      </c>
      <c r="H9" t="s">
        <v>42</v>
      </c>
      <c r="I9">
        <v>27023</v>
      </c>
      <c r="J9" t="s">
        <v>43</v>
      </c>
      <c r="K9" t="s">
        <v>44</v>
      </c>
      <c r="L9" t="str">
        <f t="shared" si="0"/>
        <v>Liverpool</v>
      </c>
      <c r="M9" s="12" t="str">
        <f t="shared" si="2"/>
        <v>Norwich City</v>
      </c>
      <c r="N9" s="12" t="str">
        <f t="shared" si="1"/>
        <v/>
      </c>
      <c r="O9" s="12"/>
      <c r="R9" s="7">
        <v>2</v>
      </c>
      <c r="S9" s="12"/>
      <c r="T9" s="12">
        <v>1</v>
      </c>
      <c r="U9" s="12"/>
      <c r="V9" s="12">
        <v>1</v>
      </c>
      <c r="W9" s="12"/>
      <c r="X9" s="12">
        <v>1</v>
      </c>
      <c r="Y9" s="12"/>
      <c r="Z9" s="12"/>
      <c r="AA9" s="12"/>
      <c r="AB9" s="12"/>
      <c r="AC9" s="12">
        <v>1</v>
      </c>
      <c r="AD9" s="12">
        <v>1</v>
      </c>
      <c r="AE9" s="12"/>
      <c r="AF9" s="12"/>
      <c r="AG9" s="12"/>
      <c r="AH9" s="12"/>
      <c r="AI9" s="12">
        <v>1</v>
      </c>
      <c r="AJ9" s="12"/>
      <c r="AK9" s="12">
        <v>1</v>
      </c>
      <c r="AL9" s="12"/>
      <c r="AM9" s="12">
        <v>7</v>
      </c>
    </row>
    <row r="10" spans="1:39" x14ac:dyDescent="0.25">
      <c r="A10">
        <v>1</v>
      </c>
      <c r="B10" t="s">
        <v>45</v>
      </c>
      <c r="C10" s="8">
        <v>44423</v>
      </c>
      <c r="D10">
        <v>0.58333333333333337</v>
      </c>
      <c r="E10" t="s">
        <v>46</v>
      </c>
      <c r="F10">
        <v>2</v>
      </c>
      <c r="G10">
        <v>4</v>
      </c>
      <c r="H10" t="s">
        <v>47</v>
      </c>
      <c r="I10">
        <v>50673</v>
      </c>
      <c r="J10" t="s">
        <v>48</v>
      </c>
      <c r="K10" t="s">
        <v>49</v>
      </c>
      <c r="L10" t="str">
        <f t="shared" si="0"/>
        <v>West Ham</v>
      </c>
      <c r="M10" s="12" t="str">
        <f t="shared" si="2"/>
        <v>Newcastle Utd</v>
      </c>
      <c r="N10" s="12" t="s">
        <v>206</v>
      </c>
      <c r="O10" s="12" t="s">
        <v>207</v>
      </c>
      <c r="R10" s="7">
        <v>3</v>
      </c>
      <c r="S10" s="12"/>
      <c r="T10" s="12"/>
      <c r="U10" s="12"/>
      <c r="V10" s="12"/>
      <c r="W10" s="12"/>
      <c r="X10" s="12"/>
      <c r="Y10" s="12"/>
      <c r="Z10" s="12">
        <v>1</v>
      </c>
      <c r="AA10" s="12"/>
      <c r="AB10" s="12">
        <v>1</v>
      </c>
      <c r="AC10" s="12"/>
      <c r="AD10" s="12">
        <v>1</v>
      </c>
      <c r="AE10" s="12">
        <v>1</v>
      </c>
      <c r="AF10" s="12"/>
      <c r="AG10" s="12"/>
      <c r="AH10" s="12"/>
      <c r="AI10" s="12">
        <v>1</v>
      </c>
      <c r="AJ10" s="12"/>
      <c r="AK10" s="12"/>
      <c r="AL10" s="12"/>
      <c r="AM10" s="12">
        <v>5</v>
      </c>
    </row>
    <row r="11" spans="1:39" x14ac:dyDescent="0.25">
      <c r="A11">
        <v>1</v>
      </c>
      <c r="B11" t="s">
        <v>45</v>
      </c>
      <c r="C11" s="8">
        <v>44423</v>
      </c>
      <c r="D11">
        <v>0.6875</v>
      </c>
      <c r="E11" t="s">
        <v>50</v>
      </c>
      <c r="F11">
        <v>1</v>
      </c>
      <c r="G11">
        <v>0</v>
      </c>
      <c r="H11" t="s">
        <v>51</v>
      </c>
      <c r="I11">
        <v>58262</v>
      </c>
      <c r="J11" t="s">
        <v>52</v>
      </c>
      <c r="K11" t="s">
        <v>53</v>
      </c>
      <c r="L11" t="str">
        <f t="shared" si="0"/>
        <v>Tottenham</v>
      </c>
      <c r="M11" s="12" t="str">
        <f t="shared" si="2"/>
        <v>Manchester City</v>
      </c>
      <c r="N11" s="12" t="str">
        <f t="shared" si="1"/>
        <v/>
      </c>
      <c r="O11" s="12"/>
      <c r="R11" s="7">
        <v>4</v>
      </c>
      <c r="S11" s="12">
        <v>1</v>
      </c>
      <c r="T11" s="12"/>
      <c r="U11" s="12"/>
      <c r="V11" s="12">
        <v>1</v>
      </c>
      <c r="W11" s="12"/>
      <c r="X11" s="12">
        <v>1</v>
      </c>
      <c r="Y11" s="12">
        <v>1</v>
      </c>
      <c r="Z11" s="12">
        <v>1</v>
      </c>
      <c r="AA11" s="12"/>
      <c r="AB11" s="12"/>
      <c r="AC11" s="12">
        <v>1</v>
      </c>
      <c r="AD11" s="12">
        <v>1</v>
      </c>
      <c r="AE11" s="12">
        <v>1</v>
      </c>
      <c r="AF11" s="12"/>
      <c r="AG11" s="12"/>
      <c r="AH11" s="12"/>
      <c r="AI11" s="12"/>
      <c r="AJ11" s="12"/>
      <c r="AK11" s="12"/>
      <c r="AL11" s="12">
        <v>1</v>
      </c>
      <c r="AM11" s="12">
        <v>9</v>
      </c>
    </row>
    <row r="12" spans="1:39" x14ac:dyDescent="0.25">
      <c r="A12">
        <v>2</v>
      </c>
      <c r="B12" t="s">
        <v>15</v>
      </c>
      <c r="C12" s="8">
        <v>44429</v>
      </c>
      <c r="D12">
        <v>0.52083333333333337</v>
      </c>
      <c r="E12" t="s">
        <v>42</v>
      </c>
      <c r="F12">
        <v>2</v>
      </c>
      <c r="G12">
        <v>0</v>
      </c>
      <c r="H12" t="s">
        <v>24</v>
      </c>
      <c r="I12">
        <v>52591</v>
      </c>
      <c r="J12" t="s">
        <v>54</v>
      </c>
      <c r="K12" t="s">
        <v>35</v>
      </c>
      <c r="L12" t="str">
        <f t="shared" si="0"/>
        <v>Liverpool</v>
      </c>
      <c r="M12" s="12" t="str">
        <f t="shared" si="2"/>
        <v>Burnley</v>
      </c>
      <c r="N12" s="12" t="str">
        <f t="shared" si="1"/>
        <v/>
      </c>
      <c r="O12" s="12"/>
      <c r="R12" s="7">
        <v>5</v>
      </c>
      <c r="S12" s="12">
        <v>1</v>
      </c>
      <c r="T12" s="12">
        <v>1</v>
      </c>
      <c r="U12" s="12">
        <v>1</v>
      </c>
      <c r="V12" s="12">
        <v>1</v>
      </c>
      <c r="W12" s="12"/>
      <c r="X12" s="12">
        <v>1</v>
      </c>
      <c r="Y12" s="12"/>
      <c r="Z12" s="12"/>
      <c r="AA12" s="12"/>
      <c r="AB12" s="12"/>
      <c r="AC12" s="12">
        <v>1</v>
      </c>
      <c r="AD12" s="12"/>
      <c r="AE12" s="12">
        <v>1</v>
      </c>
      <c r="AF12" s="12"/>
      <c r="AG12" s="12"/>
      <c r="AH12" s="12"/>
      <c r="AI12" s="12"/>
      <c r="AJ12" s="12">
        <v>1</v>
      </c>
      <c r="AK12" s="12"/>
      <c r="AL12" s="12"/>
      <c r="AM12" s="12">
        <v>8</v>
      </c>
    </row>
    <row r="13" spans="1:39" x14ac:dyDescent="0.25">
      <c r="A13">
        <v>2</v>
      </c>
      <c r="B13" t="s">
        <v>15</v>
      </c>
      <c r="C13" s="8">
        <v>44429</v>
      </c>
      <c r="D13">
        <v>0.625</v>
      </c>
      <c r="E13" t="s">
        <v>33</v>
      </c>
      <c r="F13">
        <v>2</v>
      </c>
      <c r="G13">
        <v>0</v>
      </c>
      <c r="H13" t="s">
        <v>46</v>
      </c>
      <c r="I13">
        <v>41964</v>
      </c>
      <c r="J13" t="s">
        <v>55</v>
      </c>
      <c r="K13" t="s">
        <v>27</v>
      </c>
      <c r="L13" t="str">
        <f t="shared" si="0"/>
        <v>Aston Villa</v>
      </c>
      <c r="M13" s="12" t="str">
        <f t="shared" si="2"/>
        <v>Newcastle Utd</v>
      </c>
      <c r="N13" s="12" t="str">
        <f t="shared" si="1"/>
        <v/>
      </c>
      <c r="O13" s="12"/>
      <c r="R13" s="7">
        <v>6</v>
      </c>
      <c r="S13" s="12">
        <v>1</v>
      </c>
      <c r="T13" s="12">
        <v>1</v>
      </c>
      <c r="U13" s="12"/>
      <c r="V13" s="12"/>
      <c r="W13" s="12"/>
      <c r="X13" s="12"/>
      <c r="Y13" s="12"/>
      <c r="Z13" s="12">
        <v>1</v>
      </c>
      <c r="AA13" s="12"/>
      <c r="AB13" s="12"/>
      <c r="AC13" s="12"/>
      <c r="AD13" s="12">
        <v>1</v>
      </c>
      <c r="AE13" s="12"/>
      <c r="AF13" s="12"/>
      <c r="AG13" s="12"/>
      <c r="AH13" s="12"/>
      <c r="AI13" s="12"/>
      <c r="AJ13" s="12"/>
      <c r="AK13" s="12">
        <v>1</v>
      </c>
      <c r="AL13" s="12">
        <v>1</v>
      </c>
      <c r="AM13" s="12">
        <v>6</v>
      </c>
    </row>
    <row r="14" spans="1:39" x14ac:dyDescent="0.25">
      <c r="A14">
        <v>2</v>
      </c>
      <c r="B14" t="s">
        <v>15</v>
      </c>
      <c r="C14" s="8">
        <v>44429</v>
      </c>
      <c r="D14">
        <v>0.625</v>
      </c>
      <c r="E14" t="s">
        <v>51</v>
      </c>
      <c r="F14">
        <v>5</v>
      </c>
      <c r="G14">
        <v>0</v>
      </c>
      <c r="H14" t="s">
        <v>40</v>
      </c>
      <c r="I14">
        <v>51437</v>
      </c>
      <c r="J14" t="s">
        <v>56</v>
      </c>
      <c r="K14" t="s">
        <v>57</v>
      </c>
      <c r="L14" t="str">
        <f t="shared" si="0"/>
        <v>Manchester City</v>
      </c>
      <c r="M14" s="12" t="str">
        <f t="shared" si="2"/>
        <v>Norwich City</v>
      </c>
      <c r="N14" s="12" t="str">
        <f t="shared" si="1"/>
        <v/>
      </c>
      <c r="O14" s="12"/>
      <c r="R14" s="7">
        <v>7</v>
      </c>
      <c r="S14" s="12"/>
      <c r="T14" s="12"/>
      <c r="U14" s="12">
        <v>1</v>
      </c>
      <c r="V14" s="12"/>
      <c r="W14" s="12"/>
      <c r="X14" s="12">
        <v>1</v>
      </c>
      <c r="Y14" s="12"/>
      <c r="Z14" s="12"/>
      <c r="AA14" s="12">
        <v>1</v>
      </c>
      <c r="AB14" s="12"/>
      <c r="AC14" s="12"/>
      <c r="AD14" s="12"/>
      <c r="AE14" s="12"/>
      <c r="AF14" s="12"/>
      <c r="AG14" s="12"/>
      <c r="AH14" s="12"/>
      <c r="AI14" s="12">
        <v>1</v>
      </c>
      <c r="AJ14" s="12"/>
      <c r="AK14" s="12"/>
      <c r="AL14" s="12">
        <v>1</v>
      </c>
      <c r="AM14" s="12">
        <v>5</v>
      </c>
    </row>
    <row r="15" spans="1:39" x14ac:dyDescent="0.25">
      <c r="A15">
        <v>2</v>
      </c>
      <c r="B15" t="s">
        <v>15</v>
      </c>
      <c r="C15" s="8">
        <v>44429</v>
      </c>
      <c r="D15">
        <v>0.625</v>
      </c>
      <c r="E15" t="s">
        <v>17</v>
      </c>
      <c r="F15">
        <v>2</v>
      </c>
      <c r="G15">
        <v>2</v>
      </c>
      <c r="H15" t="s">
        <v>36</v>
      </c>
      <c r="I15">
        <v>36293</v>
      </c>
      <c r="J15" t="s">
        <v>58</v>
      </c>
      <c r="K15" t="s">
        <v>59</v>
      </c>
      <c r="L15" t="str">
        <f t="shared" si="0"/>
        <v/>
      </c>
      <c r="M15" s="12" t="str">
        <f t="shared" si="2"/>
        <v/>
      </c>
      <c r="N15" s="12" t="str">
        <f t="shared" si="1"/>
        <v>Draw</v>
      </c>
      <c r="O15" s="12"/>
      <c r="R15" s="7">
        <v>8</v>
      </c>
      <c r="S15" s="12"/>
      <c r="T15" s="12"/>
      <c r="U15" s="12"/>
      <c r="V15" s="12"/>
      <c r="W15" s="12"/>
      <c r="X15" s="12">
        <v>1</v>
      </c>
      <c r="Y15" s="12"/>
      <c r="Z15" s="12"/>
      <c r="AA15" s="12"/>
      <c r="AB15" s="12">
        <v>1</v>
      </c>
      <c r="AC15" s="12">
        <v>1</v>
      </c>
      <c r="AD15" s="12">
        <v>1</v>
      </c>
      <c r="AE15" s="12"/>
      <c r="AF15" s="12"/>
      <c r="AG15" s="12"/>
      <c r="AH15" s="12">
        <v>1</v>
      </c>
      <c r="AI15" s="12">
        <v>1</v>
      </c>
      <c r="AJ15" s="12"/>
      <c r="AK15" s="12">
        <v>1</v>
      </c>
      <c r="AL15" s="12">
        <v>1</v>
      </c>
      <c r="AM15" s="12">
        <v>8</v>
      </c>
    </row>
    <row r="16" spans="1:39" x14ac:dyDescent="0.25">
      <c r="A16">
        <v>2</v>
      </c>
      <c r="B16" t="s">
        <v>15</v>
      </c>
      <c r="C16" s="8">
        <v>44429</v>
      </c>
      <c r="D16">
        <v>0.625</v>
      </c>
      <c r="E16" t="s">
        <v>29</v>
      </c>
      <c r="F16">
        <v>0</v>
      </c>
      <c r="G16">
        <v>0</v>
      </c>
      <c r="H16" t="s">
        <v>11</v>
      </c>
      <c r="I16">
        <v>23091</v>
      </c>
      <c r="J16" t="s">
        <v>61</v>
      </c>
      <c r="K16" t="s">
        <v>49</v>
      </c>
      <c r="L16" t="str">
        <f t="shared" si="0"/>
        <v/>
      </c>
      <c r="M16" s="12" t="str">
        <f t="shared" si="2"/>
        <v/>
      </c>
      <c r="N16" s="12" t="str">
        <f t="shared" si="1"/>
        <v>Draw</v>
      </c>
      <c r="O16" s="12"/>
      <c r="R16" s="7">
        <v>9</v>
      </c>
      <c r="S16" s="12">
        <v>1</v>
      </c>
      <c r="T16" s="12"/>
      <c r="U16" s="12"/>
      <c r="V16" s="12"/>
      <c r="W16" s="12"/>
      <c r="X16" s="12">
        <v>1</v>
      </c>
      <c r="Y16" s="12"/>
      <c r="Z16" s="12"/>
      <c r="AA16" s="12"/>
      <c r="AB16" s="12">
        <v>1</v>
      </c>
      <c r="AC16" s="12">
        <v>1</v>
      </c>
      <c r="AD16" s="12">
        <v>1</v>
      </c>
      <c r="AE16" s="12"/>
      <c r="AF16" s="12"/>
      <c r="AG16" s="12"/>
      <c r="AH16" s="12"/>
      <c r="AI16" s="12"/>
      <c r="AJ16" s="12">
        <v>1</v>
      </c>
      <c r="AK16" s="12">
        <v>1</v>
      </c>
      <c r="AL16" s="12"/>
      <c r="AM16" s="12">
        <v>7</v>
      </c>
    </row>
    <row r="17" spans="1:39" x14ac:dyDescent="0.25">
      <c r="A17">
        <v>2</v>
      </c>
      <c r="B17" t="s">
        <v>15</v>
      </c>
      <c r="C17" s="8">
        <v>44429</v>
      </c>
      <c r="D17">
        <v>0.72916666666666663</v>
      </c>
      <c r="E17" t="s">
        <v>25</v>
      </c>
      <c r="F17">
        <v>2</v>
      </c>
      <c r="G17">
        <v>0</v>
      </c>
      <c r="H17" t="s">
        <v>32</v>
      </c>
      <c r="I17">
        <v>29485</v>
      </c>
      <c r="J17" t="s">
        <v>62</v>
      </c>
      <c r="K17" t="s">
        <v>53</v>
      </c>
      <c r="L17" t="str">
        <f t="shared" si="0"/>
        <v>Brighton</v>
      </c>
      <c r="M17" s="12" t="str">
        <f t="shared" si="2"/>
        <v>Watford</v>
      </c>
      <c r="N17" s="12" t="str">
        <f t="shared" si="1"/>
        <v/>
      </c>
      <c r="O17" s="12"/>
      <c r="R17" s="7">
        <v>10</v>
      </c>
      <c r="S17" s="12">
        <v>1</v>
      </c>
      <c r="T17" s="12"/>
      <c r="U17" s="12"/>
      <c r="V17" s="12"/>
      <c r="W17" s="12">
        <v>1</v>
      </c>
      <c r="X17" s="12">
        <v>1</v>
      </c>
      <c r="Y17" s="12">
        <v>1</v>
      </c>
      <c r="Z17" s="12"/>
      <c r="AA17" s="12">
        <v>1</v>
      </c>
      <c r="AB17" s="12"/>
      <c r="AC17" s="12"/>
      <c r="AD17" s="12"/>
      <c r="AE17" s="12">
        <v>1</v>
      </c>
      <c r="AF17" s="12"/>
      <c r="AG17" s="12"/>
      <c r="AH17" s="12">
        <v>1</v>
      </c>
      <c r="AI17" s="12"/>
      <c r="AJ17" s="12"/>
      <c r="AK17" s="12">
        <v>1</v>
      </c>
      <c r="AL17" s="12">
        <v>1</v>
      </c>
      <c r="AM17" s="12">
        <v>9</v>
      </c>
    </row>
    <row r="18" spans="1:39" x14ac:dyDescent="0.25">
      <c r="A18">
        <v>2</v>
      </c>
      <c r="B18" t="s">
        <v>45</v>
      </c>
      <c r="C18" s="8">
        <v>44430</v>
      </c>
      <c r="D18">
        <v>0.58333333333333337</v>
      </c>
      <c r="E18" t="s">
        <v>21</v>
      </c>
      <c r="F18">
        <v>0</v>
      </c>
      <c r="G18">
        <v>1</v>
      </c>
      <c r="H18" t="s">
        <v>50</v>
      </c>
      <c r="I18">
        <v>30368</v>
      </c>
      <c r="J18" t="s">
        <v>64</v>
      </c>
      <c r="K18" t="s">
        <v>65</v>
      </c>
      <c r="L18" t="str">
        <f t="shared" si="0"/>
        <v>Tottenham</v>
      </c>
      <c r="M18" s="12" t="str">
        <f t="shared" si="2"/>
        <v>Wolves</v>
      </c>
      <c r="N18" s="12" t="str">
        <f t="shared" si="1"/>
        <v/>
      </c>
      <c r="O18" s="12"/>
      <c r="R18" s="7">
        <v>11</v>
      </c>
      <c r="S18" s="12">
        <v>1</v>
      </c>
      <c r="T18" s="12"/>
      <c r="U18" s="12"/>
      <c r="V18" s="12"/>
      <c r="W18" s="12"/>
      <c r="X18" s="12"/>
      <c r="Y18" s="12">
        <v>1</v>
      </c>
      <c r="Z18" s="12"/>
      <c r="AA18" s="12"/>
      <c r="AB18" s="12"/>
      <c r="AC18" s="12"/>
      <c r="AD18" s="12">
        <v>1</v>
      </c>
      <c r="AE18" s="12"/>
      <c r="AF18" s="12"/>
      <c r="AG18" s="12">
        <v>1</v>
      </c>
      <c r="AH18" s="12">
        <v>1</v>
      </c>
      <c r="AI18" s="12"/>
      <c r="AJ18" s="12"/>
      <c r="AK18" s="12">
        <v>1</v>
      </c>
      <c r="AL18" s="12"/>
      <c r="AM18" s="12">
        <v>6</v>
      </c>
    </row>
    <row r="19" spans="1:39" x14ac:dyDescent="0.25">
      <c r="A19">
        <v>2</v>
      </c>
      <c r="B19" t="s">
        <v>45</v>
      </c>
      <c r="C19" s="8">
        <v>44430</v>
      </c>
      <c r="D19">
        <v>0.58333333333333337</v>
      </c>
      <c r="E19" t="s">
        <v>37</v>
      </c>
      <c r="F19">
        <v>1</v>
      </c>
      <c r="G19">
        <v>1</v>
      </c>
      <c r="H19" t="s">
        <v>16</v>
      </c>
      <c r="I19">
        <v>32000</v>
      </c>
      <c r="J19" t="s">
        <v>66</v>
      </c>
      <c r="K19" t="s">
        <v>23</v>
      </c>
      <c r="L19" t="str">
        <f t="shared" si="0"/>
        <v/>
      </c>
      <c r="M19" s="12" t="str">
        <f t="shared" si="2"/>
        <v/>
      </c>
      <c r="N19" s="12" t="str">
        <f t="shared" si="1"/>
        <v>Draw</v>
      </c>
      <c r="O19" s="12"/>
      <c r="R19" s="7">
        <v>12</v>
      </c>
      <c r="S19" s="12"/>
      <c r="T19" s="12">
        <v>1</v>
      </c>
      <c r="U19" s="12"/>
      <c r="V19" s="12"/>
      <c r="W19" s="12"/>
      <c r="X19" s="12">
        <v>1</v>
      </c>
      <c r="Y19" s="12"/>
      <c r="Z19" s="12"/>
      <c r="AA19" s="12"/>
      <c r="AB19" s="12"/>
      <c r="AC19" s="12">
        <v>1</v>
      </c>
      <c r="AD19" s="12">
        <v>1</v>
      </c>
      <c r="AE19" s="12"/>
      <c r="AF19" s="12"/>
      <c r="AG19" s="12">
        <v>1</v>
      </c>
      <c r="AH19" s="12"/>
      <c r="AI19" s="12">
        <v>1</v>
      </c>
      <c r="AJ19" s="12">
        <v>1</v>
      </c>
      <c r="AK19" s="12"/>
      <c r="AL19" s="12">
        <v>1</v>
      </c>
      <c r="AM19" s="12">
        <v>8</v>
      </c>
    </row>
    <row r="20" spans="1:39" x14ac:dyDescent="0.25">
      <c r="A20">
        <v>2</v>
      </c>
      <c r="B20" t="s">
        <v>45</v>
      </c>
      <c r="C20" s="8">
        <v>44430</v>
      </c>
      <c r="D20">
        <v>0.6875</v>
      </c>
      <c r="E20" t="s">
        <v>12</v>
      </c>
      <c r="F20">
        <v>0</v>
      </c>
      <c r="G20">
        <v>2</v>
      </c>
      <c r="H20" t="s">
        <v>28</v>
      </c>
      <c r="I20">
        <v>58729</v>
      </c>
      <c r="J20" t="s">
        <v>68</v>
      </c>
      <c r="K20" t="s">
        <v>19</v>
      </c>
      <c r="L20" t="str">
        <f t="shared" si="0"/>
        <v>Chelsea</v>
      </c>
      <c r="M20" s="12" t="str">
        <f t="shared" si="2"/>
        <v>Arsenal</v>
      </c>
      <c r="N20" s="12" t="str">
        <f t="shared" si="1"/>
        <v/>
      </c>
      <c r="O20" s="12"/>
      <c r="R20" s="7">
        <v>13</v>
      </c>
      <c r="S20" s="12">
        <v>1</v>
      </c>
      <c r="T20" s="12">
        <v>1</v>
      </c>
      <c r="U20" s="12">
        <v>1</v>
      </c>
      <c r="V20" s="12"/>
      <c r="W20" s="12">
        <v>1</v>
      </c>
      <c r="X20" s="12"/>
      <c r="Y20" s="12"/>
      <c r="Z20" s="12"/>
      <c r="AA20" s="12"/>
      <c r="AB20" s="12">
        <v>1</v>
      </c>
      <c r="AC20" s="12">
        <v>1</v>
      </c>
      <c r="AD20" s="12">
        <v>1</v>
      </c>
      <c r="AE20" s="12"/>
      <c r="AF20" s="12"/>
      <c r="AG20" s="12"/>
      <c r="AH20" s="12"/>
      <c r="AI20" s="12"/>
      <c r="AJ20" s="12"/>
      <c r="AK20" s="12"/>
      <c r="AL20" s="12"/>
      <c r="AM20" s="12">
        <v>7</v>
      </c>
    </row>
    <row r="21" spans="1:39" x14ac:dyDescent="0.25">
      <c r="A21">
        <v>2</v>
      </c>
      <c r="B21" t="s">
        <v>69</v>
      </c>
      <c r="C21" s="8">
        <v>44431</v>
      </c>
      <c r="D21">
        <v>0.83333333333333337</v>
      </c>
      <c r="E21" t="s">
        <v>47</v>
      </c>
      <c r="F21">
        <v>4</v>
      </c>
      <c r="G21">
        <v>1</v>
      </c>
      <c r="H21" t="s">
        <v>20</v>
      </c>
      <c r="I21">
        <v>59901</v>
      </c>
      <c r="J21" t="s">
        <v>70</v>
      </c>
      <c r="K21" t="s">
        <v>14</v>
      </c>
      <c r="L21" t="str">
        <f t="shared" si="0"/>
        <v>West Ham</v>
      </c>
      <c r="M21" s="12" t="str">
        <f t="shared" si="2"/>
        <v>Leicester City</v>
      </c>
      <c r="N21" s="12" t="str">
        <f t="shared" si="1"/>
        <v/>
      </c>
      <c r="O21" s="12"/>
      <c r="R21" s="7">
        <v>14</v>
      </c>
      <c r="S21" s="12"/>
      <c r="T21" s="12"/>
      <c r="U21" s="12"/>
      <c r="V21" s="12"/>
      <c r="W21" s="12"/>
      <c r="X21" s="12">
        <v>1</v>
      </c>
      <c r="Y21" s="12"/>
      <c r="Z21" s="12"/>
      <c r="AA21" s="12">
        <v>1</v>
      </c>
      <c r="AB21" s="12"/>
      <c r="AC21" s="12">
        <v>1</v>
      </c>
      <c r="AD21" s="12">
        <v>1</v>
      </c>
      <c r="AE21" s="12">
        <v>1</v>
      </c>
      <c r="AF21" s="12"/>
      <c r="AG21" s="12"/>
      <c r="AH21" s="12"/>
      <c r="AI21" s="12">
        <v>1</v>
      </c>
      <c r="AJ21" s="12"/>
      <c r="AK21" s="12"/>
      <c r="AL21" s="12"/>
      <c r="AM21" s="12">
        <v>6</v>
      </c>
    </row>
    <row r="22" spans="1:39" x14ac:dyDescent="0.25">
      <c r="A22">
        <v>3</v>
      </c>
      <c r="B22" t="s">
        <v>15</v>
      </c>
      <c r="C22" s="8">
        <v>44436</v>
      </c>
      <c r="D22">
        <v>0.52083333333333337</v>
      </c>
      <c r="E22" t="s">
        <v>51</v>
      </c>
      <c r="F22">
        <v>5</v>
      </c>
      <c r="G22">
        <v>0</v>
      </c>
      <c r="H22" t="s">
        <v>12</v>
      </c>
      <c r="I22">
        <v>52276</v>
      </c>
      <c r="J22" t="s">
        <v>56</v>
      </c>
      <c r="K22" t="s">
        <v>49</v>
      </c>
      <c r="L22" t="str">
        <f t="shared" si="0"/>
        <v>Manchester City</v>
      </c>
      <c r="M22" s="12" t="str">
        <f t="shared" si="2"/>
        <v>Arsenal</v>
      </c>
      <c r="N22" s="12" t="str">
        <f t="shared" si="1"/>
        <v/>
      </c>
      <c r="O22" s="12"/>
      <c r="R22" s="7">
        <v>15</v>
      </c>
      <c r="S22" s="12"/>
      <c r="T22" s="12">
        <v>1</v>
      </c>
      <c r="U22" s="12"/>
      <c r="V22" s="12"/>
      <c r="W22" s="12"/>
      <c r="X22" s="12"/>
      <c r="Y22" s="12"/>
      <c r="Z22" s="12">
        <v>1</v>
      </c>
      <c r="AA22" s="12"/>
      <c r="AB22" s="12"/>
      <c r="AC22" s="12">
        <v>1</v>
      </c>
      <c r="AD22" s="12">
        <v>1</v>
      </c>
      <c r="AE22" s="12">
        <v>1</v>
      </c>
      <c r="AF22" s="12">
        <v>1</v>
      </c>
      <c r="AG22" s="12"/>
      <c r="AH22" s="12"/>
      <c r="AI22" s="12">
        <v>1</v>
      </c>
      <c r="AJ22" s="12"/>
      <c r="AK22" s="12">
        <v>1</v>
      </c>
      <c r="AL22" s="12"/>
      <c r="AM22" s="12">
        <v>8</v>
      </c>
    </row>
    <row r="23" spans="1:39" x14ac:dyDescent="0.25">
      <c r="A23">
        <v>3</v>
      </c>
      <c r="B23" t="s">
        <v>15</v>
      </c>
      <c r="C23" s="8">
        <v>44436</v>
      </c>
      <c r="D23">
        <v>0.625</v>
      </c>
      <c r="E23" t="s">
        <v>40</v>
      </c>
      <c r="F23">
        <v>1</v>
      </c>
      <c r="G23">
        <v>2</v>
      </c>
      <c r="H23" t="s">
        <v>20</v>
      </c>
      <c r="I23">
        <v>26765</v>
      </c>
      <c r="J23" t="s">
        <v>43</v>
      </c>
      <c r="K23" t="s">
        <v>71</v>
      </c>
      <c r="L23" t="str">
        <f t="shared" si="0"/>
        <v>Leicester City</v>
      </c>
      <c r="M23" s="12" t="str">
        <f t="shared" si="2"/>
        <v>Norwich City</v>
      </c>
      <c r="N23" s="12" t="str">
        <f t="shared" si="1"/>
        <v/>
      </c>
      <c r="O23" s="12"/>
      <c r="R23" s="7">
        <v>16</v>
      </c>
      <c r="S23" s="12">
        <v>1</v>
      </c>
      <c r="T23" s="12"/>
      <c r="U23" s="12">
        <v>1</v>
      </c>
      <c r="V23" s="12"/>
      <c r="W23" s="12"/>
      <c r="X23" s="12">
        <v>1</v>
      </c>
      <c r="Y23" s="12">
        <v>1</v>
      </c>
      <c r="Z23" s="12"/>
      <c r="AA23" s="12"/>
      <c r="AB23" s="12">
        <v>1</v>
      </c>
      <c r="AC23" s="12">
        <v>1</v>
      </c>
      <c r="AD23" s="12">
        <v>1</v>
      </c>
      <c r="AE23" s="12">
        <v>1</v>
      </c>
      <c r="AF23" s="12"/>
      <c r="AG23" s="12"/>
      <c r="AH23" s="12"/>
      <c r="AI23" s="12">
        <v>1</v>
      </c>
      <c r="AJ23" s="12"/>
      <c r="AK23" s="12"/>
      <c r="AL23" s="12"/>
      <c r="AM23" s="12">
        <v>9</v>
      </c>
    </row>
    <row r="24" spans="1:39" x14ac:dyDescent="0.25">
      <c r="A24">
        <v>3</v>
      </c>
      <c r="B24" t="s">
        <v>15</v>
      </c>
      <c r="C24" s="8">
        <v>44436</v>
      </c>
      <c r="D24">
        <v>0.625</v>
      </c>
      <c r="E24" t="s">
        <v>47</v>
      </c>
      <c r="F24">
        <v>2</v>
      </c>
      <c r="G24">
        <v>2</v>
      </c>
      <c r="H24" t="s">
        <v>29</v>
      </c>
      <c r="I24">
        <v>59751</v>
      </c>
      <c r="J24" t="s">
        <v>70</v>
      </c>
      <c r="K24" t="s">
        <v>65</v>
      </c>
      <c r="L24" t="str">
        <f t="shared" si="0"/>
        <v/>
      </c>
      <c r="M24" s="12" t="str">
        <f t="shared" si="2"/>
        <v/>
      </c>
      <c r="N24" s="12" t="str">
        <f t="shared" si="1"/>
        <v>Draw</v>
      </c>
      <c r="O24" s="12"/>
      <c r="R24" s="7">
        <v>17</v>
      </c>
      <c r="S24" s="12">
        <v>1</v>
      </c>
      <c r="T24" s="12">
        <v>1</v>
      </c>
      <c r="U24" s="12"/>
      <c r="V24" s="12"/>
      <c r="W24" s="12"/>
      <c r="X24" s="12"/>
      <c r="Y24" s="12"/>
      <c r="Z24" s="12"/>
      <c r="AA24" s="12"/>
      <c r="AB24" s="12"/>
      <c r="AC24" s="12">
        <v>1</v>
      </c>
      <c r="AD24" s="12">
        <v>1</v>
      </c>
      <c r="AE24" s="12">
        <v>1</v>
      </c>
      <c r="AF24" s="12"/>
      <c r="AG24" s="12"/>
      <c r="AH24" s="12"/>
      <c r="AI24" s="12">
        <v>1</v>
      </c>
      <c r="AJ24" s="12"/>
      <c r="AK24" s="12"/>
      <c r="AL24" s="12">
        <v>1</v>
      </c>
      <c r="AM24" s="12">
        <v>7</v>
      </c>
    </row>
    <row r="25" spans="1:39" x14ac:dyDescent="0.25">
      <c r="A25">
        <v>3</v>
      </c>
      <c r="B25" t="s">
        <v>15</v>
      </c>
      <c r="C25" s="8">
        <v>44436</v>
      </c>
      <c r="D25">
        <v>0.625</v>
      </c>
      <c r="E25" t="s">
        <v>33</v>
      </c>
      <c r="F25">
        <v>1</v>
      </c>
      <c r="G25">
        <v>1</v>
      </c>
      <c r="H25" t="s">
        <v>11</v>
      </c>
      <c r="I25">
        <v>42045</v>
      </c>
      <c r="J25" t="s">
        <v>55</v>
      </c>
      <c r="K25" t="s">
        <v>72</v>
      </c>
      <c r="L25" t="str">
        <f t="shared" si="0"/>
        <v/>
      </c>
      <c r="M25" s="12" t="str">
        <f t="shared" si="2"/>
        <v/>
      </c>
      <c r="N25" s="12" t="str">
        <f t="shared" si="1"/>
        <v>Draw</v>
      </c>
      <c r="O25" s="12"/>
      <c r="R25" s="7">
        <v>18</v>
      </c>
      <c r="S25" s="12">
        <v>1</v>
      </c>
      <c r="T25" s="12"/>
      <c r="U25" s="12"/>
      <c r="V25" s="12"/>
      <c r="W25" s="12"/>
      <c r="X25" s="12"/>
      <c r="Y25" s="12">
        <v>1</v>
      </c>
      <c r="Z25" s="12"/>
      <c r="AA25" s="12"/>
      <c r="AB25" s="12"/>
      <c r="AC25" s="12"/>
      <c r="AD25" s="12">
        <v>1</v>
      </c>
      <c r="AE25" s="12">
        <v>1</v>
      </c>
      <c r="AF25" s="12"/>
      <c r="AG25" s="12"/>
      <c r="AH25" s="12">
        <v>1</v>
      </c>
      <c r="AI25" s="12"/>
      <c r="AJ25" s="12"/>
      <c r="AK25" s="12">
        <v>1</v>
      </c>
      <c r="AL25" s="12"/>
      <c r="AM25" s="12">
        <v>6</v>
      </c>
    </row>
    <row r="26" spans="1:39" x14ac:dyDescent="0.25">
      <c r="A26">
        <v>3</v>
      </c>
      <c r="B26" t="s">
        <v>15</v>
      </c>
      <c r="C26" s="8">
        <v>44436</v>
      </c>
      <c r="D26">
        <v>0.625</v>
      </c>
      <c r="E26" t="s">
        <v>46</v>
      </c>
      <c r="F26">
        <v>2</v>
      </c>
      <c r="G26">
        <v>2</v>
      </c>
      <c r="H26" t="s">
        <v>37</v>
      </c>
      <c r="I26">
        <v>44017</v>
      </c>
      <c r="J26" t="s">
        <v>48</v>
      </c>
      <c r="K26" t="s">
        <v>19</v>
      </c>
      <c r="L26" t="str">
        <f t="shared" si="0"/>
        <v/>
      </c>
      <c r="M26" s="12" t="str">
        <f t="shared" si="2"/>
        <v/>
      </c>
      <c r="N26" s="12" t="str">
        <f t="shared" si="1"/>
        <v>Draw</v>
      </c>
      <c r="O26" s="12"/>
      <c r="R26" s="7">
        <v>19</v>
      </c>
      <c r="S26" s="12">
        <v>1</v>
      </c>
      <c r="T26" s="12"/>
      <c r="U26" s="12"/>
      <c r="V26" s="12">
        <v>1</v>
      </c>
      <c r="W26" s="12">
        <v>1</v>
      </c>
      <c r="X26" s="12">
        <v>1</v>
      </c>
      <c r="Y26" s="12"/>
      <c r="Z26" s="12"/>
      <c r="AA26" s="12"/>
      <c r="AB26" s="12"/>
      <c r="AC26" s="12">
        <v>1</v>
      </c>
      <c r="AD26" s="12">
        <v>1</v>
      </c>
      <c r="AE26" s="12"/>
      <c r="AF26" s="12"/>
      <c r="AG26" s="12"/>
      <c r="AH26" s="12">
        <v>1</v>
      </c>
      <c r="AI26" s="12">
        <v>1</v>
      </c>
      <c r="AJ26" s="12"/>
      <c r="AK26" s="12"/>
      <c r="AL26" s="12">
        <v>1</v>
      </c>
      <c r="AM26" s="12">
        <v>9</v>
      </c>
    </row>
    <row r="27" spans="1:39" x14ac:dyDescent="0.25">
      <c r="A27">
        <v>3</v>
      </c>
      <c r="B27" t="s">
        <v>15</v>
      </c>
      <c r="C27" s="8">
        <v>44436</v>
      </c>
      <c r="D27">
        <v>0.625</v>
      </c>
      <c r="E27" t="s">
        <v>25</v>
      </c>
      <c r="F27">
        <v>0</v>
      </c>
      <c r="G27">
        <v>2</v>
      </c>
      <c r="H27" t="s">
        <v>36</v>
      </c>
      <c r="I27">
        <v>30548</v>
      </c>
      <c r="J27" t="s">
        <v>62</v>
      </c>
      <c r="K27" t="s">
        <v>31</v>
      </c>
      <c r="L27" t="str">
        <f t="shared" si="0"/>
        <v>Everton</v>
      </c>
      <c r="M27" s="12" t="str">
        <f t="shared" si="2"/>
        <v>Brighton</v>
      </c>
      <c r="N27" s="12" t="str">
        <f t="shared" si="1"/>
        <v/>
      </c>
      <c r="O27" s="12"/>
      <c r="R27" s="7">
        <v>20</v>
      </c>
      <c r="S27" s="12">
        <v>1</v>
      </c>
      <c r="T27" s="12">
        <v>1</v>
      </c>
      <c r="U27" s="12"/>
      <c r="V27" s="12"/>
      <c r="W27" s="12"/>
      <c r="X27" s="12"/>
      <c r="Y27" s="12">
        <v>1</v>
      </c>
      <c r="Z27" s="12">
        <v>1</v>
      </c>
      <c r="AA27" s="12"/>
      <c r="AB27" s="12">
        <v>1</v>
      </c>
      <c r="AC27" s="12"/>
      <c r="AD27" s="12">
        <v>1</v>
      </c>
      <c r="AE27" s="12">
        <v>1</v>
      </c>
      <c r="AF27" s="12"/>
      <c r="AG27" s="12"/>
      <c r="AH27" s="12"/>
      <c r="AI27" s="12"/>
      <c r="AJ27" s="12"/>
      <c r="AK27" s="12">
        <v>1</v>
      </c>
      <c r="AL27" s="12"/>
      <c r="AM27" s="12">
        <v>8</v>
      </c>
    </row>
    <row r="28" spans="1:39" x14ac:dyDescent="0.25">
      <c r="A28">
        <v>3</v>
      </c>
      <c r="B28" t="s">
        <v>15</v>
      </c>
      <c r="C28" s="8">
        <v>44436</v>
      </c>
      <c r="D28">
        <v>0.72916666666666663</v>
      </c>
      <c r="E28" t="s">
        <v>42</v>
      </c>
      <c r="F28">
        <v>1</v>
      </c>
      <c r="G28">
        <v>1</v>
      </c>
      <c r="H28" t="s">
        <v>28</v>
      </c>
      <c r="I28">
        <v>54000</v>
      </c>
      <c r="J28" t="s">
        <v>54</v>
      </c>
      <c r="K28" t="s">
        <v>53</v>
      </c>
      <c r="L28" t="str">
        <f t="shared" si="0"/>
        <v/>
      </c>
      <c r="M28" s="12" t="str">
        <f t="shared" si="2"/>
        <v/>
      </c>
      <c r="N28" s="12" t="str">
        <f t="shared" si="1"/>
        <v>Draw</v>
      </c>
      <c r="O28" s="12"/>
      <c r="R28" s="7">
        <v>21</v>
      </c>
      <c r="S28" s="12"/>
      <c r="T28" s="12"/>
      <c r="U28" s="12">
        <v>1</v>
      </c>
      <c r="V28" s="12">
        <v>1</v>
      </c>
      <c r="W28" s="12"/>
      <c r="X28" s="12"/>
      <c r="Y28" s="12"/>
      <c r="Z28" s="12"/>
      <c r="AA28" s="12">
        <v>1</v>
      </c>
      <c r="AB28" s="12">
        <v>1</v>
      </c>
      <c r="AC28" s="12"/>
      <c r="AD28" s="12">
        <v>1</v>
      </c>
      <c r="AE28" s="12"/>
      <c r="AF28" s="12">
        <v>1</v>
      </c>
      <c r="AG28" s="12"/>
      <c r="AH28" s="12"/>
      <c r="AI28" s="12">
        <v>1</v>
      </c>
      <c r="AJ28" s="12"/>
      <c r="AK28" s="12">
        <v>1</v>
      </c>
      <c r="AL28" s="12">
        <v>1</v>
      </c>
      <c r="AM28" s="12">
        <v>9</v>
      </c>
    </row>
    <row r="29" spans="1:39" x14ac:dyDescent="0.25">
      <c r="A29">
        <v>3</v>
      </c>
      <c r="B29" t="s">
        <v>45</v>
      </c>
      <c r="C29" s="8">
        <v>44437</v>
      </c>
      <c r="D29">
        <v>0.58333333333333337</v>
      </c>
      <c r="E29" t="s">
        <v>24</v>
      </c>
      <c r="F29">
        <v>1</v>
      </c>
      <c r="G29">
        <v>1</v>
      </c>
      <c r="H29" t="s">
        <v>17</v>
      </c>
      <c r="I29">
        <v>20000</v>
      </c>
      <c r="J29" t="s">
        <v>26</v>
      </c>
      <c r="K29" t="s">
        <v>14</v>
      </c>
      <c r="L29" t="str">
        <f t="shared" si="0"/>
        <v/>
      </c>
      <c r="M29" s="12" t="str">
        <f t="shared" si="2"/>
        <v/>
      </c>
      <c r="N29" s="12" t="str">
        <f t="shared" si="1"/>
        <v>Draw</v>
      </c>
      <c r="O29" s="12"/>
      <c r="R29" s="7">
        <v>22</v>
      </c>
      <c r="S29" s="12"/>
      <c r="T29" s="12"/>
      <c r="U29" s="12"/>
      <c r="V29" s="12"/>
      <c r="W29" s="12"/>
      <c r="X29" s="12"/>
      <c r="Y29" s="12"/>
      <c r="Z29" s="12"/>
      <c r="AA29" s="12">
        <v>1</v>
      </c>
      <c r="AB29" s="12">
        <v>1</v>
      </c>
      <c r="AC29" s="12">
        <v>1</v>
      </c>
      <c r="AD29" s="12">
        <v>1</v>
      </c>
      <c r="AE29" s="12"/>
      <c r="AF29" s="12"/>
      <c r="AG29" s="12">
        <v>1</v>
      </c>
      <c r="AH29" s="12"/>
      <c r="AI29" s="12">
        <v>1</v>
      </c>
      <c r="AJ29" s="12"/>
      <c r="AK29" s="12"/>
      <c r="AL29" s="12">
        <v>1</v>
      </c>
      <c r="AM29" s="12">
        <v>7</v>
      </c>
    </row>
    <row r="30" spans="1:39" x14ac:dyDescent="0.25">
      <c r="A30">
        <v>3</v>
      </c>
      <c r="B30" t="s">
        <v>45</v>
      </c>
      <c r="C30" s="8">
        <v>44437</v>
      </c>
      <c r="D30">
        <v>0.58333333333333337</v>
      </c>
      <c r="E30" t="s">
        <v>50</v>
      </c>
      <c r="F30">
        <v>1</v>
      </c>
      <c r="G30">
        <v>0</v>
      </c>
      <c r="H30" t="s">
        <v>32</v>
      </c>
      <c r="I30">
        <v>57672</v>
      </c>
      <c r="J30" t="s">
        <v>52</v>
      </c>
      <c r="K30" t="s">
        <v>44</v>
      </c>
      <c r="L30" t="str">
        <f t="shared" si="0"/>
        <v>Tottenham</v>
      </c>
      <c r="M30" s="12" t="str">
        <f t="shared" si="2"/>
        <v>Watford</v>
      </c>
      <c r="N30" s="12" t="str">
        <f t="shared" si="1"/>
        <v/>
      </c>
      <c r="O30" s="12"/>
      <c r="R30" s="7">
        <v>23</v>
      </c>
      <c r="S30" s="12"/>
      <c r="T30" s="12">
        <v>1</v>
      </c>
      <c r="U30" s="12"/>
      <c r="V30" s="12"/>
      <c r="W30" s="12"/>
      <c r="X30" s="12">
        <v>1</v>
      </c>
      <c r="Y30" s="12"/>
      <c r="Z30" s="12"/>
      <c r="AA30" s="12"/>
      <c r="AB30" s="12"/>
      <c r="AC30" s="12">
        <v>1</v>
      </c>
      <c r="AD30" s="12"/>
      <c r="AE30" s="12">
        <v>1</v>
      </c>
      <c r="AF30" s="12">
        <v>1</v>
      </c>
      <c r="AG30" s="12">
        <v>1</v>
      </c>
      <c r="AH30" s="12"/>
      <c r="AI30" s="12"/>
      <c r="AJ30" s="12"/>
      <c r="AK30" s="12"/>
      <c r="AL30" s="12">
        <v>1</v>
      </c>
      <c r="AM30" s="12">
        <v>7</v>
      </c>
    </row>
    <row r="31" spans="1:39" x14ac:dyDescent="0.25">
      <c r="A31">
        <v>3</v>
      </c>
      <c r="B31" t="s">
        <v>45</v>
      </c>
      <c r="C31" s="8">
        <v>44437</v>
      </c>
      <c r="D31">
        <v>0.6875</v>
      </c>
      <c r="E31" t="s">
        <v>21</v>
      </c>
      <c r="F31">
        <v>0</v>
      </c>
      <c r="G31">
        <v>1</v>
      </c>
      <c r="H31" t="s">
        <v>16</v>
      </c>
      <c r="I31">
        <v>30621</v>
      </c>
      <c r="J31" t="s">
        <v>64</v>
      </c>
      <c r="K31" t="s">
        <v>35</v>
      </c>
      <c r="L31" t="str">
        <f t="shared" si="0"/>
        <v>Manchester Utd</v>
      </c>
      <c r="M31" s="12" t="str">
        <f t="shared" si="2"/>
        <v>Wolves</v>
      </c>
      <c r="N31" s="12" t="str">
        <f t="shared" si="1"/>
        <v/>
      </c>
      <c r="O31" s="12"/>
      <c r="R31" s="7">
        <v>24</v>
      </c>
      <c r="S31" s="12">
        <v>1</v>
      </c>
      <c r="T31" s="12"/>
      <c r="U31" s="12"/>
      <c r="V31" s="12"/>
      <c r="W31" s="12"/>
      <c r="X31" s="12"/>
      <c r="Y31" s="12"/>
      <c r="Z31" s="12"/>
      <c r="AA31" s="12"/>
      <c r="AB31" s="12"/>
      <c r="AC31" s="12">
        <v>1</v>
      </c>
      <c r="AD31" s="12">
        <v>1</v>
      </c>
      <c r="AE31" s="12"/>
      <c r="AF31" s="12">
        <v>1</v>
      </c>
      <c r="AG31" s="12"/>
      <c r="AH31" s="12">
        <v>1</v>
      </c>
      <c r="AI31" s="12"/>
      <c r="AJ31" s="12"/>
      <c r="AK31" s="12">
        <v>1</v>
      </c>
      <c r="AL31" s="12"/>
      <c r="AM31" s="12">
        <v>6</v>
      </c>
    </row>
    <row r="32" spans="1:39" x14ac:dyDescent="0.25">
      <c r="A32">
        <v>4</v>
      </c>
      <c r="B32" t="s">
        <v>15</v>
      </c>
      <c r="C32" s="8">
        <v>44450</v>
      </c>
      <c r="D32">
        <v>0.52083333333333337</v>
      </c>
      <c r="E32" t="s">
        <v>29</v>
      </c>
      <c r="F32">
        <v>3</v>
      </c>
      <c r="G32">
        <v>0</v>
      </c>
      <c r="H32" t="s">
        <v>50</v>
      </c>
      <c r="I32">
        <v>26000</v>
      </c>
      <c r="J32" t="s">
        <v>61</v>
      </c>
      <c r="K32" t="s">
        <v>31</v>
      </c>
      <c r="L32" t="str">
        <f t="shared" si="0"/>
        <v>Crystal Palace</v>
      </c>
      <c r="M32" s="12" t="str">
        <f t="shared" si="2"/>
        <v>Tottenham</v>
      </c>
      <c r="N32" s="12" t="str">
        <f t="shared" si="1"/>
        <v/>
      </c>
      <c r="O32" s="12"/>
      <c r="R32" s="7">
        <v>25</v>
      </c>
      <c r="S32" s="12">
        <v>1</v>
      </c>
      <c r="T32" s="12"/>
      <c r="U32" s="12"/>
      <c r="V32" s="12">
        <v>1</v>
      </c>
      <c r="W32" s="12"/>
      <c r="X32" s="12"/>
      <c r="Y32" s="12"/>
      <c r="Z32" s="12">
        <v>1</v>
      </c>
      <c r="AA32" s="12"/>
      <c r="AB32" s="12"/>
      <c r="AC32" s="12">
        <v>1</v>
      </c>
      <c r="AD32" s="12">
        <v>1</v>
      </c>
      <c r="AE32" s="12"/>
      <c r="AF32" s="12">
        <v>1</v>
      </c>
      <c r="AG32" s="12"/>
      <c r="AH32" s="12"/>
      <c r="AI32" s="12"/>
      <c r="AJ32" s="12"/>
      <c r="AK32" s="12"/>
      <c r="AL32" s="12">
        <v>1</v>
      </c>
      <c r="AM32" s="12">
        <v>7</v>
      </c>
    </row>
    <row r="33" spans="1:39" x14ac:dyDescent="0.25">
      <c r="A33">
        <v>4</v>
      </c>
      <c r="B33" t="s">
        <v>15</v>
      </c>
      <c r="C33" s="8">
        <v>44450</v>
      </c>
      <c r="D33">
        <v>0.625</v>
      </c>
      <c r="E33" t="s">
        <v>32</v>
      </c>
      <c r="F33">
        <v>0</v>
      </c>
      <c r="G33">
        <v>2</v>
      </c>
      <c r="H33" t="s">
        <v>21</v>
      </c>
      <c r="I33">
        <v>20019</v>
      </c>
      <c r="J33" t="s">
        <v>34</v>
      </c>
      <c r="K33" t="s">
        <v>72</v>
      </c>
      <c r="L33" t="str">
        <f t="shared" si="0"/>
        <v>Wolves</v>
      </c>
      <c r="M33" s="12" t="str">
        <f t="shared" si="2"/>
        <v>Watford</v>
      </c>
      <c r="N33" s="12" t="str">
        <f t="shared" si="1"/>
        <v/>
      </c>
      <c r="O33" s="12"/>
      <c r="R33" s="7">
        <v>26</v>
      </c>
      <c r="S33" s="12">
        <v>1</v>
      </c>
      <c r="T33" s="12"/>
      <c r="U33" s="12"/>
      <c r="V33" s="12"/>
      <c r="W33" s="12">
        <v>1</v>
      </c>
      <c r="X33" s="12">
        <v>1</v>
      </c>
      <c r="Y33" s="12"/>
      <c r="Z33" s="12"/>
      <c r="AA33" s="12"/>
      <c r="AB33" s="12"/>
      <c r="AC33" s="12">
        <v>1</v>
      </c>
      <c r="AD33" s="12"/>
      <c r="AE33" s="12">
        <v>1</v>
      </c>
      <c r="AF33" s="12"/>
      <c r="AG33" s="12"/>
      <c r="AH33" s="12">
        <v>1</v>
      </c>
      <c r="AI33" s="12">
        <v>1</v>
      </c>
      <c r="AJ33" s="12">
        <v>1</v>
      </c>
      <c r="AK33" s="12"/>
      <c r="AL33" s="12">
        <v>1</v>
      </c>
      <c r="AM33" s="12">
        <v>9</v>
      </c>
    </row>
    <row r="34" spans="1:39" x14ac:dyDescent="0.25">
      <c r="A34">
        <v>4</v>
      </c>
      <c r="B34" t="s">
        <v>15</v>
      </c>
      <c r="C34" s="8">
        <v>44450</v>
      </c>
      <c r="D34">
        <v>0.625</v>
      </c>
      <c r="E34" t="s">
        <v>11</v>
      </c>
      <c r="F34">
        <v>0</v>
      </c>
      <c r="G34">
        <v>1</v>
      </c>
      <c r="H34" t="s">
        <v>25</v>
      </c>
      <c r="I34">
        <v>16518</v>
      </c>
      <c r="J34" t="s">
        <v>13</v>
      </c>
      <c r="K34" t="s">
        <v>57</v>
      </c>
      <c r="L34" t="str">
        <f t="shared" si="0"/>
        <v>Brighton</v>
      </c>
      <c r="M34" s="12" t="str">
        <f t="shared" si="2"/>
        <v>Brentford</v>
      </c>
      <c r="N34" s="12" t="str">
        <f t="shared" si="1"/>
        <v/>
      </c>
      <c r="O34" s="12"/>
      <c r="R34" s="7">
        <v>27</v>
      </c>
      <c r="S34" s="12"/>
      <c r="T34" s="12">
        <v>1</v>
      </c>
      <c r="U34" s="12"/>
      <c r="V34" s="12"/>
      <c r="W34" s="12"/>
      <c r="X34" s="12"/>
      <c r="Y34" s="12"/>
      <c r="Z34" s="12"/>
      <c r="AA34" s="12"/>
      <c r="AB34" s="12"/>
      <c r="AC34" s="12">
        <v>1</v>
      </c>
      <c r="AD34" s="12">
        <v>1</v>
      </c>
      <c r="AE34" s="12"/>
      <c r="AF34" s="12">
        <v>1</v>
      </c>
      <c r="AG34" s="12"/>
      <c r="AH34" s="12">
        <v>1</v>
      </c>
      <c r="AI34" s="12">
        <v>1</v>
      </c>
      <c r="AJ34" s="12"/>
      <c r="AK34" s="12">
        <v>1</v>
      </c>
      <c r="AL34" s="12"/>
      <c r="AM34" s="12">
        <v>7</v>
      </c>
    </row>
    <row r="35" spans="1:39" x14ac:dyDescent="0.25">
      <c r="A35">
        <v>4</v>
      </c>
      <c r="B35" t="s">
        <v>15</v>
      </c>
      <c r="C35" s="8">
        <v>44450</v>
      </c>
      <c r="D35">
        <v>0.625</v>
      </c>
      <c r="E35" t="s">
        <v>12</v>
      </c>
      <c r="F35">
        <v>1</v>
      </c>
      <c r="G35">
        <v>0</v>
      </c>
      <c r="H35" t="s">
        <v>40</v>
      </c>
      <c r="I35">
        <v>58000</v>
      </c>
      <c r="J35" t="s">
        <v>68</v>
      </c>
      <c r="K35" t="s">
        <v>14</v>
      </c>
      <c r="L35" t="str">
        <f t="shared" si="0"/>
        <v>Arsenal</v>
      </c>
      <c r="M35" s="12" t="str">
        <f t="shared" si="2"/>
        <v>Norwich City</v>
      </c>
      <c r="N35" s="12" t="str">
        <f t="shared" si="1"/>
        <v/>
      </c>
      <c r="O35" s="12"/>
      <c r="R35" s="7">
        <v>28</v>
      </c>
      <c r="S35" s="12">
        <v>1</v>
      </c>
      <c r="T35" s="12">
        <v>1</v>
      </c>
      <c r="U35" s="12">
        <v>1</v>
      </c>
      <c r="V35" s="12"/>
      <c r="W35" s="12"/>
      <c r="X35" s="12">
        <v>1</v>
      </c>
      <c r="Y35" s="12">
        <v>1</v>
      </c>
      <c r="Z35" s="12"/>
      <c r="AA35" s="12"/>
      <c r="AB35" s="12">
        <v>1</v>
      </c>
      <c r="AC35" s="12">
        <v>1</v>
      </c>
      <c r="AD35" s="12">
        <v>1</v>
      </c>
      <c r="AE35" s="12"/>
      <c r="AF35" s="12">
        <v>1</v>
      </c>
      <c r="AG35" s="12"/>
      <c r="AH35" s="12"/>
      <c r="AI35" s="12">
        <v>1</v>
      </c>
      <c r="AJ35" s="12"/>
      <c r="AK35" s="12"/>
      <c r="AL35" s="12"/>
      <c r="AM35" s="12">
        <v>10</v>
      </c>
    </row>
    <row r="36" spans="1:39" x14ac:dyDescent="0.25">
      <c r="A36">
        <v>4</v>
      </c>
      <c r="B36" t="s">
        <v>15</v>
      </c>
      <c r="C36" s="8">
        <v>44450</v>
      </c>
      <c r="D36">
        <v>0.625</v>
      </c>
      <c r="E36" t="s">
        <v>16</v>
      </c>
      <c r="F36">
        <v>4</v>
      </c>
      <c r="G36">
        <v>1</v>
      </c>
      <c r="H36" t="s">
        <v>46</v>
      </c>
      <c r="I36">
        <v>72732</v>
      </c>
      <c r="J36" t="s">
        <v>18</v>
      </c>
      <c r="K36" t="s">
        <v>53</v>
      </c>
      <c r="L36" t="str">
        <f t="shared" si="0"/>
        <v>Manchester Utd</v>
      </c>
      <c r="M36" s="12" t="str">
        <f t="shared" si="2"/>
        <v>Newcastle Utd</v>
      </c>
      <c r="N36" s="12" t="str">
        <f t="shared" si="1"/>
        <v/>
      </c>
      <c r="O36" s="12"/>
      <c r="R36" s="7">
        <v>29</v>
      </c>
      <c r="S36" s="12">
        <v>1</v>
      </c>
      <c r="T36" s="12"/>
      <c r="U36" s="12">
        <v>1</v>
      </c>
      <c r="V36" s="12"/>
      <c r="W36" s="12"/>
      <c r="X36" s="12">
        <v>1</v>
      </c>
      <c r="Y36" s="12"/>
      <c r="Z36" s="12"/>
      <c r="AA36" s="12">
        <v>1</v>
      </c>
      <c r="AB36" s="12"/>
      <c r="AC36" s="12">
        <v>1</v>
      </c>
      <c r="AD36" s="12"/>
      <c r="AE36" s="12">
        <v>1</v>
      </c>
      <c r="AF36" s="12"/>
      <c r="AG36" s="12"/>
      <c r="AH36" s="12"/>
      <c r="AI36" s="12"/>
      <c r="AJ36" s="12">
        <v>1</v>
      </c>
      <c r="AK36" s="12">
        <v>1</v>
      </c>
      <c r="AL36" s="12">
        <v>1</v>
      </c>
      <c r="AM36" s="12">
        <v>9</v>
      </c>
    </row>
    <row r="37" spans="1:39" x14ac:dyDescent="0.25">
      <c r="A37">
        <v>4</v>
      </c>
      <c r="B37" t="s">
        <v>15</v>
      </c>
      <c r="C37" s="8">
        <v>44450</v>
      </c>
      <c r="D37">
        <v>0.625</v>
      </c>
      <c r="E37" t="s">
        <v>20</v>
      </c>
      <c r="F37">
        <v>0</v>
      </c>
      <c r="G37">
        <v>1</v>
      </c>
      <c r="H37" t="s">
        <v>51</v>
      </c>
      <c r="I37">
        <v>32087</v>
      </c>
      <c r="J37" t="s">
        <v>22</v>
      </c>
      <c r="K37" t="s">
        <v>19</v>
      </c>
      <c r="L37" t="str">
        <f t="shared" si="0"/>
        <v>Manchester City</v>
      </c>
      <c r="M37" s="12" t="str">
        <f t="shared" si="2"/>
        <v>Leicester City</v>
      </c>
      <c r="N37" s="12" t="str">
        <f t="shared" si="1"/>
        <v/>
      </c>
      <c r="O37" s="12"/>
      <c r="R37" s="7">
        <v>30</v>
      </c>
      <c r="S37" s="12">
        <v>1</v>
      </c>
      <c r="T37" s="12"/>
      <c r="U37" s="12"/>
      <c r="V37" s="12"/>
      <c r="W37" s="12">
        <v>1</v>
      </c>
      <c r="X37" s="12">
        <v>1</v>
      </c>
      <c r="Y37" s="12"/>
      <c r="Z37" s="12"/>
      <c r="AA37" s="12">
        <v>1</v>
      </c>
      <c r="AB37" s="12">
        <v>1</v>
      </c>
      <c r="AC37" s="12">
        <v>1</v>
      </c>
      <c r="AD37" s="12">
        <v>1</v>
      </c>
      <c r="AE37" s="12"/>
      <c r="AF37" s="12">
        <v>1</v>
      </c>
      <c r="AG37" s="12"/>
      <c r="AH37" s="12"/>
      <c r="AI37" s="12">
        <v>1</v>
      </c>
      <c r="AJ37" s="12"/>
      <c r="AK37" s="12"/>
      <c r="AL37" s="12"/>
      <c r="AM37" s="12">
        <v>9</v>
      </c>
    </row>
    <row r="38" spans="1:39" x14ac:dyDescent="0.25">
      <c r="A38">
        <v>4</v>
      </c>
      <c r="B38" t="s">
        <v>15</v>
      </c>
      <c r="C38" s="8">
        <v>44450</v>
      </c>
      <c r="D38">
        <v>0.625</v>
      </c>
      <c r="E38" t="s">
        <v>37</v>
      </c>
      <c r="F38">
        <v>0</v>
      </c>
      <c r="G38">
        <v>0</v>
      </c>
      <c r="H38" t="s">
        <v>47</v>
      </c>
      <c r="I38">
        <v>30000</v>
      </c>
      <c r="J38" t="s">
        <v>66</v>
      </c>
      <c r="K38" t="s">
        <v>27</v>
      </c>
      <c r="L38" t="str">
        <f t="shared" si="0"/>
        <v/>
      </c>
      <c r="M38" s="12" t="str">
        <f t="shared" si="2"/>
        <v/>
      </c>
      <c r="N38" s="12" t="str">
        <f t="shared" si="1"/>
        <v>Draw</v>
      </c>
      <c r="O38" s="12"/>
      <c r="R38" s="7">
        <v>31</v>
      </c>
      <c r="S38" s="12"/>
      <c r="T38" s="12"/>
      <c r="U38" s="12">
        <v>1</v>
      </c>
      <c r="V38" s="12"/>
      <c r="W38" s="12"/>
      <c r="X38" s="12"/>
      <c r="Y38" s="12">
        <v>1</v>
      </c>
      <c r="Z38" s="12"/>
      <c r="AA38" s="12"/>
      <c r="AB38" s="12"/>
      <c r="AC38" s="12">
        <v>1</v>
      </c>
      <c r="AD38" s="12">
        <v>1</v>
      </c>
      <c r="AE38" s="12"/>
      <c r="AF38" s="12"/>
      <c r="AG38" s="12"/>
      <c r="AH38" s="12"/>
      <c r="AI38" s="12">
        <v>1</v>
      </c>
      <c r="AJ38" s="12"/>
      <c r="AK38" s="12">
        <v>1</v>
      </c>
      <c r="AL38" s="12">
        <v>1</v>
      </c>
      <c r="AM38" s="12">
        <v>7</v>
      </c>
    </row>
    <row r="39" spans="1:39" x14ac:dyDescent="0.25">
      <c r="A39">
        <v>4</v>
      </c>
      <c r="B39" t="s">
        <v>15</v>
      </c>
      <c r="C39" s="8">
        <v>44450</v>
      </c>
      <c r="D39">
        <v>0.72916666666666663</v>
      </c>
      <c r="E39" t="s">
        <v>28</v>
      </c>
      <c r="F39">
        <v>3</v>
      </c>
      <c r="G39">
        <v>0</v>
      </c>
      <c r="H39" t="s">
        <v>33</v>
      </c>
      <c r="I39">
        <v>39969</v>
      </c>
      <c r="J39" t="s">
        <v>30</v>
      </c>
      <c r="K39" t="s">
        <v>65</v>
      </c>
      <c r="L39" t="str">
        <f t="shared" si="0"/>
        <v>Chelsea</v>
      </c>
      <c r="M39" s="12" t="str">
        <f t="shared" si="2"/>
        <v>Aston Villa</v>
      </c>
      <c r="N39" s="12" t="str">
        <f t="shared" si="1"/>
        <v/>
      </c>
      <c r="O39" s="12"/>
      <c r="R39" s="7">
        <v>32</v>
      </c>
      <c r="S39" s="12"/>
      <c r="T39" s="12"/>
      <c r="U39" s="12">
        <v>1</v>
      </c>
      <c r="V39" s="12">
        <v>1</v>
      </c>
      <c r="W39" s="12"/>
      <c r="X39" s="12">
        <v>1</v>
      </c>
      <c r="Y39" s="12"/>
      <c r="Z39" s="12">
        <v>1</v>
      </c>
      <c r="AA39" s="12">
        <v>1</v>
      </c>
      <c r="AB39" s="12">
        <v>1</v>
      </c>
      <c r="AC39" s="12"/>
      <c r="AD39" s="12"/>
      <c r="AE39" s="12"/>
      <c r="AF39" s="12">
        <v>1</v>
      </c>
      <c r="AG39" s="12">
        <v>1</v>
      </c>
      <c r="AH39" s="12"/>
      <c r="AI39" s="12">
        <v>1</v>
      </c>
      <c r="AJ39" s="12"/>
      <c r="AK39" s="12"/>
      <c r="AL39" s="12"/>
      <c r="AM39" s="12">
        <v>9</v>
      </c>
    </row>
    <row r="40" spans="1:39" x14ac:dyDescent="0.25">
      <c r="A40">
        <v>4</v>
      </c>
      <c r="B40" t="s">
        <v>45</v>
      </c>
      <c r="C40" s="8">
        <v>44451</v>
      </c>
      <c r="D40">
        <v>0.6875</v>
      </c>
      <c r="E40" t="s">
        <v>17</v>
      </c>
      <c r="F40">
        <v>0</v>
      </c>
      <c r="G40">
        <v>3</v>
      </c>
      <c r="H40" t="s">
        <v>42</v>
      </c>
      <c r="I40">
        <v>36507</v>
      </c>
      <c r="J40" t="s">
        <v>58</v>
      </c>
      <c r="K40" t="s">
        <v>23</v>
      </c>
      <c r="L40" t="str">
        <f t="shared" si="0"/>
        <v>Liverpool</v>
      </c>
      <c r="M40" s="12" t="str">
        <f t="shared" si="2"/>
        <v>Leeds United</v>
      </c>
      <c r="N40" s="12" t="str">
        <f t="shared" si="1"/>
        <v/>
      </c>
      <c r="O40" s="12"/>
      <c r="R40" s="7">
        <v>33</v>
      </c>
      <c r="S40" s="12"/>
      <c r="T40" s="12"/>
      <c r="U40" s="12">
        <v>1</v>
      </c>
      <c r="V40" s="12">
        <v>1</v>
      </c>
      <c r="W40" s="12"/>
      <c r="X40" s="12">
        <v>1</v>
      </c>
      <c r="Y40" s="12"/>
      <c r="Z40" s="12">
        <v>1</v>
      </c>
      <c r="AA40" s="12"/>
      <c r="AB40" s="12"/>
      <c r="AC40" s="12">
        <v>1</v>
      </c>
      <c r="AD40" s="12">
        <v>1</v>
      </c>
      <c r="AE40" s="12">
        <v>1</v>
      </c>
      <c r="AF40" s="12">
        <v>1</v>
      </c>
      <c r="AG40" s="12"/>
      <c r="AH40" s="12">
        <v>1</v>
      </c>
      <c r="AI40" s="12"/>
      <c r="AJ40" s="12"/>
      <c r="AK40" s="12"/>
      <c r="AL40" s="12"/>
      <c r="AM40" s="12">
        <v>9</v>
      </c>
    </row>
    <row r="41" spans="1:39" x14ac:dyDescent="0.25">
      <c r="A41">
        <v>4</v>
      </c>
      <c r="B41" t="s">
        <v>69</v>
      </c>
      <c r="C41" s="8">
        <v>44452</v>
      </c>
      <c r="D41">
        <v>0.83333333333333337</v>
      </c>
      <c r="E41" t="s">
        <v>36</v>
      </c>
      <c r="F41">
        <v>3</v>
      </c>
      <c r="G41">
        <v>1</v>
      </c>
      <c r="H41" t="s">
        <v>24</v>
      </c>
      <c r="I41">
        <v>30000</v>
      </c>
      <c r="J41" t="s">
        <v>38</v>
      </c>
      <c r="K41" t="s">
        <v>49</v>
      </c>
      <c r="L41" t="str">
        <f t="shared" si="0"/>
        <v>Everton</v>
      </c>
      <c r="M41" s="12" t="str">
        <f t="shared" si="2"/>
        <v>Burnley</v>
      </c>
      <c r="N41" s="12" t="str">
        <f t="shared" si="1"/>
        <v/>
      </c>
      <c r="O41" s="12"/>
      <c r="R41" s="7">
        <v>34</v>
      </c>
      <c r="S41" s="12">
        <v>1</v>
      </c>
      <c r="T41" s="12"/>
      <c r="U41" s="12"/>
      <c r="V41" s="12"/>
      <c r="W41" s="12">
        <v>1</v>
      </c>
      <c r="X41" s="12">
        <v>1</v>
      </c>
      <c r="Y41" s="12"/>
      <c r="Z41" s="12"/>
      <c r="AA41" s="12"/>
      <c r="AB41" s="12"/>
      <c r="AC41" s="12">
        <v>1</v>
      </c>
      <c r="AD41" s="12">
        <v>1</v>
      </c>
      <c r="AE41" s="12"/>
      <c r="AF41" s="12">
        <v>1</v>
      </c>
      <c r="AG41" s="12"/>
      <c r="AH41" s="12"/>
      <c r="AI41" s="12"/>
      <c r="AJ41" s="12"/>
      <c r="AK41" s="12"/>
      <c r="AL41" s="12"/>
      <c r="AM41" s="12">
        <v>6</v>
      </c>
    </row>
    <row r="42" spans="1:39" x14ac:dyDescent="0.25">
      <c r="A42">
        <v>5</v>
      </c>
      <c r="B42" t="s">
        <v>10</v>
      </c>
      <c r="C42" s="8">
        <v>44456</v>
      </c>
      <c r="D42">
        <v>0.83333333333333337</v>
      </c>
      <c r="E42" t="s">
        <v>46</v>
      </c>
      <c r="F42">
        <v>1</v>
      </c>
      <c r="G42">
        <v>1</v>
      </c>
      <c r="H42" t="s">
        <v>17</v>
      </c>
      <c r="I42">
        <v>50407</v>
      </c>
      <c r="J42" t="s">
        <v>48</v>
      </c>
      <c r="K42" t="s">
        <v>35</v>
      </c>
      <c r="L42" t="str">
        <f t="shared" si="0"/>
        <v/>
      </c>
      <c r="M42" s="12" t="str">
        <f t="shared" si="2"/>
        <v/>
      </c>
      <c r="N42" s="12" t="str">
        <f t="shared" si="1"/>
        <v>Draw</v>
      </c>
      <c r="O42" s="12"/>
      <c r="R42" s="7">
        <v>35</v>
      </c>
      <c r="S42" s="12">
        <v>1</v>
      </c>
      <c r="T42" s="12">
        <v>1</v>
      </c>
      <c r="U42" s="12"/>
      <c r="V42" s="12">
        <v>1</v>
      </c>
      <c r="W42" s="12">
        <v>1</v>
      </c>
      <c r="X42" s="12"/>
      <c r="Y42" s="12">
        <v>1</v>
      </c>
      <c r="Z42" s="12">
        <v>1</v>
      </c>
      <c r="AA42" s="12"/>
      <c r="AB42" s="12"/>
      <c r="AC42" s="12">
        <v>1</v>
      </c>
      <c r="AD42" s="12">
        <v>1</v>
      </c>
      <c r="AE42" s="12">
        <v>1</v>
      </c>
      <c r="AF42" s="12"/>
      <c r="AG42" s="12"/>
      <c r="AH42" s="12"/>
      <c r="AI42" s="12">
        <v>1</v>
      </c>
      <c r="AJ42" s="12"/>
      <c r="AK42" s="12"/>
      <c r="AL42" s="12"/>
      <c r="AM42" s="12">
        <v>10</v>
      </c>
    </row>
    <row r="43" spans="1:39" x14ac:dyDescent="0.25">
      <c r="A43">
        <v>5</v>
      </c>
      <c r="B43" t="s">
        <v>15</v>
      </c>
      <c r="C43" s="8">
        <v>44457</v>
      </c>
      <c r="D43">
        <v>0.52083333333333337</v>
      </c>
      <c r="E43" t="s">
        <v>21</v>
      </c>
      <c r="F43">
        <v>0</v>
      </c>
      <c r="G43">
        <v>2</v>
      </c>
      <c r="H43" t="s">
        <v>11</v>
      </c>
      <c r="I43">
        <v>30000</v>
      </c>
      <c r="J43" t="s">
        <v>64</v>
      </c>
      <c r="K43" t="s">
        <v>59</v>
      </c>
      <c r="L43" t="str">
        <f t="shared" si="0"/>
        <v>Brentford</v>
      </c>
      <c r="M43" s="12" t="str">
        <f t="shared" si="2"/>
        <v>Wolves</v>
      </c>
      <c r="N43" s="12" t="str">
        <f t="shared" si="1"/>
        <v/>
      </c>
      <c r="O43" s="12"/>
      <c r="R43" s="7">
        <v>36</v>
      </c>
      <c r="S43" s="12">
        <v>1</v>
      </c>
      <c r="T43" s="12">
        <v>1</v>
      </c>
      <c r="U43" s="12">
        <v>1</v>
      </c>
      <c r="V43" s="12">
        <v>1</v>
      </c>
      <c r="W43" s="12"/>
      <c r="X43" s="12"/>
      <c r="Y43" s="12">
        <v>1</v>
      </c>
      <c r="Z43" s="12">
        <v>1</v>
      </c>
      <c r="AA43" s="12"/>
      <c r="AB43" s="12"/>
      <c r="AC43" s="12"/>
      <c r="AD43" s="12">
        <v>1</v>
      </c>
      <c r="AE43" s="12"/>
      <c r="AF43" s="12"/>
      <c r="AG43" s="12"/>
      <c r="AH43" s="12"/>
      <c r="AI43" s="12"/>
      <c r="AJ43" s="12"/>
      <c r="AK43" s="12">
        <v>1</v>
      </c>
      <c r="AL43" s="12"/>
      <c r="AM43" s="12">
        <v>8</v>
      </c>
    </row>
    <row r="44" spans="1:39" x14ac:dyDescent="0.25">
      <c r="A44">
        <v>5</v>
      </c>
      <c r="B44" t="s">
        <v>15</v>
      </c>
      <c r="C44" s="8">
        <v>44457</v>
      </c>
      <c r="D44">
        <v>0.625</v>
      </c>
      <c r="E44" t="s">
        <v>51</v>
      </c>
      <c r="F44">
        <v>0</v>
      </c>
      <c r="G44">
        <v>0</v>
      </c>
      <c r="H44" t="s">
        <v>37</v>
      </c>
      <c r="I44">
        <v>52698</v>
      </c>
      <c r="J44" t="s">
        <v>56</v>
      </c>
      <c r="K44" t="s">
        <v>31</v>
      </c>
      <c r="L44" t="str">
        <f t="shared" si="0"/>
        <v/>
      </c>
      <c r="M44" s="12" t="str">
        <f t="shared" si="2"/>
        <v/>
      </c>
      <c r="N44" s="12" t="str">
        <f t="shared" si="1"/>
        <v>Draw</v>
      </c>
      <c r="O44" s="12"/>
      <c r="R44" s="7">
        <v>37</v>
      </c>
      <c r="S44" s="12"/>
      <c r="T44" s="12"/>
      <c r="U44" s="12">
        <v>1</v>
      </c>
      <c r="V44" s="12"/>
      <c r="W44" s="12"/>
      <c r="X44" s="12"/>
      <c r="Y44" s="12"/>
      <c r="Z44" s="12"/>
      <c r="AA44" s="12"/>
      <c r="AB44" s="12">
        <v>1</v>
      </c>
      <c r="AC44" s="12">
        <v>1</v>
      </c>
      <c r="AD44" s="12"/>
      <c r="AE44" s="12"/>
      <c r="AF44" s="12">
        <v>1</v>
      </c>
      <c r="AG44" s="12"/>
      <c r="AH44" s="12"/>
      <c r="AI44" s="12">
        <v>1</v>
      </c>
      <c r="AJ44" s="12"/>
      <c r="AK44" s="12"/>
      <c r="AL44" s="12"/>
      <c r="AM44" s="12">
        <v>5</v>
      </c>
    </row>
    <row r="45" spans="1:39" x14ac:dyDescent="0.25">
      <c r="A45">
        <v>5</v>
      </c>
      <c r="B45" t="s">
        <v>15</v>
      </c>
      <c r="C45" s="8">
        <v>44457</v>
      </c>
      <c r="D45">
        <v>0.625</v>
      </c>
      <c r="E45" t="s">
        <v>42</v>
      </c>
      <c r="F45">
        <v>3</v>
      </c>
      <c r="G45">
        <v>0</v>
      </c>
      <c r="H45" t="s">
        <v>29</v>
      </c>
      <c r="I45">
        <v>52000</v>
      </c>
      <c r="J45" t="s">
        <v>54</v>
      </c>
      <c r="K45" t="s">
        <v>39</v>
      </c>
      <c r="L45" t="str">
        <f t="shared" si="0"/>
        <v>Liverpool</v>
      </c>
      <c r="M45" s="12" t="str">
        <f t="shared" si="2"/>
        <v>Crystal Palace</v>
      </c>
      <c r="N45" s="12" t="str">
        <f t="shared" si="1"/>
        <v/>
      </c>
      <c r="O45" s="12"/>
      <c r="R45" s="7">
        <v>38</v>
      </c>
      <c r="S45" s="12">
        <v>1</v>
      </c>
      <c r="T45" s="12"/>
      <c r="U45" s="12"/>
      <c r="V45" s="12">
        <v>1</v>
      </c>
      <c r="W45" s="12"/>
      <c r="X45" s="12">
        <v>1</v>
      </c>
      <c r="Y45" s="12">
        <v>1</v>
      </c>
      <c r="Z45" s="12"/>
      <c r="AA45" s="12">
        <v>1</v>
      </c>
      <c r="AB45" s="12">
        <v>1</v>
      </c>
      <c r="AC45" s="12">
        <v>1</v>
      </c>
      <c r="AD45" s="12">
        <v>1</v>
      </c>
      <c r="AE45" s="12"/>
      <c r="AF45" s="12">
        <v>1</v>
      </c>
      <c r="AG45" s="12"/>
      <c r="AH45" s="12"/>
      <c r="AI45" s="12">
        <v>1</v>
      </c>
      <c r="AJ45" s="12"/>
      <c r="AK45" s="12"/>
      <c r="AL45" s="12"/>
      <c r="AM45" s="12">
        <v>10</v>
      </c>
    </row>
    <row r="46" spans="1:39" x14ac:dyDescent="0.25">
      <c r="A46">
        <v>5</v>
      </c>
      <c r="B46" t="s">
        <v>15</v>
      </c>
      <c r="C46" s="8">
        <v>44457</v>
      </c>
      <c r="D46">
        <v>0.625</v>
      </c>
      <c r="E46" t="s">
        <v>40</v>
      </c>
      <c r="F46">
        <v>1</v>
      </c>
      <c r="G46">
        <v>3</v>
      </c>
      <c r="H46" t="s">
        <v>32</v>
      </c>
      <c r="I46">
        <v>26649</v>
      </c>
      <c r="J46" t="s">
        <v>43</v>
      </c>
      <c r="K46" t="s">
        <v>71</v>
      </c>
      <c r="L46" t="str">
        <f t="shared" si="0"/>
        <v>Watford</v>
      </c>
      <c r="M46" s="12" t="str">
        <f t="shared" si="2"/>
        <v>Norwich City</v>
      </c>
      <c r="N46" s="12" t="str">
        <f t="shared" si="1"/>
        <v/>
      </c>
      <c r="O46" s="12"/>
      <c r="R46" s="7" t="s">
        <v>121</v>
      </c>
      <c r="S46" s="12">
        <v>22</v>
      </c>
      <c r="T46" s="12">
        <v>13</v>
      </c>
      <c r="U46" s="12">
        <v>13</v>
      </c>
      <c r="V46" s="12">
        <v>12</v>
      </c>
      <c r="W46" s="12">
        <v>7</v>
      </c>
      <c r="X46" s="12">
        <v>21</v>
      </c>
      <c r="Y46" s="12">
        <v>11</v>
      </c>
      <c r="Z46" s="12">
        <v>11</v>
      </c>
      <c r="AA46" s="12">
        <v>9</v>
      </c>
      <c r="AB46" s="12">
        <v>14</v>
      </c>
      <c r="AC46" s="12">
        <v>28</v>
      </c>
      <c r="AD46" s="12">
        <v>29</v>
      </c>
      <c r="AE46" s="12">
        <v>16</v>
      </c>
      <c r="AF46" s="12">
        <v>13</v>
      </c>
      <c r="AG46" s="12">
        <v>5</v>
      </c>
      <c r="AH46" s="12">
        <v>9</v>
      </c>
      <c r="AI46" s="12">
        <v>22</v>
      </c>
      <c r="AJ46" s="12">
        <v>6</v>
      </c>
      <c r="AK46" s="12">
        <v>16</v>
      </c>
      <c r="AL46" s="12">
        <v>15</v>
      </c>
      <c r="AM46" s="12">
        <v>292</v>
      </c>
    </row>
    <row r="47" spans="1:39" x14ac:dyDescent="0.25">
      <c r="A47">
        <v>5</v>
      </c>
      <c r="B47" t="s">
        <v>15</v>
      </c>
      <c r="C47" s="8">
        <v>44457</v>
      </c>
      <c r="D47">
        <v>0.625</v>
      </c>
      <c r="E47" t="s">
        <v>24</v>
      </c>
      <c r="F47">
        <v>0</v>
      </c>
      <c r="G47">
        <v>1</v>
      </c>
      <c r="H47" t="s">
        <v>12</v>
      </c>
      <c r="I47">
        <v>20000</v>
      </c>
      <c r="J47" t="s">
        <v>26</v>
      </c>
      <c r="K47" t="s">
        <v>53</v>
      </c>
      <c r="L47" t="str">
        <f t="shared" si="0"/>
        <v>Arsenal</v>
      </c>
      <c r="M47" s="12" t="str">
        <f t="shared" si="2"/>
        <v>Burnley</v>
      </c>
      <c r="N47" s="12" t="str">
        <f t="shared" si="1"/>
        <v/>
      </c>
      <c r="O47" s="12"/>
    </row>
    <row r="48" spans="1:39" x14ac:dyDescent="0.25">
      <c r="A48">
        <v>5</v>
      </c>
      <c r="B48" t="s">
        <v>15</v>
      </c>
      <c r="C48" s="8">
        <v>44457</v>
      </c>
      <c r="D48">
        <v>0.72916666666666663</v>
      </c>
      <c r="E48" t="s">
        <v>33</v>
      </c>
      <c r="F48">
        <v>3</v>
      </c>
      <c r="G48">
        <v>0</v>
      </c>
      <c r="H48" t="s">
        <v>36</v>
      </c>
      <c r="I48">
        <v>41888</v>
      </c>
      <c r="J48" t="s">
        <v>55</v>
      </c>
      <c r="K48" t="s">
        <v>23</v>
      </c>
      <c r="L48" t="str">
        <f t="shared" si="0"/>
        <v>Aston Villa</v>
      </c>
      <c r="M48" s="12" t="str">
        <f t="shared" si="2"/>
        <v>Everton</v>
      </c>
      <c r="N48" s="12" t="str">
        <f t="shared" si="1"/>
        <v/>
      </c>
      <c r="O48" s="12"/>
    </row>
    <row r="49" spans="1:39" x14ac:dyDescent="0.25">
      <c r="A49">
        <v>5</v>
      </c>
      <c r="B49" t="s">
        <v>45</v>
      </c>
      <c r="C49" s="8">
        <v>44458</v>
      </c>
      <c r="D49">
        <v>0.58333333333333337</v>
      </c>
      <c r="E49" t="s">
        <v>47</v>
      </c>
      <c r="F49">
        <v>1</v>
      </c>
      <c r="G49">
        <v>2</v>
      </c>
      <c r="H49" t="s">
        <v>16</v>
      </c>
      <c r="I49">
        <v>60000</v>
      </c>
      <c r="J49" t="s">
        <v>70</v>
      </c>
      <c r="K49" t="s">
        <v>49</v>
      </c>
      <c r="L49" t="str">
        <f t="shared" si="0"/>
        <v>Manchester Utd</v>
      </c>
      <c r="M49" s="12" t="str">
        <f t="shared" si="2"/>
        <v>West Ham</v>
      </c>
      <c r="N49" s="12" t="str">
        <f t="shared" si="1"/>
        <v/>
      </c>
      <c r="O49" s="12"/>
    </row>
    <row r="50" spans="1:39" x14ac:dyDescent="0.25">
      <c r="A50">
        <v>5</v>
      </c>
      <c r="B50" t="s">
        <v>45</v>
      </c>
      <c r="C50" s="8">
        <v>44458</v>
      </c>
      <c r="D50">
        <v>0.58333333333333337</v>
      </c>
      <c r="E50" t="s">
        <v>25</v>
      </c>
      <c r="F50">
        <v>2</v>
      </c>
      <c r="G50">
        <v>1</v>
      </c>
      <c r="H50" t="s">
        <v>20</v>
      </c>
      <c r="I50">
        <v>31078</v>
      </c>
      <c r="J50" t="s">
        <v>62</v>
      </c>
      <c r="K50" t="s">
        <v>65</v>
      </c>
      <c r="L50" t="str">
        <f t="shared" si="0"/>
        <v>Brighton</v>
      </c>
      <c r="M50" s="12" t="str">
        <f t="shared" si="2"/>
        <v>Leicester City</v>
      </c>
      <c r="N50" s="12" t="str">
        <f t="shared" si="1"/>
        <v/>
      </c>
      <c r="O50" s="12"/>
    </row>
    <row r="51" spans="1:39" x14ac:dyDescent="0.25">
      <c r="A51">
        <v>5</v>
      </c>
      <c r="B51" t="s">
        <v>45</v>
      </c>
      <c r="C51" s="8">
        <v>44458</v>
      </c>
      <c r="D51">
        <v>0.6875</v>
      </c>
      <c r="E51" t="s">
        <v>50</v>
      </c>
      <c r="F51">
        <v>0</v>
      </c>
      <c r="G51">
        <v>3</v>
      </c>
      <c r="H51" t="s">
        <v>28</v>
      </c>
      <c r="I51">
        <v>60059</v>
      </c>
      <c r="J51" t="s">
        <v>52</v>
      </c>
      <c r="K51" t="s">
        <v>19</v>
      </c>
      <c r="L51" t="str">
        <f t="shared" si="0"/>
        <v>Chelsea</v>
      </c>
      <c r="M51" s="12" t="str">
        <f t="shared" si="2"/>
        <v>Tottenham</v>
      </c>
      <c r="N51" s="12" t="str">
        <f t="shared" si="1"/>
        <v/>
      </c>
      <c r="O51" s="12"/>
      <c r="R51">
        <v>2</v>
      </c>
    </row>
    <row r="52" spans="1:39" x14ac:dyDescent="0.25">
      <c r="A52">
        <v>6</v>
      </c>
      <c r="B52" t="s">
        <v>15</v>
      </c>
      <c r="C52" s="8">
        <v>44464</v>
      </c>
      <c r="D52">
        <v>0.52083333333333337</v>
      </c>
      <c r="E52" t="s">
        <v>16</v>
      </c>
      <c r="F52">
        <v>0</v>
      </c>
      <c r="G52">
        <v>1</v>
      </c>
      <c r="H52" t="s">
        <v>33</v>
      </c>
      <c r="I52">
        <v>72922</v>
      </c>
      <c r="J52" t="s">
        <v>18</v>
      </c>
      <c r="K52" t="s">
        <v>35</v>
      </c>
      <c r="L52" t="str">
        <f t="shared" si="0"/>
        <v>Aston Villa</v>
      </c>
      <c r="M52" s="12" t="str">
        <f t="shared" si="2"/>
        <v>Manchester Utd</v>
      </c>
      <c r="N52" s="12" t="str">
        <f t="shared" si="1"/>
        <v/>
      </c>
      <c r="O52" s="12"/>
      <c r="R52" s="6" t="s">
        <v>209</v>
      </c>
      <c r="S52" s="6" t="s">
        <v>202</v>
      </c>
    </row>
    <row r="53" spans="1:39" x14ac:dyDescent="0.25">
      <c r="A53">
        <v>6</v>
      </c>
      <c r="B53" t="s">
        <v>15</v>
      </c>
      <c r="C53" s="8">
        <v>44464</v>
      </c>
      <c r="D53">
        <v>0.52083333333333337</v>
      </c>
      <c r="E53" t="s">
        <v>28</v>
      </c>
      <c r="F53">
        <v>0</v>
      </c>
      <c r="G53">
        <v>1</v>
      </c>
      <c r="H53" t="s">
        <v>51</v>
      </c>
      <c r="I53">
        <v>40036</v>
      </c>
      <c r="J53" t="s">
        <v>30</v>
      </c>
      <c r="K53" t="s">
        <v>14</v>
      </c>
      <c r="L53" t="str">
        <f t="shared" si="0"/>
        <v>Manchester City</v>
      </c>
      <c r="M53" s="12" t="str">
        <f t="shared" si="2"/>
        <v>Chelsea</v>
      </c>
      <c r="N53" s="12" t="str">
        <f t="shared" si="1"/>
        <v/>
      </c>
      <c r="O53" s="12"/>
      <c r="R53" s="6" t="s">
        <v>120</v>
      </c>
      <c r="S53" t="s">
        <v>12</v>
      </c>
      <c r="T53" t="s">
        <v>33</v>
      </c>
      <c r="U53" t="s">
        <v>11</v>
      </c>
      <c r="V53" t="s">
        <v>25</v>
      </c>
      <c r="W53" t="s">
        <v>24</v>
      </c>
      <c r="X53" t="s">
        <v>28</v>
      </c>
      <c r="Y53" t="s">
        <v>29</v>
      </c>
      <c r="Z53" t="s">
        <v>36</v>
      </c>
      <c r="AA53" t="s">
        <v>17</v>
      </c>
      <c r="AB53" t="s">
        <v>20</v>
      </c>
      <c r="AC53" t="s">
        <v>42</v>
      </c>
      <c r="AD53" t="s">
        <v>51</v>
      </c>
      <c r="AE53" t="s">
        <v>16</v>
      </c>
      <c r="AF53" t="s">
        <v>46</v>
      </c>
      <c r="AG53" t="s">
        <v>40</v>
      </c>
      <c r="AH53" t="s">
        <v>37</v>
      </c>
      <c r="AI53" t="s">
        <v>50</v>
      </c>
      <c r="AJ53" t="s">
        <v>32</v>
      </c>
      <c r="AK53" t="s">
        <v>47</v>
      </c>
      <c r="AL53" t="s">
        <v>21</v>
      </c>
      <c r="AM53" t="s">
        <v>121</v>
      </c>
    </row>
    <row r="54" spans="1:39" x14ac:dyDescent="0.25">
      <c r="A54">
        <v>6</v>
      </c>
      <c r="B54" t="s">
        <v>15</v>
      </c>
      <c r="C54" s="8">
        <v>44464</v>
      </c>
      <c r="D54">
        <v>0.625</v>
      </c>
      <c r="E54" t="s">
        <v>20</v>
      </c>
      <c r="F54">
        <v>2</v>
      </c>
      <c r="G54">
        <v>2</v>
      </c>
      <c r="H54" t="s">
        <v>24</v>
      </c>
      <c r="I54">
        <v>31650</v>
      </c>
      <c r="J54" t="s">
        <v>22</v>
      </c>
      <c r="K54" t="s">
        <v>73</v>
      </c>
      <c r="L54" t="str">
        <f t="shared" si="0"/>
        <v/>
      </c>
      <c r="M54" s="12" t="str">
        <f t="shared" si="2"/>
        <v/>
      </c>
      <c r="N54" s="12" t="str">
        <f t="shared" si="1"/>
        <v>Draw</v>
      </c>
      <c r="O54" s="12"/>
      <c r="R54" s="7">
        <v>1</v>
      </c>
      <c r="S54" s="12">
        <v>1</v>
      </c>
      <c r="T54" s="12">
        <v>1</v>
      </c>
      <c r="U54" s="12"/>
      <c r="V54" s="12"/>
      <c r="W54" s="12">
        <v>1</v>
      </c>
      <c r="X54" s="12"/>
      <c r="Y54" s="12">
        <v>1</v>
      </c>
      <c r="Z54" s="12"/>
      <c r="AA54" s="12">
        <v>1</v>
      </c>
      <c r="AB54" s="12"/>
      <c r="AC54" s="12"/>
      <c r="AD54" s="12">
        <v>1</v>
      </c>
      <c r="AE54" s="12"/>
      <c r="AF54" s="12">
        <v>1</v>
      </c>
      <c r="AG54" s="12">
        <v>1</v>
      </c>
      <c r="AH54" s="12">
        <v>1</v>
      </c>
      <c r="AI54" s="12"/>
      <c r="AJ54" s="12"/>
      <c r="AK54" s="12"/>
      <c r="AL54" s="12">
        <v>1</v>
      </c>
      <c r="AM54" s="12">
        <v>10</v>
      </c>
    </row>
    <row r="55" spans="1:39" x14ac:dyDescent="0.25">
      <c r="A55">
        <v>6</v>
      </c>
      <c r="B55" t="s">
        <v>15</v>
      </c>
      <c r="C55" s="8">
        <v>44464</v>
      </c>
      <c r="D55">
        <v>0.625</v>
      </c>
      <c r="E55" t="s">
        <v>17</v>
      </c>
      <c r="F55">
        <v>1</v>
      </c>
      <c r="G55">
        <v>2</v>
      </c>
      <c r="H55" t="s">
        <v>47</v>
      </c>
      <c r="I55">
        <v>36417</v>
      </c>
      <c r="J55" t="s">
        <v>58</v>
      </c>
      <c r="K55" t="s">
        <v>74</v>
      </c>
      <c r="L55" t="str">
        <f t="shared" si="0"/>
        <v>West Ham</v>
      </c>
      <c r="M55" s="12" t="str">
        <f t="shared" si="2"/>
        <v>Leeds United</v>
      </c>
      <c r="N55" s="12" t="str">
        <f t="shared" si="1"/>
        <v/>
      </c>
      <c r="O55" s="12"/>
      <c r="R55" s="7">
        <v>2</v>
      </c>
      <c r="S55" s="12">
        <v>1</v>
      </c>
      <c r="T55" s="12"/>
      <c r="U55" s="12"/>
      <c r="V55" s="12"/>
      <c r="W55" s="12">
        <v>1</v>
      </c>
      <c r="X55" s="12"/>
      <c r="Y55" s="12"/>
      <c r="Z55" s="12"/>
      <c r="AA55" s="12"/>
      <c r="AB55" s="12">
        <v>1</v>
      </c>
      <c r="AC55" s="12"/>
      <c r="AD55" s="12"/>
      <c r="AE55" s="12"/>
      <c r="AF55" s="12">
        <v>1</v>
      </c>
      <c r="AG55" s="12">
        <v>1</v>
      </c>
      <c r="AH55" s="12"/>
      <c r="AI55" s="12"/>
      <c r="AJ55" s="12">
        <v>1</v>
      </c>
      <c r="AK55" s="12"/>
      <c r="AL55" s="12">
        <v>1</v>
      </c>
      <c r="AM55" s="12">
        <v>7</v>
      </c>
    </row>
    <row r="56" spans="1:39" x14ac:dyDescent="0.25">
      <c r="A56">
        <v>6</v>
      </c>
      <c r="B56" t="s">
        <v>15</v>
      </c>
      <c r="C56" s="8">
        <v>44464</v>
      </c>
      <c r="D56">
        <v>0.625</v>
      </c>
      <c r="E56" t="s">
        <v>32</v>
      </c>
      <c r="F56">
        <v>1</v>
      </c>
      <c r="G56">
        <v>1</v>
      </c>
      <c r="H56" t="s">
        <v>46</v>
      </c>
      <c r="I56">
        <v>20650</v>
      </c>
      <c r="J56" t="s">
        <v>34</v>
      </c>
      <c r="K56" t="s">
        <v>75</v>
      </c>
      <c r="L56" t="str">
        <f t="shared" si="0"/>
        <v/>
      </c>
      <c r="M56" s="12" t="str">
        <f t="shared" si="2"/>
        <v/>
      </c>
      <c r="N56" s="12" t="str">
        <f t="shared" si="1"/>
        <v>Draw</v>
      </c>
      <c r="O56" s="12"/>
      <c r="R56" s="7">
        <v>3</v>
      </c>
      <c r="S56" s="12">
        <v>1</v>
      </c>
      <c r="T56" s="12"/>
      <c r="U56" s="12"/>
      <c r="V56" s="12">
        <v>1</v>
      </c>
      <c r="W56" s="12"/>
      <c r="X56" s="12"/>
      <c r="Y56" s="12"/>
      <c r="Z56" s="12"/>
      <c r="AA56" s="12"/>
      <c r="AB56" s="12"/>
      <c r="AC56" s="12"/>
      <c r="AD56" s="12"/>
      <c r="AE56" s="12"/>
      <c r="AF56" s="12"/>
      <c r="AG56" s="12">
        <v>1</v>
      </c>
      <c r="AH56" s="12"/>
      <c r="AI56" s="12"/>
      <c r="AJ56" s="12">
        <v>1</v>
      </c>
      <c r="AK56" s="12"/>
      <c r="AL56" s="12">
        <v>1</v>
      </c>
      <c r="AM56" s="12">
        <v>5</v>
      </c>
    </row>
    <row r="57" spans="1:39" x14ac:dyDescent="0.25">
      <c r="A57">
        <v>6</v>
      </c>
      <c r="B57" t="s">
        <v>15</v>
      </c>
      <c r="C57" s="8">
        <v>44464</v>
      </c>
      <c r="D57">
        <v>0.625</v>
      </c>
      <c r="E57" t="s">
        <v>36</v>
      </c>
      <c r="F57">
        <v>2</v>
      </c>
      <c r="G57">
        <v>0</v>
      </c>
      <c r="H57" t="s">
        <v>40</v>
      </c>
      <c r="I57">
        <v>38821</v>
      </c>
      <c r="J57" t="s">
        <v>38</v>
      </c>
      <c r="K57" t="s">
        <v>27</v>
      </c>
      <c r="L57" t="str">
        <f t="shared" si="0"/>
        <v>Everton</v>
      </c>
      <c r="M57" s="12" t="str">
        <f t="shared" si="2"/>
        <v>Norwich City</v>
      </c>
      <c r="N57" s="12" t="str">
        <f t="shared" si="1"/>
        <v/>
      </c>
      <c r="O57" s="12"/>
      <c r="R57" s="7">
        <v>4</v>
      </c>
      <c r="S57" s="12"/>
      <c r="T57" s="12">
        <v>1</v>
      </c>
      <c r="U57" s="12">
        <v>1</v>
      </c>
      <c r="V57" s="12"/>
      <c r="W57" s="12">
        <v>1</v>
      </c>
      <c r="X57" s="12"/>
      <c r="Y57" s="12"/>
      <c r="Z57" s="12"/>
      <c r="AA57" s="12">
        <v>1</v>
      </c>
      <c r="AB57" s="12">
        <v>1</v>
      </c>
      <c r="AC57" s="12"/>
      <c r="AD57" s="12"/>
      <c r="AE57" s="12"/>
      <c r="AF57" s="12">
        <v>1</v>
      </c>
      <c r="AG57" s="12">
        <v>1</v>
      </c>
      <c r="AH57" s="12"/>
      <c r="AI57" s="12">
        <v>1</v>
      </c>
      <c r="AJ57" s="12">
        <v>1</v>
      </c>
      <c r="AK57" s="12"/>
      <c r="AL57" s="12"/>
      <c r="AM57" s="12">
        <v>9</v>
      </c>
    </row>
    <row r="58" spans="1:39" x14ac:dyDescent="0.25">
      <c r="A58">
        <v>6</v>
      </c>
      <c r="B58" t="s">
        <v>15</v>
      </c>
      <c r="C58" s="8">
        <v>44464</v>
      </c>
      <c r="D58">
        <v>0.72916666666666663</v>
      </c>
      <c r="E58" t="s">
        <v>11</v>
      </c>
      <c r="F58">
        <v>3</v>
      </c>
      <c r="G58">
        <v>3</v>
      </c>
      <c r="H58" t="s">
        <v>42</v>
      </c>
      <c r="I58">
        <v>16876</v>
      </c>
      <c r="J58" t="s">
        <v>13</v>
      </c>
      <c r="K58" t="s">
        <v>65</v>
      </c>
      <c r="L58" t="str">
        <f t="shared" si="0"/>
        <v/>
      </c>
      <c r="M58" s="12" t="str">
        <f t="shared" si="2"/>
        <v/>
      </c>
      <c r="N58" s="12" t="str">
        <f t="shared" si="1"/>
        <v>Draw</v>
      </c>
      <c r="O58" s="12"/>
      <c r="R58" s="7">
        <v>5</v>
      </c>
      <c r="S58" s="12"/>
      <c r="T58" s="12"/>
      <c r="U58" s="12"/>
      <c r="V58" s="12"/>
      <c r="W58" s="12">
        <v>1</v>
      </c>
      <c r="X58" s="12"/>
      <c r="Y58" s="12">
        <v>1</v>
      </c>
      <c r="Z58" s="12">
        <v>1</v>
      </c>
      <c r="AA58" s="12"/>
      <c r="AB58" s="12">
        <v>1</v>
      </c>
      <c r="AC58" s="12"/>
      <c r="AD58" s="12"/>
      <c r="AE58" s="12"/>
      <c r="AF58" s="12"/>
      <c r="AG58" s="12">
        <v>1</v>
      </c>
      <c r="AH58" s="12"/>
      <c r="AI58" s="12">
        <v>1</v>
      </c>
      <c r="AJ58" s="12"/>
      <c r="AK58" s="12">
        <v>1</v>
      </c>
      <c r="AL58" s="12">
        <v>1</v>
      </c>
      <c r="AM58" s="12">
        <v>8</v>
      </c>
    </row>
    <row r="59" spans="1:39" x14ac:dyDescent="0.25">
      <c r="A59">
        <v>6</v>
      </c>
      <c r="B59" t="s">
        <v>45</v>
      </c>
      <c r="C59" s="8">
        <v>44465</v>
      </c>
      <c r="D59">
        <v>0.58333333333333337</v>
      </c>
      <c r="E59" t="s">
        <v>37</v>
      </c>
      <c r="F59">
        <v>0</v>
      </c>
      <c r="G59">
        <v>1</v>
      </c>
      <c r="H59" t="s">
        <v>21</v>
      </c>
      <c r="I59">
        <v>28002</v>
      </c>
      <c r="J59" t="s">
        <v>66</v>
      </c>
      <c r="K59" t="s">
        <v>39</v>
      </c>
      <c r="L59" t="str">
        <f t="shared" si="0"/>
        <v>Wolves</v>
      </c>
      <c r="M59" s="12" t="str">
        <f t="shared" si="2"/>
        <v>Southampton</v>
      </c>
      <c r="N59" s="12" t="str">
        <f t="shared" si="1"/>
        <v/>
      </c>
      <c r="O59" s="12"/>
      <c r="R59" s="7">
        <v>6</v>
      </c>
      <c r="S59" s="12"/>
      <c r="T59" s="12"/>
      <c r="U59" s="12"/>
      <c r="V59" s="12"/>
      <c r="W59" s="12"/>
      <c r="X59" s="12">
        <v>1</v>
      </c>
      <c r="Y59" s="12"/>
      <c r="Z59" s="12"/>
      <c r="AA59" s="12">
        <v>1</v>
      </c>
      <c r="AB59" s="12"/>
      <c r="AC59" s="12"/>
      <c r="AD59" s="12"/>
      <c r="AE59" s="12">
        <v>1</v>
      </c>
      <c r="AF59" s="12"/>
      <c r="AG59" s="12">
        <v>1</v>
      </c>
      <c r="AH59" s="12">
        <v>1</v>
      </c>
      <c r="AI59" s="12">
        <v>1</v>
      </c>
      <c r="AJ59" s="12"/>
      <c r="AK59" s="12"/>
      <c r="AL59" s="12"/>
      <c r="AM59" s="12">
        <v>6</v>
      </c>
    </row>
    <row r="60" spans="1:39" x14ac:dyDescent="0.25">
      <c r="A60">
        <v>6</v>
      </c>
      <c r="B60" t="s">
        <v>45</v>
      </c>
      <c r="C60" s="8">
        <v>44465</v>
      </c>
      <c r="D60">
        <v>0.6875</v>
      </c>
      <c r="E60" t="s">
        <v>12</v>
      </c>
      <c r="F60">
        <v>3</v>
      </c>
      <c r="G60">
        <v>1</v>
      </c>
      <c r="H60" t="s">
        <v>50</v>
      </c>
      <c r="I60">
        <v>59919</v>
      </c>
      <c r="J60" t="s">
        <v>68</v>
      </c>
      <c r="K60" t="s">
        <v>23</v>
      </c>
      <c r="L60" t="str">
        <f t="shared" si="0"/>
        <v>Arsenal</v>
      </c>
      <c r="M60" s="12" t="str">
        <f t="shared" si="2"/>
        <v>Tottenham</v>
      </c>
      <c r="N60" s="12" t="str">
        <f t="shared" si="1"/>
        <v/>
      </c>
      <c r="O60" s="12"/>
      <c r="R60" s="7">
        <v>7</v>
      </c>
      <c r="S60" s="12"/>
      <c r="T60" s="12">
        <v>1</v>
      </c>
      <c r="U60" s="12"/>
      <c r="V60" s="12"/>
      <c r="W60" s="12"/>
      <c r="X60" s="12"/>
      <c r="Y60" s="12"/>
      <c r="Z60" s="12"/>
      <c r="AA60" s="12"/>
      <c r="AB60" s="12"/>
      <c r="AC60" s="12"/>
      <c r="AD60" s="12"/>
      <c r="AE60" s="12"/>
      <c r="AF60" s="12">
        <v>1</v>
      </c>
      <c r="AG60" s="12"/>
      <c r="AH60" s="12">
        <v>1</v>
      </c>
      <c r="AI60" s="12"/>
      <c r="AJ60" s="12">
        <v>1</v>
      </c>
      <c r="AK60" s="12">
        <v>1</v>
      </c>
      <c r="AL60" s="12"/>
      <c r="AM60" s="12">
        <v>5</v>
      </c>
    </row>
    <row r="61" spans="1:39" x14ac:dyDescent="0.25">
      <c r="A61">
        <v>6</v>
      </c>
      <c r="B61" t="s">
        <v>69</v>
      </c>
      <c r="C61" s="8">
        <v>44466</v>
      </c>
      <c r="D61">
        <v>0.83333333333333337</v>
      </c>
      <c r="E61" t="s">
        <v>29</v>
      </c>
      <c r="F61">
        <v>1</v>
      </c>
      <c r="G61">
        <v>1</v>
      </c>
      <c r="H61" t="s">
        <v>25</v>
      </c>
      <c r="I61">
        <v>22975</v>
      </c>
      <c r="J61" t="s">
        <v>61</v>
      </c>
      <c r="K61" t="s">
        <v>44</v>
      </c>
      <c r="L61" t="str">
        <f t="shared" si="0"/>
        <v/>
      </c>
      <c r="M61" s="12" t="str">
        <f t="shared" si="2"/>
        <v/>
      </c>
      <c r="N61" s="12" t="str">
        <f t="shared" si="1"/>
        <v>Draw</v>
      </c>
      <c r="O61" s="12"/>
      <c r="R61" s="7">
        <v>8</v>
      </c>
      <c r="S61" s="12"/>
      <c r="T61" s="12">
        <v>1</v>
      </c>
      <c r="U61" s="12">
        <v>1</v>
      </c>
      <c r="V61" s="12"/>
      <c r="W61" s="12">
        <v>1</v>
      </c>
      <c r="X61" s="12"/>
      <c r="Y61" s="12"/>
      <c r="Z61" s="12">
        <v>1</v>
      </c>
      <c r="AA61" s="12">
        <v>1</v>
      </c>
      <c r="AB61" s="12"/>
      <c r="AC61" s="12"/>
      <c r="AD61" s="12"/>
      <c r="AE61" s="12">
        <v>1</v>
      </c>
      <c r="AF61" s="12">
        <v>1</v>
      </c>
      <c r="AG61" s="12"/>
      <c r="AH61" s="12"/>
      <c r="AI61" s="12"/>
      <c r="AJ61" s="12">
        <v>1</v>
      </c>
      <c r="AK61" s="12"/>
      <c r="AL61" s="12"/>
      <c r="AM61" s="12">
        <v>8</v>
      </c>
    </row>
    <row r="62" spans="1:39" x14ac:dyDescent="0.25">
      <c r="A62">
        <v>7</v>
      </c>
      <c r="B62" t="s">
        <v>15</v>
      </c>
      <c r="C62" s="8">
        <v>44471</v>
      </c>
      <c r="D62">
        <v>0.52083333333333337</v>
      </c>
      <c r="E62" t="s">
        <v>16</v>
      </c>
      <c r="F62">
        <v>1</v>
      </c>
      <c r="G62">
        <v>1</v>
      </c>
      <c r="H62" t="s">
        <v>36</v>
      </c>
      <c r="I62">
        <v>73128</v>
      </c>
      <c r="J62" t="s">
        <v>18</v>
      </c>
      <c r="K62" t="s">
        <v>14</v>
      </c>
      <c r="L62" t="str">
        <f t="shared" si="0"/>
        <v/>
      </c>
      <c r="M62" s="12" t="str">
        <f t="shared" si="2"/>
        <v/>
      </c>
      <c r="N62" s="12" t="str">
        <f t="shared" si="1"/>
        <v>Draw</v>
      </c>
      <c r="O62" s="12"/>
      <c r="R62" s="7">
        <v>9</v>
      </c>
      <c r="S62" s="12"/>
      <c r="T62" s="12">
        <v>1</v>
      </c>
      <c r="U62" s="12">
        <v>1</v>
      </c>
      <c r="V62" s="12">
        <v>1</v>
      </c>
      <c r="W62" s="12"/>
      <c r="X62" s="12"/>
      <c r="Y62" s="12"/>
      <c r="Z62" s="12">
        <v>1</v>
      </c>
      <c r="AA62" s="12"/>
      <c r="AB62" s="12"/>
      <c r="AC62" s="12"/>
      <c r="AD62" s="12"/>
      <c r="AE62" s="12">
        <v>1</v>
      </c>
      <c r="AF62" s="12"/>
      <c r="AG62" s="12">
        <v>1</v>
      </c>
      <c r="AH62" s="12"/>
      <c r="AI62" s="12">
        <v>1</v>
      </c>
      <c r="AJ62" s="12"/>
      <c r="AK62" s="12"/>
      <c r="AL62" s="12"/>
      <c r="AM62" s="12">
        <v>7</v>
      </c>
    </row>
    <row r="63" spans="1:39" x14ac:dyDescent="0.25">
      <c r="A63">
        <v>7</v>
      </c>
      <c r="B63" t="s">
        <v>15</v>
      </c>
      <c r="C63" s="8">
        <v>44471</v>
      </c>
      <c r="D63">
        <v>0.625</v>
      </c>
      <c r="E63" t="s">
        <v>21</v>
      </c>
      <c r="F63">
        <v>2</v>
      </c>
      <c r="G63">
        <v>1</v>
      </c>
      <c r="H63" t="s">
        <v>46</v>
      </c>
      <c r="I63">
        <v>30483</v>
      </c>
      <c r="J63" t="s">
        <v>64</v>
      </c>
      <c r="K63" t="s">
        <v>57</v>
      </c>
      <c r="L63" t="str">
        <f t="shared" si="0"/>
        <v>Wolves</v>
      </c>
      <c r="M63" s="12" t="str">
        <f t="shared" si="2"/>
        <v>Newcastle Utd</v>
      </c>
      <c r="N63" s="12" t="str">
        <f t="shared" si="1"/>
        <v/>
      </c>
      <c r="O63" s="12"/>
      <c r="R63" s="7">
        <v>10</v>
      </c>
      <c r="S63" s="12"/>
      <c r="T63" s="12">
        <v>1</v>
      </c>
      <c r="U63" s="12">
        <v>1</v>
      </c>
      <c r="V63" s="12"/>
      <c r="W63" s="12"/>
      <c r="X63" s="12"/>
      <c r="Y63" s="12"/>
      <c r="Z63" s="12">
        <v>1</v>
      </c>
      <c r="AA63" s="12"/>
      <c r="AB63" s="12">
        <v>1</v>
      </c>
      <c r="AC63" s="12"/>
      <c r="AD63" s="12">
        <v>1</v>
      </c>
      <c r="AE63" s="12"/>
      <c r="AF63" s="12">
        <v>1</v>
      </c>
      <c r="AG63" s="12">
        <v>1</v>
      </c>
      <c r="AH63" s="12"/>
      <c r="AI63" s="12">
        <v>1</v>
      </c>
      <c r="AJ63" s="12">
        <v>1</v>
      </c>
      <c r="AK63" s="12"/>
      <c r="AL63" s="12"/>
      <c r="AM63" s="12">
        <v>9</v>
      </c>
    </row>
    <row r="64" spans="1:39" x14ac:dyDescent="0.25">
      <c r="A64">
        <v>7</v>
      </c>
      <c r="B64" t="s">
        <v>15</v>
      </c>
      <c r="C64" s="8">
        <v>44471</v>
      </c>
      <c r="D64">
        <v>0.625</v>
      </c>
      <c r="E64" t="s">
        <v>24</v>
      </c>
      <c r="F64">
        <v>0</v>
      </c>
      <c r="G64">
        <v>0</v>
      </c>
      <c r="H64" t="s">
        <v>40</v>
      </c>
      <c r="I64">
        <v>17427</v>
      </c>
      <c r="J64" t="s">
        <v>26</v>
      </c>
      <c r="K64" t="s">
        <v>74</v>
      </c>
      <c r="L64" t="str">
        <f t="shared" si="0"/>
        <v/>
      </c>
      <c r="M64" s="12" t="str">
        <f t="shared" si="2"/>
        <v/>
      </c>
      <c r="N64" s="12" t="str">
        <f t="shared" si="1"/>
        <v>Draw</v>
      </c>
      <c r="O64" s="12"/>
      <c r="R64" s="7">
        <v>11</v>
      </c>
      <c r="S64" s="12"/>
      <c r="T64" s="12">
        <v>1</v>
      </c>
      <c r="U64" s="12">
        <v>1</v>
      </c>
      <c r="V64" s="12"/>
      <c r="W64" s="12"/>
      <c r="X64" s="12"/>
      <c r="Y64" s="12"/>
      <c r="Z64" s="12"/>
      <c r="AA64" s="12"/>
      <c r="AB64" s="12"/>
      <c r="AC64" s="12">
        <v>1</v>
      </c>
      <c r="AD64" s="12"/>
      <c r="AE64" s="12">
        <v>1</v>
      </c>
      <c r="AF64" s="12"/>
      <c r="AG64" s="12"/>
      <c r="AH64" s="12"/>
      <c r="AI64" s="12"/>
      <c r="AJ64" s="12">
        <v>1</v>
      </c>
      <c r="AK64" s="12"/>
      <c r="AL64" s="12">
        <v>1</v>
      </c>
      <c r="AM64" s="12">
        <v>6</v>
      </c>
    </row>
    <row r="65" spans="1:39" x14ac:dyDescent="0.25">
      <c r="A65">
        <v>7</v>
      </c>
      <c r="B65" t="s">
        <v>15</v>
      </c>
      <c r="C65" s="8">
        <v>44471</v>
      </c>
      <c r="D65">
        <v>0.625</v>
      </c>
      <c r="E65" t="s">
        <v>28</v>
      </c>
      <c r="F65">
        <v>3</v>
      </c>
      <c r="G65">
        <v>1</v>
      </c>
      <c r="H65" t="s">
        <v>37</v>
      </c>
      <c r="I65">
        <v>40109</v>
      </c>
      <c r="J65" t="s">
        <v>30</v>
      </c>
      <c r="K65" t="s">
        <v>49</v>
      </c>
      <c r="L65" t="str">
        <f t="shared" si="0"/>
        <v>Chelsea</v>
      </c>
      <c r="M65" s="12" t="str">
        <f t="shared" si="2"/>
        <v>Southampton</v>
      </c>
      <c r="N65" s="12" t="str">
        <f t="shared" si="1"/>
        <v/>
      </c>
      <c r="O65" s="12"/>
      <c r="R65" s="7">
        <v>12</v>
      </c>
      <c r="S65" s="12">
        <v>1</v>
      </c>
      <c r="T65" s="12"/>
      <c r="U65" s="12"/>
      <c r="V65" s="12">
        <v>1</v>
      </c>
      <c r="W65" s="12"/>
      <c r="X65" s="12"/>
      <c r="Y65" s="12"/>
      <c r="Z65" s="12">
        <v>1</v>
      </c>
      <c r="AA65" s="12">
        <v>1</v>
      </c>
      <c r="AB65" s="12">
        <v>1</v>
      </c>
      <c r="AC65" s="12"/>
      <c r="AD65" s="12"/>
      <c r="AE65" s="12">
        <v>1</v>
      </c>
      <c r="AF65" s="12"/>
      <c r="AG65" s="12"/>
      <c r="AH65" s="12">
        <v>1</v>
      </c>
      <c r="AI65" s="12"/>
      <c r="AJ65" s="12"/>
      <c r="AK65" s="12">
        <v>1</v>
      </c>
      <c r="AL65" s="12"/>
      <c r="AM65" s="12">
        <v>8</v>
      </c>
    </row>
    <row r="66" spans="1:39" x14ac:dyDescent="0.25">
      <c r="A66">
        <v>7</v>
      </c>
      <c r="B66" t="s">
        <v>15</v>
      </c>
      <c r="C66" s="8">
        <v>44471</v>
      </c>
      <c r="D66">
        <v>0.625</v>
      </c>
      <c r="E66" t="s">
        <v>17</v>
      </c>
      <c r="F66">
        <v>1</v>
      </c>
      <c r="G66">
        <v>0</v>
      </c>
      <c r="H66" t="s">
        <v>32</v>
      </c>
      <c r="I66">
        <v>36261</v>
      </c>
      <c r="J66" t="s">
        <v>58</v>
      </c>
      <c r="K66" t="s">
        <v>76</v>
      </c>
      <c r="L66" t="str">
        <f t="shared" ref="L66:L129" si="3">IF(F66&gt;G66, E66, IF(F66&lt;G66, H66, ""))</f>
        <v>Leeds United</v>
      </c>
      <c r="M66" s="12" t="str">
        <f t="shared" ref="M66:M129" si="4">IF(F66&lt;G66, E66, IF(F66&gt;G66, H66, ""))</f>
        <v>Watford</v>
      </c>
      <c r="N66" s="12" t="str">
        <f t="shared" ref="N66:N129" si="5">IF(F66=G66, "Draw","")</f>
        <v/>
      </c>
      <c r="O66" s="12"/>
      <c r="R66" s="7">
        <v>13</v>
      </c>
      <c r="S66" s="12"/>
      <c r="T66" s="12"/>
      <c r="U66" s="12"/>
      <c r="V66" s="12"/>
      <c r="W66" s="12"/>
      <c r="X66" s="12"/>
      <c r="Y66" s="12">
        <v>1</v>
      </c>
      <c r="Z66" s="12">
        <v>1</v>
      </c>
      <c r="AA66" s="12"/>
      <c r="AB66" s="12"/>
      <c r="AC66" s="12"/>
      <c r="AD66" s="12"/>
      <c r="AE66" s="12"/>
      <c r="AF66" s="12">
        <v>1</v>
      </c>
      <c r="AG66" s="12"/>
      <c r="AH66" s="12">
        <v>1</v>
      </c>
      <c r="AI66" s="12">
        <v>1</v>
      </c>
      <c r="AJ66" s="12">
        <v>1</v>
      </c>
      <c r="AK66" s="12">
        <v>1</v>
      </c>
      <c r="AL66" s="12"/>
      <c r="AM66" s="12">
        <v>7</v>
      </c>
    </row>
    <row r="67" spans="1:39" x14ac:dyDescent="0.25">
      <c r="A67">
        <v>7</v>
      </c>
      <c r="B67" t="s">
        <v>15</v>
      </c>
      <c r="C67" s="8">
        <v>44471</v>
      </c>
      <c r="D67">
        <v>0.72916666666666663</v>
      </c>
      <c r="E67" t="s">
        <v>25</v>
      </c>
      <c r="F67">
        <v>0</v>
      </c>
      <c r="G67">
        <v>0</v>
      </c>
      <c r="H67" t="s">
        <v>12</v>
      </c>
      <c r="I67">
        <v>31266</v>
      </c>
      <c r="J67" t="s">
        <v>62</v>
      </c>
      <c r="K67" t="s">
        <v>31</v>
      </c>
      <c r="L67" t="str">
        <f t="shared" si="3"/>
        <v/>
      </c>
      <c r="M67" s="12" t="str">
        <f t="shared" si="4"/>
        <v/>
      </c>
      <c r="N67" s="12" t="str">
        <f t="shared" si="5"/>
        <v>Draw</v>
      </c>
      <c r="O67" s="12"/>
      <c r="R67" s="7">
        <v>14</v>
      </c>
      <c r="S67" s="12">
        <v>1</v>
      </c>
      <c r="T67" s="12">
        <v>1</v>
      </c>
      <c r="U67" s="12">
        <v>1</v>
      </c>
      <c r="V67" s="12"/>
      <c r="W67" s="12"/>
      <c r="X67" s="12"/>
      <c r="Y67" s="12">
        <v>1</v>
      </c>
      <c r="Z67" s="12">
        <v>1</v>
      </c>
      <c r="AA67" s="12"/>
      <c r="AB67" s="12"/>
      <c r="AC67" s="12"/>
      <c r="AD67" s="12"/>
      <c r="AE67" s="12"/>
      <c r="AF67" s="12"/>
      <c r="AG67" s="12"/>
      <c r="AH67" s="12"/>
      <c r="AI67" s="12"/>
      <c r="AJ67" s="12">
        <v>1</v>
      </c>
      <c r="AK67" s="12"/>
      <c r="AL67" s="12"/>
      <c r="AM67" s="12">
        <v>6</v>
      </c>
    </row>
    <row r="68" spans="1:39" x14ac:dyDescent="0.25">
      <c r="A68">
        <v>7</v>
      </c>
      <c r="B68" t="s">
        <v>45</v>
      </c>
      <c r="C68" s="8">
        <v>44472</v>
      </c>
      <c r="D68">
        <v>0.58333333333333337</v>
      </c>
      <c r="E68" t="s">
        <v>50</v>
      </c>
      <c r="F68">
        <v>2</v>
      </c>
      <c r="G68">
        <v>1</v>
      </c>
      <c r="H68" t="s">
        <v>33</v>
      </c>
      <c r="I68">
        <v>53076</v>
      </c>
      <c r="J68" t="s">
        <v>52</v>
      </c>
      <c r="K68" t="s">
        <v>73</v>
      </c>
      <c r="L68" t="str">
        <f t="shared" si="3"/>
        <v>Tottenham</v>
      </c>
      <c r="M68" s="12" t="str">
        <f t="shared" si="4"/>
        <v>Aston Villa</v>
      </c>
      <c r="N68" s="12" t="str">
        <f t="shared" si="5"/>
        <v/>
      </c>
      <c r="O68" s="12"/>
      <c r="R68" s="7">
        <v>15</v>
      </c>
      <c r="S68" s="12">
        <v>1</v>
      </c>
      <c r="T68" s="12"/>
      <c r="U68" s="12"/>
      <c r="V68" s="12"/>
      <c r="W68" s="12">
        <v>1</v>
      </c>
      <c r="X68" s="12">
        <v>1</v>
      </c>
      <c r="Y68" s="12">
        <v>1</v>
      </c>
      <c r="Z68" s="12"/>
      <c r="AA68" s="12"/>
      <c r="AB68" s="12">
        <v>1</v>
      </c>
      <c r="AC68" s="12"/>
      <c r="AD68" s="12"/>
      <c r="AE68" s="12"/>
      <c r="AF68" s="12"/>
      <c r="AG68" s="12">
        <v>1</v>
      </c>
      <c r="AH68" s="12"/>
      <c r="AI68" s="12"/>
      <c r="AJ68" s="12">
        <v>1</v>
      </c>
      <c r="AK68" s="12"/>
      <c r="AL68" s="12">
        <v>1</v>
      </c>
      <c r="AM68" s="12">
        <v>8</v>
      </c>
    </row>
    <row r="69" spans="1:39" x14ac:dyDescent="0.25">
      <c r="A69">
        <v>7</v>
      </c>
      <c r="B69" t="s">
        <v>45</v>
      </c>
      <c r="C69" s="8">
        <v>44472</v>
      </c>
      <c r="D69">
        <v>0.58333333333333337</v>
      </c>
      <c r="E69" t="s">
        <v>29</v>
      </c>
      <c r="F69">
        <v>2</v>
      </c>
      <c r="G69">
        <v>2</v>
      </c>
      <c r="H69" t="s">
        <v>20</v>
      </c>
      <c r="I69">
        <v>25000</v>
      </c>
      <c r="J69" t="s">
        <v>61</v>
      </c>
      <c r="K69" t="s">
        <v>53</v>
      </c>
      <c r="L69" t="str">
        <f t="shared" si="3"/>
        <v/>
      </c>
      <c r="M69" s="12" t="str">
        <f t="shared" si="4"/>
        <v/>
      </c>
      <c r="N69" s="12" t="str">
        <f t="shared" si="5"/>
        <v>Draw</v>
      </c>
      <c r="O69" s="12"/>
      <c r="R69" s="7">
        <v>16</v>
      </c>
      <c r="S69" s="12"/>
      <c r="T69" s="12">
        <v>1</v>
      </c>
      <c r="U69" s="12"/>
      <c r="V69" s="12">
        <v>1</v>
      </c>
      <c r="W69" s="12"/>
      <c r="X69" s="12"/>
      <c r="Y69" s="12"/>
      <c r="Z69" s="12">
        <v>1</v>
      </c>
      <c r="AA69" s="12">
        <v>1</v>
      </c>
      <c r="AB69" s="12"/>
      <c r="AC69" s="12"/>
      <c r="AD69" s="12"/>
      <c r="AE69" s="12"/>
      <c r="AF69" s="12">
        <v>1</v>
      </c>
      <c r="AG69" s="12">
        <v>1</v>
      </c>
      <c r="AH69" s="12">
        <v>1</v>
      </c>
      <c r="AI69" s="12"/>
      <c r="AJ69" s="12">
        <v>1</v>
      </c>
      <c r="AK69" s="12"/>
      <c r="AL69" s="12">
        <v>1</v>
      </c>
      <c r="AM69" s="12">
        <v>9</v>
      </c>
    </row>
    <row r="70" spans="1:39" x14ac:dyDescent="0.25">
      <c r="A70">
        <v>7</v>
      </c>
      <c r="B70" t="s">
        <v>45</v>
      </c>
      <c r="C70" s="8">
        <v>44472</v>
      </c>
      <c r="D70">
        <v>0.58333333333333337</v>
      </c>
      <c r="E70" t="s">
        <v>47</v>
      </c>
      <c r="F70">
        <v>1</v>
      </c>
      <c r="G70">
        <v>2</v>
      </c>
      <c r="H70" t="s">
        <v>11</v>
      </c>
      <c r="I70">
        <v>49940</v>
      </c>
      <c r="J70" t="s">
        <v>70</v>
      </c>
      <c r="K70" t="s">
        <v>72</v>
      </c>
      <c r="L70" t="str">
        <f t="shared" si="3"/>
        <v>Brentford</v>
      </c>
      <c r="M70" s="12" t="str">
        <f t="shared" si="4"/>
        <v>West Ham</v>
      </c>
      <c r="N70" s="12" t="str">
        <f t="shared" si="5"/>
        <v/>
      </c>
      <c r="O70" s="12"/>
      <c r="R70" s="7">
        <v>17</v>
      </c>
      <c r="S70" s="12"/>
      <c r="T70" s="12"/>
      <c r="U70" s="12">
        <v>1</v>
      </c>
      <c r="V70" s="12">
        <v>1</v>
      </c>
      <c r="W70" s="12"/>
      <c r="X70" s="12"/>
      <c r="Y70" s="12"/>
      <c r="Z70" s="12"/>
      <c r="AA70" s="12">
        <v>1</v>
      </c>
      <c r="AB70" s="12">
        <v>1</v>
      </c>
      <c r="AC70" s="12"/>
      <c r="AD70" s="12"/>
      <c r="AE70" s="12"/>
      <c r="AF70" s="12">
        <v>1</v>
      </c>
      <c r="AG70" s="12">
        <v>1</v>
      </c>
      <c r="AH70" s="12"/>
      <c r="AI70" s="12"/>
      <c r="AJ70" s="12"/>
      <c r="AK70" s="12">
        <v>1</v>
      </c>
      <c r="AL70" s="12"/>
      <c r="AM70" s="12">
        <v>7</v>
      </c>
    </row>
    <row r="71" spans="1:39" x14ac:dyDescent="0.25">
      <c r="A71">
        <v>7</v>
      </c>
      <c r="B71" t="s">
        <v>45</v>
      </c>
      <c r="C71" s="8">
        <v>44472</v>
      </c>
      <c r="D71">
        <v>0.6875</v>
      </c>
      <c r="E71" t="s">
        <v>42</v>
      </c>
      <c r="F71">
        <v>2</v>
      </c>
      <c r="G71">
        <v>2</v>
      </c>
      <c r="H71" t="s">
        <v>51</v>
      </c>
      <c r="I71">
        <v>53102</v>
      </c>
      <c r="J71" t="s">
        <v>54</v>
      </c>
      <c r="K71" t="s">
        <v>19</v>
      </c>
      <c r="L71" t="str">
        <f t="shared" si="3"/>
        <v/>
      </c>
      <c r="M71" s="12" t="str">
        <f t="shared" si="4"/>
        <v/>
      </c>
      <c r="N71" s="12" t="str">
        <f t="shared" si="5"/>
        <v>Draw</v>
      </c>
      <c r="O71" s="12"/>
      <c r="R71" s="7">
        <v>18</v>
      </c>
      <c r="S71" s="12"/>
      <c r="T71" s="12"/>
      <c r="U71" s="12">
        <v>1</v>
      </c>
      <c r="V71" s="12">
        <v>1</v>
      </c>
      <c r="W71" s="12"/>
      <c r="X71" s="12"/>
      <c r="Y71" s="12"/>
      <c r="Z71" s="12"/>
      <c r="AA71" s="12">
        <v>1</v>
      </c>
      <c r="AB71" s="12"/>
      <c r="AC71" s="12"/>
      <c r="AD71" s="12"/>
      <c r="AE71" s="12"/>
      <c r="AF71" s="12">
        <v>1</v>
      </c>
      <c r="AG71" s="12">
        <v>1</v>
      </c>
      <c r="AH71" s="12"/>
      <c r="AI71" s="12"/>
      <c r="AJ71" s="12">
        <v>1</v>
      </c>
      <c r="AK71" s="12"/>
      <c r="AL71" s="12"/>
      <c r="AM71" s="12">
        <v>6</v>
      </c>
    </row>
    <row r="72" spans="1:39" x14ac:dyDescent="0.25">
      <c r="A72">
        <v>8</v>
      </c>
      <c r="B72" t="s">
        <v>15</v>
      </c>
      <c r="C72" s="8">
        <v>44485</v>
      </c>
      <c r="D72">
        <v>0.52083333333333337</v>
      </c>
      <c r="E72" t="s">
        <v>32</v>
      </c>
      <c r="F72">
        <v>0</v>
      </c>
      <c r="G72">
        <v>5</v>
      </c>
      <c r="H72" t="s">
        <v>42</v>
      </c>
      <c r="I72">
        <v>21085</v>
      </c>
      <c r="J72" t="s">
        <v>34</v>
      </c>
      <c r="K72" t="s">
        <v>31</v>
      </c>
      <c r="L72" t="str">
        <f t="shared" si="3"/>
        <v>Liverpool</v>
      </c>
      <c r="M72" s="12" t="str">
        <f t="shared" si="4"/>
        <v>Watford</v>
      </c>
      <c r="N72" s="12" t="str">
        <f t="shared" si="5"/>
        <v/>
      </c>
      <c r="O72" s="12"/>
      <c r="R72" s="7">
        <v>19</v>
      </c>
      <c r="S72" s="12"/>
      <c r="T72" s="12">
        <v>1</v>
      </c>
      <c r="U72" s="12">
        <v>1</v>
      </c>
      <c r="V72" s="12"/>
      <c r="W72" s="12"/>
      <c r="X72" s="12"/>
      <c r="Y72" s="12">
        <v>1</v>
      </c>
      <c r="Z72" s="12">
        <v>1</v>
      </c>
      <c r="AA72" s="12">
        <v>1</v>
      </c>
      <c r="AB72" s="12">
        <v>1</v>
      </c>
      <c r="AC72" s="12"/>
      <c r="AD72" s="12"/>
      <c r="AE72" s="12"/>
      <c r="AF72" s="12"/>
      <c r="AG72" s="12">
        <v>1</v>
      </c>
      <c r="AH72" s="12"/>
      <c r="AI72" s="12"/>
      <c r="AJ72" s="12">
        <v>1</v>
      </c>
      <c r="AK72" s="12">
        <v>1</v>
      </c>
      <c r="AL72" s="12"/>
      <c r="AM72" s="12">
        <v>9</v>
      </c>
    </row>
    <row r="73" spans="1:39" x14ac:dyDescent="0.25">
      <c r="A73">
        <v>8</v>
      </c>
      <c r="B73" t="s">
        <v>15</v>
      </c>
      <c r="C73" s="8">
        <v>44485</v>
      </c>
      <c r="D73">
        <v>0.625</v>
      </c>
      <c r="E73" t="s">
        <v>20</v>
      </c>
      <c r="F73">
        <v>4</v>
      </c>
      <c r="G73">
        <v>2</v>
      </c>
      <c r="H73" t="s">
        <v>16</v>
      </c>
      <c r="I73">
        <v>32219</v>
      </c>
      <c r="J73" t="s">
        <v>22</v>
      </c>
      <c r="K73" t="s">
        <v>23</v>
      </c>
      <c r="L73" t="str">
        <f t="shared" si="3"/>
        <v>Leicester City</v>
      </c>
      <c r="M73" s="12" t="str">
        <f t="shared" si="4"/>
        <v>Manchester Utd</v>
      </c>
      <c r="N73" s="12" t="str">
        <f t="shared" si="5"/>
        <v/>
      </c>
      <c r="O73" s="12"/>
      <c r="R73" s="7">
        <v>20</v>
      </c>
      <c r="S73" s="12"/>
      <c r="T73" s="12"/>
      <c r="U73" s="12">
        <v>1</v>
      </c>
      <c r="V73" s="12"/>
      <c r="W73" s="12">
        <v>1</v>
      </c>
      <c r="X73" s="12"/>
      <c r="Y73" s="12"/>
      <c r="Z73" s="12"/>
      <c r="AA73" s="12">
        <v>1</v>
      </c>
      <c r="AB73" s="12"/>
      <c r="AC73" s="12">
        <v>1</v>
      </c>
      <c r="AD73" s="12"/>
      <c r="AE73" s="12"/>
      <c r="AF73" s="12">
        <v>1</v>
      </c>
      <c r="AG73" s="12">
        <v>1</v>
      </c>
      <c r="AH73" s="12"/>
      <c r="AI73" s="12"/>
      <c r="AJ73" s="12">
        <v>1</v>
      </c>
      <c r="AK73" s="12"/>
      <c r="AL73" s="12">
        <v>1</v>
      </c>
      <c r="AM73" s="12">
        <v>8</v>
      </c>
    </row>
    <row r="74" spans="1:39" x14ac:dyDescent="0.25">
      <c r="A74">
        <v>8</v>
      </c>
      <c r="B74" t="s">
        <v>15</v>
      </c>
      <c r="C74" s="8">
        <v>44485</v>
      </c>
      <c r="D74">
        <v>0.625</v>
      </c>
      <c r="E74" t="s">
        <v>51</v>
      </c>
      <c r="F74">
        <v>2</v>
      </c>
      <c r="G74">
        <v>0</v>
      </c>
      <c r="H74" t="s">
        <v>24</v>
      </c>
      <c r="I74">
        <v>52711</v>
      </c>
      <c r="J74" t="s">
        <v>56</v>
      </c>
      <c r="K74" t="s">
        <v>49</v>
      </c>
      <c r="L74" t="str">
        <f t="shared" si="3"/>
        <v>Manchester City</v>
      </c>
      <c r="M74" s="12" t="str">
        <f t="shared" si="4"/>
        <v>Burnley</v>
      </c>
      <c r="N74" s="12" t="str">
        <f t="shared" si="5"/>
        <v/>
      </c>
      <c r="O74" s="12"/>
      <c r="R74" s="7">
        <v>21</v>
      </c>
      <c r="S74" s="12">
        <v>1</v>
      </c>
      <c r="T74" s="12">
        <v>1</v>
      </c>
      <c r="U74" s="12"/>
      <c r="V74" s="12"/>
      <c r="W74" s="12">
        <v>1</v>
      </c>
      <c r="X74" s="12"/>
      <c r="Y74" s="12">
        <v>1</v>
      </c>
      <c r="Z74" s="12">
        <v>1</v>
      </c>
      <c r="AA74" s="12"/>
      <c r="AB74" s="12"/>
      <c r="AC74" s="12"/>
      <c r="AD74" s="12"/>
      <c r="AE74" s="12">
        <v>1</v>
      </c>
      <c r="AF74" s="12"/>
      <c r="AG74" s="12">
        <v>1</v>
      </c>
      <c r="AH74" s="12">
        <v>1</v>
      </c>
      <c r="AI74" s="12"/>
      <c r="AJ74" s="12">
        <v>1</v>
      </c>
      <c r="AK74" s="12"/>
      <c r="AL74" s="12"/>
      <c r="AM74" s="12">
        <v>9</v>
      </c>
    </row>
    <row r="75" spans="1:39" x14ac:dyDescent="0.25">
      <c r="A75">
        <v>8</v>
      </c>
      <c r="B75" t="s">
        <v>15</v>
      </c>
      <c r="C75" s="8">
        <v>44485</v>
      </c>
      <c r="D75">
        <v>0.625</v>
      </c>
      <c r="E75" t="s">
        <v>37</v>
      </c>
      <c r="F75">
        <v>1</v>
      </c>
      <c r="G75">
        <v>0</v>
      </c>
      <c r="H75" t="s">
        <v>17</v>
      </c>
      <c r="I75">
        <v>30506</v>
      </c>
      <c r="J75" t="s">
        <v>66</v>
      </c>
      <c r="K75" t="s">
        <v>27</v>
      </c>
      <c r="L75" t="str">
        <f t="shared" si="3"/>
        <v>Southampton</v>
      </c>
      <c r="M75" s="12" t="str">
        <f t="shared" si="4"/>
        <v>Leeds United</v>
      </c>
      <c r="N75" s="12" t="str">
        <f t="shared" si="5"/>
        <v/>
      </c>
      <c r="O75" s="12"/>
      <c r="R75" s="7">
        <v>22</v>
      </c>
      <c r="S75" s="12">
        <v>1</v>
      </c>
      <c r="T75" s="12"/>
      <c r="U75" s="12">
        <v>1</v>
      </c>
      <c r="V75" s="12"/>
      <c r="W75" s="12">
        <v>1</v>
      </c>
      <c r="X75" s="12">
        <v>1</v>
      </c>
      <c r="Y75" s="12"/>
      <c r="Z75" s="12">
        <v>1</v>
      </c>
      <c r="AA75" s="12"/>
      <c r="AB75" s="12"/>
      <c r="AC75" s="12"/>
      <c r="AD75" s="12"/>
      <c r="AE75" s="12"/>
      <c r="AF75" s="12"/>
      <c r="AG75" s="12"/>
      <c r="AH75" s="12">
        <v>1</v>
      </c>
      <c r="AI75" s="12"/>
      <c r="AJ75" s="12"/>
      <c r="AK75" s="12">
        <v>1</v>
      </c>
      <c r="AL75" s="12"/>
      <c r="AM75" s="12">
        <v>7</v>
      </c>
    </row>
    <row r="76" spans="1:39" x14ac:dyDescent="0.25">
      <c r="A76">
        <v>8</v>
      </c>
      <c r="B76" t="s">
        <v>15</v>
      </c>
      <c r="C76" s="8">
        <v>44485</v>
      </c>
      <c r="D76">
        <v>0.625</v>
      </c>
      <c r="E76" t="s">
        <v>33</v>
      </c>
      <c r="F76">
        <v>2</v>
      </c>
      <c r="G76">
        <v>3</v>
      </c>
      <c r="H76" t="s">
        <v>21</v>
      </c>
      <c r="I76">
        <v>41951</v>
      </c>
      <c r="J76" t="s">
        <v>55</v>
      </c>
      <c r="K76" t="s">
        <v>14</v>
      </c>
      <c r="L76" t="str">
        <f t="shared" si="3"/>
        <v>Wolves</v>
      </c>
      <c r="M76" s="12" t="str">
        <f t="shared" si="4"/>
        <v>Aston Villa</v>
      </c>
      <c r="N76" s="12" t="str">
        <f t="shared" si="5"/>
        <v/>
      </c>
      <c r="O76" s="12"/>
      <c r="R76" s="7">
        <v>23</v>
      </c>
      <c r="S76" s="12"/>
      <c r="T76" s="12"/>
      <c r="U76" s="12">
        <v>1</v>
      </c>
      <c r="V76" s="12"/>
      <c r="W76" s="12"/>
      <c r="X76" s="12"/>
      <c r="Y76" s="12">
        <v>1</v>
      </c>
      <c r="Z76" s="12">
        <v>1</v>
      </c>
      <c r="AA76" s="12">
        <v>1</v>
      </c>
      <c r="AB76" s="12"/>
      <c r="AC76" s="12"/>
      <c r="AD76" s="12"/>
      <c r="AE76" s="12"/>
      <c r="AF76" s="12"/>
      <c r="AG76" s="12"/>
      <c r="AH76" s="12"/>
      <c r="AI76" s="12">
        <v>1</v>
      </c>
      <c r="AJ76" s="12">
        <v>1</v>
      </c>
      <c r="AK76" s="12">
        <v>1</v>
      </c>
      <c r="AL76" s="12"/>
      <c r="AM76" s="12">
        <v>7</v>
      </c>
    </row>
    <row r="77" spans="1:39" x14ac:dyDescent="0.25">
      <c r="A77">
        <v>8</v>
      </c>
      <c r="B77" t="s">
        <v>15</v>
      </c>
      <c r="C77" s="8">
        <v>44485</v>
      </c>
      <c r="D77">
        <v>0.625</v>
      </c>
      <c r="E77" t="s">
        <v>40</v>
      </c>
      <c r="F77">
        <v>0</v>
      </c>
      <c r="G77">
        <v>0</v>
      </c>
      <c r="H77" t="s">
        <v>25</v>
      </c>
      <c r="I77">
        <v>26777</v>
      </c>
      <c r="J77" t="s">
        <v>43</v>
      </c>
      <c r="K77" t="s">
        <v>72</v>
      </c>
      <c r="L77" t="str">
        <f t="shared" si="3"/>
        <v/>
      </c>
      <c r="M77" s="12" t="str">
        <f t="shared" si="4"/>
        <v/>
      </c>
      <c r="N77" s="12" t="str">
        <f t="shared" si="5"/>
        <v>Draw</v>
      </c>
      <c r="O77" s="12"/>
      <c r="R77" s="7">
        <v>24</v>
      </c>
      <c r="S77" s="12"/>
      <c r="T77" s="12"/>
      <c r="U77" s="12">
        <v>1</v>
      </c>
      <c r="V77" s="12"/>
      <c r="W77" s="12"/>
      <c r="X77" s="12"/>
      <c r="Y77" s="12"/>
      <c r="Z77" s="12">
        <v>1</v>
      </c>
      <c r="AA77" s="12"/>
      <c r="AB77" s="12">
        <v>1</v>
      </c>
      <c r="AC77" s="12"/>
      <c r="AD77" s="12"/>
      <c r="AE77" s="12"/>
      <c r="AF77" s="12"/>
      <c r="AG77" s="12"/>
      <c r="AH77" s="12"/>
      <c r="AI77" s="12">
        <v>1</v>
      </c>
      <c r="AJ77" s="12">
        <v>1</v>
      </c>
      <c r="AK77" s="12"/>
      <c r="AL77" s="12">
        <v>1</v>
      </c>
      <c r="AM77" s="12">
        <v>6</v>
      </c>
    </row>
    <row r="78" spans="1:39" x14ac:dyDescent="0.25">
      <c r="A78">
        <v>8</v>
      </c>
      <c r="B78" t="s">
        <v>15</v>
      </c>
      <c r="C78" s="8">
        <v>44485</v>
      </c>
      <c r="D78">
        <v>0.72916666666666663</v>
      </c>
      <c r="E78" t="s">
        <v>11</v>
      </c>
      <c r="F78">
        <v>0</v>
      </c>
      <c r="G78">
        <v>1</v>
      </c>
      <c r="H78" t="s">
        <v>28</v>
      </c>
      <c r="I78">
        <v>16940</v>
      </c>
      <c r="J78" t="s">
        <v>13</v>
      </c>
      <c r="K78" t="s">
        <v>53</v>
      </c>
      <c r="L78" t="str">
        <f t="shared" si="3"/>
        <v>Chelsea</v>
      </c>
      <c r="M78" s="12" t="str">
        <f t="shared" si="4"/>
        <v>Brentford</v>
      </c>
      <c r="N78" s="12" t="str">
        <f t="shared" si="5"/>
        <v/>
      </c>
      <c r="O78" s="12"/>
      <c r="R78" s="7">
        <v>25</v>
      </c>
      <c r="S78" s="12"/>
      <c r="T78" s="12">
        <v>1</v>
      </c>
      <c r="U78" s="12"/>
      <c r="V78" s="12"/>
      <c r="W78" s="12">
        <v>1</v>
      </c>
      <c r="X78" s="12">
        <v>1</v>
      </c>
      <c r="Y78" s="12"/>
      <c r="Z78" s="12"/>
      <c r="AA78" s="12">
        <v>1</v>
      </c>
      <c r="AB78" s="12"/>
      <c r="AC78" s="12"/>
      <c r="AD78" s="12"/>
      <c r="AE78" s="12"/>
      <c r="AF78" s="12"/>
      <c r="AG78" s="12">
        <v>1</v>
      </c>
      <c r="AH78" s="12"/>
      <c r="AI78" s="12">
        <v>1</v>
      </c>
      <c r="AJ78" s="12">
        <v>1</v>
      </c>
      <c r="AK78" s="12"/>
      <c r="AL78" s="12"/>
      <c r="AM78" s="12">
        <v>7</v>
      </c>
    </row>
    <row r="79" spans="1:39" x14ac:dyDescent="0.25">
      <c r="A79">
        <v>8</v>
      </c>
      <c r="B79" t="s">
        <v>45</v>
      </c>
      <c r="C79" s="8">
        <v>44486</v>
      </c>
      <c r="D79">
        <v>0.58333333333333337</v>
      </c>
      <c r="E79" t="s">
        <v>36</v>
      </c>
      <c r="F79">
        <v>0</v>
      </c>
      <c r="G79">
        <v>1</v>
      </c>
      <c r="H79" t="s">
        <v>47</v>
      </c>
      <c r="I79">
        <v>39132</v>
      </c>
      <c r="J79" t="s">
        <v>38</v>
      </c>
      <c r="K79" t="s">
        <v>65</v>
      </c>
      <c r="L79" t="str">
        <f t="shared" si="3"/>
        <v>West Ham</v>
      </c>
      <c r="M79" s="12" t="str">
        <f t="shared" si="4"/>
        <v>Everton</v>
      </c>
      <c r="N79" s="12" t="str">
        <f t="shared" si="5"/>
        <v/>
      </c>
      <c r="O79" s="12"/>
      <c r="R79" s="7">
        <v>26</v>
      </c>
      <c r="S79" s="12"/>
      <c r="T79" s="12">
        <v>1</v>
      </c>
      <c r="U79" s="12">
        <v>1</v>
      </c>
      <c r="V79" s="12">
        <v>1</v>
      </c>
      <c r="W79" s="12"/>
      <c r="X79" s="12"/>
      <c r="Y79" s="12">
        <v>1</v>
      </c>
      <c r="Z79" s="12">
        <v>1</v>
      </c>
      <c r="AA79" s="12">
        <v>1</v>
      </c>
      <c r="AB79" s="12">
        <v>1</v>
      </c>
      <c r="AC79" s="12"/>
      <c r="AD79" s="12">
        <v>1</v>
      </c>
      <c r="AE79" s="12"/>
      <c r="AF79" s="12"/>
      <c r="AG79" s="12">
        <v>1</v>
      </c>
      <c r="AH79" s="12"/>
      <c r="AI79" s="12"/>
      <c r="AJ79" s="12"/>
      <c r="AK79" s="12"/>
      <c r="AL79" s="12"/>
      <c r="AM79" s="12">
        <v>9</v>
      </c>
    </row>
    <row r="80" spans="1:39" x14ac:dyDescent="0.25">
      <c r="A80">
        <v>8</v>
      </c>
      <c r="B80" t="s">
        <v>45</v>
      </c>
      <c r="C80" s="8">
        <v>44486</v>
      </c>
      <c r="D80">
        <v>0.6875</v>
      </c>
      <c r="E80" t="s">
        <v>46</v>
      </c>
      <c r="F80">
        <v>2</v>
      </c>
      <c r="G80">
        <v>3</v>
      </c>
      <c r="H80" t="s">
        <v>50</v>
      </c>
      <c r="I80">
        <v>52214</v>
      </c>
      <c r="J80" t="s">
        <v>48</v>
      </c>
      <c r="K80" t="s">
        <v>44</v>
      </c>
      <c r="L80" t="str">
        <f t="shared" si="3"/>
        <v>Tottenham</v>
      </c>
      <c r="M80" s="12" t="str">
        <f t="shared" si="4"/>
        <v>Newcastle Utd</v>
      </c>
      <c r="N80" s="12" t="str">
        <f t="shared" si="5"/>
        <v/>
      </c>
      <c r="O80" s="12"/>
      <c r="R80" s="7">
        <v>27</v>
      </c>
      <c r="S80" s="12">
        <v>1</v>
      </c>
      <c r="T80" s="12"/>
      <c r="U80" s="12">
        <v>1</v>
      </c>
      <c r="V80" s="12">
        <v>1</v>
      </c>
      <c r="W80" s="12"/>
      <c r="X80" s="12"/>
      <c r="Y80" s="12"/>
      <c r="Z80" s="12">
        <v>1</v>
      </c>
      <c r="AA80" s="12">
        <v>1</v>
      </c>
      <c r="AB80" s="12"/>
      <c r="AC80" s="12"/>
      <c r="AD80" s="12"/>
      <c r="AE80" s="12"/>
      <c r="AF80" s="12"/>
      <c r="AG80" s="12">
        <v>1</v>
      </c>
      <c r="AH80" s="12"/>
      <c r="AI80" s="12"/>
      <c r="AJ80" s="12"/>
      <c r="AK80" s="12"/>
      <c r="AL80" s="12">
        <v>1</v>
      </c>
      <c r="AM80" s="12">
        <v>7</v>
      </c>
    </row>
    <row r="81" spans="1:39" x14ac:dyDescent="0.25">
      <c r="A81">
        <v>8</v>
      </c>
      <c r="B81" t="s">
        <v>69</v>
      </c>
      <c r="C81" s="8">
        <v>44487</v>
      </c>
      <c r="D81">
        <v>0.83333333333333337</v>
      </c>
      <c r="E81" t="s">
        <v>12</v>
      </c>
      <c r="F81">
        <v>2</v>
      </c>
      <c r="G81">
        <v>2</v>
      </c>
      <c r="H81" t="s">
        <v>29</v>
      </c>
      <c r="I81">
        <v>59475</v>
      </c>
      <c r="J81" t="s">
        <v>68</v>
      </c>
      <c r="K81" t="s">
        <v>35</v>
      </c>
      <c r="L81" t="str">
        <f t="shared" si="3"/>
        <v/>
      </c>
      <c r="M81" s="12" t="str">
        <f t="shared" si="4"/>
        <v/>
      </c>
      <c r="N81" s="12" t="str">
        <f t="shared" si="5"/>
        <v>Draw</v>
      </c>
      <c r="O81" s="12"/>
      <c r="R81" s="7">
        <v>28</v>
      </c>
      <c r="S81" s="12"/>
      <c r="T81" s="12"/>
      <c r="U81" s="12"/>
      <c r="V81" s="12">
        <v>1</v>
      </c>
      <c r="W81" s="12">
        <v>1</v>
      </c>
      <c r="X81" s="12"/>
      <c r="Y81" s="12"/>
      <c r="Z81" s="12">
        <v>1</v>
      </c>
      <c r="AA81" s="12">
        <v>1</v>
      </c>
      <c r="AB81" s="12"/>
      <c r="AC81" s="12"/>
      <c r="AD81" s="12"/>
      <c r="AE81" s="12">
        <v>1</v>
      </c>
      <c r="AF81" s="12"/>
      <c r="AG81" s="12">
        <v>1</v>
      </c>
      <c r="AH81" s="12">
        <v>1</v>
      </c>
      <c r="AI81" s="12"/>
      <c r="AJ81" s="12">
        <v>1</v>
      </c>
      <c r="AK81" s="12">
        <v>1</v>
      </c>
      <c r="AL81" s="12">
        <v>1</v>
      </c>
      <c r="AM81" s="12">
        <v>10</v>
      </c>
    </row>
    <row r="82" spans="1:39" x14ac:dyDescent="0.25">
      <c r="A82">
        <v>9</v>
      </c>
      <c r="B82" t="s">
        <v>10</v>
      </c>
      <c r="C82" s="8">
        <v>44491</v>
      </c>
      <c r="D82">
        <v>0.83333333333333337</v>
      </c>
      <c r="E82" t="s">
        <v>12</v>
      </c>
      <c r="F82">
        <v>3</v>
      </c>
      <c r="G82">
        <v>1</v>
      </c>
      <c r="H82" t="s">
        <v>33</v>
      </c>
      <c r="I82">
        <v>59496</v>
      </c>
      <c r="J82" t="s">
        <v>68</v>
      </c>
      <c r="K82" t="s">
        <v>23</v>
      </c>
      <c r="L82" t="str">
        <f t="shared" si="3"/>
        <v>Arsenal</v>
      </c>
      <c r="M82" s="12" t="str">
        <f t="shared" si="4"/>
        <v>Aston Villa</v>
      </c>
      <c r="N82" s="12" t="str">
        <f t="shared" si="5"/>
        <v/>
      </c>
      <c r="O82" s="12"/>
      <c r="R82" s="7">
        <v>29</v>
      </c>
      <c r="S82" s="12"/>
      <c r="T82" s="12">
        <v>1</v>
      </c>
      <c r="U82" s="12"/>
      <c r="V82" s="12">
        <v>1</v>
      </c>
      <c r="W82" s="12">
        <v>1</v>
      </c>
      <c r="X82" s="12"/>
      <c r="Y82" s="12"/>
      <c r="Z82" s="12">
        <v>1</v>
      </c>
      <c r="AA82" s="12"/>
      <c r="AB82" s="12">
        <v>1</v>
      </c>
      <c r="AC82" s="12"/>
      <c r="AD82" s="12"/>
      <c r="AE82" s="12"/>
      <c r="AF82" s="12">
        <v>1</v>
      </c>
      <c r="AG82" s="12">
        <v>1</v>
      </c>
      <c r="AH82" s="12">
        <v>1</v>
      </c>
      <c r="AI82" s="12">
        <v>1</v>
      </c>
      <c r="AJ82" s="12"/>
      <c r="AK82" s="12"/>
      <c r="AL82" s="12"/>
      <c r="AM82" s="12">
        <v>9</v>
      </c>
    </row>
    <row r="83" spans="1:39" x14ac:dyDescent="0.25">
      <c r="A83">
        <v>9</v>
      </c>
      <c r="B83" t="s">
        <v>15</v>
      </c>
      <c r="C83" s="8">
        <v>44492</v>
      </c>
      <c r="D83">
        <v>0.52083333333333337</v>
      </c>
      <c r="E83" t="s">
        <v>28</v>
      </c>
      <c r="F83">
        <v>7</v>
      </c>
      <c r="G83">
        <v>0</v>
      </c>
      <c r="H83" t="s">
        <v>40</v>
      </c>
      <c r="I83">
        <v>40113</v>
      </c>
      <c r="J83" t="s">
        <v>30</v>
      </c>
      <c r="K83" t="s">
        <v>39</v>
      </c>
      <c r="L83" t="str">
        <f t="shared" si="3"/>
        <v>Chelsea</v>
      </c>
      <c r="M83" s="12" t="str">
        <f t="shared" si="4"/>
        <v>Norwich City</v>
      </c>
      <c r="N83" s="12" t="str">
        <f t="shared" si="5"/>
        <v/>
      </c>
      <c r="O83" s="12"/>
      <c r="R83" s="7">
        <v>30</v>
      </c>
      <c r="S83" s="12"/>
      <c r="T83" s="12">
        <v>1</v>
      </c>
      <c r="U83" s="12">
        <v>1</v>
      </c>
      <c r="V83" s="12">
        <v>1</v>
      </c>
      <c r="W83" s="12"/>
      <c r="X83" s="12"/>
      <c r="Y83" s="12">
        <v>1</v>
      </c>
      <c r="Z83" s="12"/>
      <c r="AA83" s="12"/>
      <c r="AB83" s="12"/>
      <c r="AC83" s="12"/>
      <c r="AD83" s="12"/>
      <c r="AE83" s="12">
        <v>1</v>
      </c>
      <c r="AF83" s="12"/>
      <c r="AG83" s="12">
        <v>1</v>
      </c>
      <c r="AH83" s="12">
        <v>1</v>
      </c>
      <c r="AI83" s="12"/>
      <c r="AJ83" s="12"/>
      <c r="AK83" s="12">
        <v>1</v>
      </c>
      <c r="AL83" s="12">
        <v>1</v>
      </c>
      <c r="AM83" s="12">
        <v>9</v>
      </c>
    </row>
    <row r="84" spans="1:39" x14ac:dyDescent="0.25">
      <c r="A84">
        <v>9</v>
      </c>
      <c r="B84" t="s">
        <v>15</v>
      </c>
      <c r="C84" s="8">
        <v>44492</v>
      </c>
      <c r="D84">
        <v>0.625</v>
      </c>
      <c r="E84" t="s">
        <v>17</v>
      </c>
      <c r="F84">
        <v>1</v>
      </c>
      <c r="G84">
        <v>1</v>
      </c>
      <c r="H84" t="s">
        <v>21</v>
      </c>
      <c r="I84">
        <v>36475</v>
      </c>
      <c r="J84" t="s">
        <v>58</v>
      </c>
      <c r="K84" t="s">
        <v>71</v>
      </c>
      <c r="L84" t="str">
        <f t="shared" si="3"/>
        <v/>
      </c>
      <c r="M84" s="12" t="str">
        <f t="shared" si="4"/>
        <v/>
      </c>
      <c r="N84" s="12" t="str">
        <f t="shared" si="5"/>
        <v>Draw</v>
      </c>
      <c r="O84" s="12"/>
      <c r="R84" s="7">
        <v>31</v>
      </c>
      <c r="S84" s="12">
        <v>1</v>
      </c>
      <c r="T84" s="12">
        <v>1</v>
      </c>
      <c r="U84" s="12"/>
      <c r="V84" s="12"/>
      <c r="W84" s="12">
        <v>1</v>
      </c>
      <c r="X84" s="12">
        <v>1</v>
      </c>
      <c r="Y84" s="12"/>
      <c r="Z84" s="12">
        <v>1</v>
      </c>
      <c r="AA84" s="12"/>
      <c r="AB84" s="12"/>
      <c r="AC84" s="12"/>
      <c r="AD84" s="12"/>
      <c r="AE84" s="12"/>
      <c r="AF84" s="12">
        <v>1</v>
      </c>
      <c r="AG84" s="12"/>
      <c r="AH84" s="12"/>
      <c r="AI84" s="12"/>
      <c r="AJ84" s="12">
        <v>1</v>
      </c>
      <c r="AK84" s="12"/>
      <c r="AL84" s="12"/>
      <c r="AM84" s="12">
        <v>7</v>
      </c>
    </row>
    <row r="85" spans="1:39" x14ac:dyDescent="0.25">
      <c r="A85">
        <v>9</v>
      </c>
      <c r="B85" t="s">
        <v>15</v>
      </c>
      <c r="C85" s="8">
        <v>44492</v>
      </c>
      <c r="D85">
        <v>0.625</v>
      </c>
      <c r="E85" t="s">
        <v>29</v>
      </c>
      <c r="F85">
        <v>1</v>
      </c>
      <c r="G85">
        <v>1</v>
      </c>
      <c r="H85" t="s">
        <v>46</v>
      </c>
      <c r="I85">
        <v>24609</v>
      </c>
      <c r="J85" t="s">
        <v>61</v>
      </c>
      <c r="K85" t="s">
        <v>59</v>
      </c>
      <c r="L85" t="str">
        <f t="shared" si="3"/>
        <v/>
      </c>
      <c r="M85" s="12" t="str">
        <f t="shared" si="4"/>
        <v/>
      </c>
      <c r="N85" s="12" t="str">
        <f t="shared" si="5"/>
        <v>Draw</v>
      </c>
      <c r="O85" s="12"/>
      <c r="R85" s="7">
        <v>32</v>
      </c>
      <c r="S85" s="12">
        <v>1</v>
      </c>
      <c r="T85" s="12">
        <v>1</v>
      </c>
      <c r="U85" s="12"/>
      <c r="V85" s="12"/>
      <c r="W85" s="12">
        <v>1</v>
      </c>
      <c r="X85" s="12"/>
      <c r="Y85" s="12">
        <v>1</v>
      </c>
      <c r="Z85" s="12"/>
      <c r="AA85" s="12"/>
      <c r="AB85" s="12"/>
      <c r="AC85" s="12"/>
      <c r="AD85" s="12"/>
      <c r="AE85" s="12">
        <v>1</v>
      </c>
      <c r="AF85" s="12"/>
      <c r="AG85" s="12"/>
      <c r="AH85" s="12">
        <v>1</v>
      </c>
      <c r="AI85" s="12"/>
      <c r="AJ85" s="12">
        <v>1</v>
      </c>
      <c r="AK85" s="12">
        <v>1</v>
      </c>
      <c r="AL85" s="12">
        <v>1</v>
      </c>
      <c r="AM85" s="12">
        <v>9</v>
      </c>
    </row>
    <row r="86" spans="1:39" x14ac:dyDescent="0.25">
      <c r="A86">
        <v>9</v>
      </c>
      <c r="B86" t="s">
        <v>15</v>
      </c>
      <c r="C86" s="8">
        <v>44492</v>
      </c>
      <c r="D86">
        <v>0.625</v>
      </c>
      <c r="E86" t="s">
        <v>36</v>
      </c>
      <c r="F86">
        <v>2</v>
      </c>
      <c r="G86">
        <v>5</v>
      </c>
      <c r="H86" t="s">
        <v>32</v>
      </c>
      <c r="I86">
        <v>38834</v>
      </c>
      <c r="J86" t="s">
        <v>38</v>
      </c>
      <c r="K86" t="s">
        <v>57</v>
      </c>
      <c r="L86" t="str">
        <f t="shared" si="3"/>
        <v>Watford</v>
      </c>
      <c r="M86" s="12" t="str">
        <f t="shared" si="4"/>
        <v>Everton</v>
      </c>
      <c r="N86" s="12" t="str">
        <f t="shared" si="5"/>
        <v/>
      </c>
      <c r="O86" s="12"/>
      <c r="R86" s="7">
        <v>33</v>
      </c>
      <c r="S86" s="12">
        <v>1</v>
      </c>
      <c r="T86" s="12">
        <v>1</v>
      </c>
      <c r="U86" s="12"/>
      <c r="V86" s="12"/>
      <c r="W86" s="12"/>
      <c r="X86" s="12"/>
      <c r="Y86" s="12">
        <v>1</v>
      </c>
      <c r="Z86" s="12"/>
      <c r="AA86" s="12">
        <v>1</v>
      </c>
      <c r="AB86" s="12">
        <v>1</v>
      </c>
      <c r="AC86" s="12"/>
      <c r="AD86" s="12"/>
      <c r="AE86" s="12"/>
      <c r="AF86" s="12"/>
      <c r="AG86" s="12">
        <v>1</v>
      </c>
      <c r="AH86" s="12"/>
      <c r="AI86" s="12">
        <v>1</v>
      </c>
      <c r="AJ86" s="12">
        <v>1</v>
      </c>
      <c r="AK86" s="12"/>
      <c r="AL86" s="12">
        <v>1</v>
      </c>
      <c r="AM86" s="12">
        <v>9</v>
      </c>
    </row>
    <row r="87" spans="1:39" x14ac:dyDescent="0.25">
      <c r="A87">
        <v>9</v>
      </c>
      <c r="B87" t="s">
        <v>15</v>
      </c>
      <c r="C87" s="8">
        <v>44492</v>
      </c>
      <c r="D87">
        <v>0.625</v>
      </c>
      <c r="E87" t="s">
        <v>37</v>
      </c>
      <c r="F87">
        <v>2</v>
      </c>
      <c r="G87">
        <v>2</v>
      </c>
      <c r="H87" t="s">
        <v>24</v>
      </c>
      <c r="I87">
        <v>29145</v>
      </c>
      <c r="J87" t="s">
        <v>66</v>
      </c>
      <c r="K87" t="s">
        <v>73</v>
      </c>
      <c r="L87" t="str">
        <f t="shared" si="3"/>
        <v/>
      </c>
      <c r="M87" s="12" t="str">
        <f t="shared" si="4"/>
        <v/>
      </c>
      <c r="N87" s="12" t="str">
        <f t="shared" si="5"/>
        <v>Draw</v>
      </c>
      <c r="O87" s="12"/>
      <c r="R87" s="7">
        <v>34</v>
      </c>
      <c r="S87" s="12"/>
      <c r="T87" s="12"/>
      <c r="U87" s="12"/>
      <c r="V87" s="12"/>
      <c r="W87" s="12"/>
      <c r="X87" s="12"/>
      <c r="Y87" s="12"/>
      <c r="Z87" s="12">
        <v>1</v>
      </c>
      <c r="AA87" s="12"/>
      <c r="AB87" s="12"/>
      <c r="AC87" s="12"/>
      <c r="AD87" s="12"/>
      <c r="AE87" s="12">
        <v>1</v>
      </c>
      <c r="AF87" s="12"/>
      <c r="AG87" s="12">
        <v>1</v>
      </c>
      <c r="AH87" s="12"/>
      <c r="AI87" s="12"/>
      <c r="AJ87" s="12">
        <v>1</v>
      </c>
      <c r="AK87" s="12">
        <v>1</v>
      </c>
      <c r="AL87" s="12">
        <v>1</v>
      </c>
      <c r="AM87" s="12">
        <v>6</v>
      </c>
    </row>
    <row r="88" spans="1:39" x14ac:dyDescent="0.25">
      <c r="A88">
        <v>9</v>
      </c>
      <c r="B88" t="s">
        <v>15</v>
      </c>
      <c r="C88" s="8">
        <v>44492</v>
      </c>
      <c r="D88">
        <v>0.72916666666666663</v>
      </c>
      <c r="E88" t="s">
        <v>25</v>
      </c>
      <c r="F88">
        <v>1</v>
      </c>
      <c r="G88">
        <v>4</v>
      </c>
      <c r="H88" t="s">
        <v>51</v>
      </c>
      <c r="I88">
        <v>31215</v>
      </c>
      <c r="J88" t="s">
        <v>62</v>
      </c>
      <c r="K88" t="s">
        <v>74</v>
      </c>
      <c r="L88" t="str">
        <f t="shared" si="3"/>
        <v>Manchester City</v>
      </c>
      <c r="M88" s="12" t="str">
        <f t="shared" si="4"/>
        <v>Brighton</v>
      </c>
      <c r="N88" s="12" t="str">
        <f t="shared" si="5"/>
        <v/>
      </c>
      <c r="O88" s="12"/>
      <c r="R88" s="7">
        <v>35</v>
      </c>
      <c r="S88" s="12"/>
      <c r="T88" s="12"/>
      <c r="U88" s="12">
        <v>1</v>
      </c>
      <c r="V88" s="12"/>
      <c r="W88" s="12"/>
      <c r="X88" s="12">
        <v>1</v>
      </c>
      <c r="Y88" s="12"/>
      <c r="Z88" s="12"/>
      <c r="AA88" s="12">
        <v>1</v>
      </c>
      <c r="AB88" s="12">
        <v>1</v>
      </c>
      <c r="AC88" s="12"/>
      <c r="AD88" s="12"/>
      <c r="AE88" s="12"/>
      <c r="AF88" s="12">
        <v>1</v>
      </c>
      <c r="AG88" s="12">
        <v>1</v>
      </c>
      <c r="AH88" s="12">
        <v>1</v>
      </c>
      <c r="AI88" s="12"/>
      <c r="AJ88" s="12">
        <v>1</v>
      </c>
      <c r="AK88" s="12">
        <v>1</v>
      </c>
      <c r="AL88" s="12">
        <v>1</v>
      </c>
      <c r="AM88" s="12">
        <v>10</v>
      </c>
    </row>
    <row r="89" spans="1:39" x14ac:dyDescent="0.25">
      <c r="A89">
        <v>9</v>
      </c>
      <c r="B89" t="s">
        <v>45</v>
      </c>
      <c r="C89" s="8">
        <v>44493</v>
      </c>
      <c r="D89">
        <v>0.58333333333333337</v>
      </c>
      <c r="E89" t="s">
        <v>47</v>
      </c>
      <c r="F89">
        <v>1</v>
      </c>
      <c r="G89">
        <v>0</v>
      </c>
      <c r="H89" t="s">
        <v>50</v>
      </c>
      <c r="I89">
        <v>59924</v>
      </c>
      <c r="J89" t="s">
        <v>70</v>
      </c>
      <c r="K89" t="s">
        <v>19</v>
      </c>
      <c r="L89" t="str">
        <f t="shared" si="3"/>
        <v>West Ham</v>
      </c>
      <c r="M89" s="12" t="str">
        <f t="shared" si="4"/>
        <v>Tottenham</v>
      </c>
      <c r="N89" s="12" t="str">
        <f t="shared" si="5"/>
        <v/>
      </c>
      <c r="O89" s="12"/>
      <c r="R89" s="7">
        <v>36</v>
      </c>
      <c r="S89" s="12"/>
      <c r="T89" s="12"/>
      <c r="U89" s="12"/>
      <c r="V89" s="12"/>
      <c r="W89" s="12">
        <v>1</v>
      </c>
      <c r="X89" s="12"/>
      <c r="Y89" s="12"/>
      <c r="Z89" s="12"/>
      <c r="AA89" s="12">
        <v>1</v>
      </c>
      <c r="AB89" s="12">
        <v>1</v>
      </c>
      <c r="AC89" s="12"/>
      <c r="AD89" s="12"/>
      <c r="AE89" s="12">
        <v>1</v>
      </c>
      <c r="AF89" s="12">
        <v>1</v>
      </c>
      <c r="AG89" s="12">
        <v>1</v>
      </c>
      <c r="AH89" s="12">
        <v>1</v>
      </c>
      <c r="AI89" s="12"/>
      <c r="AJ89" s="12">
        <v>1</v>
      </c>
      <c r="AK89" s="12"/>
      <c r="AL89" s="12"/>
      <c r="AM89" s="12">
        <v>8</v>
      </c>
    </row>
    <row r="90" spans="1:39" x14ac:dyDescent="0.25">
      <c r="A90">
        <v>9</v>
      </c>
      <c r="B90" t="s">
        <v>45</v>
      </c>
      <c r="C90" s="8">
        <v>44493</v>
      </c>
      <c r="D90">
        <v>0.58333333333333337</v>
      </c>
      <c r="E90" t="s">
        <v>11</v>
      </c>
      <c r="F90">
        <v>1</v>
      </c>
      <c r="G90">
        <v>2</v>
      </c>
      <c r="H90" t="s">
        <v>20</v>
      </c>
      <c r="I90">
        <v>16814</v>
      </c>
      <c r="J90" t="s">
        <v>13</v>
      </c>
      <c r="K90" t="s">
        <v>76</v>
      </c>
      <c r="L90" t="str">
        <f t="shared" si="3"/>
        <v>Leicester City</v>
      </c>
      <c r="M90" s="12" t="str">
        <f t="shared" si="4"/>
        <v>Brentford</v>
      </c>
      <c r="N90" s="12" t="str">
        <f t="shared" si="5"/>
        <v/>
      </c>
      <c r="O90" s="12"/>
      <c r="R90" s="7">
        <v>37</v>
      </c>
      <c r="S90" s="12">
        <v>1</v>
      </c>
      <c r="T90" s="12"/>
      <c r="U90" s="12"/>
      <c r="V90" s="12"/>
      <c r="W90" s="12">
        <v>1</v>
      </c>
      <c r="X90" s="12"/>
      <c r="Y90" s="12"/>
      <c r="Z90" s="12">
        <v>1</v>
      </c>
      <c r="AA90" s="12"/>
      <c r="AB90" s="12"/>
      <c r="AC90" s="12"/>
      <c r="AD90" s="12"/>
      <c r="AE90" s="12"/>
      <c r="AF90" s="12"/>
      <c r="AG90" s="12"/>
      <c r="AH90" s="12">
        <v>1</v>
      </c>
      <c r="AI90" s="12"/>
      <c r="AJ90" s="12">
        <v>1</v>
      </c>
      <c r="AK90" s="12"/>
      <c r="AL90" s="12"/>
      <c r="AM90" s="12">
        <v>5</v>
      </c>
    </row>
    <row r="91" spans="1:39" x14ac:dyDescent="0.25">
      <c r="A91">
        <v>9</v>
      </c>
      <c r="B91" t="s">
        <v>45</v>
      </c>
      <c r="C91" s="8">
        <v>44493</v>
      </c>
      <c r="D91">
        <v>0.6875</v>
      </c>
      <c r="E91" t="s">
        <v>16</v>
      </c>
      <c r="F91">
        <v>0</v>
      </c>
      <c r="G91">
        <v>5</v>
      </c>
      <c r="H91" t="s">
        <v>42</v>
      </c>
      <c r="I91">
        <v>73088</v>
      </c>
      <c r="J91" t="s">
        <v>18</v>
      </c>
      <c r="K91" t="s">
        <v>53</v>
      </c>
      <c r="L91" t="str">
        <f t="shared" si="3"/>
        <v>Liverpool</v>
      </c>
      <c r="M91" s="12" t="str">
        <f t="shared" si="4"/>
        <v>Manchester Utd</v>
      </c>
      <c r="N91" s="12" t="str">
        <f t="shared" si="5"/>
        <v/>
      </c>
      <c r="O91" s="12"/>
      <c r="R91" s="7">
        <v>38</v>
      </c>
      <c r="S91" s="12"/>
      <c r="T91" s="12">
        <v>1</v>
      </c>
      <c r="U91" s="12">
        <v>1</v>
      </c>
      <c r="V91" s="12"/>
      <c r="W91" s="12">
        <v>1</v>
      </c>
      <c r="X91" s="12"/>
      <c r="Y91" s="12"/>
      <c r="Z91" s="12">
        <v>1</v>
      </c>
      <c r="AA91" s="12"/>
      <c r="AB91" s="12"/>
      <c r="AC91" s="12"/>
      <c r="AD91" s="12"/>
      <c r="AE91" s="12">
        <v>1</v>
      </c>
      <c r="AF91" s="12"/>
      <c r="AG91" s="12">
        <v>1</v>
      </c>
      <c r="AH91" s="12">
        <v>1</v>
      </c>
      <c r="AI91" s="12"/>
      <c r="AJ91" s="12">
        <v>1</v>
      </c>
      <c r="AK91" s="12">
        <v>1</v>
      </c>
      <c r="AL91" s="12">
        <v>1</v>
      </c>
      <c r="AM91" s="12">
        <v>10</v>
      </c>
    </row>
    <row r="92" spans="1:39" x14ac:dyDescent="0.25">
      <c r="A92">
        <v>10</v>
      </c>
      <c r="B92" t="s">
        <v>15</v>
      </c>
      <c r="C92" s="8">
        <v>44499</v>
      </c>
      <c r="D92">
        <v>0.52083333333333337</v>
      </c>
      <c r="E92" t="s">
        <v>20</v>
      </c>
      <c r="F92">
        <v>0</v>
      </c>
      <c r="G92">
        <v>2</v>
      </c>
      <c r="H92" t="s">
        <v>12</v>
      </c>
      <c r="I92">
        <v>32209</v>
      </c>
      <c r="J92" t="s">
        <v>22</v>
      </c>
      <c r="K92" t="s">
        <v>14</v>
      </c>
      <c r="L92" t="str">
        <f t="shared" si="3"/>
        <v>Arsenal</v>
      </c>
      <c r="M92" s="12" t="str">
        <f t="shared" si="4"/>
        <v>Leicester City</v>
      </c>
      <c r="N92" s="12" t="str">
        <f t="shared" si="5"/>
        <v/>
      </c>
      <c r="O92" s="12"/>
      <c r="R92" s="7" t="s">
        <v>121</v>
      </c>
      <c r="S92" s="12">
        <v>13</v>
      </c>
      <c r="T92" s="12">
        <v>19</v>
      </c>
      <c r="U92" s="12">
        <v>18</v>
      </c>
      <c r="V92" s="12">
        <v>11</v>
      </c>
      <c r="W92" s="12">
        <v>17</v>
      </c>
      <c r="X92" s="12">
        <v>6</v>
      </c>
      <c r="Y92" s="12">
        <v>12</v>
      </c>
      <c r="Z92" s="12">
        <v>21</v>
      </c>
      <c r="AA92" s="12">
        <v>18</v>
      </c>
      <c r="AB92" s="12">
        <v>14</v>
      </c>
      <c r="AC92" s="12">
        <v>2</v>
      </c>
      <c r="AD92" s="12">
        <v>3</v>
      </c>
      <c r="AE92" s="12">
        <v>12</v>
      </c>
      <c r="AF92" s="12">
        <v>15</v>
      </c>
      <c r="AG92" s="12">
        <v>26</v>
      </c>
      <c r="AH92" s="12">
        <v>16</v>
      </c>
      <c r="AI92" s="12">
        <v>11</v>
      </c>
      <c r="AJ92" s="12">
        <v>27</v>
      </c>
      <c r="AK92" s="12">
        <v>14</v>
      </c>
      <c r="AL92" s="12">
        <v>17</v>
      </c>
      <c r="AM92" s="12">
        <v>292</v>
      </c>
    </row>
    <row r="93" spans="1:39" x14ac:dyDescent="0.25">
      <c r="A93">
        <v>10</v>
      </c>
      <c r="B93" t="s">
        <v>15</v>
      </c>
      <c r="C93" s="8">
        <v>44499</v>
      </c>
      <c r="D93">
        <v>0.625</v>
      </c>
      <c r="E93" t="s">
        <v>46</v>
      </c>
      <c r="F93">
        <v>0</v>
      </c>
      <c r="G93">
        <v>3</v>
      </c>
      <c r="H93" t="s">
        <v>28</v>
      </c>
      <c r="I93">
        <v>52208</v>
      </c>
      <c r="J93" t="s">
        <v>48</v>
      </c>
      <c r="K93" t="s">
        <v>19</v>
      </c>
      <c r="L93" t="str">
        <f t="shared" si="3"/>
        <v>Chelsea</v>
      </c>
      <c r="M93" s="12" t="str">
        <f t="shared" si="4"/>
        <v>Newcastle Utd</v>
      </c>
      <c r="N93" s="12" t="str">
        <f t="shared" si="5"/>
        <v/>
      </c>
      <c r="O93" s="12"/>
    </row>
    <row r="94" spans="1:39" x14ac:dyDescent="0.25">
      <c r="A94">
        <v>10</v>
      </c>
      <c r="B94" t="s">
        <v>15</v>
      </c>
      <c r="C94" s="8">
        <v>44499</v>
      </c>
      <c r="D94">
        <v>0.625</v>
      </c>
      <c r="E94" t="s">
        <v>42</v>
      </c>
      <c r="F94">
        <v>2</v>
      </c>
      <c r="G94">
        <v>2</v>
      </c>
      <c r="H94" t="s">
        <v>25</v>
      </c>
      <c r="I94">
        <v>52598</v>
      </c>
      <c r="J94" t="s">
        <v>54</v>
      </c>
      <c r="K94" t="s">
        <v>35</v>
      </c>
      <c r="L94" t="str">
        <f t="shared" si="3"/>
        <v/>
      </c>
      <c r="M94" s="12" t="str">
        <f t="shared" si="4"/>
        <v/>
      </c>
      <c r="N94" s="12" t="str">
        <f t="shared" si="5"/>
        <v>Draw</v>
      </c>
      <c r="O94" s="12"/>
    </row>
    <row r="95" spans="1:39" x14ac:dyDescent="0.25">
      <c r="A95">
        <v>10</v>
      </c>
      <c r="B95" t="s">
        <v>15</v>
      </c>
      <c r="C95" s="8">
        <v>44499</v>
      </c>
      <c r="D95">
        <v>0.625</v>
      </c>
      <c r="E95" t="s">
        <v>24</v>
      </c>
      <c r="F95">
        <v>3</v>
      </c>
      <c r="G95">
        <v>1</v>
      </c>
      <c r="H95" t="s">
        <v>11</v>
      </c>
      <c r="I95">
        <v>18821</v>
      </c>
      <c r="J95" t="s">
        <v>26</v>
      </c>
      <c r="K95" t="s">
        <v>31</v>
      </c>
      <c r="L95" t="str">
        <f t="shared" si="3"/>
        <v>Burnley</v>
      </c>
      <c r="M95" s="12" t="str">
        <f t="shared" si="4"/>
        <v>Brentford</v>
      </c>
      <c r="N95" s="12" t="str">
        <f t="shared" si="5"/>
        <v/>
      </c>
      <c r="O95" s="12"/>
      <c r="R95">
        <v>3</v>
      </c>
    </row>
    <row r="96" spans="1:39" x14ac:dyDescent="0.25">
      <c r="A96">
        <v>10</v>
      </c>
      <c r="B96" t="s">
        <v>15</v>
      </c>
      <c r="C96" s="8">
        <v>44499</v>
      </c>
      <c r="D96">
        <v>0.625</v>
      </c>
      <c r="E96" t="s">
        <v>32</v>
      </c>
      <c r="F96">
        <v>0</v>
      </c>
      <c r="G96">
        <v>1</v>
      </c>
      <c r="H96" t="s">
        <v>37</v>
      </c>
      <c r="I96">
        <v>20869</v>
      </c>
      <c r="J96" t="s">
        <v>34</v>
      </c>
      <c r="K96" t="s">
        <v>72</v>
      </c>
      <c r="L96" t="str">
        <f t="shared" si="3"/>
        <v>Southampton</v>
      </c>
      <c r="M96" s="12" t="str">
        <f t="shared" si="4"/>
        <v>Watford</v>
      </c>
      <c r="N96" s="12" t="str">
        <f t="shared" si="5"/>
        <v/>
      </c>
      <c r="O96" s="12"/>
      <c r="R96" s="6" t="s">
        <v>210</v>
      </c>
      <c r="S96" s="6" t="s">
        <v>202</v>
      </c>
    </row>
    <row r="97" spans="1:21" x14ac:dyDescent="0.25">
      <c r="A97">
        <v>10</v>
      </c>
      <c r="B97" t="s">
        <v>15</v>
      </c>
      <c r="C97" s="8">
        <v>44499</v>
      </c>
      <c r="D97">
        <v>0.625</v>
      </c>
      <c r="E97" t="s">
        <v>51</v>
      </c>
      <c r="F97">
        <v>0</v>
      </c>
      <c r="G97">
        <v>2</v>
      </c>
      <c r="H97" t="s">
        <v>29</v>
      </c>
      <c r="I97">
        <v>53014</v>
      </c>
      <c r="J97" t="s">
        <v>56</v>
      </c>
      <c r="K97" t="s">
        <v>44</v>
      </c>
      <c r="L97" t="str">
        <f t="shared" si="3"/>
        <v>Crystal Palace</v>
      </c>
      <c r="M97" s="12" t="str">
        <f t="shared" si="4"/>
        <v>Manchester City</v>
      </c>
      <c r="N97" s="12" t="str">
        <f t="shared" si="5"/>
        <v/>
      </c>
      <c r="O97" s="12"/>
      <c r="R97" s="6" t="s">
        <v>120</v>
      </c>
      <c r="T97" t="s">
        <v>89</v>
      </c>
      <c r="U97" t="s">
        <v>121</v>
      </c>
    </row>
    <row r="98" spans="1:21" x14ac:dyDescent="0.25">
      <c r="A98">
        <v>10</v>
      </c>
      <c r="B98" t="s">
        <v>15</v>
      </c>
      <c r="C98" s="8">
        <v>44499</v>
      </c>
      <c r="D98">
        <v>0.72916666666666663</v>
      </c>
      <c r="E98" t="s">
        <v>50</v>
      </c>
      <c r="F98">
        <v>0</v>
      </c>
      <c r="G98">
        <v>3</v>
      </c>
      <c r="H98" t="s">
        <v>16</v>
      </c>
      <c r="I98">
        <v>60356</v>
      </c>
      <c r="J98" t="s">
        <v>52</v>
      </c>
      <c r="K98" t="s">
        <v>65</v>
      </c>
      <c r="L98" t="str">
        <f t="shared" si="3"/>
        <v>Manchester Utd</v>
      </c>
      <c r="M98" s="12" t="str">
        <f t="shared" si="4"/>
        <v>Tottenham</v>
      </c>
      <c r="N98" s="12" t="str">
        <f t="shared" si="5"/>
        <v/>
      </c>
      <c r="O98" s="12"/>
      <c r="R98" s="7">
        <v>1</v>
      </c>
      <c r="S98" s="12">
        <v>10</v>
      </c>
      <c r="T98" s="12"/>
      <c r="U98" s="12">
        <v>10</v>
      </c>
    </row>
    <row r="99" spans="1:21" x14ac:dyDescent="0.25">
      <c r="A99">
        <v>10</v>
      </c>
      <c r="B99" t="s">
        <v>45</v>
      </c>
      <c r="C99" s="8">
        <v>44500</v>
      </c>
      <c r="D99">
        <v>0.58333333333333337</v>
      </c>
      <c r="E99" t="s">
        <v>40</v>
      </c>
      <c r="F99">
        <v>1</v>
      </c>
      <c r="G99">
        <v>2</v>
      </c>
      <c r="H99" t="s">
        <v>17</v>
      </c>
      <c r="I99">
        <v>26913</v>
      </c>
      <c r="J99" t="s">
        <v>43</v>
      </c>
      <c r="K99" t="s">
        <v>53</v>
      </c>
      <c r="L99" t="str">
        <f t="shared" si="3"/>
        <v>Leeds United</v>
      </c>
      <c r="M99" s="12" t="str">
        <f t="shared" si="4"/>
        <v>Norwich City</v>
      </c>
      <c r="N99" s="12" t="str">
        <f t="shared" si="5"/>
        <v/>
      </c>
      <c r="O99" s="12"/>
      <c r="R99" s="7">
        <v>2</v>
      </c>
      <c r="S99" s="12">
        <v>7</v>
      </c>
      <c r="T99" s="12">
        <v>3</v>
      </c>
      <c r="U99" s="12">
        <v>10</v>
      </c>
    </row>
    <row r="100" spans="1:21" x14ac:dyDescent="0.25">
      <c r="A100">
        <v>10</v>
      </c>
      <c r="B100" t="s">
        <v>45</v>
      </c>
      <c r="C100" s="8">
        <v>44500</v>
      </c>
      <c r="D100">
        <v>0.6875</v>
      </c>
      <c r="E100" t="s">
        <v>33</v>
      </c>
      <c r="F100">
        <v>1</v>
      </c>
      <c r="G100">
        <v>4</v>
      </c>
      <c r="H100" t="s">
        <v>47</v>
      </c>
      <c r="I100">
        <v>41874</v>
      </c>
      <c r="J100" t="s">
        <v>55</v>
      </c>
      <c r="K100" t="s">
        <v>73</v>
      </c>
      <c r="L100" t="str">
        <f t="shared" si="3"/>
        <v>West Ham</v>
      </c>
      <c r="M100" s="12" t="str">
        <f t="shared" si="4"/>
        <v>Aston Villa</v>
      </c>
      <c r="N100" s="12" t="str">
        <f t="shared" si="5"/>
        <v/>
      </c>
      <c r="O100" s="12"/>
      <c r="R100" s="7">
        <v>3</v>
      </c>
      <c r="S100" s="12">
        <v>5</v>
      </c>
      <c r="T100" s="12">
        <v>5</v>
      </c>
      <c r="U100" s="12">
        <v>10</v>
      </c>
    </row>
    <row r="101" spans="1:21" x14ac:dyDescent="0.25">
      <c r="A101">
        <v>10</v>
      </c>
      <c r="B101" t="s">
        <v>69</v>
      </c>
      <c r="C101" s="8">
        <v>44501</v>
      </c>
      <c r="D101">
        <v>0.83333333333333337</v>
      </c>
      <c r="E101" t="s">
        <v>21</v>
      </c>
      <c r="F101">
        <v>2</v>
      </c>
      <c r="G101">
        <v>1</v>
      </c>
      <c r="H101" t="s">
        <v>36</v>
      </c>
      <c r="I101">
        <v>30617</v>
      </c>
      <c r="J101" t="s">
        <v>64</v>
      </c>
      <c r="K101" t="s">
        <v>49</v>
      </c>
      <c r="L101" t="str">
        <f t="shared" si="3"/>
        <v>Wolves</v>
      </c>
      <c r="M101" s="12" t="str">
        <f t="shared" si="4"/>
        <v>Everton</v>
      </c>
      <c r="N101" s="12" t="str">
        <f t="shared" si="5"/>
        <v/>
      </c>
      <c r="O101" s="12"/>
      <c r="R101" s="7">
        <v>4</v>
      </c>
      <c r="S101" s="12">
        <v>9</v>
      </c>
      <c r="T101" s="12">
        <v>1</v>
      </c>
      <c r="U101" s="12">
        <v>10</v>
      </c>
    </row>
    <row r="102" spans="1:21" x14ac:dyDescent="0.25">
      <c r="A102">
        <v>11</v>
      </c>
      <c r="B102" t="s">
        <v>10</v>
      </c>
      <c r="C102" s="8">
        <v>44505</v>
      </c>
      <c r="D102">
        <v>0.83333333333333337</v>
      </c>
      <c r="E102" t="s">
        <v>37</v>
      </c>
      <c r="F102">
        <v>1</v>
      </c>
      <c r="G102">
        <v>0</v>
      </c>
      <c r="H102" t="s">
        <v>33</v>
      </c>
      <c r="I102">
        <v>30178</v>
      </c>
      <c r="J102" t="s">
        <v>66</v>
      </c>
      <c r="K102" t="s">
        <v>39</v>
      </c>
      <c r="L102" t="str">
        <f t="shared" si="3"/>
        <v>Southampton</v>
      </c>
      <c r="M102" s="12" t="str">
        <f t="shared" si="4"/>
        <v>Aston Villa</v>
      </c>
      <c r="N102" s="12" t="str">
        <f t="shared" si="5"/>
        <v/>
      </c>
      <c r="O102" s="12"/>
      <c r="R102" s="7">
        <v>5</v>
      </c>
      <c r="S102" s="12">
        <v>8</v>
      </c>
      <c r="T102" s="12">
        <v>2</v>
      </c>
      <c r="U102" s="12">
        <v>10</v>
      </c>
    </row>
    <row r="103" spans="1:21" x14ac:dyDescent="0.25">
      <c r="A103">
        <v>11</v>
      </c>
      <c r="B103" t="s">
        <v>15</v>
      </c>
      <c r="C103" s="8">
        <v>44506</v>
      </c>
      <c r="D103">
        <v>0.52083333333333337</v>
      </c>
      <c r="E103" t="s">
        <v>16</v>
      </c>
      <c r="F103">
        <v>0</v>
      </c>
      <c r="G103">
        <v>2</v>
      </c>
      <c r="H103" t="s">
        <v>51</v>
      </c>
      <c r="I103">
        <v>73086</v>
      </c>
      <c r="J103" t="s">
        <v>18</v>
      </c>
      <c r="K103" t="s">
        <v>14</v>
      </c>
      <c r="L103" t="str">
        <f t="shared" si="3"/>
        <v>Manchester City</v>
      </c>
      <c r="M103" s="12" t="str">
        <f t="shared" si="4"/>
        <v>Manchester Utd</v>
      </c>
      <c r="N103" s="12" t="str">
        <f t="shared" si="5"/>
        <v/>
      </c>
      <c r="O103" s="12"/>
      <c r="R103" s="7">
        <v>6</v>
      </c>
      <c r="S103" s="12">
        <v>6</v>
      </c>
      <c r="T103" s="12">
        <v>4</v>
      </c>
      <c r="U103" s="12">
        <v>10</v>
      </c>
    </row>
    <row r="104" spans="1:21" x14ac:dyDescent="0.25">
      <c r="A104">
        <v>11</v>
      </c>
      <c r="B104" t="s">
        <v>15</v>
      </c>
      <c r="C104" s="8">
        <v>44506</v>
      </c>
      <c r="D104">
        <v>0.625</v>
      </c>
      <c r="E104" t="s">
        <v>11</v>
      </c>
      <c r="F104">
        <v>1</v>
      </c>
      <c r="G104">
        <v>2</v>
      </c>
      <c r="H104" t="s">
        <v>40</v>
      </c>
      <c r="I104">
        <v>16837</v>
      </c>
      <c r="J104" t="s">
        <v>13</v>
      </c>
      <c r="K104" t="s">
        <v>75</v>
      </c>
      <c r="L104" t="str">
        <f t="shared" si="3"/>
        <v>Norwich City</v>
      </c>
      <c r="M104" s="12" t="str">
        <f t="shared" si="4"/>
        <v>Brentford</v>
      </c>
      <c r="N104" s="12" t="str">
        <f t="shared" si="5"/>
        <v/>
      </c>
      <c r="O104" s="12"/>
      <c r="R104" s="7">
        <v>7</v>
      </c>
      <c r="S104" s="12">
        <v>5</v>
      </c>
      <c r="T104" s="12">
        <v>5</v>
      </c>
      <c r="U104" s="12">
        <v>10</v>
      </c>
    </row>
    <row r="105" spans="1:21" x14ac:dyDescent="0.25">
      <c r="A105">
        <v>11</v>
      </c>
      <c r="B105" t="s">
        <v>15</v>
      </c>
      <c r="C105" s="8">
        <v>44506</v>
      </c>
      <c r="D105">
        <v>0.625</v>
      </c>
      <c r="E105" t="s">
        <v>28</v>
      </c>
      <c r="F105">
        <v>1</v>
      </c>
      <c r="G105">
        <v>1</v>
      </c>
      <c r="H105" t="s">
        <v>24</v>
      </c>
      <c r="I105">
        <v>39798</v>
      </c>
      <c r="J105" t="s">
        <v>30</v>
      </c>
      <c r="K105" t="s">
        <v>44</v>
      </c>
      <c r="L105" t="str">
        <f t="shared" si="3"/>
        <v/>
      </c>
      <c r="M105" s="12" t="str">
        <f t="shared" si="4"/>
        <v/>
      </c>
      <c r="N105" s="12" t="str">
        <f t="shared" si="5"/>
        <v>Draw</v>
      </c>
      <c r="O105" s="12"/>
      <c r="R105" s="7">
        <v>8</v>
      </c>
      <c r="S105" s="12">
        <v>8</v>
      </c>
      <c r="T105" s="12">
        <v>2</v>
      </c>
      <c r="U105" s="12">
        <v>10</v>
      </c>
    </row>
    <row r="106" spans="1:21" x14ac:dyDescent="0.25">
      <c r="A106">
        <v>11</v>
      </c>
      <c r="B106" t="s">
        <v>15</v>
      </c>
      <c r="C106" s="8">
        <v>44506</v>
      </c>
      <c r="D106">
        <v>0.625</v>
      </c>
      <c r="E106" t="s">
        <v>29</v>
      </c>
      <c r="F106">
        <v>2</v>
      </c>
      <c r="G106">
        <v>0</v>
      </c>
      <c r="H106" t="s">
        <v>21</v>
      </c>
      <c r="I106">
        <v>24390</v>
      </c>
      <c r="J106" t="s">
        <v>61</v>
      </c>
      <c r="K106" t="s">
        <v>57</v>
      </c>
      <c r="L106" t="str">
        <f t="shared" si="3"/>
        <v>Crystal Palace</v>
      </c>
      <c r="M106" s="12" t="str">
        <f t="shared" si="4"/>
        <v>Wolves</v>
      </c>
      <c r="N106" s="12" t="str">
        <f t="shared" si="5"/>
        <v/>
      </c>
      <c r="O106" s="12"/>
      <c r="R106" s="7">
        <v>9</v>
      </c>
      <c r="S106" s="12">
        <v>7</v>
      </c>
      <c r="T106" s="12">
        <v>3</v>
      </c>
      <c r="U106" s="12">
        <v>10</v>
      </c>
    </row>
    <row r="107" spans="1:21" x14ac:dyDescent="0.25">
      <c r="A107">
        <v>11</v>
      </c>
      <c r="B107" t="s">
        <v>15</v>
      </c>
      <c r="C107" s="8">
        <v>44506</v>
      </c>
      <c r="D107">
        <v>0.72916666666666663</v>
      </c>
      <c r="E107" t="s">
        <v>25</v>
      </c>
      <c r="F107">
        <v>1</v>
      </c>
      <c r="G107">
        <v>1</v>
      </c>
      <c r="H107" t="s">
        <v>46</v>
      </c>
      <c r="I107">
        <v>31267</v>
      </c>
      <c r="J107" t="s">
        <v>62</v>
      </c>
      <c r="K107" t="s">
        <v>27</v>
      </c>
      <c r="L107" t="str">
        <f t="shared" si="3"/>
        <v/>
      </c>
      <c r="M107" s="12" t="str">
        <f t="shared" si="4"/>
        <v/>
      </c>
      <c r="N107" s="12" t="str">
        <f t="shared" si="5"/>
        <v>Draw</v>
      </c>
      <c r="O107" s="12"/>
      <c r="R107" s="7">
        <v>10</v>
      </c>
      <c r="S107" s="12">
        <v>9</v>
      </c>
      <c r="T107" s="12">
        <v>1</v>
      </c>
      <c r="U107" s="12">
        <v>10</v>
      </c>
    </row>
    <row r="108" spans="1:21" x14ac:dyDescent="0.25">
      <c r="A108">
        <v>11</v>
      </c>
      <c r="B108" t="s">
        <v>45</v>
      </c>
      <c r="C108" s="8">
        <v>44507</v>
      </c>
      <c r="D108">
        <v>0.58333333333333337</v>
      </c>
      <c r="E108" t="s">
        <v>36</v>
      </c>
      <c r="F108">
        <v>0</v>
      </c>
      <c r="G108">
        <v>0</v>
      </c>
      <c r="H108" t="s">
        <v>50</v>
      </c>
      <c r="I108">
        <v>39059</v>
      </c>
      <c r="J108" t="s">
        <v>38</v>
      </c>
      <c r="K108" t="s">
        <v>73</v>
      </c>
      <c r="L108" t="str">
        <f t="shared" si="3"/>
        <v/>
      </c>
      <c r="M108" s="12" t="str">
        <f t="shared" si="4"/>
        <v/>
      </c>
      <c r="N108" s="12" t="str">
        <f t="shared" si="5"/>
        <v>Draw</v>
      </c>
      <c r="O108" s="12"/>
      <c r="R108" s="7">
        <v>11</v>
      </c>
      <c r="S108" s="12">
        <v>6</v>
      </c>
      <c r="T108" s="12">
        <v>4</v>
      </c>
      <c r="U108" s="12">
        <v>10</v>
      </c>
    </row>
    <row r="109" spans="1:21" x14ac:dyDescent="0.25">
      <c r="A109">
        <v>11</v>
      </c>
      <c r="B109" t="s">
        <v>45</v>
      </c>
      <c r="C109" s="8">
        <v>44507</v>
      </c>
      <c r="D109">
        <v>0.58333333333333337</v>
      </c>
      <c r="E109" t="s">
        <v>17</v>
      </c>
      <c r="F109">
        <v>1</v>
      </c>
      <c r="G109">
        <v>1</v>
      </c>
      <c r="H109" t="s">
        <v>20</v>
      </c>
      <c r="I109">
        <v>36478</v>
      </c>
      <c r="J109" t="s">
        <v>58</v>
      </c>
      <c r="K109" t="s">
        <v>59</v>
      </c>
      <c r="L109" t="str">
        <f t="shared" si="3"/>
        <v/>
      </c>
      <c r="M109" s="12" t="str">
        <f t="shared" si="4"/>
        <v/>
      </c>
      <c r="N109" s="12" t="str">
        <f t="shared" si="5"/>
        <v>Draw</v>
      </c>
      <c r="O109" s="12"/>
      <c r="R109" s="7">
        <v>12</v>
      </c>
      <c r="S109" s="12">
        <v>8</v>
      </c>
      <c r="T109" s="12">
        <v>2</v>
      </c>
      <c r="U109" s="12">
        <v>10</v>
      </c>
    </row>
    <row r="110" spans="1:21" x14ac:dyDescent="0.25">
      <c r="A110">
        <v>11</v>
      </c>
      <c r="B110" t="s">
        <v>45</v>
      </c>
      <c r="C110" s="8">
        <v>44507</v>
      </c>
      <c r="D110">
        <v>0.58333333333333337</v>
      </c>
      <c r="E110" t="s">
        <v>12</v>
      </c>
      <c r="F110">
        <v>1</v>
      </c>
      <c r="G110">
        <v>0</v>
      </c>
      <c r="H110" t="s">
        <v>32</v>
      </c>
      <c r="I110">
        <v>59833</v>
      </c>
      <c r="J110" t="s">
        <v>68</v>
      </c>
      <c r="K110" t="s">
        <v>74</v>
      </c>
      <c r="L110" t="str">
        <f t="shared" si="3"/>
        <v>Arsenal</v>
      </c>
      <c r="M110" s="12" t="str">
        <f t="shared" si="4"/>
        <v>Watford</v>
      </c>
      <c r="N110" s="12" t="str">
        <f t="shared" si="5"/>
        <v/>
      </c>
      <c r="O110" s="12"/>
      <c r="R110" s="7">
        <v>13</v>
      </c>
      <c r="S110" s="12">
        <v>7</v>
      </c>
      <c r="T110" s="12">
        <v>3</v>
      </c>
      <c r="U110" s="12">
        <v>10</v>
      </c>
    </row>
    <row r="111" spans="1:21" x14ac:dyDescent="0.25">
      <c r="A111">
        <v>11</v>
      </c>
      <c r="B111" t="s">
        <v>45</v>
      </c>
      <c r="C111" s="8">
        <v>44507</v>
      </c>
      <c r="D111">
        <v>0.6875</v>
      </c>
      <c r="E111" t="s">
        <v>47</v>
      </c>
      <c r="F111">
        <v>3</v>
      </c>
      <c r="G111">
        <v>2</v>
      </c>
      <c r="H111" t="s">
        <v>42</v>
      </c>
      <c r="I111">
        <v>59909</v>
      </c>
      <c r="J111" t="s">
        <v>70</v>
      </c>
      <c r="K111" t="s">
        <v>23</v>
      </c>
      <c r="L111" t="str">
        <f t="shared" si="3"/>
        <v>West Ham</v>
      </c>
      <c r="M111" s="12" t="str">
        <f t="shared" si="4"/>
        <v>Liverpool</v>
      </c>
      <c r="N111" s="12" t="str">
        <f t="shared" si="5"/>
        <v/>
      </c>
      <c r="O111" s="12"/>
      <c r="R111" s="7">
        <v>14</v>
      </c>
      <c r="S111" s="12">
        <v>6</v>
      </c>
      <c r="T111" s="12">
        <v>4</v>
      </c>
      <c r="U111" s="12">
        <v>10</v>
      </c>
    </row>
    <row r="112" spans="1:21" x14ac:dyDescent="0.25">
      <c r="A112">
        <v>12</v>
      </c>
      <c r="B112" t="s">
        <v>15</v>
      </c>
      <c r="C112" s="8">
        <v>44520</v>
      </c>
      <c r="D112">
        <v>0.52083333333333337</v>
      </c>
      <c r="E112" t="s">
        <v>20</v>
      </c>
      <c r="F112">
        <v>0</v>
      </c>
      <c r="G112">
        <v>3</v>
      </c>
      <c r="H112" t="s">
        <v>28</v>
      </c>
      <c r="I112">
        <v>35497</v>
      </c>
      <c r="J112" t="s">
        <v>22</v>
      </c>
      <c r="K112" t="s">
        <v>19</v>
      </c>
      <c r="L112" t="str">
        <f t="shared" si="3"/>
        <v>Chelsea</v>
      </c>
      <c r="M112" s="12" t="str">
        <f t="shared" si="4"/>
        <v>Leicester City</v>
      </c>
      <c r="N112" s="12" t="str">
        <f t="shared" si="5"/>
        <v/>
      </c>
      <c r="O112" s="12"/>
      <c r="R112" s="7">
        <v>15</v>
      </c>
      <c r="S112" s="12">
        <v>8</v>
      </c>
      <c r="T112" s="12">
        <v>2</v>
      </c>
      <c r="U112" s="12">
        <v>10</v>
      </c>
    </row>
    <row r="113" spans="1:21" x14ac:dyDescent="0.25">
      <c r="A113">
        <v>12</v>
      </c>
      <c r="B113" t="s">
        <v>15</v>
      </c>
      <c r="C113" s="8">
        <v>44520</v>
      </c>
      <c r="D113">
        <v>0.625</v>
      </c>
      <c r="E113" t="s">
        <v>21</v>
      </c>
      <c r="F113">
        <v>1</v>
      </c>
      <c r="G113">
        <v>0</v>
      </c>
      <c r="H113" t="s">
        <v>47</v>
      </c>
      <c r="I113">
        <v>30667</v>
      </c>
      <c r="J113" t="s">
        <v>64</v>
      </c>
      <c r="K113" t="s">
        <v>35</v>
      </c>
      <c r="L113" t="str">
        <f t="shared" si="3"/>
        <v>Wolves</v>
      </c>
      <c r="M113" s="12" t="str">
        <f t="shared" si="4"/>
        <v>West Ham</v>
      </c>
      <c r="N113" s="12" t="str">
        <f t="shared" si="5"/>
        <v/>
      </c>
      <c r="O113" s="12"/>
      <c r="R113" s="7">
        <v>16</v>
      </c>
      <c r="S113" s="12">
        <v>9</v>
      </c>
      <c r="T113" s="12">
        <v>1</v>
      </c>
      <c r="U113" s="12">
        <v>10</v>
      </c>
    </row>
    <row r="114" spans="1:21" x14ac:dyDescent="0.25">
      <c r="A114">
        <v>12</v>
      </c>
      <c r="B114" t="s">
        <v>15</v>
      </c>
      <c r="C114" s="8">
        <v>44520</v>
      </c>
      <c r="D114">
        <v>0.625</v>
      </c>
      <c r="E114" t="s">
        <v>32</v>
      </c>
      <c r="F114">
        <v>4</v>
      </c>
      <c r="G114">
        <v>1</v>
      </c>
      <c r="H114" t="s">
        <v>16</v>
      </c>
      <c r="I114">
        <v>21087</v>
      </c>
      <c r="J114" t="s">
        <v>34</v>
      </c>
      <c r="K114" t="s">
        <v>31</v>
      </c>
      <c r="L114" t="str">
        <f t="shared" si="3"/>
        <v>Watford</v>
      </c>
      <c r="M114" s="12" t="str">
        <f t="shared" si="4"/>
        <v>Manchester Utd</v>
      </c>
      <c r="N114" s="12" t="str">
        <f t="shared" si="5"/>
        <v/>
      </c>
      <c r="O114" s="12"/>
      <c r="R114" s="7">
        <v>17</v>
      </c>
      <c r="S114" s="12">
        <v>7</v>
      </c>
      <c r="T114" s="12">
        <v>3</v>
      </c>
      <c r="U114" s="12">
        <v>10</v>
      </c>
    </row>
    <row r="115" spans="1:21" x14ac:dyDescent="0.25">
      <c r="A115">
        <v>12</v>
      </c>
      <c r="B115" t="s">
        <v>15</v>
      </c>
      <c r="C115" s="8">
        <v>44520</v>
      </c>
      <c r="D115">
        <v>0.625</v>
      </c>
      <c r="E115" t="s">
        <v>40</v>
      </c>
      <c r="F115">
        <v>2</v>
      </c>
      <c r="G115">
        <v>1</v>
      </c>
      <c r="H115" t="s">
        <v>37</v>
      </c>
      <c r="I115">
        <v>26885</v>
      </c>
      <c r="J115" t="s">
        <v>43</v>
      </c>
      <c r="K115" t="s">
        <v>49</v>
      </c>
      <c r="L115" t="str">
        <f t="shared" si="3"/>
        <v>Norwich City</v>
      </c>
      <c r="M115" s="12" t="str">
        <f t="shared" si="4"/>
        <v>Southampton</v>
      </c>
      <c r="N115" s="12" t="str">
        <f t="shared" si="5"/>
        <v/>
      </c>
      <c r="O115" s="12"/>
      <c r="R115" s="7">
        <v>18</v>
      </c>
      <c r="S115" s="12">
        <v>6</v>
      </c>
      <c r="T115" s="12">
        <v>4</v>
      </c>
      <c r="U115" s="12">
        <v>10</v>
      </c>
    </row>
    <row r="116" spans="1:21" x14ac:dyDescent="0.25">
      <c r="A116">
        <v>12</v>
      </c>
      <c r="B116" t="s">
        <v>15</v>
      </c>
      <c r="C116" s="8">
        <v>44520</v>
      </c>
      <c r="D116">
        <v>0.625</v>
      </c>
      <c r="E116" t="s">
        <v>33</v>
      </c>
      <c r="F116">
        <v>2</v>
      </c>
      <c r="G116">
        <v>0</v>
      </c>
      <c r="H116" t="s">
        <v>25</v>
      </c>
      <c r="I116">
        <v>41925</v>
      </c>
      <c r="J116" t="s">
        <v>55</v>
      </c>
      <c r="K116" t="s">
        <v>53</v>
      </c>
      <c r="L116" t="str">
        <f t="shared" si="3"/>
        <v>Aston Villa</v>
      </c>
      <c r="M116" s="12" t="str">
        <f t="shared" si="4"/>
        <v>Brighton</v>
      </c>
      <c r="N116" s="12" t="str">
        <f t="shared" si="5"/>
        <v/>
      </c>
      <c r="O116" s="12"/>
      <c r="R116" s="7">
        <v>19</v>
      </c>
      <c r="S116" s="12">
        <v>9</v>
      </c>
      <c r="T116" s="12">
        <v>1</v>
      </c>
      <c r="U116" s="12">
        <v>10</v>
      </c>
    </row>
    <row r="117" spans="1:21" x14ac:dyDescent="0.25">
      <c r="A117">
        <v>12</v>
      </c>
      <c r="B117" t="s">
        <v>15</v>
      </c>
      <c r="C117" s="8">
        <v>44520</v>
      </c>
      <c r="D117">
        <v>0.625</v>
      </c>
      <c r="E117" t="s">
        <v>46</v>
      </c>
      <c r="F117">
        <v>3</v>
      </c>
      <c r="G117">
        <v>3</v>
      </c>
      <c r="H117" t="s">
        <v>11</v>
      </c>
      <c r="I117">
        <v>52131</v>
      </c>
      <c r="J117" t="s">
        <v>48</v>
      </c>
      <c r="K117" t="s">
        <v>71</v>
      </c>
      <c r="L117" t="str">
        <f t="shared" si="3"/>
        <v/>
      </c>
      <c r="M117" s="12" t="str">
        <f t="shared" si="4"/>
        <v/>
      </c>
      <c r="N117" s="12" t="str">
        <f t="shared" si="5"/>
        <v>Draw</v>
      </c>
      <c r="O117" s="12"/>
      <c r="R117" s="7">
        <v>20</v>
      </c>
      <c r="S117" s="12">
        <v>8</v>
      </c>
      <c r="T117" s="12">
        <v>2</v>
      </c>
      <c r="U117" s="12">
        <v>10</v>
      </c>
    </row>
    <row r="118" spans="1:21" x14ac:dyDescent="0.25">
      <c r="A118">
        <v>12</v>
      </c>
      <c r="B118" t="s">
        <v>15</v>
      </c>
      <c r="C118" s="8">
        <v>44520</v>
      </c>
      <c r="D118">
        <v>0.625</v>
      </c>
      <c r="E118" t="s">
        <v>24</v>
      </c>
      <c r="F118">
        <v>3</v>
      </c>
      <c r="G118">
        <v>3</v>
      </c>
      <c r="H118" t="s">
        <v>29</v>
      </c>
      <c r="I118">
        <v>18028</v>
      </c>
      <c r="J118" t="s">
        <v>26</v>
      </c>
      <c r="K118" t="s">
        <v>76</v>
      </c>
      <c r="L118" t="str">
        <f t="shared" si="3"/>
        <v/>
      </c>
      <c r="M118" s="12" t="str">
        <f t="shared" si="4"/>
        <v/>
      </c>
      <c r="N118" s="12" t="str">
        <f t="shared" si="5"/>
        <v>Draw</v>
      </c>
      <c r="O118" s="12"/>
      <c r="R118" s="7">
        <v>21</v>
      </c>
      <c r="S118" s="12">
        <v>9</v>
      </c>
      <c r="T118" s="12">
        <v>1</v>
      </c>
      <c r="U118" s="12">
        <v>10</v>
      </c>
    </row>
    <row r="119" spans="1:21" x14ac:dyDescent="0.25">
      <c r="A119">
        <v>12</v>
      </c>
      <c r="B119" t="s">
        <v>15</v>
      </c>
      <c r="C119" s="8">
        <v>44520</v>
      </c>
      <c r="D119">
        <v>0.72916666666666663</v>
      </c>
      <c r="E119" t="s">
        <v>42</v>
      </c>
      <c r="F119">
        <v>4</v>
      </c>
      <c r="G119">
        <v>0</v>
      </c>
      <c r="H119" t="s">
        <v>12</v>
      </c>
      <c r="I119">
        <v>53092</v>
      </c>
      <c r="J119" t="s">
        <v>54</v>
      </c>
      <c r="K119" t="s">
        <v>14</v>
      </c>
      <c r="L119" t="str">
        <f t="shared" si="3"/>
        <v>Liverpool</v>
      </c>
      <c r="M119" s="12" t="str">
        <f t="shared" si="4"/>
        <v>Arsenal</v>
      </c>
      <c r="N119" s="12" t="str">
        <f t="shared" si="5"/>
        <v/>
      </c>
      <c r="O119" s="12"/>
      <c r="R119" s="7">
        <v>22</v>
      </c>
      <c r="S119" s="12">
        <v>7</v>
      </c>
      <c r="T119" s="12">
        <v>3</v>
      </c>
      <c r="U119" s="12">
        <v>10</v>
      </c>
    </row>
    <row r="120" spans="1:21" x14ac:dyDescent="0.25">
      <c r="A120">
        <v>12</v>
      </c>
      <c r="B120" t="s">
        <v>45</v>
      </c>
      <c r="C120" s="8">
        <v>44521</v>
      </c>
      <c r="D120">
        <v>0.58333333333333337</v>
      </c>
      <c r="E120" t="s">
        <v>51</v>
      </c>
      <c r="F120">
        <v>3</v>
      </c>
      <c r="G120">
        <v>0</v>
      </c>
      <c r="H120" t="s">
        <v>36</v>
      </c>
      <c r="I120">
        <v>52571</v>
      </c>
      <c r="J120" t="s">
        <v>56</v>
      </c>
      <c r="K120" t="s">
        <v>65</v>
      </c>
      <c r="L120" t="str">
        <f t="shared" si="3"/>
        <v>Manchester City</v>
      </c>
      <c r="M120" s="12" t="str">
        <f t="shared" si="4"/>
        <v>Everton</v>
      </c>
      <c r="N120" s="12" t="str">
        <f t="shared" si="5"/>
        <v/>
      </c>
      <c r="O120" s="12"/>
      <c r="R120" s="7">
        <v>23</v>
      </c>
      <c r="S120" s="12">
        <v>7</v>
      </c>
      <c r="T120" s="12">
        <v>3</v>
      </c>
      <c r="U120" s="12">
        <v>10</v>
      </c>
    </row>
    <row r="121" spans="1:21" x14ac:dyDescent="0.25">
      <c r="A121">
        <v>12</v>
      </c>
      <c r="B121" t="s">
        <v>45</v>
      </c>
      <c r="C121" s="8">
        <v>44521</v>
      </c>
      <c r="D121">
        <v>0.6875</v>
      </c>
      <c r="E121" t="s">
        <v>50</v>
      </c>
      <c r="F121">
        <v>2</v>
      </c>
      <c r="G121">
        <v>1</v>
      </c>
      <c r="H121" t="s">
        <v>17</v>
      </c>
      <c r="I121">
        <v>58989</v>
      </c>
      <c r="J121" t="s">
        <v>52</v>
      </c>
      <c r="K121" t="s">
        <v>44</v>
      </c>
      <c r="L121" t="str">
        <f t="shared" si="3"/>
        <v>Tottenham</v>
      </c>
      <c r="M121" s="12" t="str">
        <f t="shared" si="4"/>
        <v>Leeds United</v>
      </c>
      <c r="N121" s="12" t="str">
        <f t="shared" si="5"/>
        <v/>
      </c>
      <c r="O121" s="12"/>
      <c r="R121" s="7">
        <v>24</v>
      </c>
      <c r="S121" s="12">
        <v>6</v>
      </c>
      <c r="T121" s="12">
        <v>4</v>
      </c>
      <c r="U121" s="12">
        <v>10</v>
      </c>
    </row>
    <row r="122" spans="1:21" x14ac:dyDescent="0.25">
      <c r="A122">
        <v>13</v>
      </c>
      <c r="B122" t="s">
        <v>15</v>
      </c>
      <c r="C122" s="8">
        <v>44527</v>
      </c>
      <c r="D122">
        <v>0.52083333333333337</v>
      </c>
      <c r="E122" t="s">
        <v>12</v>
      </c>
      <c r="F122">
        <v>2</v>
      </c>
      <c r="G122">
        <v>0</v>
      </c>
      <c r="H122" t="s">
        <v>46</v>
      </c>
      <c r="I122">
        <v>59886</v>
      </c>
      <c r="J122" t="s">
        <v>68</v>
      </c>
      <c r="K122" t="s">
        <v>65</v>
      </c>
      <c r="L122" t="str">
        <f t="shared" si="3"/>
        <v>Arsenal</v>
      </c>
      <c r="M122" s="12" t="str">
        <f t="shared" si="4"/>
        <v>Newcastle Utd</v>
      </c>
      <c r="N122" s="12" t="str">
        <f t="shared" si="5"/>
        <v/>
      </c>
      <c r="O122" s="12"/>
      <c r="R122" s="7">
        <v>25</v>
      </c>
      <c r="S122" s="12">
        <v>7</v>
      </c>
      <c r="T122" s="12">
        <v>3</v>
      </c>
      <c r="U122" s="12">
        <v>10</v>
      </c>
    </row>
    <row r="123" spans="1:21" x14ac:dyDescent="0.25">
      <c r="A123">
        <v>13</v>
      </c>
      <c r="B123" t="s">
        <v>15</v>
      </c>
      <c r="C123" s="8">
        <v>44527</v>
      </c>
      <c r="D123">
        <v>0.625</v>
      </c>
      <c r="E123" t="s">
        <v>29</v>
      </c>
      <c r="F123">
        <v>1</v>
      </c>
      <c r="G123">
        <v>2</v>
      </c>
      <c r="H123" t="s">
        <v>33</v>
      </c>
      <c r="I123">
        <v>25203</v>
      </c>
      <c r="J123" t="s">
        <v>61</v>
      </c>
      <c r="K123" t="s">
        <v>78</v>
      </c>
      <c r="L123" t="str">
        <f t="shared" si="3"/>
        <v>Aston Villa</v>
      </c>
      <c r="M123" s="12" t="str">
        <f t="shared" si="4"/>
        <v>Crystal Palace</v>
      </c>
      <c r="N123" s="12" t="str">
        <f t="shared" si="5"/>
        <v/>
      </c>
      <c r="O123" s="12"/>
      <c r="R123" s="7">
        <v>26</v>
      </c>
      <c r="S123" s="12">
        <v>9</v>
      </c>
      <c r="T123" s="12">
        <v>1</v>
      </c>
      <c r="U123" s="12">
        <v>10</v>
      </c>
    </row>
    <row r="124" spans="1:21" x14ac:dyDescent="0.25">
      <c r="A124">
        <v>13</v>
      </c>
      <c r="B124" t="s">
        <v>15</v>
      </c>
      <c r="C124" s="8">
        <v>44527</v>
      </c>
      <c r="D124">
        <v>0.625</v>
      </c>
      <c r="E124" t="s">
        <v>42</v>
      </c>
      <c r="F124">
        <v>4</v>
      </c>
      <c r="G124">
        <v>0</v>
      </c>
      <c r="H124" t="s">
        <v>37</v>
      </c>
      <c r="I124">
        <v>53040</v>
      </c>
      <c r="J124" t="s">
        <v>54</v>
      </c>
      <c r="K124" t="s">
        <v>44</v>
      </c>
      <c r="L124" t="str">
        <f t="shared" si="3"/>
        <v>Liverpool</v>
      </c>
      <c r="M124" s="12" t="str">
        <f t="shared" si="4"/>
        <v>Southampton</v>
      </c>
      <c r="N124" s="12" t="str">
        <f t="shared" si="5"/>
        <v/>
      </c>
      <c r="O124" s="12"/>
      <c r="R124" s="7">
        <v>27</v>
      </c>
      <c r="S124" s="12">
        <v>7</v>
      </c>
      <c r="T124" s="12">
        <v>3</v>
      </c>
      <c r="U124" s="12">
        <v>10</v>
      </c>
    </row>
    <row r="125" spans="1:21" x14ac:dyDescent="0.25">
      <c r="A125">
        <v>13</v>
      </c>
      <c r="B125" t="s">
        <v>15</v>
      </c>
      <c r="C125" s="8">
        <v>44527</v>
      </c>
      <c r="D125">
        <v>0.625</v>
      </c>
      <c r="E125" t="s">
        <v>40</v>
      </c>
      <c r="F125">
        <v>0</v>
      </c>
      <c r="G125">
        <v>0</v>
      </c>
      <c r="H125" t="s">
        <v>21</v>
      </c>
      <c r="I125">
        <v>26911</v>
      </c>
      <c r="J125" t="s">
        <v>43</v>
      </c>
      <c r="K125" t="s">
        <v>76</v>
      </c>
      <c r="L125" t="str">
        <f t="shared" si="3"/>
        <v/>
      </c>
      <c r="M125" s="12" t="str">
        <f t="shared" si="4"/>
        <v/>
      </c>
      <c r="N125" s="12" t="str">
        <f t="shared" si="5"/>
        <v>Draw</v>
      </c>
      <c r="O125" s="12"/>
      <c r="R125" s="7">
        <v>28</v>
      </c>
      <c r="S125" s="12">
        <v>10</v>
      </c>
      <c r="T125" s="12"/>
      <c r="U125" s="12">
        <v>10</v>
      </c>
    </row>
    <row r="126" spans="1:21" x14ac:dyDescent="0.25">
      <c r="A126">
        <v>13</v>
      </c>
      <c r="B126" t="s">
        <v>15</v>
      </c>
      <c r="C126" s="8">
        <v>44527</v>
      </c>
      <c r="D126">
        <v>0.72916666666666663</v>
      </c>
      <c r="E126" t="s">
        <v>25</v>
      </c>
      <c r="F126">
        <v>0</v>
      </c>
      <c r="G126">
        <v>0</v>
      </c>
      <c r="H126" t="s">
        <v>17</v>
      </c>
      <c r="I126">
        <v>31166</v>
      </c>
      <c r="J126" t="s">
        <v>62</v>
      </c>
      <c r="K126" t="s">
        <v>23</v>
      </c>
      <c r="L126" t="str">
        <f t="shared" si="3"/>
        <v/>
      </c>
      <c r="M126" s="12" t="str">
        <f t="shared" si="4"/>
        <v/>
      </c>
      <c r="N126" s="12" t="str">
        <f t="shared" si="5"/>
        <v>Draw</v>
      </c>
      <c r="O126" s="12"/>
      <c r="R126" s="7">
        <v>29</v>
      </c>
      <c r="S126" s="12">
        <v>9</v>
      </c>
      <c r="T126" s="12">
        <v>1</v>
      </c>
      <c r="U126" s="12">
        <v>10</v>
      </c>
    </row>
    <row r="127" spans="1:21" x14ac:dyDescent="0.25">
      <c r="A127">
        <v>13</v>
      </c>
      <c r="B127" t="s">
        <v>45</v>
      </c>
      <c r="C127" s="8">
        <v>44528</v>
      </c>
      <c r="D127">
        <v>0.58333333333333337</v>
      </c>
      <c r="E127" t="s">
        <v>11</v>
      </c>
      <c r="F127">
        <v>1</v>
      </c>
      <c r="G127">
        <v>0</v>
      </c>
      <c r="H127" t="s">
        <v>36</v>
      </c>
      <c r="I127">
        <v>16957</v>
      </c>
      <c r="J127" t="s">
        <v>13</v>
      </c>
      <c r="K127" t="s">
        <v>59</v>
      </c>
      <c r="L127" t="str">
        <f t="shared" si="3"/>
        <v>Brentford</v>
      </c>
      <c r="M127" s="12" t="str">
        <f t="shared" si="4"/>
        <v>Everton</v>
      </c>
      <c r="N127" s="12" t="str">
        <f t="shared" si="5"/>
        <v/>
      </c>
      <c r="O127" s="12"/>
      <c r="R127" s="7">
        <v>30</v>
      </c>
      <c r="S127" s="12">
        <v>9</v>
      </c>
      <c r="T127" s="12">
        <v>1</v>
      </c>
      <c r="U127" s="12">
        <v>10</v>
      </c>
    </row>
    <row r="128" spans="1:21" x14ac:dyDescent="0.25">
      <c r="A128">
        <v>13</v>
      </c>
      <c r="B128" t="s">
        <v>45</v>
      </c>
      <c r="C128" s="8">
        <v>44528</v>
      </c>
      <c r="D128">
        <v>0.58333333333333337</v>
      </c>
      <c r="E128" t="s">
        <v>20</v>
      </c>
      <c r="F128">
        <v>4</v>
      </c>
      <c r="G128">
        <v>2</v>
      </c>
      <c r="H128" t="s">
        <v>32</v>
      </c>
      <c r="I128">
        <v>32020</v>
      </c>
      <c r="J128" t="s">
        <v>22</v>
      </c>
      <c r="K128" t="s">
        <v>39</v>
      </c>
      <c r="L128" t="str">
        <f t="shared" si="3"/>
        <v>Leicester City</v>
      </c>
      <c r="M128" s="12" t="str">
        <f t="shared" si="4"/>
        <v>Watford</v>
      </c>
      <c r="N128" s="12" t="str">
        <f t="shared" si="5"/>
        <v/>
      </c>
      <c r="O128" s="12"/>
      <c r="R128" s="7">
        <v>31</v>
      </c>
      <c r="S128" s="12">
        <v>7</v>
      </c>
      <c r="T128" s="12">
        <v>3</v>
      </c>
      <c r="U128" s="12">
        <v>10</v>
      </c>
    </row>
    <row r="129" spans="1:21" x14ac:dyDescent="0.25">
      <c r="A129">
        <v>13</v>
      </c>
      <c r="B129" t="s">
        <v>45</v>
      </c>
      <c r="C129" s="8">
        <v>44528</v>
      </c>
      <c r="D129">
        <v>0.58333333333333337</v>
      </c>
      <c r="E129" t="s">
        <v>51</v>
      </c>
      <c r="F129">
        <v>2</v>
      </c>
      <c r="G129">
        <v>1</v>
      </c>
      <c r="H129" t="s">
        <v>47</v>
      </c>
      <c r="I129">
        <v>53245</v>
      </c>
      <c r="J129" t="s">
        <v>56</v>
      </c>
      <c r="K129" t="s">
        <v>14</v>
      </c>
      <c r="L129" t="str">
        <f t="shared" si="3"/>
        <v>Manchester City</v>
      </c>
      <c r="M129" s="12" t="str">
        <f t="shared" si="4"/>
        <v>West Ham</v>
      </c>
      <c r="N129" s="12" t="str">
        <f t="shared" si="5"/>
        <v/>
      </c>
      <c r="O129" s="12"/>
      <c r="R129" s="7">
        <v>32</v>
      </c>
      <c r="S129" s="12">
        <v>9</v>
      </c>
      <c r="T129" s="12">
        <v>1</v>
      </c>
      <c r="U129" s="12">
        <v>10</v>
      </c>
    </row>
    <row r="130" spans="1:21" x14ac:dyDescent="0.25">
      <c r="A130">
        <v>13</v>
      </c>
      <c r="B130" t="s">
        <v>45</v>
      </c>
      <c r="C130" s="8">
        <v>44528</v>
      </c>
      <c r="D130">
        <v>0.6875</v>
      </c>
      <c r="E130" t="s">
        <v>28</v>
      </c>
      <c r="F130">
        <v>1</v>
      </c>
      <c r="G130">
        <v>1</v>
      </c>
      <c r="H130" t="s">
        <v>16</v>
      </c>
      <c r="I130">
        <v>40041</v>
      </c>
      <c r="J130" t="s">
        <v>30</v>
      </c>
      <c r="K130" t="s">
        <v>53</v>
      </c>
      <c r="L130" t="str">
        <f t="shared" ref="L130:L193" si="6">IF(F130&gt;G130, E130, IF(F130&lt;G130, H130, ""))</f>
        <v/>
      </c>
      <c r="M130" s="12" t="str">
        <f t="shared" ref="M130:M193" si="7">IF(F130&lt;G130, E130, IF(F130&gt;G130, H130, ""))</f>
        <v/>
      </c>
      <c r="N130" s="12" t="str">
        <f t="shared" ref="N130:N193" si="8">IF(F130=G130, "Draw","")</f>
        <v>Draw</v>
      </c>
      <c r="O130" s="12"/>
      <c r="R130" s="7">
        <v>33</v>
      </c>
      <c r="S130" s="12">
        <v>9</v>
      </c>
      <c r="T130" s="12">
        <v>1</v>
      </c>
      <c r="U130" s="12">
        <v>10</v>
      </c>
    </row>
    <row r="131" spans="1:21" x14ac:dyDescent="0.25">
      <c r="A131">
        <v>14</v>
      </c>
      <c r="B131" t="s">
        <v>79</v>
      </c>
      <c r="C131" s="8">
        <v>44530</v>
      </c>
      <c r="D131">
        <v>0.8125</v>
      </c>
      <c r="E131" t="s">
        <v>46</v>
      </c>
      <c r="F131">
        <v>1</v>
      </c>
      <c r="G131">
        <v>1</v>
      </c>
      <c r="H131" t="s">
        <v>40</v>
      </c>
      <c r="I131">
        <v>50757</v>
      </c>
      <c r="J131" t="s">
        <v>48</v>
      </c>
      <c r="K131" t="s">
        <v>39</v>
      </c>
      <c r="L131" t="str">
        <f t="shared" si="6"/>
        <v/>
      </c>
      <c r="M131" s="12" t="str">
        <f t="shared" si="7"/>
        <v/>
      </c>
      <c r="N131" s="12" t="str">
        <f t="shared" si="8"/>
        <v>Draw</v>
      </c>
      <c r="O131" s="12"/>
      <c r="R131" s="7">
        <v>34</v>
      </c>
      <c r="S131" s="12">
        <v>6</v>
      </c>
      <c r="T131" s="12">
        <v>4</v>
      </c>
      <c r="U131" s="12">
        <v>10</v>
      </c>
    </row>
    <row r="132" spans="1:21" x14ac:dyDescent="0.25">
      <c r="A132">
        <v>14</v>
      </c>
      <c r="B132" t="s">
        <v>79</v>
      </c>
      <c r="C132" s="8">
        <v>44530</v>
      </c>
      <c r="D132">
        <v>0.84375</v>
      </c>
      <c r="E132" t="s">
        <v>17</v>
      </c>
      <c r="F132">
        <v>1</v>
      </c>
      <c r="G132">
        <v>0</v>
      </c>
      <c r="H132" t="s">
        <v>29</v>
      </c>
      <c r="I132">
        <v>35558</v>
      </c>
      <c r="J132" t="s">
        <v>58</v>
      </c>
      <c r="K132" t="s">
        <v>74</v>
      </c>
      <c r="L132" t="str">
        <f t="shared" si="6"/>
        <v>Leeds United</v>
      </c>
      <c r="M132" s="12" t="str">
        <f t="shared" si="7"/>
        <v>Crystal Palace</v>
      </c>
      <c r="N132" s="12" t="str">
        <f t="shared" si="8"/>
        <v/>
      </c>
      <c r="O132" s="12"/>
      <c r="R132" s="7">
        <v>35</v>
      </c>
      <c r="S132" s="12">
        <v>10</v>
      </c>
      <c r="T132" s="12"/>
      <c r="U132" s="12">
        <v>10</v>
      </c>
    </row>
    <row r="133" spans="1:21" x14ac:dyDescent="0.25">
      <c r="A133">
        <v>14</v>
      </c>
      <c r="B133" t="s">
        <v>80</v>
      </c>
      <c r="C133" s="8">
        <v>44531</v>
      </c>
      <c r="D133">
        <v>0.8125</v>
      </c>
      <c r="E133" t="s">
        <v>37</v>
      </c>
      <c r="F133">
        <v>2</v>
      </c>
      <c r="G133">
        <v>2</v>
      </c>
      <c r="H133" t="s">
        <v>20</v>
      </c>
      <c r="I133">
        <v>26951</v>
      </c>
      <c r="J133" t="s">
        <v>66</v>
      </c>
      <c r="K133" t="s">
        <v>71</v>
      </c>
      <c r="L133" t="str">
        <f t="shared" si="6"/>
        <v/>
      </c>
      <c r="M133" s="12" t="str">
        <f t="shared" si="7"/>
        <v/>
      </c>
      <c r="N133" s="12" t="str">
        <f t="shared" si="8"/>
        <v>Draw</v>
      </c>
      <c r="O133" s="12"/>
      <c r="R133" s="7">
        <v>36</v>
      </c>
      <c r="S133" s="12">
        <v>8</v>
      </c>
      <c r="T133" s="12">
        <v>2</v>
      </c>
      <c r="U133" s="12">
        <v>10</v>
      </c>
    </row>
    <row r="134" spans="1:21" x14ac:dyDescent="0.25">
      <c r="A134">
        <v>14</v>
      </c>
      <c r="B134" t="s">
        <v>80</v>
      </c>
      <c r="C134" s="8">
        <v>44531</v>
      </c>
      <c r="D134">
        <v>0.8125</v>
      </c>
      <c r="E134" t="s">
        <v>47</v>
      </c>
      <c r="F134">
        <v>1</v>
      </c>
      <c r="G134">
        <v>1</v>
      </c>
      <c r="H134" t="s">
        <v>25</v>
      </c>
      <c r="I134">
        <v>59626</v>
      </c>
      <c r="J134" t="s">
        <v>70</v>
      </c>
      <c r="K134" t="s">
        <v>73</v>
      </c>
      <c r="L134" t="str">
        <f t="shared" si="6"/>
        <v/>
      </c>
      <c r="M134" s="12" t="str">
        <f t="shared" si="7"/>
        <v/>
      </c>
      <c r="N134" s="12" t="str">
        <f t="shared" si="8"/>
        <v>Draw</v>
      </c>
      <c r="O134" s="12"/>
      <c r="R134" s="7">
        <v>37</v>
      </c>
      <c r="S134" s="12">
        <v>5</v>
      </c>
      <c r="T134" s="12">
        <v>5</v>
      </c>
      <c r="U134" s="12">
        <v>10</v>
      </c>
    </row>
    <row r="135" spans="1:21" x14ac:dyDescent="0.25">
      <c r="A135">
        <v>14</v>
      </c>
      <c r="B135" t="s">
        <v>80</v>
      </c>
      <c r="C135" s="8">
        <v>44531</v>
      </c>
      <c r="D135">
        <v>0.8125</v>
      </c>
      <c r="E135" t="s">
        <v>21</v>
      </c>
      <c r="F135">
        <v>0</v>
      </c>
      <c r="G135">
        <v>0</v>
      </c>
      <c r="H135" t="s">
        <v>24</v>
      </c>
      <c r="I135">
        <v>30328</v>
      </c>
      <c r="J135" t="s">
        <v>64</v>
      </c>
      <c r="K135" t="s">
        <v>81</v>
      </c>
      <c r="L135" t="str">
        <f t="shared" si="6"/>
        <v/>
      </c>
      <c r="M135" s="12" t="str">
        <f t="shared" si="7"/>
        <v/>
      </c>
      <c r="N135" s="12" t="str">
        <f t="shared" si="8"/>
        <v>Draw</v>
      </c>
      <c r="O135" s="12"/>
      <c r="R135" s="7">
        <v>38</v>
      </c>
      <c r="S135" s="12">
        <v>10</v>
      </c>
      <c r="T135" s="12"/>
      <c r="U135" s="12">
        <v>10</v>
      </c>
    </row>
    <row r="136" spans="1:21" x14ac:dyDescent="0.25">
      <c r="A136">
        <v>14</v>
      </c>
      <c r="B136" t="s">
        <v>80</v>
      </c>
      <c r="C136" s="8">
        <v>44531</v>
      </c>
      <c r="D136">
        <v>0.8125</v>
      </c>
      <c r="E136" t="s">
        <v>32</v>
      </c>
      <c r="F136">
        <v>1</v>
      </c>
      <c r="G136">
        <v>2</v>
      </c>
      <c r="H136" t="s">
        <v>28</v>
      </c>
      <c r="I136">
        <v>20388</v>
      </c>
      <c r="J136" t="s">
        <v>34</v>
      </c>
      <c r="K136" t="s">
        <v>27</v>
      </c>
      <c r="L136" t="str">
        <f t="shared" si="6"/>
        <v>Chelsea</v>
      </c>
      <c r="M136" s="12" t="str">
        <f t="shared" si="7"/>
        <v>Watford</v>
      </c>
      <c r="N136" s="12" t="str">
        <f t="shared" si="8"/>
        <v/>
      </c>
      <c r="O136" s="12"/>
      <c r="R136" s="7" t="s">
        <v>121</v>
      </c>
      <c r="S136" s="12">
        <v>292</v>
      </c>
      <c r="T136" s="12">
        <v>88</v>
      </c>
      <c r="U136" s="12">
        <v>380</v>
      </c>
    </row>
    <row r="137" spans="1:21" x14ac:dyDescent="0.25">
      <c r="A137">
        <v>14</v>
      </c>
      <c r="B137" t="s">
        <v>80</v>
      </c>
      <c r="C137" s="8">
        <v>44531</v>
      </c>
      <c r="D137">
        <v>0.84375</v>
      </c>
      <c r="E137" t="s">
        <v>33</v>
      </c>
      <c r="F137">
        <v>1</v>
      </c>
      <c r="G137">
        <v>2</v>
      </c>
      <c r="H137" t="s">
        <v>51</v>
      </c>
      <c r="I137">
        <v>41400</v>
      </c>
      <c r="J137" t="s">
        <v>55</v>
      </c>
      <c r="K137" t="s">
        <v>35</v>
      </c>
      <c r="L137" t="str">
        <f t="shared" si="6"/>
        <v>Manchester City</v>
      </c>
      <c r="M137" s="12" t="str">
        <f t="shared" si="7"/>
        <v>Aston Villa</v>
      </c>
      <c r="N137" s="12" t="str">
        <f t="shared" si="8"/>
        <v/>
      </c>
      <c r="O137" s="12"/>
    </row>
    <row r="138" spans="1:21" x14ac:dyDescent="0.25">
      <c r="A138">
        <v>14</v>
      </c>
      <c r="B138" t="s">
        <v>80</v>
      </c>
      <c r="C138" s="8">
        <v>44531</v>
      </c>
      <c r="D138">
        <v>0.84375</v>
      </c>
      <c r="E138" t="s">
        <v>36</v>
      </c>
      <c r="F138">
        <v>1</v>
      </c>
      <c r="G138">
        <v>4</v>
      </c>
      <c r="H138" t="s">
        <v>42</v>
      </c>
      <c r="I138">
        <v>39641</v>
      </c>
      <c r="J138" t="s">
        <v>38</v>
      </c>
      <c r="K138" t="s">
        <v>19</v>
      </c>
      <c r="L138" t="str">
        <f t="shared" si="6"/>
        <v>Liverpool</v>
      </c>
      <c r="M138" s="12" t="str">
        <f t="shared" si="7"/>
        <v>Everton</v>
      </c>
      <c r="N138" s="12" t="str">
        <f t="shared" si="8"/>
        <v/>
      </c>
      <c r="O138" s="12"/>
    </row>
    <row r="139" spans="1:21" x14ac:dyDescent="0.25">
      <c r="A139">
        <v>14</v>
      </c>
      <c r="B139" t="s">
        <v>82</v>
      </c>
      <c r="C139" s="8">
        <v>44532</v>
      </c>
      <c r="D139">
        <v>0.8125</v>
      </c>
      <c r="E139" t="s">
        <v>50</v>
      </c>
      <c r="F139">
        <v>2</v>
      </c>
      <c r="G139">
        <v>0</v>
      </c>
      <c r="H139" t="s">
        <v>11</v>
      </c>
      <c r="I139">
        <v>54202</v>
      </c>
      <c r="J139" t="s">
        <v>52</v>
      </c>
      <c r="K139" t="s">
        <v>31</v>
      </c>
      <c r="L139" t="str">
        <f t="shared" si="6"/>
        <v>Tottenham</v>
      </c>
      <c r="M139" s="12" t="str">
        <f t="shared" si="7"/>
        <v>Brentford</v>
      </c>
      <c r="N139" s="12" t="str">
        <f t="shared" si="8"/>
        <v/>
      </c>
      <c r="O139" s="12"/>
    </row>
    <row r="140" spans="1:21" x14ac:dyDescent="0.25">
      <c r="A140">
        <v>14</v>
      </c>
      <c r="B140" t="s">
        <v>82</v>
      </c>
      <c r="C140" s="8">
        <v>44532</v>
      </c>
      <c r="D140">
        <v>0.84375</v>
      </c>
      <c r="E140" t="s">
        <v>16</v>
      </c>
      <c r="F140">
        <v>3</v>
      </c>
      <c r="G140">
        <v>2</v>
      </c>
      <c r="H140" t="s">
        <v>12</v>
      </c>
      <c r="I140">
        <v>73123</v>
      </c>
      <c r="J140" t="s">
        <v>18</v>
      </c>
      <c r="K140" t="s">
        <v>49</v>
      </c>
      <c r="L140" t="str">
        <f t="shared" si="6"/>
        <v>Manchester Utd</v>
      </c>
      <c r="M140" s="12" t="str">
        <f t="shared" si="7"/>
        <v>Arsenal</v>
      </c>
      <c r="N140" s="12" t="str">
        <f t="shared" si="8"/>
        <v/>
      </c>
      <c r="O140" s="12"/>
    </row>
    <row r="141" spans="1:21" x14ac:dyDescent="0.25">
      <c r="A141">
        <v>15</v>
      </c>
      <c r="B141" t="s">
        <v>15</v>
      </c>
      <c r="C141" s="8">
        <v>44534</v>
      </c>
      <c r="D141">
        <v>0.52083333333333337</v>
      </c>
      <c r="E141" t="s">
        <v>47</v>
      </c>
      <c r="F141">
        <v>3</v>
      </c>
      <c r="G141">
        <v>2</v>
      </c>
      <c r="H141" t="s">
        <v>28</v>
      </c>
      <c r="I141">
        <v>59942</v>
      </c>
      <c r="J141" t="s">
        <v>70</v>
      </c>
      <c r="K141" t="s">
        <v>44</v>
      </c>
      <c r="L141" t="str">
        <f t="shared" si="6"/>
        <v>West Ham</v>
      </c>
      <c r="M141" s="12" t="str">
        <f t="shared" si="7"/>
        <v>Chelsea</v>
      </c>
      <c r="N141" s="12" t="str">
        <f t="shared" si="8"/>
        <v/>
      </c>
      <c r="O141" s="12"/>
    </row>
    <row r="142" spans="1:21" x14ac:dyDescent="0.25">
      <c r="A142">
        <v>15</v>
      </c>
      <c r="B142" t="s">
        <v>15</v>
      </c>
      <c r="C142" s="8">
        <v>44534</v>
      </c>
      <c r="D142">
        <v>0.625</v>
      </c>
      <c r="E142" t="s">
        <v>46</v>
      </c>
      <c r="F142">
        <v>1</v>
      </c>
      <c r="G142">
        <v>0</v>
      </c>
      <c r="H142" t="s">
        <v>24</v>
      </c>
      <c r="I142">
        <v>51948</v>
      </c>
      <c r="J142" t="s">
        <v>48</v>
      </c>
      <c r="K142" t="s">
        <v>19</v>
      </c>
      <c r="L142" t="str">
        <f t="shared" si="6"/>
        <v>Newcastle Utd</v>
      </c>
      <c r="M142" s="12" t="str">
        <f t="shared" si="7"/>
        <v>Burnley</v>
      </c>
      <c r="N142" s="12" t="str">
        <f t="shared" si="8"/>
        <v/>
      </c>
      <c r="O142" s="12"/>
    </row>
    <row r="143" spans="1:21" x14ac:dyDescent="0.25">
      <c r="A143">
        <v>15</v>
      </c>
      <c r="B143" t="s">
        <v>15</v>
      </c>
      <c r="C143" s="8">
        <v>44534</v>
      </c>
      <c r="D143">
        <v>0.625</v>
      </c>
      <c r="E143" t="s">
        <v>37</v>
      </c>
      <c r="F143">
        <v>1</v>
      </c>
      <c r="G143">
        <v>1</v>
      </c>
      <c r="H143" t="s">
        <v>25</v>
      </c>
      <c r="I143">
        <v>28706</v>
      </c>
      <c r="J143" t="s">
        <v>66</v>
      </c>
      <c r="K143" t="s">
        <v>53</v>
      </c>
      <c r="L143" t="str">
        <f t="shared" si="6"/>
        <v/>
      </c>
      <c r="M143" s="12" t="str">
        <f t="shared" si="7"/>
        <v/>
      </c>
      <c r="N143" s="12" t="str">
        <f t="shared" si="8"/>
        <v>Draw</v>
      </c>
      <c r="O143" s="12"/>
    </row>
    <row r="144" spans="1:21" x14ac:dyDescent="0.25">
      <c r="A144">
        <v>15</v>
      </c>
      <c r="B144" t="s">
        <v>15</v>
      </c>
      <c r="C144" s="8">
        <v>44534</v>
      </c>
      <c r="D144">
        <v>0.625</v>
      </c>
      <c r="E144" t="s">
        <v>21</v>
      </c>
      <c r="F144">
        <v>0</v>
      </c>
      <c r="G144">
        <v>1</v>
      </c>
      <c r="H144" t="s">
        <v>42</v>
      </c>
      <c r="I144">
        <v>30729</v>
      </c>
      <c r="J144" t="s">
        <v>64</v>
      </c>
      <c r="K144" t="s">
        <v>73</v>
      </c>
      <c r="L144" t="str">
        <f t="shared" si="6"/>
        <v>Liverpool</v>
      </c>
      <c r="M144" s="12" t="str">
        <f t="shared" si="7"/>
        <v>Wolves</v>
      </c>
      <c r="N144" s="12" t="str">
        <f t="shared" si="8"/>
        <v/>
      </c>
      <c r="O144" s="12"/>
    </row>
    <row r="145" spans="1:19" x14ac:dyDescent="0.25">
      <c r="A145">
        <v>15</v>
      </c>
      <c r="B145" t="s">
        <v>15</v>
      </c>
      <c r="C145" s="8">
        <v>44534</v>
      </c>
      <c r="D145">
        <v>0.72916666666666663</v>
      </c>
      <c r="E145" t="s">
        <v>32</v>
      </c>
      <c r="F145">
        <v>1</v>
      </c>
      <c r="G145">
        <v>3</v>
      </c>
      <c r="H145" t="s">
        <v>51</v>
      </c>
      <c r="I145">
        <v>20673</v>
      </c>
      <c r="J145" t="s">
        <v>34</v>
      </c>
      <c r="K145" t="s">
        <v>76</v>
      </c>
      <c r="L145" t="str">
        <f t="shared" si="6"/>
        <v>Manchester City</v>
      </c>
      <c r="M145" s="12" t="str">
        <f t="shared" si="7"/>
        <v>Watford</v>
      </c>
      <c r="N145" s="12" t="str">
        <f t="shared" si="8"/>
        <v/>
      </c>
      <c r="O145" s="12"/>
    </row>
    <row r="146" spans="1:19" x14ac:dyDescent="0.25">
      <c r="A146">
        <v>15</v>
      </c>
      <c r="B146" t="s">
        <v>45</v>
      </c>
      <c r="C146" s="8">
        <v>44535</v>
      </c>
      <c r="D146">
        <v>0.58333333333333337</v>
      </c>
      <c r="E146" t="s">
        <v>17</v>
      </c>
      <c r="F146">
        <v>2</v>
      </c>
      <c r="G146">
        <v>2</v>
      </c>
      <c r="H146" t="s">
        <v>11</v>
      </c>
      <c r="I146">
        <v>35639</v>
      </c>
      <c r="J146" t="s">
        <v>58</v>
      </c>
      <c r="K146" t="s">
        <v>27</v>
      </c>
      <c r="L146" t="str">
        <f t="shared" si="6"/>
        <v/>
      </c>
      <c r="M146" s="12" t="str">
        <f t="shared" si="7"/>
        <v/>
      </c>
      <c r="N146" s="12" t="str">
        <f t="shared" si="8"/>
        <v>Draw</v>
      </c>
      <c r="O146" s="12"/>
    </row>
    <row r="147" spans="1:19" x14ac:dyDescent="0.25">
      <c r="A147">
        <v>15</v>
      </c>
      <c r="B147" t="s">
        <v>45</v>
      </c>
      <c r="C147" s="8">
        <v>44535</v>
      </c>
      <c r="D147">
        <v>0.58333333333333337</v>
      </c>
      <c r="E147" t="s">
        <v>50</v>
      </c>
      <c r="F147">
        <v>3</v>
      </c>
      <c r="G147">
        <v>0</v>
      </c>
      <c r="H147" t="s">
        <v>40</v>
      </c>
      <c r="I147">
        <v>57088</v>
      </c>
      <c r="J147" t="s">
        <v>52</v>
      </c>
      <c r="K147" t="s">
        <v>75</v>
      </c>
      <c r="L147" t="str">
        <f t="shared" si="6"/>
        <v>Tottenham</v>
      </c>
      <c r="M147" s="12" t="str">
        <f t="shared" si="7"/>
        <v>Norwich City</v>
      </c>
      <c r="N147" s="12" t="str">
        <f t="shared" si="8"/>
        <v/>
      </c>
      <c r="O147" s="12"/>
    </row>
    <row r="148" spans="1:19" x14ac:dyDescent="0.25">
      <c r="A148">
        <v>15</v>
      </c>
      <c r="B148" t="s">
        <v>45</v>
      </c>
      <c r="C148" s="8">
        <v>44535</v>
      </c>
      <c r="D148">
        <v>0.58333333333333337</v>
      </c>
      <c r="E148" t="s">
        <v>16</v>
      </c>
      <c r="F148">
        <v>1</v>
      </c>
      <c r="G148">
        <v>0</v>
      </c>
      <c r="H148" t="s">
        <v>29</v>
      </c>
      <c r="I148">
        <v>73172</v>
      </c>
      <c r="J148" t="s">
        <v>18</v>
      </c>
      <c r="K148" t="s">
        <v>23</v>
      </c>
      <c r="L148" t="str">
        <f t="shared" si="6"/>
        <v>Manchester Utd</v>
      </c>
      <c r="M148" s="12" t="str">
        <f t="shared" si="7"/>
        <v>Crystal Palace</v>
      </c>
      <c r="N148" s="12" t="str">
        <f t="shared" si="8"/>
        <v/>
      </c>
      <c r="O148" s="12"/>
      <c r="R148" s="6" t="s">
        <v>120</v>
      </c>
      <c r="S148" t="s">
        <v>221</v>
      </c>
    </row>
    <row r="149" spans="1:19" x14ac:dyDescent="0.25">
      <c r="A149">
        <v>15</v>
      </c>
      <c r="B149" t="s">
        <v>45</v>
      </c>
      <c r="C149" s="8">
        <v>44535</v>
      </c>
      <c r="D149">
        <v>0.6875</v>
      </c>
      <c r="E149" t="s">
        <v>33</v>
      </c>
      <c r="F149">
        <v>2</v>
      </c>
      <c r="G149">
        <v>1</v>
      </c>
      <c r="H149" t="s">
        <v>20</v>
      </c>
      <c r="I149">
        <v>41572</v>
      </c>
      <c r="J149" t="s">
        <v>55</v>
      </c>
      <c r="K149" t="s">
        <v>14</v>
      </c>
      <c r="L149" t="str">
        <f t="shared" si="6"/>
        <v>Aston Villa</v>
      </c>
      <c r="M149" s="12" t="str">
        <f t="shared" si="7"/>
        <v>Leicester City</v>
      </c>
      <c r="N149" s="12" t="str">
        <f t="shared" si="8"/>
        <v/>
      </c>
      <c r="O149" s="12"/>
      <c r="R149" s="7" t="s">
        <v>45</v>
      </c>
      <c r="S149" s="12">
        <v>114</v>
      </c>
    </row>
    <row r="150" spans="1:19" x14ac:dyDescent="0.25">
      <c r="A150">
        <v>15</v>
      </c>
      <c r="B150" t="s">
        <v>69</v>
      </c>
      <c r="C150" s="8">
        <v>44536</v>
      </c>
      <c r="D150">
        <v>0.83333333333333337</v>
      </c>
      <c r="E150" t="s">
        <v>36</v>
      </c>
      <c r="F150">
        <v>2</v>
      </c>
      <c r="G150">
        <v>1</v>
      </c>
      <c r="H150" t="s">
        <v>12</v>
      </c>
      <c r="I150">
        <v>38906</v>
      </c>
      <c r="J150" t="s">
        <v>38</v>
      </c>
      <c r="K150" t="s">
        <v>35</v>
      </c>
      <c r="L150" t="str">
        <f t="shared" si="6"/>
        <v>Everton</v>
      </c>
      <c r="M150" s="12" t="str">
        <f t="shared" si="7"/>
        <v>Arsenal</v>
      </c>
      <c r="N150" s="12" t="str">
        <f t="shared" si="8"/>
        <v/>
      </c>
      <c r="O150" s="12"/>
      <c r="R150" s="7" t="s">
        <v>69</v>
      </c>
      <c r="S150" s="12">
        <v>14</v>
      </c>
    </row>
    <row r="151" spans="1:19" x14ac:dyDescent="0.25">
      <c r="A151">
        <v>16</v>
      </c>
      <c r="B151" t="s">
        <v>10</v>
      </c>
      <c r="C151" s="8">
        <v>44540</v>
      </c>
      <c r="D151">
        <v>0.83333333333333337</v>
      </c>
      <c r="E151" t="s">
        <v>11</v>
      </c>
      <c r="F151">
        <v>2</v>
      </c>
      <c r="G151">
        <v>1</v>
      </c>
      <c r="H151" t="s">
        <v>32</v>
      </c>
      <c r="I151">
        <v>16861</v>
      </c>
      <c r="J151" t="s">
        <v>13</v>
      </c>
      <c r="K151" t="s">
        <v>14</v>
      </c>
      <c r="L151" t="str">
        <f t="shared" si="6"/>
        <v>Brentford</v>
      </c>
      <c r="M151" s="12" t="str">
        <f t="shared" si="7"/>
        <v>Watford</v>
      </c>
      <c r="N151" s="12" t="str">
        <f t="shared" si="8"/>
        <v/>
      </c>
      <c r="O151" s="12"/>
      <c r="R151" s="7" t="s">
        <v>79</v>
      </c>
      <c r="S151" s="12">
        <v>18</v>
      </c>
    </row>
    <row r="152" spans="1:19" x14ac:dyDescent="0.25">
      <c r="A152">
        <v>16</v>
      </c>
      <c r="B152" t="s">
        <v>15</v>
      </c>
      <c r="C152" s="8">
        <v>44541</v>
      </c>
      <c r="D152">
        <v>0.52083333333333337</v>
      </c>
      <c r="E152" t="s">
        <v>51</v>
      </c>
      <c r="F152">
        <v>1</v>
      </c>
      <c r="G152">
        <v>0</v>
      </c>
      <c r="H152" t="s">
        <v>21</v>
      </c>
      <c r="I152">
        <v>52613</v>
      </c>
      <c r="J152" t="s">
        <v>56</v>
      </c>
      <c r="K152" t="s">
        <v>31</v>
      </c>
      <c r="L152" t="str">
        <f t="shared" si="6"/>
        <v>Manchester City</v>
      </c>
      <c r="M152" s="12" t="str">
        <f t="shared" si="7"/>
        <v>Wolves</v>
      </c>
      <c r="N152" s="12" t="str">
        <f t="shared" si="8"/>
        <v/>
      </c>
      <c r="O152" s="12"/>
      <c r="R152" s="7" t="s">
        <v>80</v>
      </c>
      <c r="S152" s="12">
        <v>32</v>
      </c>
    </row>
    <row r="153" spans="1:19" x14ac:dyDescent="0.25">
      <c r="A153">
        <v>16</v>
      </c>
      <c r="B153" t="s">
        <v>15</v>
      </c>
      <c r="C153" s="8">
        <v>44541</v>
      </c>
      <c r="D153">
        <v>0.625</v>
      </c>
      <c r="E153" t="s">
        <v>42</v>
      </c>
      <c r="F153">
        <v>1</v>
      </c>
      <c r="G153">
        <v>0</v>
      </c>
      <c r="H153" t="s">
        <v>33</v>
      </c>
      <c r="I153">
        <v>53093</v>
      </c>
      <c r="J153" t="s">
        <v>54</v>
      </c>
      <c r="K153" t="s">
        <v>65</v>
      </c>
      <c r="L153" t="str">
        <f t="shared" si="6"/>
        <v>Liverpool</v>
      </c>
      <c r="M153" s="12" t="str">
        <f t="shared" si="7"/>
        <v>Aston Villa</v>
      </c>
      <c r="N153" s="12" t="str">
        <f t="shared" si="8"/>
        <v/>
      </c>
      <c r="O153" s="12"/>
      <c r="R153" s="7" t="s">
        <v>82</v>
      </c>
      <c r="S153" s="12">
        <v>19</v>
      </c>
    </row>
    <row r="154" spans="1:19" x14ac:dyDescent="0.25">
      <c r="A154">
        <v>16</v>
      </c>
      <c r="B154" t="s">
        <v>15</v>
      </c>
      <c r="C154" s="8">
        <v>44541</v>
      </c>
      <c r="D154">
        <v>0.625</v>
      </c>
      <c r="E154" t="s">
        <v>12</v>
      </c>
      <c r="F154">
        <v>3</v>
      </c>
      <c r="G154">
        <v>0</v>
      </c>
      <c r="H154" t="s">
        <v>37</v>
      </c>
      <c r="I154">
        <v>59653</v>
      </c>
      <c r="J154" t="s">
        <v>68</v>
      </c>
      <c r="K154" t="s">
        <v>75</v>
      </c>
      <c r="L154" t="str">
        <f t="shared" si="6"/>
        <v>Arsenal</v>
      </c>
      <c r="M154" s="12" t="str">
        <f t="shared" si="7"/>
        <v>Southampton</v>
      </c>
      <c r="N154" s="12" t="str">
        <f t="shared" si="8"/>
        <v/>
      </c>
      <c r="O154" s="12"/>
      <c r="R154" s="7" t="s">
        <v>10</v>
      </c>
      <c r="S154" s="12">
        <v>10</v>
      </c>
    </row>
    <row r="155" spans="1:19" x14ac:dyDescent="0.25">
      <c r="A155">
        <v>16</v>
      </c>
      <c r="B155" t="s">
        <v>15</v>
      </c>
      <c r="C155" s="8">
        <v>44541</v>
      </c>
      <c r="D155">
        <v>0.625</v>
      </c>
      <c r="E155" t="s">
        <v>28</v>
      </c>
      <c r="F155">
        <v>3</v>
      </c>
      <c r="G155">
        <v>2</v>
      </c>
      <c r="H155" t="s">
        <v>17</v>
      </c>
      <c r="I155">
        <v>39959</v>
      </c>
      <c r="J155" t="s">
        <v>30</v>
      </c>
      <c r="K155" t="s">
        <v>73</v>
      </c>
      <c r="L155" t="str">
        <f t="shared" si="6"/>
        <v>Chelsea</v>
      </c>
      <c r="M155" s="12" t="str">
        <f t="shared" si="7"/>
        <v>Leeds United</v>
      </c>
      <c r="N155" s="12" t="str">
        <f t="shared" si="8"/>
        <v/>
      </c>
      <c r="O155" s="12"/>
      <c r="R155" s="7" t="s">
        <v>15</v>
      </c>
      <c r="S155" s="12">
        <v>173</v>
      </c>
    </row>
    <row r="156" spans="1:19" x14ac:dyDescent="0.25">
      <c r="A156">
        <v>16</v>
      </c>
      <c r="B156" t="s">
        <v>15</v>
      </c>
      <c r="C156" s="8">
        <v>44541</v>
      </c>
      <c r="D156">
        <v>0.72916666666666663</v>
      </c>
      <c r="E156" t="s">
        <v>40</v>
      </c>
      <c r="F156">
        <v>0</v>
      </c>
      <c r="G156">
        <v>1</v>
      </c>
      <c r="H156" t="s">
        <v>16</v>
      </c>
      <c r="I156">
        <v>27606</v>
      </c>
      <c r="J156" t="s">
        <v>43</v>
      </c>
      <c r="K156" t="s">
        <v>59</v>
      </c>
      <c r="L156" t="str">
        <f t="shared" si="6"/>
        <v>Manchester Utd</v>
      </c>
      <c r="M156" s="12" t="str">
        <f t="shared" si="7"/>
        <v>Norwich City</v>
      </c>
      <c r="N156" s="12" t="str">
        <f t="shared" si="8"/>
        <v/>
      </c>
      <c r="O156" s="12"/>
      <c r="R156" s="7" t="s">
        <v>121</v>
      </c>
      <c r="S156" s="12">
        <v>380</v>
      </c>
    </row>
    <row r="157" spans="1:19" x14ac:dyDescent="0.25">
      <c r="A157">
        <v>16</v>
      </c>
      <c r="B157" t="s">
        <v>45</v>
      </c>
      <c r="C157" s="8">
        <v>44542</v>
      </c>
      <c r="D157">
        <v>0.58333333333333337</v>
      </c>
      <c r="E157" t="s">
        <v>24</v>
      </c>
      <c r="F157">
        <v>0</v>
      </c>
      <c r="G157">
        <v>0</v>
      </c>
      <c r="H157" t="s">
        <v>47</v>
      </c>
      <c r="I157">
        <v>18065</v>
      </c>
      <c r="J157" t="s">
        <v>26</v>
      </c>
      <c r="K157" t="s">
        <v>57</v>
      </c>
      <c r="L157" t="str">
        <f t="shared" si="6"/>
        <v/>
      </c>
      <c r="M157" s="12" t="str">
        <f t="shared" si="7"/>
        <v/>
      </c>
      <c r="N157" s="12" t="str">
        <f t="shared" si="8"/>
        <v>Draw</v>
      </c>
      <c r="O157" s="12"/>
    </row>
    <row r="158" spans="1:19" x14ac:dyDescent="0.25">
      <c r="A158">
        <v>16</v>
      </c>
      <c r="B158" t="s">
        <v>45</v>
      </c>
      <c r="C158" s="8">
        <v>44542</v>
      </c>
      <c r="D158">
        <v>0.58333333333333337</v>
      </c>
      <c r="E158" t="s">
        <v>20</v>
      </c>
      <c r="F158">
        <v>4</v>
      </c>
      <c r="G158">
        <v>0</v>
      </c>
      <c r="H158" t="s">
        <v>46</v>
      </c>
      <c r="I158">
        <v>31959</v>
      </c>
      <c r="J158" t="s">
        <v>22</v>
      </c>
      <c r="K158" t="s">
        <v>72</v>
      </c>
      <c r="L158" t="str">
        <f t="shared" si="6"/>
        <v>Leicester City</v>
      </c>
      <c r="M158" s="12" t="str">
        <f t="shared" si="7"/>
        <v>Newcastle Utd</v>
      </c>
      <c r="N158" s="12" t="str">
        <f t="shared" si="8"/>
        <v/>
      </c>
      <c r="O158" s="12"/>
    </row>
    <row r="159" spans="1:19" x14ac:dyDescent="0.25">
      <c r="A159">
        <v>16</v>
      </c>
      <c r="B159" t="s">
        <v>45</v>
      </c>
      <c r="C159" s="8">
        <v>44542</v>
      </c>
      <c r="D159">
        <v>0.6875</v>
      </c>
      <c r="E159" t="s">
        <v>29</v>
      </c>
      <c r="F159">
        <v>3</v>
      </c>
      <c r="G159">
        <v>1</v>
      </c>
      <c r="H159" t="s">
        <v>36</v>
      </c>
      <c r="I159">
        <v>24066</v>
      </c>
      <c r="J159" t="s">
        <v>61</v>
      </c>
      <c r="K159" t="s">
        <v>39</v>
      </c>
      <c r="L159" t="str">
        <f t="shared" si="6"/>
        <v>Crystal Palace</v>
      </c>
      <c r="M159" s="12" t="str">
        <f t="shared" si="7"/>
        <v>Everton</v>
      </c>
      <c r="N159" s="12" t="str">
        <f t="shared" si="8"/>
        <v/>
      </c>
      <c r="O159" s="12"/>
    </row>
    <row r="160" spans="1:19" x14ac:dyDescent="0.25">
      <c r="A160">
        <v>17</v>
      </c>
      <c r="B160" t="s">
        <v>79</v>
      </c>
      <c r="C160" s="8">
        <v>44544</v>
      </c>
      <c r="D160">
        <v>0.82291666666666663</v>
      </c>
      <c r="E160" t="s">
        <v>40</v>
      </c>
      <c r="F160">
        <v>0</v>
      </c>
      <c r="G160">
        <v>2</v>
      </c>
      <c r="H160" t="s">
        <v>33</v>
      </c>
      <c r="I160">
        <v>26836</v>
      </c>
      <c r="J160" t="s">
        <v>43</v>
      </c>
      <c r="K160" t="s">
        <v>27</v>
      </c>
      <c r="L160" t="str">
        <f t="shared" si="6"/>
        <v>Aston Villa</v>
      </c>
      <c r="M160" s="12" t="str">
        <f t="shared" si="7"/>
        <v>Norwich City</v>
      </c>
      <c r="N160" s="12" t="str">
        <f t="shared" si="8"/>
        <v/>
      </c>
      <c r="O160" s="12"/>
    </row>
    <row r="161" spans="1:15" x14ac:dyDescent="0.25">
      <c r="A161">
        <v>17</v>
      </c>
      <c r="B161" t="s">
        <v>79</v>
      </c>
      <c r="C161" s="8">
        <v>44544</v>
      </c>
      <c r="D161">
        <v>0.83333333333333337</v>
      </c>
      <c r="E161" t="s">
        <v>51</v>
      </c>
      <c r="F161">
        <v>7</v>
      </c>
      <c r="G161">
        <v>0</v>
      </c>
      <c r="H161" t="s">
        <v>17</v>
      </c>
      <c r="I161">
        <v>52401</v>
      </c>
      <c r="J161" t="s">
        <v>56</v>
      </c>
      <c r="K161" t="s">
        <v>19</v>
      </c>
      <c r="L161" t="str">
        <f t="shared" si="6"/>
        <v>Manchester City</v>
      </c>
      <c r="M161" s="12" t="str">
        <f t="shared" si="7"/>
        <v>Leeds United</v>
      </c>
      <c r="N161" s="12" t="str">
        <f t="shared" si="8"/>
        <v/>
      </c>
      <c r="O161" s="12"/>
    </row>
    <row r="162" spans="1:15" x14ac:dyDescent="0.25">
      <c r="A162">
        <v>17</v>
      </c>
      <c r="B162" t="s">
        <v>80</v>
      </c>
      <c r="C162" s="8">
        <v>44545</v>
      </c>
      <c r="D162">
        <v>0.8125</v>
      </c>
      <c r="E162" t="s">
        <v>25</v>
      </c>
      <c r="F162">
        <v>0</v>
      </c>
      <c r="G162">
        <v>1</v>
      </c>
      <c r="H162" t="s">
        <v>21</v>
      </c>
      <c r="I162">
        <v>30362</v>
      </c>
      <c r="J162" t="s">
        <v>62</v>
      </c>
      <c r="K162" t="s">
        <v>83</v>
      </c>
      <c r="L162" t="str">
        <f t="shared" si="6"/>
        <v>Wolves</v>
      </c>
      <c r="M162" s="12" t="str">
        <f t="shared" si="7"/>
        <v>Brighton</v>
      </c>
      <c r="N162" s="12" t="str">
        <f t="shared" si="8"/>
        <v/>
      </c>
      <c r="O162" s="12"/>
    </row>
    <row r="163" spans="1:15" x14ac:dyDescent="0.25">
      <c r="A163">
        <v>17</v>
      </c>
      <c r="B163" t="s">
        <v>80</v>
      </c>
      <c r="C163" s="8">
        <v>44545</v>
      </c>
      <c r="D163">
        <v>0.8125</v>
      </c>
      <c r="E163" t="s">
        <v>29</v>
      </c>
      <c r="F163">
        <v>2</v>
      </c>
      <c r="G163">
        <v>2</v>
      </c>
      <c r="H163" t="s">
        <v>37</v>
      </c>
      <c r="I163">
        <v>22861</v>
      </c>
      <c r="J163" t="s">
        <v>61</v>
      </c>
      <c r="K163" t="s">
        <v>76</v>
      </c>
      <c r="L163" t="str">
        <f t="shared" si="6"/>
        <v/>
      </c>
      <c r="M163" s="12" t="str">
        <f t="shared" si="7"/>
        <v/>
      </c>
      <c r="N163" s="12" t="str">
        <f t="shared" si="8"/>
        <v>Draw</v>
      </c>
      <c r="O163" s="12"/>
    </row>
    <row r="164" spans="1:15" x14ac:dyDescent="0.25">
      <c r="A164">
        <v>17</v>
      </c>
      <c r="B164" t="s">
        <v>80</v>
      </c>
      <c r="C164" s="8">
        <v>44545</v>
      </c>
      <c r="D164">
        <v>0.83333333333333337</v>
      </c>
      <c r="E164" t="s">
        <v>12</v>
      </c>
      <c r="F164">
        <v>2</v>
      </c>
      <c r="G164">
        <v>0</v>
      </c>
      <c r="H164" t="s">
        <v>47</v>
      </c>
      <c r="I164">
        <v>59777</v>
      </c>
      <c r="J164" t="s">
        <v>68</v>
      </c>
      <c r="K164" t="s">
        <v>53</v>
      </c>
      <c r="L164" t="str">
        <f t="shared" si="6"/>
        <v>Arsenal</v>
      </c>
      <c r="M164" s="12" t="str">
        <f t="shared" si="7"/>
        <v>West Ham</v>
      </c>
      <c r="N164" s="12" t="str">
        <f t="shared" si="8"/>
        <v/>
      </c>
      <c r="O164" s="12"/>
    </row>
    <row r="165" spans="1:15" x14ac:dyDescent="0.25">
      <c r="A165">
        <v>17</v>
      </c>
      <c r="B165" t="s">
        <v>82</v>
      </c>
      <c r="C165" s="8">
        <v>44546</v>
      </c>
      <c r="D165">
        <v>0.82291666666666663</v>
      </c>
      <c r="E165" t="s">
        <v>28</v>
      </c>
      <c r="F165">
        <v>1</v>
      </c>
      <c r="G165">
        <v>1</v>
      </c>
      <c r="H165" t="s">
        <v>36</v>
      </c>
      <c r="I165">
        <v>13933</v>
      </c>
      <c r="J165" t="s">
        <v>30</v>
      </c>
      <c r="K165" t="s">
        <v>14</v>
      </c>
      <c r="L165" t="str">
        <f t="shared" si="6"/>
        <v/>
      </c>
      <c r="M165" s="12" t="str">
        <f t="shared" si="7"/>
        <v/>
      </c>
      <c r="N165" s="12" t="str">
        <f t="shared" si="8"/>
        <v>Draw</v>
      </c>
      <c r="O165" s="12"/>
    </row>
    <row r="166" spans="1:15" x14ac:dyDescent="0.25">
      <c r="A166">
        <v>17</v>
      </c>
      <c r="B166" t="s">
        <v>82</v>
      </c>
      <c r="C166" s="8">
        <v>44546</v>
      </c>
      <c r="D166">
        <v>0.83333333333333337</v>
      </c>
      <c r="E166" t="s">
        <v>42</v>
      </c>
      <c r="F166">
        <v>3</v>
      </c>
      <c r="G166">
        <v>1</v>
      </c>
      <c r="H166" t="s">
        <v>46</v>
      </c>
      <c r="I166">
        <v>52951</v>
      </c>
      <c r="J166" t="s">
        <v>54</v>
      </c>
      <c r="K166" t="s">
        <v>35</v>
      </c>
      <c r="L166" t="str">
        <f t="shared" si="6"/>
        <v>Liverpool</v>
      </c>
      <c r="M166" s="12" t="str">
        <f t="shared" si="7"/>
        <v>Newcastle Utd</v>
      </c>
      <c r="N166" s="12" t="str">
        <f t="shared" si="8"/>
        <v/>
      </c>
      <c r="O166" s="12"/>
    </row>
    <row r="167" spans="1:15" x14ac:dyDescent="0.25">
      <c r="A167">
        <v>18</v>
      </c>
      <c r="B167" t="s">
        <v>15</v>
      </c>
      <c r="C167" s="8">
        <v>44548</v>
      </c>
      <c r="D167">
        <v>0.72916666666666663</v>
      </c>
      <c r="E167" t="s">
        <v>17</v>
      </c>
      <c r="F167">
        <v>1</v>
      </c>
      <c r="G167">
        <v>4</v>
      </c>
      <c r="H167" t="s">
        <v>12</v>
      </c>
      <c r="I167">
        <v>36166</v>
      </c>
      <c r="J167" t="s">
        <v>58</v>
      </c>
      <c r="K167" t="s">
        <v>44</v>
      </c>
      <c r="L167" t="str">
        <f t="shared" si="6"/>
        <v>Arsenal</v>
      </c>
      <c r="M167" s="12" t="str">
        <f t="shared" si="7"/>
        <v>Leeds United</v>
      </c>
      <c r="N167" s="12" t="str">
        <f t="shared" si="8"/>
        <v/>
      </c>
      <c r="O167" s="12"/>
    </row>
    <row r="168" spans="1:15" x14ac:dyDescent="0.25">
      <c r="A168">
        <v>18</v>
      </c>
      <c r="B168" t="s">
        <v>45</v>
      </c>
      <c r="C168" s="8">
        <v>44549</v>
      </c>
      <c r="D168">
        <v>0.58333333333333337</v>
      </c>
      <c r="E168" t="s">
        <v>21</v>
      </c>
      <c r="F168">
        <v>0</v>
      </c>
      <c r="G168">
        <v>0</v>
      </c>
      <c r="H168" t="s">
        <v>28</v>
      </c>
      <c r="I168">
        <v>30631</v>
      </c>
      <c r="J168" t="s">
        <v>64</v>
      </c>
      <c r="K168" t="s">
        <v>27</v>
      </c>
      <c r="L168" t="str">
        <f t="shared" si="6"/>
        <v/>
      </c>
      <c r="M168" s="12" t="str">
        <f t="shared" si="7"/>
        <v/>
      </c>
      <c r="N168" s="12" t="str">
        <f t="shared" si="8"/>
        <v>Draw</v>
      </c>
      <c r="O168" s="12"/>
    </row>
    <row r="169" spans="1:15" x14ac:dyDescent="0.25">
      <c r="A169">
        <v>18</v>
      </c>
      <c r="B169" t="s">
        <v>45</v>
      </c>
      <c r="C169" s="8">
        <v>44549</v>
      </c>
      <c r="D169">
        <v>0.59375</v>
      </c>
      <c r="E169" t="s">
        <v>46</v>
      </c>
      <c r="F169">
        <v>0</v>
      </c>
      <c r="G169">
        <v>4</v>
      </c>
      <c r="H169" t="s">
        <v>51</v>
      </c>
      <c r="I169">
        <v>52127</v>
      </c>
      <c r="J169" t="s">
        <v>48</v>
      </c>
      <c r="K169" t="s">
        <v>49</v>
      </c>
      <c r="L169" t="str">
        <f t="shared" si="6"/>
        <v>Manchester City</v>
      </c>
      <c r="M169" s="12" t="str">
        <f t="shared" si="7"/>
        <v>Newcastle Utd</v>
      </c>
      <c r="N169" s="12" t="str">
        <f t="shared" si="8"/>
        <v/>
      </c>
      <c r="O169" s="12"/>
    </row>
    <row r="170" spans="1:15" x14ac:dyDescent="0.25">
      <c r="A170">
        <v>18</v>
      </c>
      <c r="B170" t="s">
        <v>45</v>
      </c>
      <c r="C170" s="8">
        <v>44549</v>
      </c>
      <c r="D170">
        <v>0.6875</v>
      </c>
      <c r="E170" t="s">
        <v>50</v>
      </c>
      <c r="F170">
        <v>2</v>
      </c>
      <c r="G170">
        <v>2</v>
      </c>
      <c r="H170" t="s">
        <v>42</v>
      </c>
      <c r="I170">
        <v>45421</v>
      </c>
      <c r="J170" t="s">
        <v>52</v>
      </c>
      <c r="K170" t="s">
        <v>19</v>
      </c>
      <c r="L170" t="str">
        <f t="shared" si="6"/>
        <v/>
      </c>
      <c r="M170" s="12" t="str">
        <f t="shared" si="7"/>
        <v/>
      </c>
      <c r="N170" s="12" t="str">
        <f t="shared" si="8"/>
        <v>Draw</v>
      </c>
      <c r="O170" s="12"/>
    </row>
    <row r="171" spans="1:15" x14ac:dyDescent="0.25">
      <c r="A171">
        <v>19</v>
      </c>
      <c r="B171" t="s">
        <v>45</v>
      </c>
      <c r="C171" s="8">
        <v>44556</v>
      </c>
      <c r="D171">
        <v>0.625</v>
      </c>
      <c r="E171" t="s">
        <v>47</v>
      </c>
      <c r="F171">
        <v>2</v>
      </c>
      <c r="G171">
        <v>3</v>
      </c>
      <c r="H171" t="s">
        <v>37</v>
      </c>
      <c r="I171">
        <v>41027</v>
      </c>
      <c r="J171" t="s">
        <v>70</v>
      </c>
      <c r="K171" t="s">
        <v>74</v>
      </c>
      <c r="L171" t="str">
        <f t="shared" si="6"/>
        <v>Southampton</v>
      </c>
      <c r="M171" s="12" t="str">
        <f t="shared" si="7"/>
        <v>West Ham</v>
      </c>
      <c r="N171" s="12" t="str">
        <f t="shared" si="8"/>
        <v/>
      </c>
      <c r="O171" s="12"/>
    </row>
    <row r="172" spans="1:15" x14ac:dyDescent="0.25">
      <c r="A172">
        <v>19</v>
      </c>
      <c r="B172" t="s">
        <v>45</v>
      </c>
      <c r="C172" s="8">
        <v>44556</v>
      </c>
      <c r="D172">
        <v>0.625</v>
      </c>
      <c r="E172" t="s">
        <v>51</v>
      </c>
      <c r="F172">
        <v>6</v>
      </c>
      <c r="G172">
        <v>3</v>
      </c>
      <c r="H172" t="s">
        <v>20</v>
      </c>
      <c r="I172">
        <v>53226</v>
      </c>
      <c r="J172" t="s">
        <v>56</v>
      </c>
      <c r="K172" t="s">
        <v>73</v>
      </c>
      <c r="L172" t="str">
        <f t="shared" si="6"/>
        <v>Manchester City</v>
      </c>
      <c r="M172" s="12" t="str">
        <f t="shared" si="7"/>
        <v>Leicester City</v>
      </c>
      <c r="N172" s="12" t="str">
        <f t="shared" si="8"/>
        <v/>
      </c>
      <c r="O172" s="12"/>
    </row>
    <row r="173" spans="1:15" x14ac:dyDescent="0.25">
      <c r="A173">
        <v>19</v>
      </c>
      <c r="B173" t="s">
        <v>45</v>
      </c>
      <c r="C173" s="8">
        <v>44556</v>
      </c>
      <c r="D173">
        <v>0.625</v>
      </c>
      <c r="E173" t="s">
        <v>40</v>
      </c>
      <c r="F173">
        <v>0</v>
      </c>
      <c r="G173">
        <v>5</v>
      </c>
      <c r="H173" t="s">
        <v>12</v>
      </c>
      <c r="I173">
        <v>26940</v>
      </c>
      <c r="J173" t="s">
        <v>43</v>
      </c>
      <c r="K173" t="s">
        <v>57</v>
      </c>
      <c r="L173" t="str">
        <f t="shared" si="6"/>
        <v>Arsenal</v>
      </c>
      <c r="M173" s="12" t="str">
        <f t="shared" si="7"/>
        <v>Norwich City</v>
      </c>
      <c r="N173" s="12" t="str">
        <f t="shared" si="8"/>
        <v/>
      </c>
      <c r="O173" s="12"/>
    </row>
    <row r="174" spans="1:15" x14ac:dyDescent="0.25">
      <c r="A174">
        <v>19</v>
      </c>
      <c r="B174" t="s">
        <v>45</v>
      </c>
      <c r="C174" s="8">
        <v>44556</v>
      </c>
      <c r="D174">
        <v>0.625</v>
      </c>
      <c r="E174" t="s">
        <v>50</v>
      </c>
      <c r="F174">
        <v>3</v>
      </c>
      <c r="G174">
        <v>0</v>
      </c>
      <c r="H174" t="s">
        <v>29</v>
      </c>
      <c r="I174">
        <v>40539</v>
      </c>
      <c r="J174" t="s">
        <v>52</v>
      </c>
      <c r="K174" t="s">
        <v>31</v>
      </c>
      <c r="L174" t="str">
        <f t="shared" si="6"/>
        <v>Tottenham</v>
      </c>
      <c r="M174" s="12" t="str">
        <f t="shared" si="7"/>
        <v>Crystal Palace</v>
      </c>
      <c r="N174" s="12" t="str">
        <f t="shared" si="8"/>
        <v/>
      </c>
      <c r="O174" s="12"/>
    </row>
    <row r="175" spans="1:15" x14ac:dyDescent="0.25">
      <c r="A175">
        <v>19</v>
      </c>
      <c r="B175" t="s">
        <v>45</v>
      </c>
      <c r="C175" s="8">
        <v>44556</v>
      </c>
      <c r="D175">
        <v>0.72916666666666663</v>
      </c>
      <c r="E175" t="s">
        <v>33</v>
      </c>
      <c r="F175">
        <v>1</v>
      </c>
      <c r="G175">
        <v>3</v>
      </c>
      <c r="H175" t="s">
        <v>28</v>
      </c>
      <c r="I175">
        <v>41907</v>
      </c>
      <c r="J175" t="s">
        <v>55</v>
      </c>
      <c r="K175" t="s">
        <v>49</v>
      </c>
      <c r="L175" t="str">
        <f t="shared" si="6"/>
        <v>Chelsea</v>
      </c>
      <c r="M175" s="12" t="str">
        <f t="shared" si="7"/>
        <v>Aston Villa</v>
      </c>
      <c r="N175" s="12" t="str">
        <f t="shared" si="8"/>
        <v/>
      </c>
      <c r="O175" s="12"/>
    </row>
    <row r="176" spans="1:15" x14ac:dyDescent="0.25">
      <c r="A176">
        <v>19</v>
      </c>
      <c r="B176" t="s">
        <v>45</v>
      </c>
      <c r="C176" s="8">
        <v>44556</v>
      </c>
      <c r="D176">
        <v>0.83333333333333337</v>
      </c>
      <c r="E176" t="s">
        <v>25</v>
      </c>
      <c r="F176">
        <v>2</v>
      </c>
      <c r="G176">
        <v>0</v>
      </c>
      <c r="H176" t="s">
        <v>11</v>
      </c>
      <c r="I176">
        <v>30141</v>
      </c>
      <c r="J176" t="s">
        <v>62</v>
      </c>
      <c r="K176" t="s">
        <v>59</v>
      </c>
      <c r="L176" t="str">
        <f t="shared" si="6"/>
        <v>Brighton</v>
      </c>
      <c r="M176" s="12" t="str">
        <f t="shared" si="7"/>
        <v>Brentford</v>
      </c>
      <c r="N176" s="12" t="str">
        <f t="shared" si="8"/>
        <v/>
      </c>
      <c r="O176" s="12"/>
    </row>
    <row r="177" spans="1:15" x14ac:dyDescent="0.25">
      <c r="A177">
        <v>19</v>
      </c>
      <c r="B177" t="s">
        <v>69</v>
      </c>
      <c r="C177" s="8">
        <v>44557</v>
      </c>
      <c r="D177">
        <v>0.83333333333333337</v>
      </c>
      <c r="E177" t="s">
        <v>46</v>
      </c>
      <c r="F177">
        <v>1</v>
      </c>
      <c r="G177">
        <v>1</v>
      </c>
      <c r="H177" t="s">
        <v>16</v>
      </c>
      <c r="I177">
        <v>52178</v>
      </c>
      <c r="J177" t="s">
        <v>48</v>
      </c>
      <c r="K177" t="s">
        <v>23</v>
      </c>
      <c r="L177" t="str">
        <f t="shared" si="6"/>
        <v/>
      </c>
      <c r="M177" s="12" t="str">
        <f t="shared" si="7"/>
        <v/>
      </c>
      <c r="N177" s="12" t="str">
        <f t="shared" si="8"/>
        <v>Draw</v>
      </c>
      <c r="O177" s="12"/>
    </row>
    <row r="178" spans="1:15" x14ac:dyDescent="0.25">
      <c r="A178">
        <v>20</v>
      </c>
      <c r="B178" t="s">
        <v>79</v>
      </c>
      <c r="C178" s="8">
        <v>44558</v>
      </c>
      <c r="D178">
        <v>0.625</v>
      </c>
      <c r="E178" t="s">
        <v>37</v>
      </c>
      <c r="F178">
        <v>1</v>
      </c>
      <c r="G178">
        <v>1</v>
      </c>
      <c r="H178" t="s">
        <v>50</v>
      </c>
      <c r="I178">
        <v>31304</v>
      </c>
      <c r="J178" t="s">
        <v>66</v>
      </c>
      <c r="K178" t="s">
        <v>53</v>
      </c>
      <c r="L178" t="str">
        <f t="shared" si="6"/>
        <v/>
      </c>
      <c r="M178" s="12" t="str">
        <f t="shared" si="7"/>
        <v/>
      </c>
      <c r="N178" s="12" t="str">
        <f t="shared" si="8"/>
        <v>Draw</v>
      </c>
      <c r="O178" s="12"/>
    </row>
    <row r="179" spans="1:15" x14ac:dyDescent="0.25">
      <c r="A179">
        <v>20</v>
      </c>
      <c r="B179" t="s">
        <v>79</v>
      </c>
      <c r="C179" s="8">
        <v>44558</v>
      </c>
      <c r="D179">
        <v>0.625</v>
      </c>
      <c r="E179" t="s">
        <v>29</v>
      </c>
      <c r="F179">
        <v>3</v>
      </c>
      <c r="G179">
        <v>0</v>
      </c>
      <c r="H179" t="s">
        <v>40</v>
      </c>
      <c r="I179">
        <v>24433</v>
      </c>
      <c r="J179" t="s">
        <v>61</v>
      </c>
      <c r="K179" t="s">
        <v>19</v>
      </c>
      <c r="L179" t="str">
        <f t="shared" si="6"/>
        <v>Crystal Palace</v>
      </c>
      <c r="M179" s="12" t="str">
        <f t="shared" si="7"/>
        <v>Norwich City</v>
      </c>
      <c r="N179" s="12" t="str">
        <f t="shared" si="8"/>
        <v/>
      </c>
      <c r="O179" s="12"/>
    </row>
    <row r="180" spans="1:15" x14ac:dyDescent="0.25">
      <c r="A180">
        <v>20</v>
      </c>
      <c r="B180" t="s">
        <v>79</v>
      </c>
      <c r="C180" s="8">
        <v>44558</v>
      </c>
      <c r="D180">
        <v>0.625</v>
      </c>
      <c r="E180" t="s">
        <v>32</v>
      </c>
      <c r="F180">
        <v>1</v>
      </c>
      <c r="G180">
        <v>4</v>
      </c>
      <c r="H180" t="s">
        <v>47</v>
      </c>
      <c r="I180">
        <v>20073</v>
      </c>
      <c r="J180" t="s">
        <v>34</v>
      </c>
      <c r="K180" t="s">
        <v>59</v>
      </c>
      <c r="L180" t="str">
        <f t="shared" si="6"/>
        <v>West Ham</v>
      </c>
      <c r="M180" s="12" t="str">
        <f t="shared" si="7"/>
        <v>Watford</v>
      </c>
      <c r="N180" s="12" t="str">
        <f t="shared" si="8"/>
        <v/>
      </c>
      <c r="O180" s="12"/>
    </row>
    <row r="181" spans="1:15" x14ac:dyDescent="0.25">
      <c r="A181">
        <v>20</v>
      </c>
      <c r="B181" t="s">
        <v>79</v>
      </c>
      <c r="C181" s="8">
        <v>44558</v>
      </c>
      <c r="D181">
        <v>0.83333333333333337</v>
      </c>
      <c r="E181" t="s">
        <v>20</v>
      </c>
      <c r="F181">
        <v>1</v>
      </c>
      <c r="G181">
        <v>0</v>
      </c>
      <c r="H181" t="s">
        <v>42</v>
      </c>
      <c r="I181">
        <v>32230</v>
      </c>
      <c r="J181" t="s">
        <v>22</v>
      </c>
      <c r="K181" t="s">
        <v>14</v>
      </c>
      <c r="L181" t="str">
        <f t="shared" si="6"/>
        <v>Leicester City</v>
      </c>
      <c r="M181" s="12" t="str">
        <f t="shared" si="7"/>
        <v>Liverpool</v>
      </c>
      <c r="N181" s="12" t="str">
        <f t="shared" si="8"/>
        <v/>
      </c>
      <c r="O181" s="12"/>
    </row>
    <row r="182" spans="1:15" x14ac:dyDescent="0.25">
      <c r="A182">
        <v>20</v>
      </c>
      <c r="B182" t="s">
        <v>80</v>
      </c>
      <c r="C182" s="8">
        <v>44559</v>
      </c>
      <c r="D182">
        <v>0.8125</v>
      </c>
      <c r="E182" t="s">
        <v>28</v>
      </c>
      <c r="F182">
        <v>1</v>
      </c>
      <c r="G182">
        <v>1</v>
      </c>
      <c r="H182" t="s">
        <v>25</v>
      </c>
      <c r="I182">
        <v>40080</v>
      </c>
      <c r="J182" t="s">
        <v>30</v>
      </c>
      <c r="K182" t="s">
        <v>35</v>
      </c>
      <c r="L182" t="str">
        <f t="shared" si="6"/>
        <v/>
      </c>
      <c r="M182" s="12" t="str">
        <f t="shared" si="7"/>
        <v/>
      </c>
      <c r="N182" s="12" t="str">
        <f t="shared" si="8"/>
        <v>Draw</v>
      </c>
      <c r="O182" s="12"/>
    </row>
    <row r="183" spans="1:15" x14ac:dyDescent="0.25">
      <c r="A183">
        <v>20</v>
      </c>
      <c r="B183" t="s">
        <v>80</v>
      </c>
      <c r="C183" s="8">
        <v>44559</v>
      </c>
      <c r="D183">
        <v>0.84375</v>
      </c>
      <c r="E183" t="s">
        <v>11</v>
      </c>
      <c r="F183">
        <v>0</v>
      </c>
      <c r="G183">
        <v>1</v>
      </c>
      <c r="H183" t="s">
        <v>51</v>
      </c>
      <c r="I183">
        <v>17009</v>
      </c>
      <c r="J183" t="s">
        <v>13</v>
      </c>
      <c r="K183" t="s">
        <v>27</v>
      </c>
      <c r="L183" t="str">
        <f t="shared" si="6"/>
        <v>Manchester City</v>
      </c>
      <c r="M183" s="12" t="str">
        <f t="shared" si="7"/>
        <v>Brentford</v>
      </c>
      <c r="N183" s="12" t="str">
        <f t="shared" si="8"/>
        <v/>
      </c>
      <c r="O183" s="12"/>
    </row>
    <row r="184" spans="1:15" x14ac:dyDescent="0.25">
      <c r="A184">
        <v>20</v>
      </c>
      <c r="B184" t="s">
        <v>82</v>
      </c>
      <c r="C184" s="8">
        <v>44560</v>
      </c>
      <c r="D184">
        <v>0.84375</v>
      </c>
      <c r="E184" t="s">
        <v>16</v>
      </c>
      <c r="F184">
        <v>3</v>
      </c>
      <c r="G184">
        <v>1</v>
      </c>
      <c r="H184" t="s">
        <v>24</v>
      </c>
      <c r="I184">
        <v>73121</v>
      </c>
      <c r="J184" t="s">
        <v>18</v>
      </c>
      <c r="K184" t="s">
        <v>31</v>
      </c>
      <c r="L184" t="str">
        <f t="shared" si="6"/>
        <v>Manchester Utd</v>
      </c>
      <c r="M184" s="12" t="str">
        <f t="shared" si="7"/>
        <v>Burnley</v>
      </c>
      <c r="N184" s="12" t="str">
        <f t="shared" si="8"/>
        <v/>
      </c>
      <c r="O184" s="12"/>
    </row>
    <row r="185" spans="1:15" x14ac:dyDescent="0.25">
      <c r="A185">
        <v>21</v>
      </c>
      <c r="B185" t="s">
        <v>15</v>
      </c>
      <c r="C185" s="8">
        <v>44562</v>
      </c>
      <c r="D185">
        <v>0.52083333333333337</v>
      </c>
      <c r="E185" t="s">
        <v>12</v>
      </c>
      <c r="F185">
        <v>1</v>
      </c>
      <c r="G185">
        <v>2</v>
      </c>
      <c r="H185" t="s">
        <v>51</v>
      </c>
      <c r="I185">
        <v>59757</v>
      </c>
      <c r="J185" t="s">
        <v>68</v>
      </c>
      <c r="K185" t="s">
        <v>65</v>
      </c>
      <c r="L185" t="str">
        <f t="shared" si="6"/>
        <v>Manchester City</v>
      </c>
      <c r="M185" s="12" t="str">
        <f t="shared" si="7"/>
        <v>Arsenal</v>
      </c>
      <c r="N185" s="12" t="str">
        <f t="shared" si="8"/>
        <v/>
      </c>
      <c r="O185" s="12"/>
    </row>
    <row r="186" spans="1:15" x14ac:dyDescent="0.25">
      <c r="A186">
        <v>21</v>
      </c>
      <c r="B186" t="s">
        <v>15</v>
      </c>
      <c r="C186" s="8">
        <v>44562</v>
      </c>
      <c r="D186">
        <v>0.625</v>
      </c>
      <c r="E186" t="s">
        <v>32</v>
      </c>
      <c r="F186">
        <v>0</v>
      </c>
      <c r="G186">
        <v>1</v>
      </c>
      <c r="H186" t="s">
        <v>50</v>
      </c>
      <c r="I186">
        <v>20391</v>
      </c>
      <c r="J186" t="s">
        <v>34</v>
      </c>
      <c r="K186" t="s">
        <v>71</v>
      </c>
      <c r="L186" t="str">
        <f t="shared" si="6"/>
        <v>Tottenham</v>
      </c>
      <c r="M186" s="12" t="str">
        <f t="shared" si="7"/>
        <v>Watford</v>
      </c>
      <c r="N186" s="12" t="str">
        <f t="shared" si="8"/>
        <v/>
      </c>
      <c r="O186" s="12"/>
    </row>
    <row r="187" spans="1:15" x14ac:dyDescent="0.25">
      <c r="A187">
        <v>21</v>
      </c>
      <c r="B187" t="s">
        <v>15</v>
      </c>
      <c r="C187" s="8">
        <v>44562</v>
      </c>
      <c r="D187">
        <v>0.72916666666666663</v>
      </c>
      <c r="E187" t="s">
        <v>29</v>
      </c>
      <c r="F187">
        <v>2</v>
      </c>
      <c r="G187">
        <v>3</v>
      </c>
      <c r="H187" t="s">
        <v>47</v>
      </c>
      <c r="I187">
        <v>24351</v>
      </c>
      <c r="J187" t="s">
        <v>61</v>
      </c>
      <c r="K187" t="s">
        <v>59</v>
      </c>
      <c r="L187" t="str">
        <f t="shared" si="6"/>
        <v>West Ham</v>
      </c>
      <c r="M187" s="12" t="str">
        <f t="shared" si="7"/>
        <v>Crystal Palace</v>
      </c>
      <c r="N187" s="12" t="str">
        <f t="shared" si="8"/>
        <v/>
      </c>
      <c r="O187" s="12"/>
    </row>
    <row r="188" spans="1:15" x14ac:dyDescent="0.25">
      <c r="A188">
        <v>21</v>
      </c>
      <c r="B188" t="s">
        <v>45</v>
      </c>
      <c r="C188" s="8">
        <v>44563</v>
      </c>
      <c r="D188">
        <v>0.58333333333333337</v>
      </c>
      <c r="E188" t="s">
        <v>17</v>
      </c>
      <c r="F188">
        <v>3</v>
      </c>
      <c r="G188">
        <v>1</v>
      </c>
      <c r="H188" t="s">
        <v>24</v>
      </c>
      <c r="I188">
        <v>36083</v>
      </c>
      <c r="J188" t="s">
        <v>58</v>
      </c>
      <c r="K188" t="s">
        <v>19</v>
      </c>
      <c r="L188" t="str">
        <f t="shared" si="6"/>
        <v>Leeds United</v>
      </c>
      <c r="M188" s="12" t="str">
        <f t="shared" si="7"/>
        <v>Burnley</v>
      </c>
      <c r="N188" s="12" t="str">
        <f t="shared" si="8"/>
        <v/>
      </c>
      <c r="O188" s="12"/>
    </row>
    <row r="189" spans="1:15" x14ac:dyDescent="0.25">
      <c r="A189">
        <v>21</v>
      </c>
      <c r="B189" t="s">
        <v>45</v>
      </c>
      <c r="C189" s="8">
        <v>44563</v>
      </c>
      <c r="D189">
        <v>0.58333333333333337</v>
      </c>
      <c r="E189" t="s">
        <v>11</v>
      </c>
      <c r="F189">
        <v>2</v>
      </c>
      <c r="G189">
        <v>1</v>
      </c>
      <c r="H189" t="s">
        <v>33</v>
      </c>
      <c r="I189">
        <v>16876</v>
      </c>
      <c r="J189" t="s">
        <v>13</v>
      </c>
      <c r="K189" t="s">
        <v>23</v>
      </c>
      <c r="L189" t="str">
        <f t="shared" si="6"/>
        <v>Brentford</v>
      </c>
      <c r="M189" s="12" t="str">
        <f t="shared" si="7"/>
        <v>Aston Villa</v>
      </c>
      <c r="N189" s="12" t="str">
        <f t="shared" si="8"/>
        <v/>
      </c>
      <c r="O189" s="12"/>
    </row>
    <row r="190" spans="1:15" x14ac:dyDescent="0.25">
      <c r="A190">
        <v>21</v>
      </c>
      <c r="B190" t="s">
        <v>45</v>
      </c>
      <c r="C190" s="8">
        <v>44563</v>
      </c>
      <c r="D190">
        <v>0.58333333333333337</v>
      </c>
      <c r="E190" t="s">
        <v>36</v>
      </c>
      <c r="F190">
        <v>2</v>
      </c>
      <c r="G190">
        <v>3</v>
      </c>
      <c r="H190" t="s">
        <v>25</v>
      </c>
      <c r="I190">
        <v>38203</v>
      </c>
      <c r="J190" t="s">
        <v>38</v>
      </c>
      <c r="K190" t="s">
        <v>81</v>
      </c>
      <c r="L190" t="str">
        <f t="shared" si="6"/>
        <v>Brighton</v>
      </c>
      <c r="M190" s="12" t="str">
        <f t="shared" si="7"/>
        <v>Everton</v>
      </c>
      <c r="N190" s="12" t="str">
        <f t="shared" si="8"/>
        <v/>
      </c>
      <c r="O190" s="12"/>
    </row>
    <row r="191" spans="1:15" x14ac:dyDescent="0.25">
      <c r="A191">
        <v>21</v>
      </c>
      <c r="B191" t="s">
        <v>45</v>
      </c>
      <c r="C191" s="8">
        <v>44563</v>
      </c>
      <c r="D191">
        <v>0.6875</v>
      </c>
      <c r="E191" t="s">
        <v>28</v>
      </c>
      <c r="F191">
        <v>2</v>
      </c>
      <c r="G191">
        <v>2</v>
      </c>
      <c r="H191" t="s">
        <v>42</v>
      </c>
      <c r="I191">
        <v>40072</v>
      </c>
      <c r="J191" t="s">
        <v>30</v>
      </c>
      <c r="K191" t="s">
        <v>53</v>
      </c>
      <c r="L191" t="str">
        <f t="shared" si="6"/>
        <v/>
      </c>
      <c r="M191" s="12" t="str">
        <f t="shared" si="7"/>
        <v/>
      </c>
      <c r="N191" s="12" t="str">
        <f t="shared" si="8"/>
        <v>Draw</v>
      </c>
      <c r="O191" s="12"/>
    </row>
    <row r="192" spans="1:15" x14ac:dyDescent="0.25">
      <c r="A192">
        <v>21</v>
      </c>
      <c r="B192" t="s">
        <v>69</v>
      </c>
      <c r="C192" s="8">
        <v>44564</v>
      </c>
      <c r="D192">
        <v>0.72916666666666663</v>
      </c>
      <c r="E192" t="s">
        <v>16</v>
      </c>
      <c r="F192">
        <v>0</v>
      </c>
      <c r="G192">
        <v>1</v>
      </c>
      <c r="H192" t="s">
        <v>21</v>
      </c>
      <c r="I192">
        <v>73045</v>
      </c>
      <c r="J192" t="s">
        <v>18</v>
      </c>
      <c r="K192" t="s">
        <v>35</v>
      </c>
      <c r="L192" t="str">
        <f t="shared" si="6"/>
        <v>Wolves</v>
      </c>
      <c r="M192" s="12" t="str">
        <f t="shared" si="7"/>
        <v>Manchester Utd</v>
      </c>
      <c r="N192" s="12" t="str">
        <f t="shared" si="8"/>
        <v/>
      </c>
      <c r="O192" s="12"/>
    </row>
    <row r="193" spans="1:15" x14ac:dyDescent="0.25">
      <c r="A193">
        <v>18</v>
      </c>
      <c r="B193" t="s">
        <v>79</v>
      </c>
      <c r="C193" s="8">
        <v>44572</v>
      </c>
      <c r="D193">
        <v>0.82291666666666663</v>
      </c>
      <c r="E193" t="s">
        <v>37</v>
      </c>
      <c r="F193">
        <v>4</v>
      </c>
      <c r="G193">
        <v>1</v>
      </c>
      <c r="H193" t="s">
        <v>11</v>
      </c>
      <c r="I193">
        <v>27383</v>
      </c>
      <c r="J193" t="s">
        <v>66</v>
      </c>
      <c r="K193" t="s">
        <v>65</v>
      </c>
      <c r="L193" t="str">
        <f t="shared" si="6"/>
        <v>Southampton</v>
      </c>
      <c r="M193" s="12" t="str">
        <f t="shared" si="7"/>
        <v>Brentford</v>
      </c>
      <c r="N193" s="12" t="str">
        <f t="shared" si="8"/>
        <v/>
      </c>
      <c r="O193" s="12"/>
    </row>
    <row r="194" spans="1:15" x14ac:dyDescent="0.25">
      <c r="A194">
        <v>18</v>
      </c>
      <c r="B194" t="s">
        <v>80</v>
      </c>
      <c r="C194" s="8">
        <v>44573</v>
      </c>
      <c r="D194">
        <v>0.82291666666666663</v>
      </c>
      <c r="E194" t="s">
        <v>47</v>
      </c>
      <c r="F194">
        <v>2</v>
      </c>
      <c r="G194">
        <v>0</v>
      </c>
      <c r="H194" t="s">
        <v>40</v>
      </c>
      <c r="I194">
        <v>59775</v>
      </c>
      <c r="J194" t="s">
        <v>70</v>
      </c>
      <c r="K194" t="s">
        <v>76</v>
      </c>
      <c r="L194" t="str">
        <f t="shared" ref="L194:L257" si="9">IF(F194&gt;G194, E194, IF(F194&lt;G194, H194, ""))</f>
        <v>West Ham</v>
      </c>
      <c r="M194" s="12" t="str">
        <f t="shared" ref="M194:M257" si="10">IF(F194&lt;G194, E194, IF(F194&gt;G194, H194, ""))</f>
        <v>Norwich City</v>
      </c>
      <c r="N194" s="12" t="str">
        <f t="shared" ref="N194:N257" si="11">IF(F194=G194, "Draw","")</f>
        <v/>
      </c>
      <c r="O194" s="12"/>
    </row>
    <row r="195" spans="1:15" x14ac:dyDescent="0.25">
      <c r="A195">
        <v>22</v>
      </c>
      <c r="B195" t="s">
        <v>10</v>
      </c>
      <c r="C195" s="8">
        <v>44575</v>
      </c>
      <c r="D195">
        <v>0.83333333333333337</v>
      </c>
      <c r="E195" t="s">
        <v>25</v>
      </c>
      <c r="F195">
        <v>1</v>
      </c>
      <c r="G195">
        <v>1</v>
      </c>
      <c r="H195" t="s">
        <v>29</v>
      </c>
      <c r="I195">
        <v>30675</v>
      </c>
      <c r="J195" t="s">
        <v>62</v>
      </c>
      <c r="K195" t="s">
        <v>71</v>
      </c>
      <c r="L195" t="str">
        <f t="shared" si="9"/>
        <v/>
      </c>
      <c r="M195" s="12" t="str">
        <f t="shared" si="10"/>
        <v/>
      </c>
      <c r="N195" s="12" t="str">
        <f t="shared" si="11"/>
        <v>Draw</v>
      </c>
      <c r="O195" s="12"/>
    </row>
    <row r="196" spans="1:15" x14ac:dyDescent="0.25">
      <c r="A196">
        <v>22</v>
      </c>
      <c r="B196" t="s">
        <v>15</v>
      </c>
      <c r="C196" s="8">
        <v>44576</v>
      </c>
      <c r="D196">
        <v>0.52083333333333337</v>
      </c>
      <c r="E196" t="s">
        <v>51</v>
      </c>
      <c r="F196">
        <v>1</v>
      </c>
      <c r="G196">
        <v>0</v>
      </c>
      <c r="H196" t="s">
        <v>28</v>
      </c>
      <c r="I196">
        <v>53319</v>
      </c>
      <c r="J196" t="s">
        <v>56</v>
      </c>
      <c r="K196" t="s">
        <v>23</v>
      </c>
      <c r="L196" t="str">
        <f t="shared" si="9"/>
        <v>Manchester City</v>
      </c>
      <c r="M196" s="12" t="str">
        <f t="shared" si="10"/>
        <v>Chelsea</v>
      </c>
      <c r="N196" s="12" t="str">
        <f t="shared" si="11"/>
        <v/>
      </c>
      <c r="O196" s="12"/>
    </row>
    <row r="197" spans="1:15" x14ac:dyDescent="0.25">
      <c r="A197">
        <v>22</v>
      </c>
      <c r="B197" t="s">
        <v>15</v>
      </c>
      <c r="C197" s="8">
        <v>44576</v>
      </c>
      <c r="D197">
        <v>0.625</v>
      </c>
      <c r="E197" t="s">
        <v>40</v>
      </c>
      <c r="F197">
        <v>2</v>
      </c>
      <c r="G197">
        <v>1</v>
      </c>
      <c r="H197" t="s">
        <v>36</v>
      </c>
      <c r="I197">
        <v>26629</v>
      </c>
      <c r="J197" t="s">
        <v>43</v>
      </c>
      <c r="K197" t="s">
        <v>39</v>
      </c>
      <c r="L197" t="str">
        <f t="shared" si="9"/>
        <v>Norwich City</v>
      </c>
      <c r="M197" s="12" t="str">
        <f t="shared" si="10"/>
        <v>Everton</v>
      </c>
      <c r="N197" s="12" t="str">
        <f t="shared" si="11"/>
        <v/>
      </c>
      <c r="O197" s="12"/>
    </row>
    <row r="198" spans="1:15" x14ac:dyDescent="0.25">
      <c r="A198">
        <v>22</v>
      </c>
      <c r="B198" t="s">
        <v>15</v>
      </c>
      <c r="C198" s="8">
        <v>44576</v>
      </c>
      <c r="D198">
        <v>0.625</v>
      </c>
      <c r="E198" t="s">
        <v>46</v>
      </c>
      <c r="F198">
        <v>1</v>
      </c>
      <c r="G198">
        <v>1</v>
      </c>
      <c r="H198" t="s">
        <v>32</v>
      </c>
      <c r="I198">
        <v>52223</v>
      </c>
      <c r="J198" t="s">
        <v>48</v>
      </c>
      <c r="K198" t="s">
        <v>19</v>
      </c>
      <c r="L198" t="str">
        <f t="shared" si="9"/>
        <v/>
      </c>
      <c r="M198" s="12" t="str">
        <f t="shared" si="10"/>
        <v/>
      </c>
      <c r="N198" s="12" t="str">
        <f t="shared" si="11"/>
        <v>Draw</v>
      </c>
      <c r="O198" s="12"/>
    </row>
    <row r="199" spans="1:15" x14ac:dyDescent="0.25">
      <c r="A199">
        <v>22</v>
      </c>
      <c r="B199" t="s">
        <v>15</v>
      </c>
      <c r="C199" s="8">
        <v>44576</v>
      </c>
      <c r="D199">
        <v>0.625</v>
      </c>
      <c r="E199" t="s">
        <v>21</v>
      </c>
      <c r="F199">
        <v>3</v>
      </c>
      <c r="G199">
        <v>1</v>
      </c>
      <c r="H199" t="s">
        <v>37</v>
      </c>
      <c r="I199">
        <v>30057</v>
      </c>
      <c r="J199" t="s">
        <v>64</v>
      </c>
      <c r="K199" t="s">
        <v>78</v>
      </c>
      <c r="L199" t="str">
        <f t="shared" si="9"/>
        <v>Wolves</v>
      </c>
      <c r="M199" s="12" t="str">
        <f t="shared" si="10"/>
        <v>Southampton</v>
      </c>
      <c r="N199" s="12" t="str">
        <f t="shared" si="11"/>
        <v/>
      </c>
      <c r="O199" s="12"/>
    </row>
    <row r="200" spans="1:15" x14ac:dyDescent="0.25">
      <c r="A200">
        <v>22</v>
      </c>
      <c r="B200" t="s">
        <v>15</v>
      </c>
      <c r="C200" s="8">
        <v>44576</v>
      </c>
      <c r="D200">
        <v>0.72916666666666663</v>
      </c>
      <c r="E200" t="s">
        <v>33</v>
      </c>
      <c r="F200">
        <v>2</v>
      </c>
      <c r="G200">
        <v>2</v>
      </c>
      <c r="H200" t="s">
        <v>16</v>
      </c>
      <c r="I200">
        <v>41968</v>
      </c>
      <c r="J200" t="s">
        <v>55</v>
      </c>
      <c r="K200" t="s">
        <v>27</v>
      </c>
      <c r="L200" t="str">
        <f t="shared" si="9"/>
        <v/>
      </c>
      <c r="M200" s="12" t="str">
        <f t="shared" si="10"/>
        <v/>
      </c>
      <c r="N200" s="12" t="str">
        <f t="shared" si="11"/>
        <v>Draw</v>
      </c>
      <c r="O200" s="12"/>
    </row>
    <row r="201" spans="1:15" x14ac:dyDescent="0.25">
      <c r="A201">
        <v>22</v>
      </c>
      <c r="B201" t="s">
        <v>45</v>
      </c>
      <c r="C201" s="8">
        <v>44577</v>
      </c>
      <c r="D201">
        <v>0.58333333333333337</v>
      </c>
      <c r="E201" t="s">
        <v>47</v>
      </c>
      <c r="F201">
        <v>2</v>
      </c>
      <c r="G201">
        <v>3</v>
      </c>
      <c r="H201" t="s">
        <v>17</v>
      </c>
      <c r="I201">
        <v>59951</v>
      </c>
      <c r="J201" t="s">
        <v>70</v>
      </c>
      <c r="K201" t="s">
        <v>35</v>
      </c>
      <c r="L201" t="str">
        <f t="shared" si="9"/>
        <v>Leeds United</v>
      </c>
      <c r="M201" s="12" t="str">
        <f t="shared" si="10"/>
        <v>West Ham</v>
      </c>
      <c r="N201" s="12" t="str">
        <f t="shared" si="11"/>
        <v/>
      </c>
      <c r="O201" s="12"/>
    </row>
    <row r="202" spans="1:15" x14ac:dyDescent="0.25">
      <c r="A202">
        <v>22</v>
      </c>
      <c r="B202" t="s">
        <v>45</v>
      </c>
      <c r="C202" s="8">
        <v>44577</v>
      </c>
      <c r="D202">
        <v>0.58333333333333337</v>
      </c>
      <c r="E202" t="s">
        <v>42</v>
      </c>
      <c r="F202">
        <v>3</v>
      </c>
      <c r="G202">
        <v>0</v>
      </c>
      <c r="H202" t="s">
        <v>11</v>
      </c>
      <c r="I202">
        <v>52824</v>
      </c>
      <c r="J202" t="s">
        <v>54</v>
      </c>
      <c r="K202" t="s">
        <v>31</v>
      </c>
      <c r="L202" t="str">
        <f t="shared" si="9"/>
        <v>Liverpool</v>
      </c>
      <c r="M202" s="12" t="str">
        <f t="shared" si="10"/>
        <v>Brentford</v>
      </c>
      <c r="N202" s="12" t="str">
        <f t="shared" si="11"/>
        <v/>
      </c>
      <c r="O202" s="12"/>
    </row>
    <row r="203" spans="1:15" x14ac:dyDescent="0.25">
      <c r="A203">
        <v>24</v>
      </c>
      <c r="B203" t="s">
        <v>79</v>
      </c>
      <c r="C203" s="8">
        <v>44579</v>
      </c>
      <c r="D203">
        <v>0.83333333333333337</v>
      </c>
      <c r="E203" t="s">
        <v>25</v>
      </c>
      <c r="F203">
        <v>1</v>
      </c>
      <c r="G203">
        <v>1</v>
      </c>
      <c r="H203" t="s">
        <v>28</v>
      </c>
      <c r="I203">
        <v>30880</v>
      </c>
      <c r="J203" t="s">
        <v>62</v>
      </c>
      <c r="K203" t="s">
        <v>74</v>
      </c>
      <c r="L203" t="str">
        <f t="shared" si="9"/>
        <v/>
      </c>
      <c r="M203" s="12" t="str">
        <f t="shared" si="10"/>
        <v/>
      </c>
      <c r="N203" s="12" t="str">
        <f t="shared" si="11"/>
        <v>Draw</v>
      </c>
      <c r="O203" s="12"/>
    </row>
    <row r="204" spans="1:15" x14ac:dyDescent="0.25">
      <c r="A204">
        <v>17</v>
      </c>
      <c r="B204" t="s">
        <v>80</v>
      </c>
      <c r="C204" s="8">
        <v>44580</v>
      </c>
      <c r="D204">
        <v>0.8125</v>
      </c>
      <c r="E204" t="s">
        <v>20</v>
      </c>
      <c r="F204">
        <v>2</v>
      </c>
      <c r="G204">
        <v>3</v>
      </c>
      <c r="H204" t="s">
        <v>50</v>
      </c>
      <c r="I204">
        <v>31986</v>
      </c>
      <c r="J204" t="s">
        <v>22</v>
      </c>
      <c r="K204" t="s">
        <v>31</v>
      </c>
      <c r="L204" t="str">
        <f t="shared" si="9"/>
        <v>Tottenham</v>
      </c>
      <c r="M204" s="12" t="str">
        <f t="shared" si="10"/>
        <v>Leicester City</v>
      </c>
      <c r="N204" s="12" t="str">
        <f t="shared" si="11"/>
        <v/>
      </c>
      <c r="O204" s="12"/>
    </row>
    <row r="205" spans="1:15" x14ac:dyDescent="0.25">
      <c r="A205">
        <v>17</v>
      </c>
      <c r="B205" t="s">
        <v>80</v>
      </c>
      <c r="C205" s="8">
        <v>44580</v>
      </c>
      <c r="D205">
        <v>0.83333333333333337</v>
      </c>
      <c r="E205" t="s">
        <v>11</v>
      </c>
      <c r="F205">
        <v>1</v>
      </c>
      <c r="G205">
        <v>3</v>
      </c>
      <c r="H205" t="s">
        <v>16</v>
      </c>
      <c r="I205">
        <v>17094</v>
      </c>
      <c r="J205" t="s">
        <v>13</v>
      </c>
      <c r="K205" t="s">
        <v>44</v>
      </c>
      <c r="L205" t="str">
        <f t="shared" si="9"/>
        <v>Manchester Utd</v>
      </c>
      <c r="M205" s="12" t="str">
        <f t="shared" si="10"/>
        <v>Brentford</v>
      </c>
      <c r="N205" s="12" t="str">
        <f t="shared" si="11"/>
        <v/>
      </c>
      <c r="O205" s="12"/>
    </row>
    <row r="206" spans="1:15" x14ac:dyDescent="0.25">
      <c r="A206">
        <v>23</v>
      </c>
      <c r="B206" t="s">
        <v>10</v>
      </c>
      <c r="C206" s="8">
        <v>44582</v>
      </c>
      <c r="D206">
        <v>0.83333333333333337</v>
      </c>
      <c r="E206" t="s">
        <v>32</v>
      </c>
      <c r="F206">
        <v>0</v>
      </c>
      <c r="G206">
        <v>3</v>
      </c>
      <c r="H206" t="s">
        <v>40</v>
      </c>
      <c r="I206">
        <v>20782</v>
      </c>
      <c r="J206" t="s">
        <v>34</v>
      </c>
      <c r="K206" t="s">
        <v>35</v>
      </c>
      <c r="L206" t="str">
        <f t="shared" si="9"/>
        <v>Norwich City</v>
      </c>
      <c r="M206" s="12" t="str">
        <f t="shared" si="10"/>
        <v>Watford</v>
      </c>
      <c r="N206" s="12" t="str">
        <f t="shared" si="11"/>
        <v/>
      </c>
      <c r="O206" s="12"/>
    </row>
    <row r="207" spans="1:15" x14ac:dyDescent="0.25">
      <c r="A207">
        <v>23</v>
      </c>
      <c r="B207" t="s">
        <v>15</v>
      </c>
      <c r="C207" s="8">
        <v>44583</v>
      </c>
      <c r="D207">
        <v>0.52083333333333337</v>
      </c>
      <c r="E207" t="s">
        <v>36</v>
      </c>
      <c r="F207">
        <v>0</v>
      </c>
      <c r="G207">
        <v>1</v>
      </c>
      <c r="H207" t="s">
        <v>33</v>
      </c>
      <c r="I207">
        <v>38203</v>
      </c>
      <c r="J207" t="s">
        <v>38</v>
      </c>
      <c r="K207" t="s">
        <v>23</v>
      </c>
      <c r="L207" t="str">
        <f t="shared" si="9"/>
        <v>Aston Villa</v>
      </c>
      <c r="M207" s="12" t="str">
        <f t="shared" si="10"/>
        <v>Everton</v>
      </c>
      <c r="N207" s="12" t="str">
        <f t="shared" si="11"/>
        <v/>
      </c>
      <c r="O207" s="12"/>
    </row>
    <row r="208" spans="1:15" x14ac:dyDescent="0.25">
      <c r="A208">
        <v>23</v>
      </c>
      <c r="B208" t="s">
        <v>15</v>
      </c>
      <c r="C208" s="8">
        <v>44583</v>
      </c>
      <c r="D208">
        <v>0.625</v>
      </c>
      <c r="E208" t="s">
        <v>17</v>
      </c>
      <c r="F208">
        <v>0</v>
      </c>
      <c r="G208">
        <v>1</v>
      </c>
      <c r="H208" t="s">
        <v>46</v>
      </c>
      <c r="I208">
        <v>36405</v>
      </c>
      <c r="J208" t="s">
        <v>58</v>
      </c>
      <c r="K208" t="s">
        <v>73</v>
      </c>
      <c r="L208" t="str">
        <f t="shared" si="9"/>
        <v>Newcastle Utd</v>
      </c>
      <c r="M208" s="12" t="str">
        <f t="shared" si="10"/>
        <v>Leeds United</v>
      </c>
      <c r="N208" s="12" t="str">
        <f t="shared" si="11"/>
        <v/>
      </c>
      <c r="O208" s="12"/>
    </row>
    <row r="209" spans="1:15" x14ac:dyDescent="0.25">
      <c r="A209">
        <v>23</v>
      </c>
      <c r="B209" t="s">
        <v>15</v>
      </c>
      <c r="C209" s="8">
        <v>44583</v>
      </c>
      <c r="D209">
        <v>0.625</v>
      </c>
      <c r="E209" t="s">
        <v>16</v>
      </c>
      <c r="F209">
        <v>1</v>
      </c>
      <c r="G209">
        <v>0</v>
      </c>
      <c r="H209" t="s">
        <v>47</v>
      </c>
      <c r="I209">
        <v>73130</v>
      </c>
      <c r="J209" t="s">
        <v>18</v>
      </c>
      <c r="K209" t="s">
        <v>31</v>
      </c>
      <c r="L209" t="str">
        <f t="shared" si="9"/>
        <v>Manchester Utd</v>
      </c>
      <c r="M209" s="12" t="str">
        <f t="shared" si="10"/>
        <v>West Ham</v>
      </c>
      <c r="N209" s="12" t="str">
        <f t="shared" si="11"/>
        <v/>
      </c>
      <c r="O209" s="12"/>
    </row>
    <row r="210" spans="1:15" x14ac:dyDescent="0.25">
      <c r="A210">
        <v>23</v>
      </c>
      <c r="B210" t="s">
        <v>15</v>
      </c>
      <c r="C210" s="8">
        <v>44583</v>
      </c>
      <c r="D210">
        <v>0.625</v>
      </c>
      <c r="E210" t="s">
        <v>11</v>
      </c>
      <c r="F210">
        <v>1</v>
      </c>
      <c r="G210">
        <v>2</v>
      </c>
      <c r="H210" t="s">
        <v>21</v>
      </c>
      <c r="I210">
        <v>16982</v>
      </c>
      <c r="J210" t="s">
        <v>13</v>
      </c>
      <c r="K210" t="s">
        <v>72</v>
      </c>
      <c r="L210" t="str">
        <f t="shared" si="9"/>
        <v>Wolves</v>
      </c>
      <c r="M210" s="12" t="str">
        <f t="shared" si="10"/>
        <v>Brentford</v>
      </c>
      <c r="N210" s="12" t="str">
        <f t="shared" si="11"/>
        <v/>
      </c>
      <c r="O210" s="12"/>
    </row>
    <row r="211" spans="1:15" x14ac:dyDescent="0.25">
      <c r="A211">
        <v>23</v>
      </c>
      <c r="B211" t="s">
        <v>15</v>
      </c>
      <c r="C211" s="8">
        <v>44583</v>
      </c>
      <c r="D211">
        <v>0.72916666666666663</v>
      </c>
      <c r="E211" t="s">
        <v>37</v>
      </c>
      <c r="F211">
        <v>1</v>
      </c>
      <c r="G211">
        <v>1</v>
      </c>
      <c r="H211" t="s">
        <v>51</v>
      </c>
      <c r="I211">
        <v>31178</v>
      </c>
      <c r="J211" t="s">
        <v>66</v>
      </c>
      <c r="K211" t="s">
        <v>76</v>
      </c>
      <c r="L211" t="str">
        <f t="shared" si="9"/>
        <v/>
      </c>
      <c r="M211" s="12" t="str">
        <f t="shared" si="10"/>
        <v/>
      </c>
      <c r="N211" s="12" t="str">
        <f t="shared" si="11"/>
        <v>Draw</v>
      </c>
      <c r="O211" s="12"/>
    </row>
    <row r="212" spans="1:15" x14ac:dyDescent="0.25">
      <c r="A212">
        <v>23</v>
      </c>
      <c r="B212" t="s">
        <v>45</v>
      </c>
      <c r="C212" s="8">
        <v>44584</v>
      </c>
      <c r="D212">
        <v>0.58333333333333337</v>
      </c>
      <c r="E212" t="s">
        <v>29</v>
      </c>
      <c r="F212">
        <v>1</v>
      </c>
      <c r="G212">
        <v>3</v>
      </c>
      <c r="H212" t="s">
        <v>42</v>
      </c>
      <c r="I212">
        <v>25002</v>
      </c>
      <c r="J212" t="s">
        <v>61</v>
      </c>
      <c r="K212" t="s">
        <v>74</v>
      </c>
      <c r="L212" t="str">
        <f t="shared" si="9"/>
        <v>Liverpool</v>
      </c>
      <c r="M212" s="12" t="str">
        <f t="shared" si="10"/>
        <v>Crystal Palace</v>
      </c>
      <c r="N212" s="12" t="str">
        <f t="shared" si="11"/>
        <v/>
      </c>
      <c r="O212" s="12"/>
    </row>
    <row r="213" spans="1:15" x14ac:dyDescent="0.25">
      <c r="A213">
        <v>23</v>
      </c>
      <c r="B213" t="s">
        <v>45</v>
      </c>
      <c r="C213" s="8">
        <v>44584</v>
      </c>
      <c r="D213">
        <v>0.58333333333333337</v>
      </c>
      <c r="E213" t="s">
        <v>12</v>
      </c>
      <c r="F213">
        <v>0</v>
      </c>
      <c r="G213">
        <v>0</v>
      </c>
      <c r="H213" t="s">
        <v>24</v>
      </c>
      <c r="I213">
        <v>59255</v>
      </c>
      <c r="J213" t="s">
        <v>68</v>
      </c>
      <c r="K213" t="s">
        <v>27</v>
      </c>
      <c r="L213" t="str">
        <f t="shared" si="9"/>
        <v/>
      </c>
      <c r="M213" s="12" t="str">
        <f t="shared" si="10"/>
        <v/>
      </c>
      <c r="N213" s="12" t="str">
        <f t="shared" si="11"/>
        <v>Draw</v>
      </c>
      <c r="O213" s="12"/>
    </row>
    <row r="214" spans="1:15" x14ac:dyDescent="0.25">
      <c r="A214">
        <v>23</v>
      </c>
      <c r="B214" t="s">
        <v>45</v>
      </c>
      <c r="C214" s="8">
        <v>44584</v>
      </c>
      <c r="D214">
        <v>0.58333333333333337</v>
      </c>
      <c r="E214" t="s">
        <v>20</v>
      </c>
      <c r="F214">
        <v>1</v>
      </c>
      <c r="G214">
        <v>1</v>
      </c>
      <c r="H214" t="s">
        <v>25</v>
      </c>
      <c r="I214">
        <v>31231</v>
      </c>
      <c r="J214" t="s">
        <v>22</v>
      </c>
      <c r="K214" t="s">
        <v>49</v>
      </c>
      <c r="L214" t="str">
        <f t="shared" si="9"/>
        <v/>
      </c>
      <c r="M214" s="12" t="str">
        <f t="shared" si="10"/>
        <v/>
      </c>
      <c r="N214" s="12" t="str">
        <f t="shared" si="11"/>
        <v>Draw</v>
      </c>
      <c r="O214" s="12"/>
    </row>
    <row r="215" spans="1:15" x14ac:dyDescent="0.25">
      <c r="A215">
        <v>23</v>
      </c>
      <c r="B215" t="s">
        <v>45</v>
      </c>
      <c r="C215" s="8">
        <v>44584</v>
      </c>
      <c r="D215">
        <v>0.6875</v>
      </c>
      <c r="E215" t="s">
        <v>28</v>
      </c>
      <c r="F215">
        <v>2</v>
      </c>
      <c r="G215">
        <v>0</v>
      </c>
      <c r="H215" t="s">
        <v>50</v>
      </c>
      <c r="I215">
        <v>40020</v>
      </c>
      <c r="J215" t="s">
        <v>30</v>
      </c>
      <c r="K215" t="s">
        <v>19</v>
      </c>
      <c r="L215" t="str">
        <f t="shared" si="9"/>
        <v>Chelsea</v>
      </c>
      <c r="M215" s="12" t="str">
        <f t="shared" si="10"/>
        <v>Tottenham</v>
      </c>
      <c r="N215" s="12" t="str">
        <f t="shared" si="11"/>
        <v/>
      </c>
      <c r="O215" s="12"/>
    </row>
    <row r="216" spans="1:15" x14ac:dyDescent="0.25">
      <c r="A216">
        <v>17</v>
      </c>
      <c r="B216" t="s">
        <v>15</v>
      </c>
      <c r="C216" s="8">
        <v>44597</v>
      </c>
      <c r="D216">
        <v>0.75</v>
      </c>
      <c r="E216" t="s">
        <v>24</v>
      </c>
      <c r="F216">
        <v>0</v>
      </c>
      <c r="G216">
        <v>0</v>
      </c>
      <c r="H216" t="s">
        <v>32</v>
      </c>
      <c r="I216">
        <v>19527</v>
      </c>
      <c r="J216" t="s">
        <v>26</v>
      </c>
      <c r="K216" t="s">
        <v>23</v>
      </c>
      <c r="L216" t="str">
        <f t="shared" si="9"/>
        <v/>
      </c>
      <c r="M216" s="12" t="str">
        <f t="shared" si="10"/>
        <v/>
      </c>
      <c r="N216" s="12" t="str">
        <f t="shared" si="11"/>
        <v>Draw</v>
      </c>
      <c r="O216" s="12"/>
    </row>
    <row r="217" spans="1:15" x14ac:dyDescent="0.25">
      <c r="A217">
        <v>24</v>
      </c>
      <c r="B217" t="s">
        <v>79</v>
      </c>
      <c r="C217" s="8">
        <v>44600</v>
      </c>
      <c r="D217">
        <v>0.82291666666666663</v>
      </c>
      <c r="E217" t="s">
        <v>47</v>
      </c>
      <c r="F217">
        <v>1</v>
      </c>
      <c r="G217">
        <v>0</v>
      </c>
      <c r="H217" t="s">
        <v>32</v>
      </c>
      <c r="I217">
        <v>59581</v>
      </c>
      <c r="J217" t="s">
        <v>70</v>
      </c>
      <c r="K217" t="s">
        <v>49</v>
      </c>
      <c r="L217" t="str">
        <f t="shared" si="9"/>
        <v>West Ham</v>
      </c>
      <c r="M217" s="12" t="str">
        <f t="shared" si="10"/>
        <v>Watford</v>
      </c>
      <c r="N217" s="12" t="str">
        <f t="shared" si="11"/>
        <v/>
      </c>
      <c r="O217" s="12"/>
    </row>
    <row r="218" spans="1:15" x14ac:dyDescent="0.25">
      <c r="A218">
        <v>24</v>
      </c>
      <c r="B218" t="s">
        <v>79</v>
      </c>
      <c r="C218" s="8">
        <v>44600</v>
      </c>
      <c r="D218">
        <v>0.82291666666666663</v>
      </c>
      <c r="E218" t="s">
        <v>46</v>
      </c>
      <c r="F218">
        <v>3</v>
      </c>
      <c r="G218">
        <v>1</v>
      </c>
      <c r="H218" t="s">
        <v>36</v>
      </c>
      <c r="I218">
        <v>52186</v>
      </c>
      <c r="J218" t="s">
        <v>48</v>
      </c>
      <c r="K218" t="s">
        <v>53</v>
      </c>
      <c r="L218" t="str">
        <f t="shared" si="9"/>
        <v>Newcastle Utd</v>
      </c>
      <c r="M218" s="12" t="str">
        <f t="shared" si="10"/>
        <v>Everton</v>
      </c>
      <c r="N218" s="12" t="str">
        <f t="shared" si="11"/>
        <v/>
      </c>
      <c r="O218" s="12"/>
    </row>
    <row r="219" spans="1:15" x14ac:dyDescent="0.25">
      <c r="A219">
        <v>24</v>
      </c>
      <c r="B219" t="s">
        <v>79</v>
      </c>
      <c r="C219" s="8">
        <v>44600</v>
      </c>
      <c r="D219">
        <v>0.83333333333333337</v>
      </c>
      <c r="E219" t="s">
        <v>24</v>
      </c>
      <c r="F219">
        <v>1</v>
      </c>
      <c r="G219">
        <v>1</v>
      </c>
      <c r="H219" t="s">
        <v>16</v>
      </c>
      <c r="I219">
        <v>21233</v>
      </c>
      <c r="J219" t="s">
        <v>26</v>
      </c>
      <c r="K219" t="s">
        <v>35</v>
      </c>
      <c r="L219" t="str">
        <f t="shared" si="9"/>
        <v/>
      </c>
      <c r="M219" s="12" t="str">
        <f t="shared" si="10"/>
        <v/>
      </c>
      <c r="N219" s="12" t="str">
        <f t="shared" si="11"/>
        <v>Draw</v>
      </c>
      <c r="O219" s="12"/>
    </row>
    <row r="220" spans="1:15" x14ac:dyDescent="0.25">
      <c r="A220">
        <v>24</v>
      </c>
      <c r="B220" t="s">
        <v>80</v>
      </c>
      <c r="C220" s="8">
        <v>44601</v>
      </c>
      <c r="D220">
        <v>0.82291666666666663</v>
      </c>
      <c r="E220" t="s">
        <v>50</v>
      </c>
      <c r="F220">
        <v>2</v>
      </c>
      <c r="G220">
        <v>3</v>
      </c>
      <c r="H220" t="s">
        <v>37</v>
      </c>
      <c r="I220">
        <v>54012</v>
      </c>
      <c r="J220" t="s">
        <v>52</v>
      </c>
      <c r="K220" t="s">
        <v>27</v>
      </c>
      <c r="L220" t="str">
        <f t="shared" si="9"/>
        <v>Southampton</v>
      </c>
      <c r="M220" s="12" t="str">
        <f t="shared" si="10"/>
        <v>Tottenham</v>
      </c>
      <c r="N220" s="12" t="str">
        <f t="shared" si="11"/>
        <v/>
      </c>
      <c r="O220" s="12"/>
    </row>
    <row r="221" spans="1:15" x14ac:dyDescent="0.25">
      <c r="A221">
        <v>24</v>
      </c>
      <c r="B221" t="s">
        <v>80</v>
      </c>
      <c r="C221" s="8">
        <v>44601</v>
      </c>
      <c r="D221">
        <v>0.82291666666666663</v>
      </c>
      <c r="E221" t="s">
        <v>40</v>
      </c>
      <c r="F221">
        <v>1</v>
      </c>
      <c r="G221">
        <v>1</v>
      </c>
      <c r="H221" t="s">
        <v>29</v>
      </c>
      <c r="I221">
        <v>26652</v>
      </c>
      <c r="J221" t="s">
        <v>43</v>
      </c>
      <c r="K221" t="s">
        <v>19</v>
      </c>
      <c r="L221" t="str">
        <f t="shared" si="9"/>
        <v/>
      </c>
      <c r="M221" s="12" t="str">
        <f t="shared" si="10"/>
        <v/>
      </c>
      <c r="N221" s="12" t="str">
        <f t="shared" si="11"/>
        <v>Draw</v>
      </c>
      <c r="O221" s="12"/>
    </row>
    <row r="222" spans="1:15" x14ac:dyDescent="0.25">
      <c r="A222">
        <v>24</v>
      </c>
      <c r="B222" t="s">
        <v>80</v>
      </c>
      <c r="C222" s="8">
        <v>44601</v>
      </c>
      <c r="D222">
        <v>0.82291666666666663</v>
      </c>
      <c r="E222" t="s">
        <v>51</v>
      </c>
      <c r="F222">
        <v>2</v>
      </c>
      <c r="G222">
        <v>0</v>
      </c>
      <c r="H222" t="s">
        <v>11</v>
      </c>
      <c r="I222">
        <v>51658</v>
      </c>
      <c r="J222" t="s">
        <v>56</v>
      </c>
      <c r="K222" t="s">
        <v>59</v>
      </c>
      <c r="L222" t="str">
        <f t="shared" si="9"/>
        <v>Manchester City</v>
      </c>
      <c r="M222" s="12" t="str">
        <f t="shared" si="10"/>
        <v>Brentford</v>
      </c>
      <c r="N222" s="12" t="str">
        <f t="shared" si="11"/>
        <v/>
      </c>
      <c r="O222" s="12"/>
    </row>
    <row r="223" spans="1:15" x14ac:dyDescent="0.25">
      <c r="A223">
        <v>24</v>
      </c>
      <c r="B223" t="s">
        <v>80</v>
      </c>
      <c r="C223" s="8">
        <v>44601</v>
      </c>
      <c r="D223">
        <v>0.83333333333333337</v>
      </c>
      <c r="E223" t="s">
        <v>33</v>
      </c>
      <c r="F223">
        <v>3</v>
      </c>
      <c r="G223">
        <v>3</v>
      </c>
      <c r="H223" t="s">
        <v>17</v>
      </c>
      <c r="I223">
        <v>41927</v>
      </c>
      <c r="J223" t="s">
        <v>55</v>
      </c>
      <c r="K223" t="s">
        <v>75</v>
      </c>
      <c r="L223" t="str">
        <f t="shared" si="9"/>
        <v/>
      </c>
      <c r="M223" s="12" t="str">
        <f t="shared" si="10"/>
        <v/>
      </c>
      <c r="N223" s="12" t="str">
        <f t="shared" si="11"/>
        <v>Draw</v>
      </c>
      <c r="O223" s="12"/>
    </row>
    <row r="224" spans="1:15" x14ac:dyDescent="0.25">
      <c r="A224">
        <v>24</v>
      </c>
      <c r="B224" t="s">
        <v>82</v>
      </c>
      <c r="C224" s="8">
        <v>44602</v>
      </c>
      <c r="D224">
        <v>0.82291666666666663</v>
      </c>
      <c r="E224" t="s">
        <v>42</v>
      </c>
      <c r="F224">
        <v>2</v>
      </c>
      <c r="G224">
        <v>0</v>
      </c>
      <c r="H224" t="s">
        <v>20</v>
      </c>
      <c r="I224">
        <v>53050</v>
      </c>
      <c r="J224" t="s">
        <v>54</v>
      </c>
      <c r="K224" t="s">
        <v>73</v>
      </c>
      <c r="L224" t="str">
        <f t="shared" si="9"/>
        <v>Liverpool</v>
      </c>
      <c r="M224" s="12" t="str">
        <f t="shared" si="10"/>
        <v>Leicester City</v>
      </c>
      <c r="N224" s="12" t="str">
        <f t="shared" si="11"/>
        <v/>
      </c>
      <c r="O224" s="12"/>
    </row>
    <row r="225" spans="1:15" x14ac:dyDescent="0.25">
      <c r="A225">
        <v>24</v>
      </c>
      <c r="B225" t="s">
        <v>82</v>
      </c>
      <c r="C225" s="8">
        <v>44602</v>
      </c>
      <c r="D225">
        <v>0.82291666666666663</v>
      </c>
      <c r="E225" t="s">
        <v>21</v>
      </c>
      <c r="F225">
        <v>0</v>
      </c>
      <c r="G225">
        <v>1</v>
      </c>
      <c r="H225" t="s">
        <v>12</v>
      </c>
      <c r="I225">
        <v>31523</v>
      </c>
      <c r="J225" t="s">
        <v>64</v>
      </c>
      <c r="K225" t="s">
        <v>14</v>
      </c>
      <c r="L225" t="str">
        <f t="shared" si="9"/>
        <v>Arsenal</v>
      </c>
      <c r="M225" s="12" t="str">
        <f t="shared" si="10"/>
        <v>Wolves</v>
      </c>
      <c r="N225" s="12" t="str">
        <f t="shared" si="11"/>
        <v/>
      </c>
      <c r="O225" s="12"/>
    </row>
    <row r="226" spans="1:15" x14ac:dyDescent="0.25">
      <c r="A226">
        <v>25</v>
      </c>
      <c r="B226" t="s">
        <v>15</v>
      </c>
      <c r="C226" s="8">
        <v>44604</v>
      </c>
      <c r="D226">
        <v>0.52083333333333337</v>
      </c>
      <c r="E226" t="s">
        <v>16</v>
      </c>
      <c r="F226">
        <v>1</v>
      </c>
      <c r="G226">
        <v>1</v>
      </c>
      <c r="H226" t="s">
        <v>37</v>
      </c>
      <c r="I226">
        <v>73084</v>
      </c>
      <c r="J226" t="s">
        <v>18</v>
      </c>
      <c r="K226" t="s">
        <v>65</v>
      </c>
      <c r="L226" t="str">
        <f t="shared" si="9"/>
        <v/>
      </c>
      <c r="M226" s="12" t="str">
        <f t="shared" si="10"/>
        <v/>
      </c>
      <c r="N226" s="12" t="str">
        <f t="shared" si="11"/>
        <v>Draw</v>
      </c>
      <c r="O226" s="12"/>
    </row>
    <row r="227" spans="1:15" x14ac:dyDescent="0.25">
      <c r="A227">
        <v>25</v>
      </c>
      <c r="B227" t="s">
        <v>15</v>
      </c>
      <c r="C227" s="8">
        <v>44604</v>
      </c>
      <c r="D227">
        <v>0.625</v>
      </c>
      <c r="E227" t="s">
        <v>36</v>
      </c>
      <c r="F227">
        <v>3</v>
      </c>
      <c r="G227">
        <v>0</v>
      </c>
      <c r="H227" t="s">
        <v>17</v>
      </c>
      <c r="I227">
        <v>39150</v>
      </c>
      <c r="J227" t="s">
        <v>38</v>
      </c>
      <c r="K227" t="s">
        <v>57</v>
      </c>
      <c r="L227" t="str">
        <f t="shared" si="9"/>
        <v>Everton</v>
      </c>
      <c r="M227" s="12" t="str">
        <f t="shared" si="10"/>
        <v>Leeds United</v>
      </c>
      <c r="N227" s="12" t="str">
        <f t="shared" si="11"/>
        <v/>
      </c>
      <c r="O227" s="12"/>
    </row>
    <row r="228" spans="1:15" x14ac:dyDescent="0.25">
      <c r="A228">
        <v>25</v>
      </c>
      <c r="B228" t="s">
        <v>15</v>
      </c>
      <c r="C228" s="8">
        <v>44604</v>
      </c>
      <c r="D228">
        <v>0.625</v>
      </c>
      <c r="E228" t="s">
        <v>11</v>
      </c>
      <c r="F228">
        <v>0</v>
      </c>
      <c r="G228">
        <v>0</v>
      </c>
      <c r="H228" t="s">
        <v>29</v>
      </c>
      <c r="I228">
        <v>16958</v>
      </c>
      <c r="J228" t="s">
        <v>13</v>
      </c>
      <c r="K228" t="s">
        <v>76</v>
      </c>
      <c r="L228" t="str">
        <f t="shared" si="9"/>
        <v/>
      </c>
      <c r="M228" s="12" t="str">
        <f t="shared" si="10"/>
        <v/>
      </c>
      <c r="N228" s="12" t="str">
        <f t="shared" si="11"/>
        <v>Draw</v>
      </c>
      <c r="O228" s="12"/>
    </row>
    <row r="229" spans="1:15" x14ac:dyDescent="0.25">
      <c r="A229">
        <v>25</v>
      </c>
      <c r="B229" t="s">
        <v>15</v>
      </c>
      <c r="C229" s="8">
        <v>44604</v>
      </c>
      <c r="D229">
        <v>0.625</v>
      </c>
      <c r="E229" t="s">
        <v>32</v>
      </c>
      <c r="F229">
        <v>0</v>
      </c>
      <c r="G229">
        <v>2</v>
      </c>
      <c r="H229" t="s">
        <v>25</v>
      </c>
      <c r="I229">
        <v>20795</v>
      </c>
      <c r="J229" t="s">
        <v>34</v>
      </c>
      <c r="K229" t="s">
        <v>31</v>
      </c>
      <c r="L229" t="str">
        <f t="shared" si="9"/>
        <v>Brighton</v>
      </c>
      <c r="M229" s="12" t="str">
        <f t="shared" si="10"/>
        <v>Watford</v>
      </c>
      <c r="N229" s="12" t="str">
        <f t="shared" si="11"/>
        <v/>
      </c>
      <c r="O229" s="12"/>
    </row>
    <row r="230" spans="1:15" x14ac:dyDescent="0.25">
      <c r="A230">
        <v>25</v>
      </c>
      <c r="B230" t="s">
        <v>15</v>
      </c>
      <c r="C230" s="8">
        <v>44604</v>
      </c>
      <c r="D230">
        <v>0.72916666666666663</v>
      </c>
      <c r="E230" t="s">
        <v>40</v>
      </c>
      <c r="F230">
        <v>0</v>
      </c>
      <c r="G230">
        <v>4</v>
      </c>
      <c r="H230" t="s">
        <v>51</v>
      </c>
      <c r="I230">
        <v>27010</v>
      </c>
      <c r="J230" t="s">
        <v>43</v>
      </c>
      <c r="K230" t="s">
        <v>44</v>
      </c>
      <c r="L230" t="str">
        <f t="shared" si="9"/>
        <v>Manchester City</v>
      </c>
      <c r="M230" s="12" t="str">
        <f t="shared" si="10"/>
        <v>Norwich City</v>
      </c>
      <c r="N230" s="12" t="str">
        <f t="shared" si="11"/>
        <v/>
      </c>
      <c r="O230" s="12"/>
    </row>
    <row r="231" spans="1:15" x14ac:dyDescent="0.25">
      <c r="A231">
        <v>25</v>
      </c>
      <c r="B231" t="s">
        <v>45</v>
      </c>
      <c r="C231" s="8">
        <v>44605</v>
      </c>
      <c r="D231">
        <v>0.58333333333333337</v>
      </c>
      <c r="E231" t="s">
        <v>46</v>
      </c>
      <c r="F231">
        <v>1</v>
      </c>
      <c r="G231">
        <v>0</v>
      </c>
      <c r="H231" t="s">
        <v>33</v>
      </c>
      <c r="I231">
        <v>52207</v>
      </c>
      <c r="J231" t="s">
        <v>48</v>
      </c>
      <c r="K231" t="s">
        <v>23</v>
      </c>
      <c r="L231" t="str">
        <f t="shared" si="9"/>
        <v>Newcastle Utd</v>
      </c>
      <c r="M231" s="12" t="str">
        <f t="shared" si="10"/>
        <v>Aston Villa</v>
      </c>
      <c r="N231" s="12" t="str">
        <f t="shared" si="11"/>
        <v/>
      </c>
      <c r="O231" s="12"/>
    </row>
    <row r="232" spans="1:15" x14ac:dyDescent="0.25">
      <c r="A232">
        <v>25</v>
      </c>
      <c r="B232" t="s">
        <v>45</v>
      </c>
      <c r="C232" s="8">
        <v>44605</v>
      </c>
      <c r="D232">
        <v>0.58333333333333337</v>
      </c>
      <c r="E232" t="s">
        <v>24</v>
      </c>
      <c r="F232">
        <v>0</v>
      </c>
      <c r="G232">
        <v>1</v>
      </c>
      <c r="H232" t="s">
        <v>42</v>
      </c>
      <c r="I232">
        <v>19563</v>
      </c>
      <c r="J232" t="s">
        <v>26</v>
      </c>
      <c r="K232" t="s">
        <v>49</v>
      </c>
      <c r="L232" t="str">
        <f t="shared" si="9"/>
        <v>Liverpool</v>
      </c>
      <c r="M232" s="12" t="str">
        <f t="shared" si="10"/>
        <v>Burnley</v>
      </c>
      <c r="N232" s="12" t="str">
        <f t="shared" si="11"/>
        <v/>
      </c>
      <c r="O232" s="12"/>
    </row>
    <row r="233" spans="1:15" x14ac:dyDescent="0.25">
      <c r="A233">
        <v>25</v>
      </c>
      <c r="B233" t="s">
        <v>45</v>
      </c>
      <c r="C233" s="8">
        <v>44605</v>
      </c>
      <c r="D233">
        <v>0.58333333333333337</v>
      </c>
      <c r="E233" t="s">
        <v>50</v>
      </c>
      <c r="F233">
        <v>0</v>
      </c>
      <c r="G233">
        <v>2</v>
      </c>
      <c r="H233" t="s">
        <v>21</v>
      </c>
      <c r="I233">
        <v>56452</v>
      </c>
      <c r="J233" t="s">
        <v>52</v>
      </c>
      <c r="K233" t="s">
        <v>74</v>
      </c>
      <c r="L233" t="str">
        <f t="shared" si="9"/>
        <v>Wolves</v>
      </c>
      <c r="M233" s="12" t="str">
        <f t="shared" si="10"/>
        <v>Tottenham</v>
      </c>
      <c r="N233" s="12" t="str">
        <f t="shared" si="11"/>
        <v/>
      </c>
      <c r="O233" s="12"/>
    </row>
    <row r="234" spans="1:15" x14ac:dyDescent="0.25">
      <c r="A234">
        <v>25</v>
      </c>
      <c r="B234" t="s">
        <v>45</v>
      </c>
      <c r="C234" s="8">
        <v>44605</v>
      </c>
      <c r="D234">
        <v>0.6875</v>
      </c>
      <c r="E234" t="s">
        <v>20</v>
      </c>
      <c r="F234">
        <v>2</v>
      </c>
      <c r="G234">
        <v>2</v>
      </c>
      <c r="H234" t="s">
        <v>47</v>
      </c>
      <c r="I234">
        <v>32061</v>
      </c>
      <c r="J234" t="s">
        <v>22</v>
      </c>
      <c r="K234" t="s">
        <v>14</v>
      </c>
      <c r="L234" t="str">
        <f t="shared" si="9"/>
        <v/>
      </c>
      <c r="M234" s="12" t="str">
        <f t="shared" si="10"/>
        <v/>
      </c>
      <c r="N234" s="12" t="str">
        <f t="shared" si="11"/>
        <v>Draw</v>
      </c>
      <c r="O234" s="12"/>
    </row>
    <row r="235" spans="1:15" x14ac:dyDescent="0.25">
      <c r="A235">
        <v>18</v>
      </c>
      <c r="B235" t="s">
        <v>79</v>
      </c>
      <c r="C235" s="8">
        <v>44607</v>
      </c>
      <c r="D235">
        <v>0.84375</v>
      </c>
      <c r="E235" t="s">
        <v>16</v>
      </c>
      <c r="F235">
        <v>2</v>
      </c>
      <c r="G235">
        <v>0</v>
      </c>
      <c r="H235" t="s">
        <v>25</v>
      </c>
      <c r="I235">
        <v>73012</v>
      </c>
      <c r="J235" t="s">
        <v>18</v>
      </c>
      <c r="K235" t="s">
        <v>72</v>
      </c>
      <c r="L235" t="str">
        <f t="shared" si="9"/>
        <v>Manchester Utd</v>
      </c>
      <c r="M235" s="12" t="str">
        <f t="shared" si="10"/>
        <v>Brighton</v>
      </c>
      <c r="N235" s="12" t="str">
        <f t="shared" si="11"/>
        <v/>
      </c>
      <c r="O235" s="12"/>
    </row>
    <row r="236" spans="1:15" x14ac:dyDescent="0.25">
      <c r="A236">
        <v>26</v>
      </c>
      <c r="B236" t="s">
        <v>15</v>
      </c>
      <c r="C236" s="8">
        <v>44611</v>
      </c>
      <c r="D236">
        <v>0.52083333333333337</v>
      </c>
      <c r="E236" t="s">
        <v>47</v>
      </c>
      <c r="F236">
        <v>1</v>
      </c>
      <c r="G236">
        <v>1</v>
      </c>
      <c r="H236" t="s">
        <v>46</v>
      </c>
      <c r="I236">
        <v>59949</v>
      </c>
      <c r="J236" t="s">
        <v>70</v>
      </c>
      <c r="K236" t="s">
        <v>73</v>
      </c>
      <c r="L236" t="str">
        <f t="shared" si="9"/>
        <v/>
      </c>
      <c r="M236" s="12" t="str">
        <f t="shared" si="10"/>
        <v/>
      </c>
      <c r="N236" s="12" t="str">
        <f t="shared" si="11"/>
        <v>Draw</v>
      </c>
      <c r="O236" s="12"/>
    </row>
    <row r="237" spans="1:15" x14ac:dyDescent="0.25">
      <c r="A237">
        <v>26</v>
      </c>
      <c r="B237" t="s">
        <v>15</v>
      </c>
      <c r="C237" s="8">
        <v>44611</v>
      </c>
      <c r="D237">
        <v>0.625</v>
      </c>
      <c r="E237" t="s">
        <v>33</v>
      </c>
      <c r="F237">
        <v>0</v>
      </c>
      <c r="G237">
        <v>1</v>
      </c>
      <c r="H237" t="s">
        <v>32</v>
      </c>
      <c r="I237">
        <v>41936</v>
      </c>
      <c r="J237" t="s">
        <v>55</v>
      </c>
      <c r="K237" t="s">
        <v>71</v>
      </c>
      <c r="L237" t="str">
        <f t="shared" si="9"/>
        <v>Watford</v>
      </c>
      <c r="M237" s="12" t="str">
        <f t="shared" si="10"/>
        <v>Aston Villa</v>
      </c>
      <c r="N237" s="12" t="str">
        <f t="shared" si="11"/>
        <v/>
      </c>
      <c r="O237" s="12"/>
    </row>
    <row r="238" spans="1:15" x14ac:dyDescent="0.25">
      <c r="A238">
        <v>26</v>
      </c>
      <c r="B238" t="s">
        <v>15</v>
      </c>
      <c r="C238" s="8">
        <v>44611</v>
      </c>
      <c r="D238">
        <v>0.625</v>
      </c>
      <c r="E238" t="s">
        <v>12</v>
      </c>
      <c r="F238">
        <v>2</v>
      </c>
      <c r="G238">
        <v>1</v>
      </c>
      <c r="H238" t="s">
        <v>11</v>
      </c>
      <c r="I238">
        <v>59249</v>
      </c>
      <c r="J238" t="s">
        <v>68</v>
      </c>
      <c r="K238" t="s">
        <v>31</v>
      </c>
      <c r="L238" t="str">
        <f t="shared" si="9"/>
        <v>Arsenal</v>
      </c>
      <c r="M238" s="12" t="str">
        <f t="shared" si="10"/>
        <v>Brentford</v>
      </c>
      <c r="N238" s="12" t="str">
        <f t="shared" si="11"/>
        <v/>
      </c>
      <c r="O238" s="12"/>
    </row>
    <row r="239" spans="1:15" x14ac:dyDescent="0.25">
      <c r="A239">
        <v>26</v>
      </c>
      <c r="B239" t="s">
        <v>15</v>
      </c>
      <c r="C239" s="8">
        <v>44611</v>
      </c>
      <c r="D239">
        <v>0.625</v>
      </c>
      <c r="E239" t="s">
        <v>37</v>
      </c>
      <c r="F239">
        <v>2</v>
      </c>
      <c r="G239">
        <v>0</v>
      </c>
      <c r="H239" t="s">
        <v>36</v>
      </c>
      <c r="I239">
        <v>31312</v>
      </c>
      <c r="J239" t="s">
        <v>66</v>
      </c>
      <c r="K239" t="s">
        <v>39</v>
      </c>
      <c r="L239" t="str">
        <f t="shared" si="9"/>
        <v>Southampton</v>
      </c>
      <c r="M239" s="12" t="str">
        <f t="shared" si="10"/>
        <v>Everton</v>
      </c>
      <c r="N239" s="12" t="str">
        <f t="shared" si="11"/>
        <v/>
      </c>
      <c r="O239" s="12"/>
    </row>
    <row r="240" spans="1:15" x14ac:dyDescent="0.25">
      <c r="A240">
        <v>26</v>
      </c>
      <c r="B240" t="s">
        <v>15</v>
      </c>
      <c r="C240" s="8">
        <v>44611</v>
      </c>
      <c r="D240">
        <v>0.625</v>
      </c>
      <c r="E240" t="s">
        <v>42</v>
      </c>
      <c r="F240">
        <v>3</v>
      </c>
      <c r="G240">
        <v>1</v>
      </c>
      <c r="H240" t="s">
        <v>40</v>
      </c>
      <c r="I240">
        <v>53135</v>
      </c>
      <c r="J240" t="s">
        <v>54</v>
      </c>
      <c r="K240" t="s">
        <v>35</v>
      </c>
      <c r="L240" t="str">
        <f t="shared" si="9"/>
        <v>Liverpool</v>
      </c>
      <c r="M240" s="12" t="str">
        <f t="shared" si="10"/>
        <v>Norwich City</v>
      </c>
      <c r="N240" s="12" t="str">
        <f t="shared" si="11"/>
        <v/>
      </c>
      <c r="O240" s="12"/>
    </row>
    <row r="241" spans="1:15" x14ac:dyDescent="0.25">
      <c r="A241">
        <v>26</v>
      </c>
      <c r="B241" t="s">
        <v>15</v>
      </c>
      <c r="C241" s="8">
        <v>44611</v>
      </c>
      <c r="D241">
        <v>0.625</v>
      </c>
      <c r="E241" t="s">
        <v>25</v>
      </c>
      <c r="F241">
        <v>0</v>
      </c>
      <c r="G241">
        <v>3</v>
      </c>
      <c r="H241" t="s">
        <v>24</v>
      </c>
      <c r="I241">
        <v>30361</v>
      </c>
      <c r="J241" t="s">
        <v>62</v>
      </c>
      <c r="K241" t="s">
        <v>74</v>
      </c>
      <c r="L241" t="str">
        <f t="shared" si="9"/>
        <v>Burnley</v>
      </c>
      <c r="M241" s="12" t="str">
        <f t="shared" si="10"/>
        <v>Brighton</v>
      </c>
      <c r="N241" s="12" t="str">
        <f t="shared" si="11"/>
        <v/>
      </c>
      <c r="O241" s="12"/>
    </row>
    <row r="242" spans="1:15" x14ac:dyDescent="0.25">
      <c r="A242">
        <v>26</v>
      </c>
      <c r="B242" t="s">
        <v>15</v>
      </c>
      <c r="C242" s="8">
        <v>44611</v>
      </c>
      <c r="D242">
        <v>0.625</v>
      </c>
      <c r="E242" t="s">
        <v>29</v>
      </c>
      <c r="F242">
        <v>0</v>
      </c>
      <c r="G242">
        <v>1</v>
      </c>
      <c r="H242" t="s">
        <v>28</v>
      </c>
      <c r="I242">
        <v>25109</v>
      </c>
      <c r="J242" t="s">
        <v>61</v>
      </c>
      <c r="K242" t="s">
        <v>27</v>
      </c>
      <c r="L242" t="str">
        <f t="shared" si="9"/>
        <v>Chelsea</v>
      </c>
      <c r="M242" s="12" t="str">
        <f t="shared" si="10"/>
        <v>Crystal Palace</v>
      </c>
      <c r="N242" s="12" t="str">
        <f t="shared" si="11"/>
        <v/>
      </c>
      <c r="O242" s="12"/>
    </row>
    <row r="243" spans="1:15" x14ac:dyDescent="0.25">
      <c r="A243">
        <v>26</v>
      </c>
      <c r="B243" t="s">
        <v>15</v>
      </c>
      <c r="C243" s="8">
        <v>44611</v>
      </c>
      <c r="D243">
        <v>0.72916666666666663</v>
      </c>
      <c r="E243" t="s">
        <v>51</v>
      </c>
      <c r="F243">
        <v>2</v>
      </c>
      <c r="G243">
        <v>3</v>
      </c>
      <c r="H243" t="s">
        <v>50</v>
      </c>
      <c r="I243">
        <v>53201</v>
      </c>
      <c r="J243" t="s">
        <v>56</v>
      </c>
      <c r="K243" t="s">
        <v>53</v>
      </c>
      <c r="L243" t="str">
        <f t="shared" si="9"/>
        <v>Tottenham</v>
      </c>
      <c r="M243" s="12" t="str">
        <f t="shared" si="10"/>
        <v>Manchester City</v>
      </c>
      <c r="N243" s="12" t="str">
        <f t="shared" si="11"/>
        <v/>
      </c>
      <c r="O243" s="12"/>
    </row>
    <row r="244" spans="1:15" x14ac:dyDescent="0.25">
      <c r="A244">
        <v>26</v>
      </c>
      <c r="B244" t="s">
        <v>45</v>
      </c>
      <c r="C244" s="8">
        <v>44612</v>
      </c>
      <c r="D244">
        <v>0.58333333333333337</v>
      </c>
      <c r="E244" t="s">
        <v>17</v>
      </c>
      <c r="F244">
        <v>2</v>
      </c>
      <c r="G244">
        <v>4</v>
      </c>
      <c r="H244" t="s">
        <v>16</v>
      </c>
      <c r="I244">
        <v>36715</v>
      </c>
      <c r="J244" t="s">
        <v>58</v>
      </c>
      <c r="K244" t="s">
        <v>19</v>
      </c>
      <c r="L244" t="str">
        <f t="shared" si="9"/>
        <v>Manchester Utd</v>
      </c>
      <c r="M244" s="12" t="str">
        <f t="shared" si="10"/>
        <v>Leeds United</v>
      </c>
      <c r="N244" s="12" t="str">
        <f t="shared" si="11"/>
        <v/>
      </c>
      <c r="O244" s="12"/>
    </row>
    <row r="245" spans="1:15" x14ac:dyDescent="0.25">
      <c r="A245">
        <v>26</v>
      </c>
      <c r="B245" t="s">
        <v>45</v>
      </c>
      <c r="C245" s="8">
        <v>44612</v>
      </c>
      <c r="D245">
        <v>0.6875</v>
      </c>
      <c r="E245" t="s">
        <v>21</v>
      </c>
      <c r="F245">
        <v>2</v>
      </c>
      <c r="G245">
        <v>1</v>
      </c>
      <c r="H245" t="s">
        <v>20</v>
      </c>
      <c r="I245">
        <v>31587</v>
      </c>
      <c r="J245" t="s">
        <v>64</v>
      </c>
      <c r="K245" t="s">
        <v>23</v>
      </c>
      <c r="L245" t="str">
        <f t="shared" si="9"/>
        <v>Wolves</v>
      </c>
      <c r="M245" s="12" t="str">
        <f t="shared" si="10"/>
        <v>Leicester City</v>
      </c>
      <c r="N245" s="12" t="str">
        <f t="shared" si="11"/>
        <v/>
      </c>
      <c r="O245" s="12"/>
    </row>
    <row r="246" spans="1:15" x14ac:dyDescent="0.25">
      <c r="A246">
        <v>13</v>
      </c>
      <c r="B246" t="s">
        <v>80</v>
      </c>
      <c r="C246" s="8">
        <v>44615</v>
      </c>
      <c r="D246">
        <v>0.8125</v>
      </c>
      <c r="E246" t="s">
        <v>24</v>
      </c>
      <c r="F246">
        <v>1</v>
      </c>
      <c r="G246">
        <v>0</v>
      </c>
      <c r="H246" t="s">
        <v>50</v>
      </c>
      <c r="I246">
        <v>19488</v>
      </c>
      <c r="J246" t="s">
        <v>26</v>
      </c>
      <c r="K246" t="s">
        <v>57</v>
      </c>
      <c r="L246" t="str">
        <f t="shared" si="9"/>
        <v>Burnley</v>
      </c>
      <c r="M246" s="12" t="str">
        <f t="shared" si="10"/>
        <v>Tottenham</v>
      </c>
      <c r="N246" s="12" t="str">
        <f t="shared" si="11"/>
        <v/>
      </c>
      <c r="O246" s="12"/>
    </row>
    <row r="247" spans="1:15" x14ac:dyDescent="0.25">
      <c r="A247">
        <v>18</v>
      </c>
      <c r="B247" t="s">
        <v>80</v>
      </c>
      <c r="C247" s="8">
        <v>44615</v>
      </c>
      <c r="D247">
        <v>0.8125</v>
      </c>
      <c r="E247" t="s">
        <v>32</v>
      </c>
      <c r="F247">
        <v>1</v>
      </c>
      <c r="G247">
        <v>4</v>
      </c>
      <c r="H247" t="s">
        <v>29</v>
      </c>
      <c r="I247">
        <v>20012</v>
      </c>
      <c r="J247" t="s">
        <v>34</v>
      </c>
      <c r="K247" t="s">
        <v>44</v>
      </c>
      <c r="L247" t="str">
        <f t="shared" si="9"/>
        <v>Crystal Palace</v>
      </c>
      <c r="M247" s="12" t="str">
        <f t="shared" si="10"/>
        <v>Watford</v>
      </c>
      <c r="N247" s="12" t="str">
        <f t="shared" si="11"/>
        <v/>
      </c>
      <c r="O247" s="12"/>
    </row>
    <row r="248" spans="1:15" x14ac:dyDescent="0.25">
      <c r="A248">
        <v>19</v>
      </c>
      <c r="B248" t="s">
        <v>80</v>
      </c>
      <c r="C248" s="8">
        <v>44615</v>
      </c>
      <c r="D248">
        <v>0.82291666666666663</v>
      </c>
      <c r="E248" t="s">
        <v>42</v>
      </c>
      <c r="F248">
        <v>6</v>
      </c>
      <c r="G248">
        <v>0</v>
      </c>
      <c r="H248" t="s">
        <v>17</v>
      </c>
      <c r="I248">
        <v>53018</v>
      </c>
      <c r="J248" t="s">
        <v>54</v>
      </c>
      <c r="K248" t="s">
        <v>14</v>
      </c>
      <c r="L248" t="str">
        <f t="shared" si="9"/>
        <v>Liverpool</v>
      </c>
      <c r="M248" s="12" t="str">
        <f t="shared" si="10"/>
        <v>Leeds United</v>
      </c>
      <c r="N248" s="12" t="str">
        <f t="shared" si="11"/>
        <v/>
      </c>
      <c r="O248" s="12"/>
    </row>
    <row r="249" spans="1:15" x14ac:dyDescent="0.25">
      <c r="A249">
        <v>20</v>
      </c>
      <c r="B249" t="s">
        <v>82</v>
      </c>
      <c r="C249" s="8">
        <v>44616</v>
      </c>
      <c r="D249">
        <v>0.82291666666666663</v>
      </c>
      <c r="E249" t="s">
        <v>12</v>
      </c>
      <c r="F249">
        <v>2</v>
      </c>
      <c r="G249">
        <v>1</v>
      </c>
      <c r="H249" t="s">
        <v>21</v>
      </c>
      <c r="I249">
        <v>59888</v>
      </c>
      <c r="J249" t="s">
        <v>68</v>
      </c>
      <c r="K249" t="s">
        <v>49</v>
      </c>
      <c r="L249" t="str">
        <f t="shared" si="9"/>
        <v>Arsenal</v>
      </c>
      <c r="M249" s="12" t="str">
        <f t="shared" si="10"/>
        <v>Wolves</v>
      </c>
      <c r="N249" s="12" t="str">
        <f t="shared" si="11"/>
        <v/>
      </c>
      <c r="O249" s="12"/>
    </row>
    <row r="250" spans="1:15" x14ac:dyDescent="0.25">
      <c r="A250">
        <v>27</v>
      </c>
      <c r="B250" t="s">
        <v>10</v>
      </c>
      <c r="C250" s="8">
        <v>44617</v>
      </c>
      <c r="D250">
        <v>0.83333333333333337</v>
      </c>
      <c r="E250" t="s">
        <v>37</v>
      </c>
      <c r="F250">
        <v>2</v>
      </c>
      <c r="G250">
        <v>0</v>
      </c>
      <c r="H250" t="s">
        <v>40</v>
      </c>
      <c r="I250">
        <v>31182</v>
      </c>
      <c r="J250" t="s">
        <v>66</v>
      </c>
      <c r="K250" t="s">
        <v>76</v>
      </c>
      <c r="L250" t="str">
        <f t="shared" si="9"/>
        <v>Southampton</v>
      </c>
      <c r="M250" s="12" t="str">
        <f t="shared" si="10"/>
        <v>Norwich City</v>
      </c>
      <c r="N250" s="12" t="str">
        <f t="shared" si="11"/>
        <v/>
      </c>
      <c r="O250" s="12"/>
    </row>
    <row r="251" spans="1:15" x14ac:dyDescent="0.25">
      <c r="A251">
        <v>27</v>
      </c>
      <c r="B251" t="s">
        <v>15</v>
      </c>
      <c r="C251" s="8">
        <v>44618</v>
      </c>
      <c r="D251">
        <v>0.52083333333333337</v>
      </c>
      <c r="E251" t="s">
        <v>17</v>
      </c>
      <c r="F251">
        <v>0</v>
      </c>
      <c r="G251">
        <v>4</v>
      </c>
      <c r="H251" t="s">
        <v>50</v>
      </c>
      <c r="I251">
        <v>36599</v>
      </c>
      <c r="J251" t="s">
        <v>58</v>
      </c>
      <c r="K251" t="s">
        <v>23</v>
      </c>
      <c r="L251" t="str">
        <f t="shared" si="9"/>
        <v>Tottenham</v>
      </c>
      <c r="M251" s="12" t="str">
        <f t="shared" si="10"/>
        <v>Leeds United</v>
      </c>
      <c r="N251" s="12" t="str">
        <f t="shared" si="11"/>
        <v/>
      </c>
      <c r="O251" s="12"/>
    </row>
    <row r="252" spans="1:15" x14ac:dyDescent="0.25">
      <c r="A252">
        <v>27</v>
      </c>
      <c r="B252" t="s">
        <v>15</v>
      </c>
      <c r="C252" s="8">
        <v>44618</v>
      </c>
      <c r="D252">
        <v>0.625</v>
      </c>
      <c r="E252" t="s">
        <v>29</v>
      </c>
      <c r="F252">
        <v>1</v>
      </c>
      <c r="G252">
        <v>1</v>
      </c>
      <c r="H252" t="s">
        <v>24</v>
      </c>
      <c r="I252">
        <v>24203</v>
      </c>
      <c r="J252" t="s">
        <v>61</v>
      </c>
      <c r="K252" t="s">
        <v>31</v>
      </c>
      <c r="L252" t="str">
        <f t="shared" si="9"/>
        <v/>
      </c>
      <c r="M252" s="12" t="str">
        <f t="shared" si="10"/>
        <v/>
      </c>
      <c r="N252" s="12" t="str">
        <f t="shared" si="11"/>
        <v>Draw</v>
      </c>
      <c r="O252" s="12"/>
    </row>
    <row r="253" spans="1:15" x14ac:dyDescent="0.25">
      <c r="A253">
        <v>27</v>
      </c>
      <c r="B253" t="s">
        <v>15</v>
      </c>
      <c r="C253" s="8">
        <v>44618</v>
      </c>
      <c r="D253">
        <v>0.625</v>
      </c>
      <c r="E253" t="s">
        <v>16</v>
      </c>
      <c r="F253">
        <v>0</v>
      </c>
      <c r="G253">
        <v>0</v>
      </c>
      <c r="H253" t="s">
        <v>32</v>
      </c>
      <c r="I253">
        <v>73152</v>
      </c>
      <c r="J253" t="s">
        <v>18</v>
      </c>
      <c r="K253" t="s">
        <v>74</v>
      </c>
      <c r="L253" t="str">
        <f t="shared" si="9"/>
        <v/>
      </c>
      <c r="M253" s="12" t="str">
        <f t="shared" si="10"/>
        <v/>
      </c>
      <c r="N253" s="12" t="str">
        <f t="shared" si="11"/>
        <v>Draw</v>
      </c>
      <c r="O253" s="12"/>
    </row>
    <row r="254" spans="1:15" x14ac:dyDescent="0.25">
      <c r="A254">
        <v>27</v>
      </c>
      <c r="B254" t="s">
        <v>15</v>
      </c>
      <c r="C254" s="8">
        <v>44618</v>
      </c>
      <c r="D254">
        <v>0.625</v>
      </c>
      <c r="E254" t="s">
        <v>25</v>
      </c>
      <c r="F254">
        <v>0</v>
      </c>
      <c r="G254">
        <v>2</v>
      </c>
      <c r="H254" t="s">
        <v>33</v>
      </c>
      <c r="I254">
        <v>31475</v>
      </c>
      <c r="J254" t="s">
        <v>62</v>
      </c>
      <c r="K254" t="s">
        <v>81</v>
      </c>
      <c r="L254" t="str">
        <f t="shared" si="9"/>
        <v>Aston Villa</v>
      </c>
      <c r="M254" s="12" t="str">
        <f t="shared" si="10"/>
        <v>Brighton</v>
      </c>
      <c r="N254" s="12" t="str">
        <f t="shared" si="11"/>
        <v/>
      </c>
      <c r="O254" s="12"/>
    </row>
    <row r="255" spans="1:15" x14ac:dyDescent="0.25">
      <c r="A255">
        <v>27</v>
      </c>
      <c r="B255" t="s">
        <v>15</v>
      </c>
      <c r="C255" s="8">
        <v>44618</v>
      </c>
      <c r="D255">
        <v>0.625</v>
      </c>
      <c r="E255" t="s">
        <v>11</v>
      </c>
      <c r="F255">
        <v>0</v>
      </c>
      <c r="G255">
        <v>2</v>
      </c>
      <c r="H255" t="s">
        <v>46</v>
      </c>
      <c r="I255">
        <v>17039</v>
      </c>
      <c r="J255" t="s">
        <v>13</v>
      </c>
      <c r="K255" t="s">
        <v>35</v>
      </c>
      <c r="L255" t="str">
        <f t="shared" si="9"/>
        <v>Newcastle Utd</v>
      </c>
      <c r="M255" s="12" t="str">
        <f t="shared" si="10"/>
        <v>Brentford</v>
      </c>
      <c r="N255" s="12" t="str">
        <f t="shared" si="11"/>
        <v/>
      </c>
      <c r="O255" s="12"/>
    </row>
    <row r="256" spans="1:15" x14ac:dyDescent="0.25">
      <c r="A256">
        <v>27</v>
      </c>
      <c r="B256" t="s">
        <v>15</v>
      </c>
      <c r="C256" s="8">
        <v>44618</v>
      </c>
      <c r="D256">
        <v>0.72916666666666663</v>
      </c>
      <c r="E256" t="s">
        <v>36</v>
      </c>
      <c r="F256">
        <v>0</v>
      </c>
      <c r="G256">
        <v>1</v>
      </c>
      <c r="H256" t="s">
        <v>51</v>
      </c>
      <c r="I256">
        <v>39105</v>
      </c>
      <c r="J256" t="s">
        <v>38</v>
      </c>
      <c r="K256" t="s">
        <v>19</v>
      </c>
      <c r="L256" t="str">
        <f t="shared" si="9"/>
        <v>Manchester City</v>
      </c>
      <c r="M256" s="12" t="str">
        <f t="shared" si="10"/>
        <v>Everton</v>
      </c>
      <c r="N256" s="12" t="str">
        <f t="shared" si="11"/>
        <v/>
      </c>
      <c r="O256" s="12"/>
    </row>
    <row r="257" spans="1:15" x14ac:dyDescent="0.25">
      <c r="A257">
        <v>27</v>
      </c>
      <c r="B257" t="s">
        <v>45</v>
      </c>
      <c r="C257" s="8">
        <v>44619</v>
      </c>
      <c r="D257">
        <v>0.58333333333333337</v>
      </c>
      <c r="E257" t="s">
        <v>47</v>
      </c>
      <c r="F257">
        <v>1</v>
      </c>
      <c r="G257">
        <v>0</v>
      </c>
      <c r="H257" t="s">
        <v>21</v>
      </c>
      <c r="I257">
        <v>59946</v>
      </c>
      <c r="J257" t="s">
        <v>70</v>
      </c>
      <c r="K257" t="s">
        <v>53</v>
      </c>
      <c r="L257" t="str">
        <f t="shared" si="9"/>
        <v>West Ham</v>
      </c>
      <c r="M257" s="12" t="str">
        <f t="shared" si="10"/>
        <v>Wolves</v>
      </c>
      <c r="N257" s="12" t="str">
        <f t="shared" si="11"/>
        <v/>
      </c>
      <c r="O257" s="12"/>
    </row>
    <row r="258" spans="1:15" x14ac:dyDescent="0.25">
      <c r="A258">
        <v>22</v>
      </c>
      <c r="B258" t="s">
        <v>79</v>
      </c>
      <c r="C258" s="8">
        <v>44621</v>
      </c>
      <c r="D258">
        <v>0.82291666666666663</v>
      </c>
      <c r="E258" t="s">
        <v>24</v>
      </c>
      <c r="F258">
        <v>0</v>
      </c>
      <c r="G258">
        <v>2</v>
      </c>
      <c r="H258" t="s">
        <v>20</v>
      </c>
      <c r="I258">
        <v>17825</v>
      </c>
      <c r="J258" t="s">
        <v>26</v>
      </c>
      <c r="K258" t="s">
        <v>73</v>
      </c>
      <c r="L258" t="str">
        <f t="shared" ref="L258:L321" si="12">IF(F258&gt;G258, E258, IF(F258&lt;G258, H258, ""))</f>
        <v>Leicester City</v>
      </c>
      <c r="M258" s="12" t="str">
        <f t="shared" ref="M258:M321" si="13">IF(F258&lt;G258, E258, IF(F258&gt;G258, H258, ""))</f>
        <v>Burnley</v>
      </c>
      <c r="N258" s="12" t="str">
        <f t="shared" ref="N258:N321" si="14">IF(F258=G258, "Draw","")</f>
        <v/>
      </c>
      <c r="O258" s="12"/>
    </row>
    <row r="259" spans="1:15" x14ac:dyDescent="0.25">
      <c r="A259">
        <v>28</v>
      </c>
      <c r="B259" t="s">
        <v>15</v>
      </c>
      <c r="C259" s="8">
        <v>44625</v>
      </c>
      <c r="D259">
        <v>0.52083333333333337</v>
      </c>
      <c r="E259" t="s">
        <v>20</v>
      </c>
      <c r="F259">
        <v>1</v>
      </c>
      <c r="G259">
        <v>0</v>
      </c>
      <c r="H259" t="s">
        <v>17</v>
      </c>
      <c r="I259">
        <v>32236</v>
      </c>
      <c r="J259" t="s">
        <v>22</v>
      </c>
      <c r="K259" t="s">
        <v>27</v>
      </c>
      <c r="L259" t="str">
        <f t="shared" si="12"/>
        <v>Leicester City</v>
      </c>
      <c r="M259" s="12" t="str">
        <f t="shared" si="13"/>
        <v>Leeds United</v>
      </c>
      <c r="N259" s="12" t="str">
        <f t="shared" si="14"/>
        <v/>
      </c>
      <c r="O259" s="12"/>
    </row>
    <row r="260" spans="1:15" x14ac:dyDescent="0.25">
      <c r="A260">
        <v>28</v>
      </c>
      <c r="B260" t="s">
        <v>15</v>
      </c>
      <c r="C260" s="8">
        <v>44625</v>
      </c>
      <c r="D260">
        <v>0.625</v>
      </c>
      <c r="E260" t="s">
        <v>46</v>
      </c>
      <c r="F260">
        <v>2</v>
      </c>
      <c r="G260">
        <v>1</v>
      </c>
      <c r="H260" t="s">
        <v>25</v>
      </c>
      <c r="I260">
        <v>52214</v>
      </c>
      <c r="J260" t="s">
        <v>48</v>
      </c>
      <c r="K260" t="s">
        <v>49</v>
      </c>
      <c r="L260" t="str">
        <f t="shared" si="12"/>
        <v>Newcastle Utd</v>
      </c>
      <c r="M260" s="12" t="str">
        <f t="shared" si="13"/>
        <v>Brighton</v>
      </c>
      <c r="N260" s="12" t="str">
        <f t="shared" si="14"/>
        <v/>
      </c>
      <c r="O260" s="12"/>
    </row>
    <row r="261" spans="1:15" x14ac:dyDescent="0.25">
      <c r="A261">
        <v>28</v>
      </c>
      <c r="B261" t="s">
        <v>15</v>
      </c>
      <c r="C261" s="8">
        <v>44625</v>
      </c>
      <c r="D261">
        <v>0.625</v>
      </c>
      <c r="E261" t="s">
        <v>33</v>
      </c>
      <c r="F261">
        <v>4</v>
      </c>
      <c r="G261">
        <v>0</v>
      </c>
      <c r="H261" t="s">
        <v>37</v>
      </c>
      <c r="I261">
        <v>41855</v>
      </c>
      <c r="J261" t="s">
        <v>55</v>
      </c>
      <c r="K261" t="s">
        <v>72</v>
      </c>
      <c r="L261" t="str">
        <f t="shared" si="12"/>
        <v>Aston Villa</v>
      </c>
      <c r="M261" s="12" t="str">
        <f t="shared" si="13"/>
        <v>Southampton</v>
      </c>
      <c r="N261" s="12" t="str">
        <f t="shared" si="14"/>
        <v/>
      </c>
      <c r="O261" s="12"/>
    </row>
    <row r="262" spans="1:15" x14ac:dyDescent="0.25">
      <c r="A262">
        <v>28</v>
      </c>
      <c r="B262" t="s">
        <v>15</v>
      </c>
      <c r="C262" s="8">
        <v>44625</v>
      </c>
      <c r="D262">
        <v>0.625</v>
      </c>
      <c r="E262" t="s">
        <v>24</v>
      </c>
      <c r="F262">
        <v>0</v>
      </c>
      <c r="G262">
        <v>4</v>
      </c>
      <c r="H262" t="s">
        <v>28</v>
      </c>
      <c r="I262">
        <v>19439</v>
      </c>
      <c r="J262" t="s">
        <v>26</v>
      </c>
      <c r="K262" t="s">
        <v>44</v>
      </c>
      <c r="L262" t="str">
        <f t="shared" si="12"/>
        <v>Chelsea</v>
      </c>
      <c r="M262" s="12" t="str">
        <f t="shared" si="13"/>
        <v>Burnley</v>
      </c>
      <c r="N262" s="12" t="str">
        <f t="shared" si="14"/>
        <v/>
      </c>
      <c r="O262" s="12"/>
    </row>
    <row r="263" spans="1:15" x14ac:dyDescent="0.25">
      <c r="A263">
        <v>28</v>
      </c>
      <c r="B263" t="s">
        <v>15</v>
      </c>
      <c r="C263" s="8">
        <v>44625</v>
      </c>
      <c r="D263">
        <v>0.625</v>
      </c>
      <c r="E263" t="s">
        <v>21</v>
      </c>
      <c r="F263">
        <v>0</v>
      </c>
      <c r="G263">
        <v>2</v>
      </c>
      <c r="H263" t="s">
        <v>29</v>
      </c>
      <c r="I263">
        <v>31395</v>
      </c>
      <c r="J263" t="s">
        <v>64</v>
      </c>
      <c r="K263" t="s">
        <v>39</v>
      </c>
      <c r="L263" t="str">
        <f t="shared" si="12"/>
        <v>Crystal Palace</v>
      </c>
      <c r="M263" s="12" t="str">
        <f t="shared" si="13"/>
        <v>Wolves</v>
      </c>
      <c r="N263" s="12" t="str">
        <f t="shared" si="14"/>
        <v/>
      </c>
      <c r="O263" s="12"/>
    </row>
    <row r="264" spans="1:15" x14ac:dyDescent="0.25">
      <c r="A264">
        <v>28</v>
      </c>
      <c r="B264" t="s">
        <v>15</v>
      </c>
      <c r="C264" s="8">
        <v>44625</v>
      </c>
      <c r="D264">
        <v>0.625</v>
      </c>
      <c r="E264" t="s">
        <v>40</v>
      </c>
      <c r="F264">
        <v>1</v>
      </c>
      <c r="G264">
        <v>3</v>
      </c>
      <c r="H264" t="s">
        <v>11</v>
      </c>
      <c r="I264">
        <v>26887</v>
      </c>
      <c r="J264" t="s">
        <v>43</v>
      </c>
      <c r="K264" t="s">
        <v>53</v>
      </c>
      <c r="L264" t="str">
        <f t="shared" si="12"/>
        <v>Brentford</v>
      </c>
      <c r="M264" s="12" t="str">
        <f t="shared" si="13"/>
        <v>Norwich City</v>
      </c>
      <c r="N264" s="12" t="str">
        <f t="shared" si="14"/>
        <v/>
      </c>
      <c r="O264" s="12"/>
    </row>
    <row r="265" spans="1:15" x14ac:dyDescent="0.25">
      <c r="A265">
        <v>28</v>
      </c>
      <c r="B265" t="s">
        <v>15</v>
      </c>
      <c r="C265" s="8">
        <v>44625</v>
      </c>
      <c r="D265">
        <v>0.72916666666666663</v>
      </c>
      <c r="E265" t="s">
        <v>42</v>
      </c>
      <c r="F265">
        <v>1</v>
      </c>
      <c r="G265">
        <v>0</v>
      </c>
      <c r="H265" t="s">
        <v>47</v>
      </c>
      <c r="I265">
        <v>59925</v>
      </c>
      <c r="J265" t="s">
        <v>54</v>
      </c>
      <c r="K265" t="s">
        <v>31</v>
      </c>
      <c r="L265" t="str">
        <f t="shared" si="12"/>
        <v>Liverpool</v>
      </c>
      <c r="M265" s="12" t="str">
        <f t="shared" si="13"/>
        <v>West Ham</v>
      </c>
      <c r="N265" s="12" t="str">
        <f t="shared" si="14"/>
        <v/>
      </c>
      <c r="O265" s="12"/>
    </row>
    <row r="266" spans="1:15" x14ac:dyDescent="0.25">
      <c r="A266">
        <v>28</v>
      </c>
      <c r="B266" t="s">
        <v>45</v>
      </c>
      <c r="C266" s="8">
        <v>44626</v>
      </c>
      <c r="D266">
        <v>0.58333333333333337</v>
      </c>
      <c r="E266" t="s">
        <v>32</v>
      </c>
      <c r="F266">
        <v>2</v>
      </c>
      <c r="G266">
        <v>3</v>
      </c>
      <c r="H266" t="s">
        <v>12</v>
      </c>
      <c r="I266">
        <v>21142</v>
      </c>
      <c r="J266" t="s">
        <v>34</v>
      </c>
      <c r="K266" t="s">
        <v>23</v>
      </c>
      <c r="L266" t="str">
        <f t="shared" si="12"/>
        <v>Arsenal</v>
      </c>
      <c r="M266" s="12" t="str">
        <f t="shared" si="13"/>
        <v>Watford</v>
      </c>
      <c r="N266" s="12" t="str">
        <f t="shared" si="14"/>
        <v/>
      </c>
      <c r="O266" s="12"/>
    </row>
    <row r="267" spans="1:15" x14ac:dyDescent="0.25">
      <c r="A267">
        <v>28</v>
      </c>
      <c r="B267" t="s">
        <v>45</v>
      </c>
      <c r="C267" s="8">
        <v>44626</v>
      </c>
      <c r="D267">
        <v>0.6875</v>
      </c>
      <c r="E267" t="s">
        <v>51</v>
      </c>
      <c r="F267">
        <v>4</v>
      </c>
      <c r="G267">
        <v>1</v>
      </c>
      <c r="H267" t="s">
        <v>16</v>
      </c>
      <c r="I267">
        <v>53165</v>
      </c>
      <c r="J267" t="s">
        <v>56</v>
      </c>
      <c r="K267" t="s">
        <v>14</v>
      </c>
      <c r="L267" t="str">
        <f t="shared" si="12"/>
        <v>Manchester City</v>
      </c>
      <c r="M267" s="12" t="str">
        <f t="shared" si="13"/>
        <v>Manchester Utd</v>
      </c>
      <c r="N267" s="12" t="str">
        <f t="shared" si="14"/>
        <v/>
      </c>
      <c r="O267" s="12"/>
    </row>
    <row r="268" spans="1:15" x14ac:dyDescent="0.25">
      <c r="A268">
        <v>28</v>
      </c>
      <c r="B268" t="s">
        <v>69</v>
      </c>
      <c r="C268" s="8">
        <v>44627</v>
      </c>
      <c r="D268">
        <v>0.83333333333333337</v>
      </c>
      <c r="E268" t="s">
        <v>50</v>
      </c>
      <c r="F268">
        <v>5</v>
      </c>
      <c r="G268">
        <v>0</v>
      </c>
      <c r="H268" t="s">
        <v>36</v>
      </c>
      <c r="I268">
        <v>59647</v>
      </c>
      <c r="J268" t="s">
        <v>52</v>
      </c>
      <c r="K268" t="s">
        <v>65</v>
      </c>
      <c r="L268" t="str">
        <f t="shared" si="12"/>
        <v>Tottenham</v>
      </c>
      <c r="M268" s="12" t="str">
        <f t="shared" si="13"/>
        <v>Everton</v>
      </c>
      <c r="N268" s="12" t="str">
        <f t="shared" si="14"/>
        <v/>
      </c>
      <c r="O268" s="12"/>
    </row>
    <row r="269" spans="1:15" x14ac:dyDescent="0.25">
      <c r="A269">
        <v>19</v>
      </c>
      <c r="B269" t="s">
        <v>82</v>
      </c>
      <c r="C269" s="8">
        <v>44630</v>
      </c>
      <c r="D269">
        <v>0.8125</v>
      </c>
      <c r="E269" t="s">
        <v>21</v>
      </c>
      <c r="F269">
        <v>4</v>
      </c>
      <c r="G269">
        <v>0</v>
      </c>
      <c r="H269" t="s">
        <v>32</v>
      </c>
      <c r="I269">
        <v>29658</v>
      </c>
      <c r="J269" t="s">
        <v>64</v>
      </c>
      <c r="K269" t="s">
        <v>59</v>
      </c>
      <c r="L269" t="str">
        <f t="shared" si="12"/>
        <v>Wolves</v>
      </c>
      <c r="M269" s="12" t="str">
        <f t="shared" si="13"/>
        <v>Watford</v>
      </c>
      <c r="N269" s="12" t="str">
        <f t="shared" si="14"/>
        <v/>
      </c>
      <c r="O269" s="12"/>
    </row>
    <row r="270" spans="1:15" x14ac:dyDescent="0.25">
      <c r="A270">
        <v>21</v>
      </c>
      <c r="B270" t="s">
        <v>82</v>
      </c>
      <c r="C270" s="8">
        <v>44630</v>
      </c>
      <c r="D270">
        <v>0.8125</v>
      </c>
      <c r="E270" t="s">
        <v>37</v>
      </c>
      <c r="F270">
        <v>1</v>
      </c>
      <c r="G270">
        <v>2</v>
      </c>
      <c r="H270" t="s">
        <v>46</v>
      </c>
      <c r="I270">
        <v>30056</v>
      </c>
      <c r="J270" t="s">
        <v>66</v>
      </c>
      <c r="K270" t="s">
        <v>74</v>
      </c>
      <c r="L270" t="str">
        <f t="shared" si="12"/>
        <v>Newcastle Utd</v>
      </c>
      <c r="M270" s="12" t="str">
        <f t="shared" si="13"/>
        <v>Southampton</v>
      </c>
      <c r="N270" s="12" t="str">
        <f t="shared" si="14"/>
        <v/>
      </c>
      <c r="O270" s="12"/>
    </row>
    <row r="271" spans="1:15" x14ac:dyDescent="0.25">
      <c r="A271">
        <v>30</v>
      </c>
      <c r="B271" t="s">
        <v>82</v>
      </c>
      <c r="C271" s="8">
        <v>44630</v>
      </c>
      <c r="D271">
        <v>0.8125</v>
      </c>
      <c r="E271" t="s">
        <v>40</v>
      </c>
      <c r="F271">
        <v>1</v>
      </c>
      <c r="G271">
        <v>3</v>
      </c>
      <c r="H271" t="s">
        <v>28</v>
      </c>
      <c r="I271">
        <v>26684</v>
      </c>
      <c r="J271" t="s">
        <v>43</v>
      </c>
      <c r="K271" t="s">
        <v>49</v>
      </c>
      <c r="L271" t="str">
        <f t="shared" si="12"/>
        <v>Chelsea</v>
      </c>
      <c r="M271" s="12" t="str">
        <f t="shared" si="13"/>
        <v>Norwich City</v>
      </c>
      <c r="N271" s="12" t="str">
        <f t="shared" si="14"/>
        <v/>
      </c>
      <c r="O271" s="12"/>
    </row>
    <row r="272" spans="1:15" x14ac:dyDescent="0.25">
      <c r="A272">
        <v>20</v>
      </c>
      <c r="B272" t="s">
        <v>82</v>
      </c>
      <c r="C272" s="8">
        <v>44630</v>
      </c>
      <c r="D272">
        <v>0.82291666666666663</v>
      </c>
      <c r="E272" t="s">
        <v>17</v>
      </c>
      <c r="F272">
        <v>0</v>
      </c>
      <c r="G272">
        <v>3</v>
      </c>
      <c r="H272" t="s">
        <v>33</v>
      </c>
      <c r="I272">
        <v>36400</v>
      </c>
      <c r="J272" t="s">
        <v>58</v>
      </c>
      <c r="K272" t="s">
        <v>76</v>
      </c>
      <c r="L272" t="str">
        <f t="shared" si="12"/>
        <v>Aston Villa</v>
      </c>
      <c r="M272" s="12" t="str">
        <f t="shared" si="13"/>
        <v>Leeds United</v>
      </c>
      <c r="N272" s="12" t="str">
        <f t="shared" si="14"/>
        <v/>
      </c>
      <c r="O272" s="12"/>
    </row>
    <row r="273" spans="1:15" x14ac:dyDescent="0.25">
      <c r="A273">
        <v>29</v>
      </c>
      <c r="B273" t="s">
        <v>15</v>
      </c>
      <c r="C273" s="8">
        <v>44632</v>
      </c>
      <c r="D273">
        <v>0.52083333333333337</v>
      </c>
      <c r="E273" t="s">
        <v>25</v>
      </c>
      <c r="F273">
        <v>0</v>
      </c>
      <c r="G273">
        <v>2</v>
      </c>
      <c r="H273" t="s">
        <v>42</v>
      </c>
      <c r="I273">
        <v>31474</v>
      </c>
      <c r="J273" t="s">
        <v>62</v>
      </c>
      <c r="K273" t="s">
        <v>35</v>
      </c>
      <c r="L273" t="str">
        <f t="shared" si="12"/>
        <v>Liverpool</v>
      </c>
      <c r="M273" s="12" t="str">
        <f t="shared" si="13"/>
        <v>Brighton</v>
      </c>
      <c r="N273" s="12" t="str">
        <f t="shared" si="14"/>
        <v/>
      </c>
      <c r="O273" s="12"/>
    </row>
    <row r="274" spans="1:15" x14ac:dyDescent="0.25">
      <c r="A274">
        <v>29</v>
      </c>
      <c r="B274" t="s">
        <v>15</v>
      </c>
      <c r="C274" s="8">
        <v>44632</v>
      </c>
      <c r="D274">
        <v>0.625</v>
      </c>
      <c r="E274" t="s">
        <v>11</v>
      </c>
      <c r="F274">
        <v>2</v>
      </c>
      <c r="G274">
        <v>0</v>
      </c>
      <c r="H274" t="s">
        <v>24</v>
      </c>
      <c r="I274">
        <v>17088</v>
      </c>
      <c r="J274" t="s">
        <v>13</v>
      </c>
      <c r="K274" t="s">
        <v>19</v>
      </c>
      <c r="L274" t="str">
        <f t="shared" si="12"/>
        <v>Brentford</v>
      </c>
      <c r="M274" s="12" t="str">
        <f t="shared" si="13"/>
        <v>Burnley</v>
      </c>
      <c r="N274" s="12" t="str">
        <f t="shared" si="14"/>
        <v/>
      </c>
      <c r="O274" s="12"/>
    </row>
    <row r="275" spans="1:15" x14ac:dyDescent="0.25">
      <c r="A275">
        <v>29</v>
      </c>
      <c r="B275" t="s">
        <v>15</v>
      </c>
      <c r="C275" s="8">
        <v>44632</v>
      </c>
      <c r="D275">
        <v>0.72916666666666663</v>
      </c>
      <c r="E275" t="s">
        <v>16</v>
      </c>
      <c r="F275">
        <v>3</v>
      </c>
      <c r="G275">
        <v>2</v>
      </c>
      <c r="H275" t="s">
        <v>50</v>
      </c>
      <c r="I275">
        <v>73458</v>
      </c>
      <c r="J275" t="s">
        <v>18</v>
      </c>
      <c r="K275" t="s">
        <v>31</v>
      </c>
      <c r="L275" t="str">
        <f t="shared" si="12"/>
        <v>Manchester Utd</v>
      </c>
      <c r="M275" s="12" t="str">
        <f t="shared" si="13"/>
        <v>Tottenham</v>
      </c>
      <c r="N275" s="12" t="str">
        <f t="shared" si="14"/>
        <v/>
      </c>
      <c r="O275" s="12"/>
    </row>
    <row r="276" spans="1:15" x14ac:dyDescent="0.25">
      <c r="A276">
        <v>29</v>
      </c>
      <c r="B276" t="s">
        <v>45</v>
      </c>
      <c r="C276" s="8">
        <v>44633</v>
      </c>
      <c r="D276">
        <v>0.58333333333333337</v>
      </c>
      <c r="E276" t="s">
        <v>28</v>
      </c>
      <c r="F276">
        <v>1</v>
      </c>
      <c r="G276">
        <v>0</v>
      </c>
      <c r="H276" t="s">
        <v>46</v>
      </c>
      <c r="I276">
        <v>40026</v>
      </c>
      <c r="J276" t="s">
        <v>30</v>
      </c>
      <c r="K276" t="s">
        <v>27</v>
      </c>
      <c r="L276" t="str">
        <f t="shared" si="12"/>
        <v>Chelsea</v>
      </c>
      <c r="M276" s="12" t="str">
        <f t="shared" si="13"/>
        <v>Newcastle Utd</v>
      </c>
      <c r="N276" s="12" t="str">
        <f t="shared" si="14"/>
        <v/>
      </c>
      <c r="O276" s="12"/>
    </row>
    <row r="277" spans="1:15" x14ac:dyDescent="0.25">
      <c r="A277">
        <v>29</v>
      </c>
      <c r="B277" t="s">
        <v>45</v>
      </c>
      <c r="C277" s="8">
        <v>44633</v>
      </c>
      <c r="D277">
        <v>0.58333333333333337</v>
      </c>
      <c r="E277" t="s">
        <v>37</v>
      </c>
      <c r="F277">
        <v>1</v>
      </c>
      <c r="G277">
        <v>2</v>
      </c>
      <c r="H277" t="s">
        <v>32</v>
      </c>
      <c r="I277">
        <v>28863</v>
      </c>
      <c r="J277" t="s">
        <v>66</v>
      </c>
      <c r="K277" t="s">
        <v>57</v>
      </c>
      <c r="L277" t="str">
        <f t="shared" si="12"/>
        <v>Watford</v>
      </c>
      <c r="M277" s="12" t="str">
        <f t="shared" si="13"/>
        <v>Southampton</v>
      </c>
      <c r="N277" s="12" t="str">
        <f t="shared" si="14"/>
        <v/>
      </c>
      <c r="O277" s="12"/>
    </row>
    <row r="278" spans="1:15" x14ac:dyDescent="0.25">
      <c r="A278">
        <v>29</v>
      </c>
      <c r="B278" t="s">
        <v>45</v>
      </c>
      <c r="C278" s="8">
        <v>44633</v>
      </c>
      <c r="D278">
        <v>0.58333333333333337</v>
      </c>
      <c r="E278" t="s">
        <v>47</v>
      </c>
      <c r="F278">
        <v>2</v>
      </c>
      <c r="G278">
        <v>1</v>
      </c>
      <c r="H278" t="s">
        <v>33</v>
      </c>
      <c r="I278">
        <v>59957</v>
      </c>
      <c r="J278" t="s">
        <v>70</v>
      </c>
      <c r="K278" t="s">
        <v>75</v>
      </c>
      <c r="L278" t="str">
        <f t="shared" si="12"/>
        <v>West Ham</v>
      </c>
      <c r="M278" s="12" t="str">
        <f t="shared" si="13"/>
        <v>Aston Villa</v>
      </c>
      <c r="N278" s="12" t="str">
        <f t="shared" si="14"/>
        <v/>
      </c>
      <c r="O278" s="12"/>
    </row>
    <row r="279" spans="1:15" x14ac:dyDescent="0.25">
      <c r="A279">
        <v>29</v>
      </c>
      <c r="B279" t="s">
        <v>45</v>
      </c>
      <c r="C279" s="8">
        <v>44633</v>
      </c>
      <c r="D279">
        <v>0.58333333333333337</v>
      </c>
      <c r="E279" t="s">
        <v>36</v>
      </c>
      <c r="F279">
        <v>0</v>
      </c>
      <c r="G279">
        <v>1</v>
      </c>
      <c r="H279" t="s">
        <v>21</v>
      </c>
      <c r="I279">
        <v>39112</v>
      </c>
      <c r="J279" t="s">
        <v>38</v>
      </c>
      <c r="K279" t="s">
        <v>14</v>
      </c>
      <c r="L279" t="str">
        <f t="shared" si="12"/>
        <v>Wolves</v>
      </c>
      <c r="M279" s="12" t="str">
        <f t="shared" si="13"/>
        <v>Everton</v>
      </c>
      <c r="N279" s="12" t="str">
        <f t="shared" si="14"/>
        <v/>
      </c>
      <c r="O279" s="12"/>
    </row>
    <row r="280" spans="1:15" x14ac:dyDescent="0.25">
      <c r="A280">
        <v>29</v>
      </c>
      <c r="B280" t="s">
        <v>45</v>
      </c>
      <c r="C280" s="8">
        <v>44633</v>
      </c>
      <c r="D280">
        <v>0.58333333333333337</v>
      </c>
      <c r="E280" t="s">
        <v>17</v>
      </c>
      <c r="F280">
        <v>2</v>
      </c>
      <c r="G280">
        <v>1</v>
      </c>
      <c r="H280" t="s">
        <v>40</v>
      </c>
      <c r="I280">
        <v>36321</v>
      </c>
      <c r="J280" t="s">
        <v>58</v>
      </c>
      <c r="K280" t="s">
        <v>65</v>
      </c>
      <c r="L280" t="str">
        <f t="shared" si="12"/>
        <v>Leeds United</v>
      </c>
      <c r="M280" s="12" t="str">
        <f t="shared" si="13"/>
        <v>Norwich City</v>
      </c>
      <c r="N280" s="12" t="str">
        <f t="shared" si="14"/>
        <v/>
      </c>
      <c r="O280" s="12"/>
    </row>
    <row r="281" spans="1:15" x14ac:dyDescent="0.25">
      <c r="A281">
        <v>29</v>
      </c>
      <c r="B281" t="s">
        <v>45</v>
      </c>
      <c r="C281" s="8">
        <v>44633</v>
      </c>
      <c r="D281">
        <v>0.6875</v>
      </c>
      <c r="E281" t="s">
        <v>12</v>
      </c>
      <c r="F281">
        <v>2</v>
      </c>
      <c r="G281">
        <v>0</v>
      </c>
      <c r="H281" t="s">
        <v>20</v>
      </c>
      <c r="I281">
        <v>60111</v>
      </c>
      <c r="J281" t="s">
        <v>68</v>
      </c>
      <c r="K281" t="s">
        <v>53</v>
      </c>
      <c r="L281" t="str">
        <f t="shared" si="12"/>
        <v>Arsenal</v>
      </c>
      <c r="M281" s="12" t="str">
        <f t="shared" si="13"/>
        <v>Leicester City</v>
      </c>
      <c r="N281" s="12" t="str">
        <f t="shared" si="14"/>
        <v/>
      </c>
      <c r="O281" s="12"/>
    </row>
    <row r="282" spans="1:15" x14ac:dyDescent="0.25">
      <c r="A282">
        <v>29</v>
      </c>
      <c r="B282" t="s">
        <v>69</v>
      </c>
      <c r="C282" s="8">
        <v>44634</v>
      </c>
      <c r="D282">
        <v>0.83333333333333337</v>
      </c>
      <c r="E282" t="s">
        <v>29</v>
      </c>
      <c r="F282">
        <v>0</v>
      </c>
      <c r="G282">
        <v>0</v>
      </c>
      <c r="H282" t="s">
        <v>51</v>
      </c>
      <c r="I282">
        <v>25309</v>
      </c>
      <c r="J282" t="s">
        <v>61</v>
      </c>
      <c r="K282" t="s">
        <v>49</v>
      </c>
      <c r="L282" t="str">
        <f t="shared" si="12"/>
        <v/>
      </c>
      <c r="M282" s="12" t="str">
        <f t="shared" si="13"/>
        <v/>
      </c>
      <c r="N282" s="12" t="str">
        <f t="shared" si="14"/>
        <v>Draw</v>
      </c>
      <c r="O282" s="12"/>
    </row>
    <row r="283" spans="1:15" x14ac:dyDescent="0.25">
      <c r="A283">
        <v>16</v>
      </c>
      <c r="B283" t="s">
        <v>80</v>
      </c>
      <c r="C283" s="8">
        <v>44636</v>
      </c>
      <c r="D283">
        <v>0.8125</v>
      </c>
      <c r="E283" t="s">
        <v>25</v>
      </c>
      <c r="F283">
        <v>0</v>
      </c>
      <c r="G283">
        <v>2</v>
      </c>
      <c r="H283" t="s">
        <v>50</v>
      </c>
      <c r="I283">
        <v>31144</v>
      </c>
      <c r="J283" t="s">
        <v>62</v>
      </c>
      <c r="K283" t="s">
        <v>71</v>
      </c>
      <c r="L283" t="str">
        <f t="shared" si="12"/>
        <v>Tottenham</v>
      </c>
      <c r="M283" s="12" t="str">
        <f t="shared" si="13"/>
        <v>Brighton</v>
      </c>
      <c r="N283" s="12" t="str">
        <f t="shared" si="14"/>
        <v/>
      </c>
      <c r="O283" s="12"/>
    </row>
    <row r="284" spans="1:15" x14ac:dyDescent="0.25">
      <c r="A284">
        <v>27</v>
      </c>
      <c r="B284" t="s">
        <v>80</v>
      </c>
      <c r="C284" s="8">
        <v>44636</v>
      </c>
      <c r="D284">
        <v>0.84375</v>
      </c>
      <c r="E284" t="s">
        <v>12</v>
      </c>
      <c r="F284">
        <v>0</v>
      </c>
      <c r="G284">
        <v>2</v>
      </c>
      <c r="H284" t="s">
        <v>42</v>
      </c>
      <c r="I284">
        <v>59968</v>
      </c>
      <c r="J284" t="s">
        <v>68</v>
      </c>
      <c r="K284" t="s">
        <v>44</v>
      </c>
      <c r="L284" t="str">
        <f t="shared" si="12"/>
        <v>Liverpool</v>
      </c>
      <c r="M284" s="12" t="str">
        <f t="shared" si="13"/>
        <v>Arsenal</v>
      </c>
      <c r="N284" s="12" t="str">
        <f t="shared" si="14"/>
        <v/>
      </c>
      <c r="O284" s="12"/>
    </row>
    <row r="285" spans="1:15" x14ac:dyDescent="0.25">
      <c r="A285">
        <v>20</v>
      </c>
      <c r="B285" t="s">
        <v>82</v>
      </c>
      <c r="C285" s="8">
        <v>44637</v>
      </c>
      <c r="D285">
        <v>0.82291666666666663</v>
      </c>
      <c r="E285" t="s">
        <v>36</v>
      </c>
      <c r="F285">
        <v>1</v>
      </c>
      <c r="G285">
        <v>0</v>
      </c>
      <c r="H285" t="s">
        <v>46</v>
      </c>
      <c r="I285">
        <v>39068</v>
      </c>
      <c r="J285" t="s">
        <v>38</v>
      </c>
      <c r="K285" t="s">
        <v>23</v>
      </c>
      <c r="L285" t="str">
        <f t="shared" si="12"/>
        <v>Everton</v>
      </c>
      <c r="M285" s="12" t="str">
        <f t="shared" si="13"/>
        <v>Newcastle Utd</v>
      </c>
      <c r="N285" s="12" t="str">
        <f t="shared" si="14"/>
        <v/>
      </c>
      <c r="O285" s="12"/>
    </row>
    <row r="286" spans="1:15" x14ac:dyDescent="0.25">
      <c r="A286">
        <v>30</v>
      </c>
      <c r="B286" t="s">
        <v>10</v>
      </c>
      <c r="C286" s="8">
        <v>44638</v>
      </c>
      <c r="D286">
        <v>0.83333333333333337</v>
      </c>
      <c r="E286" t="s">
        <v>21</v>
      </c>
      <c r="F286">
        <v>2</v>
      </c>
      <c r="G286">
        <v>3</v>
      </c>
      <c r="H286" t="s">
        <v>17</v>
      </c>
      <c r="I286">
        <v>31842</v>
      </c>
      <c r="J286" t="s">
        <v>64</v>
      </c>
      <c r="K286" t="s">
        <v>74</v>
      </c>
      <c r="L286" t="str">
        <f t="shared" si="12"/>
        <v>Leeds United</v>
      </c>
      <c r="M286" s="12" t="str">
        <f t="shared" si="13"/>
        <v>Wolves</v>
      </c>
      <c r="N286" s="12" t="str">
        <f t="shared" si="14"/>
        <v/>
      </c>
      <c r="O286" s="12"/>
    </row>
    <row r="287" spans="1:15" x14ac:dyDescent="0.25">
      <c r="A287">
        <v>30</v>
      </c>
      <c r="B287" t="s">
        <v>15</v>
      </c>
      <c r="C287" s="8">
        <v>44639</v>
      </c>
      <c r="D287">
        <v>0.52083333333333337</v>
      </c>
      <c r="E287" t="s">
        <v>33</v>
      </c>
      <c r="F287">
        <v>0</v>
      </c>
      <c r="G287">
        <v>1</v>
      </c>
      <c r="H287" t="s">
        <v>12</v>
      </c>
      <c r="I287">
        <v>41956</v>
      </c>
      <c r="J287" t="s">
        <v>55</v>
      </c>
      <c r="K287" t="s">
        <v>39</v>
      </c>
      <c r="L287" t="str">
        <f t="shared" si="12"/>
        <v>Arsenal</v>
      </c>
      <c r="M287" s="12" t="str">
        <f t="shared" si="13"/>
        <v>Aston Villa</v>
      </c>
      <c r="N287" s="12" t="str">
        <f t="shared" si="14"/>
        <v/>
      </c>
      <c r="O287" s="12"/>
    </row>
    <row r="288" spans="1:15" x14ac:dyDescent="0.25">
      <c r="A288">
        <v>30</v>
      </c>
      <c r="B288" t="s">
        <v>45</v>
      </c>
      <c r="C288" s="8">
        <v>44640</v>
      </c>
      <c r="D288">
        <v>0.58333333333333337</v>
      </c>
      <c r="E288" t="s">
        <v>20</v>
      </c>
      <c r="F288">
        <v>2</v>
      </c>
      <c r="G288">
        <v>1</v>
      </c>
      <c r="H288" t="s">
        <v>11</v>
      </c>
      <c r="I288">
        <v>31830</v>
      </c>
      <c r="J288" t="s">
        <v>22</v>
      </c>
      <c r="K288" t="s">
        <v>59</v>
      </c>
      <c r="L288" t="str">
        <f t="shared" si="12"/>
        <v>Leicester City</v>
      </c>
      <c r="M288" s="12" t="str">
        <f t="shared" si="13"/>
        <v>Brentford</v>
      </c>
      <c r="N288" s="12" t="str">
        <f t="shared" si="14"/>
        <v/>
      </c>
      <c r="O288" s="12"/>
    </row>
    <row r="289" spans="1:15" x14ac:dyDescent="0.25">
      <c r="A289">
        <v>30</v>
      </c>
      <c r="B289" t="s">
        <v>45</v>
      </c>
      <c r="C289" s="8">
        <v>44640</v>
      </c>
      <c r="D289">
        <v>0.6875</v>
      </c>
      <c r="E289" t="s">
        <v>50</v>
      </c>
      <c r="F289">
        <v>3</v>
      </c>
      <c r="G289">
        <v>1</v>
      </c>
      <c r="H289" t="s">
        <v>47</v>
      </c>
      <c r="I289">
        <v>58685</v>
      </c>
      <c r="J289" t="s">
        <v>52</v>
      </c>
      <c r="K289" t="s">
        <v>53</v>
      </c>
      <c r="L289" t="str">
        <f t="shared" si="12"/>
        <v>Tottenham</v>
      </c>
      <c r="M289" s="12" t="str">
        <f t="shared" si="13"/>
        <v>West Ham</v>
      </c>
      <c r="N289" s="12" t="str">
        <f t="shared" si="14"/>
        <v/>
      </c>
      <c r="O289" s="12"/>
    </row>
    <row r="290" spans="1:15" x14ac:dyDescent="0.25">
      <c r="A290">
        <v>31</v>
      </c>
      <c r="B290" t="s">
        <v>15</v>
      </c>
      <c r="C290" s="8">
        <v>44653</v>
      </c>
      <c r="D290">
        <v>0.52083333333333337</v>
      </c>
      <c r="E290" t="s">
        <v>42</v>
      </c>
      <c r="F290">
        <v>2</v>
      </c>
      <c r="G290">
        <v>0</v>
      </c>
      <c r="H290" t="s">
        <v>32</v>
      </c>
      <c r="I290">
        <v>53104</v>
      </c>
      <c r="J290" t="s">
        <v>54</v>
      </c>
      <c r="K290" t="s">
        <v>65</v>
      </c>
      <c r="L290" t="str">
        <f t="shared" si="12"/>
        <v>Liverpool</v>
      </c>
      <c r="M290" s="12" t="str">
        <f t="shared" si="13"/>
        <v>Watford</v>
      </c>
      <c r="N290" s="12" t="str">
        <f t="shared" si="14"/>
        <v/>
      </c>
      <c r="O290" s="12"/>
    </row>
    <row r="291" spans="1:15" x14ac:dyDescent="0.25">
      <c r="A291">
        <v>31</v>
      </c>
      <c r="B291" t="s">
        <v>15</v>
      </c>
      <c r="C291" s="8">
        <v>44653</v>
      </c>
      <c r="D291">
        <v>0.625</v>
      </c>
      <c r="E291" t="s">
        <v>21</v>
      </c>
      <c r="F291">
        <v>2</v>
      </c>
      <c r="G291">
        <v>1</v>
      </c>
      <c r="H291" t="s">
        <v>33</v>
      </c>
      <c r="I291">
        <v>31012</v>
      </c>
      <c r="J291" t="s">
        <v>64</v>
      </c>
      <c r="K291" t="s">
        <v>59</v>
      </c>
      <c r="L291" t="str">
        <f t="shared" si="12"/>
        <v>Wolves</v>
      </c>
      <c r="M291" s="12" t="str">
        <f t="shared" si="13"/>
        <v>Aston Villa</v>
      </c>
      <c r="N291" s="12" t="str">
        <f t="shared" si="14"/>
        <v/>
      </c>
      <c r="O291" s="12"/>
    </row>
    <row r="292" spans="1:15" x14ac:dyDescent="0.25">
      <c r="A292">
        <v>31</v>
      </c>
      <c r="B292" t="s">
        <v>15</v>
      </c>
      <c r="C292" s="8">
        <v>44653</v>
      </c>
      <c r="D292">
        <v>0.625</v>
      </c>
      <c r="E292" t="s">
        <v>17</v>
      </c>
      <c r="F292">
        <v>1</v>
      </c>
      <c r="G292">
        <v>1</v>
      </c>
      <c r="H292" t="s">
        <v>37</v>
      </c>
      <c r="I292">
        <v>36580</v>
      </c>
      <c r="J292" t="s">
        <v>58</v>
      </c>
      <c r="K292" t="s">
        <v>53</v>
      </c>
      <c r="L292" t="str">
        <f t="shared" si="12"/>
        <v/>
      </c>
      <c r="M292" s="12" t="str">
        <f t="shared" si="13"/>
        <v/>
      </c>
      <c r="N292" s="12" t="str">
        <f t="shared" si="14"/>
        <v>Draw</v>
      </c>
      <c r="O292" s="12"/>
    </row>
    <row r="293" spans="1:15" x14ac:dyDescent="0.25">
      <c r="A293">
        <v>31</v>
      </c>
      <c r="B293" t="s">
        <v>15</v>
      </c>
      <c r="C293" s="8">
        <v>44653</v>
      </c>
      <c r="D293">
        <v>0.625</v>
      </c>
      <c r="E293" t="s">
        <v>28</v>
      </c>
      <c r="F293">
        <v>1</v>
      </c>
      <c r="G293">
        <v>4</v>
      </c>
      <c r="H293" t="s">
        <v>11</v>
      </c>
      <c r="I293">
        <v>39061</v>
      </c>
      <c r="J293" t="s">
        <v>30</v>
      </c>
      <c r="K293" t="s">
        <v>39</v>
      </c>
      <c r="L293" t="str">
        <f t="shared" si="12"/>
        <v>Brentford</v>
      </c>
      <c r="M293" s="12" t="str">
        <f t="shared" si="13"/>
        <v>Chelsea</v>
      </c>
      <c r="N293" s="12" t="str">
        <f t="shared" si="14"/>
        <v/>
      </c>
      <c r="O293" s="12"/>
    </row>
    <row r="294" spans="1:15" x14ac:dyDescent="0.25">
      <c r="A294">
        <v>31</v>
      </c>
      <c r="B294" t="s">
        <v>15</v>
      </c>
      <c r="C294" s="8">
        <v>44653</v>
      </c>
      <c r="D294">
        <v>0.625</v>
      </c>
      <c r="E294" t="s">
        <v>24</v>
      </c>
      <c r="F294">
        <v>0</v>
      </c>
      <c r="G294">
        <v>2</v>
      </c>
      <c r="H294" t="s">
        <v>51</v>
      </c>
      <c r="I294">
        <v>21249</v>
      </c>
      <c r="J294" t="s">
        <v>26</v>
      </c>
      <c r="K294" t="s">
        <v>23</v>
      </c>
      <c r="L294" t="str">
        <f t="shared" si="12"/>
        <v>Manchester City</v>
      </c>
      <c r="M294" s="12" t="str">
        <f t="shared" si="13"/>
        <v>Burnley</v>
      </c>
      <c r="N294" s="12" t="str">
        <f t="shared" si="14"/>
        <v/>
      </c>
      <c r="O294" s="12"/>
    </row>
    <row r="295" spans="1:15" x14ac:dyDescent="0.25">
      <c r="A295">
        <v>31</v>
      </c>
      <c r="B295" t="s">
        <v>15</v>
      </c>
      <c r="C295" s="8">
        <v>44653</v>
      </c>
      <c r="D295">
        <v>0.625</v>
      </c>
      <c r="E295" t="s">
        <v>25</v>
      </c>
      <c r="F295">
        <v>0</v>
      </c>
      <c r="G295">
        <v>0</v>
      </c>
      <c r="H295" t="s">
        <v>40</v>
      </c>
      <c r="I295">
        <v>31245</v>
      </c>
      <c r="J295" t="s">
        <v>62</v>
      </c>
      <c r="K295" t="s">
        <v>76</v>
      </c>
      <c r="L295" t="str">
        <f t="shared" si="12"/>
        <v/>
      </c>
      <c r="M295" s="12" t="str">
        <f t="shared" si="13"/>
        <v/>
      </c>
      <c r="N295" s="12" t="str">
        <f t="shared" si="14"/>
        <v>Draw</v>
      </c>
      <c r="O295" s="12"/>
    </row>
    <row r="296" spans="1:15" x14ac:dyDescent="0.25">
      <c r="A296">
        <v>31</v>
      </c>
      <c r="B296" t="s">
        <v>15</v>
      </c>
      <c r="C296" s="8">
        <v>44653</v>
      </c>
      <c r="D296">
        <v>0.72916666666666663</v>
      </c>
      <c r="E296" t="s">
        <v>16</v>
      </c>
      <c r="F296">
        <v>1</v>
      </c>
      <c r="G296">
        <v>1</v>
      </c>
      <c r="H296" t="s">
        <v>20</v>
      </c>
      <c r="I296">
        <v>73444</v>
      </c>
      <c r="J296" t="s">
        <v>18</v>
      </c>
      <c r="K296" t="s">
        <v>44</v>
      </c>
      <c r="L296" t="str">
        <f t="shared" si="12"/>
        <v/>
      </c>
      <c r="M296" s="12" t="str">
        <f t="shared" si="13"/>
        <v/>
      </c>
      <c r="N296" s="12" t="str">
        <f t="shared" si="14"/>
        <v>Draw</v>
      </c>
      <c r="O296" s="12"/>
    </row>
    <row r="297" spans="1:15" x14ac:dyDescent="0.25">
      <c r="A297">
        <v>31</v>
      </c>
      <c r="B297" t="s">
        <v>45</v>
      </c>
      <c r="C297" s="8">
        <v>44654</v>
      </c>
      <c r="D297">
        <v>0.58333333333333337</v>
      </c>
      <c r="E297" t="s">
        <v>47</v>
      </c>
      <c r="F297">
        <v>2</v>
      </c>
      <c r="G297">
        <v>1</v>
      </c>
      <c r="H297" t="s">
        <v>36</v>
      </c>
      <c r="I297">
        <v>59953</v>
      </c>
      <c r="J297" t="s">
        <v>70</v>
      </c>
      <c r="K297" t="s">
        <v>14</v>
      </c>
      <c r="L297" t="str">
        <f t="shared" si="12"/>
        <v>West Ham</v>
      </c>
      <c r="M297" s="12" t="str">
        <f t="shared" si="13"/>
        <v>Everton</v>
      </c>
      <c r="N297" s="12" t="str">
        <f t="shared" si="14"/>
        <v/>
      </c>
      <c r="O297" s="12"/>
    </row>
    <row r="298" spans="1:15" x14ac:dyDescent="0.25">
      <c r="A298">
        <v>31</v>
      </c>
      <c r="B298" t="s">
        <v>45</v>
      </c>
      <c r="C298" s="8">
        <v>44654</v>
      </c>
      <c r="D298">
        <v>0.6875</v>
      </c>
      <c r="E298" t="s">
        <v>50</v>
      </c>
      <c r="F298">
        <v>5</v>
      </c>
      <c r="G298">
        <v>1</v>
      </c>
      <c r="H298" t="s">
        <v>46</v>
      </c>
      <c r="I298">
        <v>57553</v>
      </c>
      <c r="J298" t="s">
        <v>52</v>
      </c>
      <c r="K298" t="s">
        <v>49</v>
      </c>
      <c r="L298" t="str">
        <f t="shared" si="12"/>
        <v>Tottenham</v>
      </c>
      <c r="M298" s="12" t="str">
        <f t="shared" si="13"/>
        <v>Newcastle Utd</v>
      </c>
      <c r="N298" s="12" t="str">
        <f t="shared" si="14"/>
        <v/>
      </c>
      <c r="O298" s="12"/>
    </row>
    <row r="299" spans="1:15" x14ac:dyDescent="0.25">
      <c r="A299">
        <v>31</v>
      </c>
      <c r="B299" t="s">
        <v>69</v>
      </c>
      <c r="C299" s="8">
        <v>44655</v>
      </c>
      <c r="D299">
        <v>0.83333333333333337</v>
      </c>
      <c r="E299" t="s">
        <v>29</v>
      </c>
      <c r="F299">
        <v>3</v>
      </c>
      <c r="G299">
        <v>0</v>
      </c>
      <c r="H299" t="s">
        <v>12</v>
      </c>
      <c r="I299">
        <v>25149</v>
      </c>
      <c r="J299" t="s">
        <v>61</v>
      </c>
      <c r="K299" t="s">
        <v>19</v>
      </c>
      <c r="L299" t="str">
        <f t="shared" si="12"/>
        <v>Crystal Palace</v>
      </c>
      <c r="M299" s="12" t="str">
        <f t="shared" si="13"/>
        <v>Arsenal</v>
      </c>
      <c r="N299" s="12" t="str">
        <f t="shared" si="14"/>
        <v/>
      </c>
      <c r="O299" s="12"/>
    </row>
    <row r="300" spans="1:15" x14ac:dyDescent="0.25">
      <c r="A300">
        <v>19</v>
      </c>
      <c r="B300" t="s">
        <v>80</v>
      </c>
      <c r="C300" s="8">
        <v>44657</v>
      </c>
      <c r="D300">
        <v>0.8125</v>
      </c>
      <c r="E300" t="s">
        <v>24</v>
      </c>
      <c r="F300">
        <v>3</v>
      </c>
      <c r="G300">
        <v>2</v>
      </c>
      <c r="H300" t="s">
        <v>36</v>
      </c>
      <c r="I300">
        <v>19830</v>
      </c>
      <c r="J300" t="s">
        <v>26</v>
      </c>
      <c r="K300" t="s">
        <v>35</v>
      </c>
      <c r="L300" t="str">
        <f t="shared" si="12"/>
        <v>Burnley</v>
      </c>
      <c r="M300" s="12" t="str">
        <f t="shared" si="13"/>
        <v>Everton</v>
      </c>
      <c r="N300" s="12" t="str">
        <f t="shared" si="14"/>
        <v/>
      </c>
      <c r="O300" s="12"/>
    </row>
    <row r="301" spans="1:15" x14ac:dyDescent="0.25">
      <c r="A301">
        <v>32</v>
      </c>
      <c r="B301" t="s">
        <v>10</v>
      </c>
      <c r="C301" s="8">
        <v>44659</v>
      </c>
      <c r="D301">
        <v>0.83333333333333337</v>
      </c>
      <c r="E301" t="s">
        <v>46</v>
      </c>
      <c r="F301">
        <v>1</v>
      </c>
      <c r="G301">
        <v>0</v>
      </c>
      <c r="H301" t="s">
        <v>21</v>
      </c>
      <c r="I301">
        <v>52164</v>
      </c>
      <c r="J301" t="s">
        <v>48</v>
      </c>
      <c r="K301" t="s">
        <v>72</v>
      </c>
      <c r="L301" t="str">
        <f t="shared" si="12"/>
        <v>Newcastle Utd</v>
      </c>
      <c r="M301" s="12" t="str">
        <f t="shared" si="13"/>
        <v>Wolves</v>
      </c>
      <c r="N301" s="12" t="str">
        <f t="shared" si="14"/>
        <v/>
      </c>
      <c r="O301" s="12"/>
    </row>
    <row r="302" spans="1:15" x14ac:dyDescent="0.25">
      <c r="A302">
        <v>32</v>
      </c>
      <c r="B302" t="s">
        <v>15</v>
      </c>
      <c r="C302" s="8">
        <v>44660</v>
      </c>
      <c r="D302">
        <v>0.52083333333333337</v>
      </c>
      <c r="E302" t="s">
        <v>36</v>
      </c>
      <c r="F302">
        <v>1</v>
      </c>
      <c r="G302">
        <v>0</v>
      </c>
      <c r="H302" t="s">
        <v>16</v>
      </c>
      <c r="I302">
        <v>39080</v>
      </c>
      <c r="J302" t="s">
        <v>38</v>
      </c>
      <c r="K302" t="s">
        <v>31</v>
      </c>
      <c r="L302" t="str">
        <f t="shared" si="12"/>
        <v>Everton</v>
      </c>
      <c r="M302" s="12" t="str">
        <f t="shared" si="13"/>
        <v>Manchester Utd</v>
      </c>
      <c r="N302" s="12" t="str">
        <f t="shared" si="14"/>
        <v/>
      </c>
      <c r="O302" s="12"/>
    </row>
    <row r="303" spans="1:15" x14ac:dyDescent="0.25">
      <c r="A303">
        <v>32</v>
      </c>
      <c r="B303" t="s">
        <v>15</v>
      </c>
      <c r="C303" s="8">
        <v>44660</v>
      </c>
      <c r="D303">
        <v>0.625</v>
      </c>
      <c r="E303" t="s">
        <v>12</v>
      </c>
      <c r="F303">
        <v>1</v>
      </c>
      <c r="G303">
        <v>2</v>
      </c>
      <c r="H303" t="s">
        <v>25</v>
      </c>
      <c r="I303">
        <v>60112</v>
      </c>
      <c r="J303" t="s">
        <v>68</v>
      </c>
      <c r="K303" t="s">
        <v>27</v>
      </c>
      <c r="L303" t="str">
        <f t="shared" si="12"/>
        <v>Brighton</v>
      </c>
      <c r="M303" s="12" t="str">
        <f t="shared" si="13"/>
        <v>Arsenal</v>
      </c>
      <c r="N303" s="12" t="str">
        <f t="shared" si="14"/>
        <v/>
      </c>
      <c r="O303" s="12"/>
    </row>
    <row r="304" spans="1:15" x14ac:dyDescent="0.25">
      <c r="A304">
        <v>32</v>
      </c>
      <c r="B304" t="s">
        <v>15</v>
      </c>
      <c r="C304" s="8">
        <v>44660</v>
      </c>
      <c r="D304">
        <v>0.625</v>
      </c>
      <c r="E304" t="s">
        <v>37</v>
      </c>
      <c r="F304">
        <v>0</v>
      </c>
      <c r="G304">
        <v>6</v>
      </c>
      <c r="H304" t="s">
        <v>28</v>
      </c>
      <c r="I304">
        <v>31359</v>
      </c>
      <c r="J304" t="s">
        <v>66</v>
      </c>
      <c r="K304" t="s">
        <v>74</v>
      </c>
      <c r="L304" t="str">
        <f t="shared" si="12"/>
        <v>Chelsea</v>
      </c>
      <c r="M304" s="12" t="str">
        <f t="shared" si="13"/>
        <v>Southampton</v>
      </c>
      <c r="N304" s="12" t="str">
        <f t="shared" si="14"/>
        <v/>
      </c>
      <c r="O304" s="12"/>
    </row>
    <row r="305" spans="1:15" x14ac:dyDescent="0.25">
      <c r="A305">
        <v>32</v>
      </c>
      <c r="B305" t="s">
        <v>15</v>
      </c>
      <c r="C305" s="8">
        <v>44660</v>
      </c>
      <c r="D305">
        <v>0.625</v>
      </c>
      <c r="E305" t="s">
        <v>32</v>
      </c>
      <c r="F305">
        <v>0</v>
      </c>
      <c r="G305">
        <v>3</v>
      </c>
      <c r="H305" t="s">
        <v>17</v>
      </c>
      <c r="I305">
        <v>20957</v>
      </c>
      <c r="J305" t="s">
        <v>34</v>
      </c>
      <c r="K305" t="s">
        <v>44</v>
      </c>
      <c r="L305" t="str">
        <f t="shared" si="12"/>
        <v>Leeds United</v>
      </c>
      <c r="M305" s="12" t="str">
        <f t="shared" si="13"/>
        <v>Watford</v>
      </c>
      <c r="N305" s="12" t="str">
        <f t="shared" si="14"/>
        <v/>
      </c>
      <c r="O305" s="12"/>
    </row>
    <row r="306" spans="1:15" x14ac:dyDescent="0.25">
      <c r="A306">
        <v>32</v>
      </c>
      <c r="B306" t="s">
        <v>15</v>
      </c>
      <c r="C306" s="8">
        <v>44660</v>
      </c>
      <c r="D306">
        <v>0.72916666666666663</v>
      </c>
      <c r="E306" t="s">
        <v>33</v>
      </c>
      <c r="F306">
        <v>0</v>
      </c>
      <c r="G306">
        <v>4</v>
      </c>
      <c r="H306" t="s">
        <v>50</v>
      </c>
      <c r="I306">
        <v>41949</v>
      </c>
      <c r="J306" t="s">
        <v>55</v>
      </c>
      <c r="K306" t="s">
        <v>57</v>
      </c>
      <c r="L306" t="str">
        <f t="shared" si="12"/>
        <v>Tottenham</v>
      </c>
      <c r="M306" s="12" t="str">
        <f t="shared" si="13"/>
        <v>Aston Villa</v>
      </c>
      <c r="N306" s="12" t="str">
        <f t="shared" si="14"/>
        <v/>
      </c>
      <c r="O306" s="12"/>
    </row>
    <row r="307" spans="1:15" x14ac:dyDescent="0.25">
      <c r="A307">
        <v>32</v>
      </c>
      <c r="B307" t="s">
        <v>45</v>
      </c>
      <c r="C307" s="8">
        <v>44661</v>
      </c>
      <c r="D307">
        <v>0.58333333333333337</v>
      </c>
      <c r="E307" t="s">
        <v>11</v>
      </c>
      <c r="F307">
        <v>2</v>
      </c>
      <c r="G307">
        <v>0</v>
      </c>
      <c r="H307" t="s">
        <v>47</v>
      </c>
      <c r="I307">
        <v>17032</v>
      </c>
      <c r="J307" t="s">
        <v>13</v>
      </c>
      <c r="K307" t="s">
        <v>49</v>
      </c>
      <c r="L307" t="str">
        <f t="shared" si="12"/>
        <v>Brentford</v>
      </c>
      <c r="M307" s="12" t="str">
        <f t="shared" si="13"/>
        <v>West Ham</v>
      </c>
      <c r="N307" s="12" t="str">
        <f t="shared" si="14"/>
        <v/>
      </c>
      <c r="O307" s="12"/>
    </row>
    <row r="308" spans="1:15" x14ac:dyDescent="0.25">
      <c r="A308">
        <v>32</v>
      </c>
      <c r="B308" t="s">
        <v>45</v>
      </c>
      <c r="C308" s="8">
        <v>44661</v>
      </c>
      <c r="D308">
        <v>0.58333333333333337</v>
      </c>
      <c r="E308" t="s">
        <v>20</v>
      </c>
      <c r="F308">
        <v>2</v>
      </c>
      <c r="G308">
        <v>1</v>
      </c>
      <c r="H308" t="s">
        <v>29</v>
      </c>
      <c r="I308">
        <v>31896</v>
      </c>
      <c r="J308" t="s">
        <v>22</v>
      </c>
      <c r="K308" t="s">
        <v>71</v>
      </c>
      <c r="L308" t="str">
        <f t="shared" si="12"/>
        <v>Leicester City</v>
      </c>
      <c r="M308" s="12" t="str">
        <f t="shared" si="13"/>
        <v>Crystal Palace</v>
      </c>
      <c r="N308" s="12" t="str">
        <f t="shared" si="14"/>
        <v/>
      </c>
      <c r="O308" s="12"/>
    </row>
    <row r="309" spans="1:15" x14ac:dyDescent="0.25">
      <c r="A309">
        <v>32</v>
      </c>
      <c r="B309" t="s">
        <v>45</v>
      </c>
      <c r="C309" s="8">
        <v>44661</v>
      </c>
      <c r="D309">
        <v>0.58333333333333337</v>
      </c>
      <c r="E309" t="s">
        <v>40</v>
      </c>
      <c r="F309">
        <v>2</v>
      </c>
      <c r="G309">
        <v>0</v>
      </c>
      <c r="H309" t="s">
        <v>24</v>
      </c>
      <c r="I309">
        <v>26361</v>
      </c>
      <c r="J309" t="s">
        <v>43</v>
      </c>
      <c r="K309" t="s">
        <v>14</v>
      </c>
      <c r="L309" t="str">
        <f t="shared" si="12"/>
        <v>Norwich City</v>
      </c>
      <c r="M309" s="12" t="str">
        <f t="shared" si="13"/>
        <v>Burnley</v>
      </c>
      <c r="N309" s="12" t="str">
        <f t="shared" si="14"/>
        <v/>
      </c>
      <c r="O309" s="12"/>
    </row>
    <row r="310" spans="1:15" x14ac:dyDescent="0.25">
      <c r="A310">
        <v>32</v>
      </c>
      <c r="B310" t="s">
        <v>45</v>
      </c>
      <c r="C310" s="8">
        <v>44661</v>
      </c>
      <c r="D310">
        <v>0.6875</v>
      </c>
      <c r="E310" t="s">
        <v>51</v>
      </c>
      <c r="F310">
        <v>2</v>
      </c>
      <c r="G310">
        <v>2</v>
      </c>
      <c r="H310" t="s">
        <v>42</v>
      </c>
      <c r="I310">
        <v>53197</v>
      </c>
      <c r="J310" t="s">
        <v>56</v>
      </c>
      <c r="K310" t="s">
        <v>53</v>
      </c>
      <c r="L310" t="str">
        <f t="shared" si="12"/>
        <v/>
      </c>
      <c r="M310" s="12" t="str">
        <f t="shared" si="13"/>
        <v/>
      </c>
      <c r="N310" s="12" t="str">
        <f t="shared" si="14"/>
        <v>Draw</v>
      </c>
      <c r="O310" s="12"/>
    </row>
    <row r="311" spans="1:15" x14ac:dyDescent="0.25">
      <c r="A311">
        <v>33</v>
      </c>
      <c r="B311" t="s">
        <v>15</v>
      </c>
      <c r="C311" s="8">
        <v>44667</v>
      </c>
      <c r="D311">
        <v>0.52083333333333337</v>
      </c>
      <c r="E311" t="s">
        <v>50</v>
      </c>
      <c r="F311">
        <v>0</v>
      </c>
      <c r="G311">
        <v>1</v>
      </c>
      <c r="H311" t="s">
        <v>25</v>
      </c>
      <c r="I311">
        <v>58685</v>
      </c>
      <c r="J311" t="s">
        <v>52</v>
      </c>
      <c r="K311" t="s">
        <v>23</v>
      </c>
      <c r="L311" t="str">
        <f t="shared" si="12"/>
        <v>Brighton</v>
      </c>
      <c r="M311" s="12" t="str">
        <f t="shared" si="13"/>
        <v>Tottenham</v>
      </c>
      <c r="N311" s="12" t="str">
        <f t="shared" si="14"/>
        <v/>
      </c>
      <c r="O311" s="12"/>
    </row>
    <row r="312" spans="1:15" x14ac:dyDescent="0.25">
      <c r="A312">
        <v>33</v>
      </c>
      <c r="B312" t="s">
        <v>15</v>
      </c>
      <c r="C312" s="8">
        <v>44667</v>
      </c>
      <c r="D312">
        <v>0.625</v>
      </c>
      <c r="E312" t="s">
        <v>16</v>
      </c>
      <c r="F312">
        <v>3</v>
      </c>
      <c r="G312">
        <v>2</v>
      </c>
      <c r="H312" t="s">
        <v>40</v>
      </c>
      <c r="I312">
        <v>73381</v>
      </c>
      <c r="J312" t="s">
        <v>18</v>
      </c>
      <c r="K312" t="s">
        <v>39</v>
      </c>
      <c r="L312" t="str">
        <f t="shared" si="12"/>
        <v>Manchester Utd</v>
      </c>
      <c r="M312" s="12" t="str">
        <f t="shared" si="13"/>
        <v>Norwich City</v>
      </c>
      <c r="N312" s="12" t="str">
        <f t="shared" si="14"/>
        <v/>
      </c>
      <c r="O312" s="12"/>
    </row>
    <row r="313" spans="1:15" x14ac:dyDescent="0.25">
      <c r="A313">
        <v>33</v>
      </c>
      <c r="B313" t="s">
        <v>15</v>
      </c>
      <c r="C313" s="8">
        <v>44667</v>
      </c>
      <c r="D313">
        <v>0.625</v>
      </c>
      <c r="E313" t="s">
        <v>32</v>
      </c>
      <c r="F313">
        <v>1</v>
      </c>
      <c r="G313">
        <v>2</v>
      </c>
      <c r="H313" t="s">
        <v>11</v>
      </c>
      <c r="I313">
        <v>21045</v>
      </c>
      <c r="J313" t="s">
        <v>34</v>
      </c>
      <c r="K313" t="s">
        <v>76</v>
      </c>
      <c r="L313" t="str">
        <f t="shared" si="12"/>
        <v>Brentford</v>
      </c>
      <c r="M313" s="12" t="str">
        <f t="shared" si="13"/>
        <v>Watford</v>
      </c>
      <c r="N313" s="12" t="str">
        <f t="shared" si="14"/>
        <v/>
      </c>
      <c r="O313" s="12"/>
    </row>
    <row r="314" spans="1:15" x14ac:dyDescent="0.25">
      <c r="A314">
        <v>33</v>
      </c>
      <c r="B314" t="s">
        <v>15</v>
      </c>
      <c r="C314" s="8">
        <v>44667</v>
      </c>
      <c r="D314">
        <v>0.625</v>
      </c>
      <c r="E314" t="s">
        <v>37</v>
      </c>
      <c r="F314">
        <v>1</v>
      </c>
      <c r="G314">
        <v>0</v>
      </c>
      <c r="H314" t="s">
        <v>12</v>
      </c>
      <c r="I314">
        <v>31465</v>
      </c>
      <c r="J314" t="s">
        <v>66</v>
      </c>
      <c r="K314" t="s">
        <v>72</v>
      </c>
      <c r="L314" t="str">
        <f t="shared" si="12"/>
        <v>Southampton</v>
      </c>
      <c r="M314" s="12" t="str">
        <f t="shared" si="13"/>
        <v>Arsenal</v>
      </c>
      <c r="N314" s="12" t="str">
        <f t="shared" si="14"/>
        <v/>
      </c>
      <c r="O314" s="12"/>
    </row>
    <row r="315" spans="1:15" x14ac:dyDescent="0.25">
      <c r="A315">
        <v>33</v>
      </c>
      <c r="B315" t="s">
        <v>45</v>
      </c>
      <c r="C315" s="8">
        <v>44668</v>
      </c>
      <c r="D315">
        <v>0.59375</v>
      </c>
      <c r="E315" t="s">
        <v>46</v>
      </c>
      <c r="F315">
        <v>2</v>
      </c>
      <c r="G315">
        <v>1</v>
      </c>
      <c r="H315" t="s">
        <v>20</v>
      </c>
      <c r="I315">
        <v>52104</v>
      </c>
      <c r="J315" t="s">
        <v>48</v>
      </c>
      <c r="K315" t="s">
        <v>75</v>
      </c>
      <c r="L315" t="str">
        <f t="shared" si="12"/>
        <v>Newcastle Utd</v>
      </c>
      <c r="M315" s="12" t="str">
        <f t="shared" si="13"/>
        <v>Leicester City</v>
      </c>
      <c r="N315" s="12" t="str">
        <f t="shared" si="14"/>
        <v/>
      </c>
      <c r="O315" s="12"/>
    </row>
    <row r="316" spans="1:15" x14ac:dyDescent="0.25">
      <c r="A316">
        <v>33</v>
      </c>
      <c r="B316" t="s">
        <v>45</v>
      </c>
      <c r="C316" s="8">
        <v>44668</v>
      </c>
      <c r="D316">
        <v>0.59375</v>
      </c>
      <c r="E316" t="s">
        <v>47</v>
      </c>
      <c r="F316">
        <v>1</v>
      </c>
      <c r="G316">
        <v>1</v>
      </c>
      <c r="H316" t="s">
        <v>24</v>
      </c>
      <c r="I316">
        <v>59958</v>
      </c>
      <c r="J316" t="s">
        <v>70</v>
      </c>
      <c r="K316" t="s">
        <v>19</v>
      </c>
      <c r="L316" t="str">
        <f t="shared" si="12"/>
        <v/>
      </c>
      <c r="M316" s="12" t="str">
        <f t="shared" si="13"/>
        <v/>
      </c>
      <c r="N316" s="12" t="str">
        <f t="shared" si="14"/>
        <v>Draw</v>
      </c>
      <c r="O316" s="12"/>
    </row>
    <row r="317" spans="1:15" x14ac:dyDescent="0.25">
      <c r="A317">
        <v>30</v>
      </c>
      <c r="B317" t="s">
        <v>79</v>
      </c>
      <c r="C317" s="8">
        <v>44670</v>
      </c>
      <c r="D317">
        <v>0.83333333333333337</v>
      </c>
      <c r="E317" t="s">
        <v>42</v>
      </c>
      <c r="F317">
        <v>4</v>
      </c>
      <c r="G317">
        <v>0</v>
      </c>
      <c r="H317" t="s">
        <v>16</v>
      </c>
      <c r="I317">
        <v>52686</v>
      </c>
      <c r="J317" t="s">
        <v>54</v>
      </c>
      <c r="K317" t="s">
        <v>49</v>
      </c>
      <c r="L317" t="str">
        <f t="shared" si="12"/>
        <v>Liverpool</v>
      </c>
      <c r="M317" s="12" t="str">
        <f t="shared" si="13"/>
        <v>Manchester Utd</v>
      </c>
      <c r="N317" s="12" t="str">
        <f t="shared" si="14"/>
        <v/>
      </c>
      <c r="O317" s="12"/>
    </row>
    <row r="318" spans="1:15" x14ac:dyDescent="0.25">
      <c r="A318">
        <v>18</v>
      </c>
      <c r="B318" t="s">
        <v>80</v>
      </c>
      <c r="C318" s="8">
        <v>44671</v>
      </c>
      <c r="D318">
        <v>0.82291666666666663</v>
      </c>
      <c r="E318" t="s">
        <v>36</v>
      </c>
      <c r="F318">
        <v>1</v>
      </c>
      <c r="G318">
        <v>1</v>
      </c>
      <c r="H318" t="s">
        <v>20</v>
      </c>
      <c r="I318">
        <v>39153</v>
      </c>
      <c r="J318" t="s">
        <v>38</v>
      </c>
      <c r="K318" t="s">
        <v>27</v>
      </c>
      <c r="L318" t="str">
        <f t="shared" si="12"/>
        <v/>
      </c>
      <c r="M318" s="12" t="str">
        <f t="shared" si="13"/>
        <v/>
      </c>
      <c r="N318" s="12" t="str">
        <f t="shared" si="14"/>
        <v>Draw</v>
      </c>
      <c r="O318" s="12"/>
    </row>
    <row r="319" spans="1:15" x14ac:dyDescent="0.25">
      <c r="A319">
        <v>25</v>
      </c>
      <c r="B319" t="s">
        <v>80</v>
      </c>
      <c r="C319" s="8">
        <v>44671</v>
      </c>
      <c r="D319">
        <v>0.82291666666666663</v>
      </c>
      <c r="E319" t="s">
        <v>28</v>
      </c>
      <c r="F319">
        <v>2</v>
      </c>
      <c r="G319">
        <v>4</v>
      </c>
      <c r="H319" t="s">
        <v>12</v>
      </c>
      <c r="I319">
        <v>32249</v>
      </c>
      <c r="J319" t="s">
        <v>30</v>
      </c>
      <c r="K319" t="s">
        <v>31</v>
      </c>
      <c r="L319" t="str">
        <f t="shared" si="12"/>
        <v>Arsenal</v>
      </c>
      <c r="M319" s="12" t="str">
        <f t="shared" si="13"/>
        <v>Chelsea</v>
      </c>
      <c r="N319" s="12" t="str">
        <f t="shared" si="14"/>
        <v/>
      </c>
      <c r="O319" s="12"/>
    </row>
    <row r="320" spans="1:15" x14ac:dyDescent="0.25">
      <c r="A320">
        <v>30</v>
      </c>
      <c r="B320" t="s">
        <v>80</v>
      </c>
      <c r="C320" s="8">
        <v>44671</v>
      </c>
      <c r="D320">
        <v>0.82291666666666663</v>
      </c>
      <c r="E320" t="s">
        <v>46</v>
      </c>
      <c r="F320">
        <v>1</v>
      </c>
      <c r="G320">
        <v>0</v>
      </c>
      <c r="H320" t="s">
        <v>29</v>
      </c>
      <c r="I320">
        <v>51938</v>
      </c>
      <c r="J320" t="s">
        <v>48</v>
      </c>
      <c r="K320" t="s">
        <v>83</v>
      </c>
      <c r="L320" t="str">
        <f t="shared" si="12"/>
        <v>Newcastle Utd</v>
      </c>
      <c r="M320" s="12" t="str">
        <f t="shared" si="13"/>
        <v>Crystal Palace</v>
      </c>
      <c r="N320" s="12" t="str">
        <f t="shared" si="14"/>
        <v/>
      </c>
      <c r="O320" s="12"/>
    </row>
    <row r="321" spans="1:15" x14ac:dyDescent="0.25">
      <c r="A321">
        <v>30</v>
      </c>
      <c r="B321" t="s">
        <v>80</v>
      </c>
      <c r="C321" s="8">
        <v>44671</v>
      </c>
      <c r="D321">
        <v>0.83333333333333337</v>
      </c>
      <c r="E321" t="s">
        <v>51</v>
      </c>
      <c r="F321">
        <v>3</v>
      </c>
      <c r="G321">
        <v>0</v>
      </c>
      <c r="H321" t="s">
        <v>25</v>
      </c>
      <c r="I321">
        <v>52226</v>
      </c>
      <c r="J321" t="s">
        <v>56</v>
      </c>
      <c r="K321" t="s">
        <v>35</v>
      </c>
      <c r="L321" t="str">
        <f t="shared" si="12"/>
        <v>Manchester City</v>
      </c>
      <c r="M321" s="12" t="str">
        <f t="shared" si="13"/>
        <v>Brighton</v>
      </c>
      <c r="N321" s="12" t="str">
        <f t="shared" si="14"/>
        <v/>
      </c>
      <c r="O321" s="12"/>
    </row>
    <row r="322" spans="1:15" x14ac:dyDescent="0.25">
      <c r="A322">
        <v>30</v>
      </c>
      <c r="B322" t="s">
        <v>82</v>
      </c>
      <c r="C322" s="8">
        <v>44672</v>
      </c>
      <c r="D322">
        <v>0.82291666666666663</v>
      </c>
      <c r="E322" t="s">
        <v>24</v>
      </c>
      <c r="F322">
        <v>2</v>
      </c>
      <c r="G322">
        <v>0</v>
      </c>
      <c r="H322" t="s">
        <v>37</v>
      </c>
      <c r="I322">
        <v>17384</v>
      </c>
      <c r="J322" t="s">
        <v>26</v>
      </c>
      <c r="K322" t="s">
        <v>65</v>
      </c>
      <c r="L322" t="str">
        <f t="shared" ref="L322:L381" si="15">IF(F322&gt;G322, E322, IF(F322&lt;G322, H322, ""))</f>
        <v>Burnley</v>
      </c>
      <c r="M322" s="12" t="str">
        <f t="shared" ref="M322:M381" si="16">IF(F322&lt;G322, E322, IF(F322&gt;G322, H322, ""))</f>
        <v>Southampton</v>
      </c>
      <c r="N322" s="12" t="str">
        <f t="shared" ref="N322:N381" si="17">IF(F322=G322, "Draw","")</f>
        <v/>
      </c>
      <c r="O322" s="12"/>
    </row>
    <row r="323" spans="1:15" x14ac:dyDescent="0.25">
      <c r="A323">
        <v>34</v>
      </c>
      <c r="B323" t="s">
        <v>15</v>
      </c>
      <c r="C323" s="8">
        <v>44674</v>
      </c>
      <c r="D323">
        <v>0.52083333333333337</v>
      </c>
      <c r="E323" t="s">
        <v>12</v>
      </c>
      <c r="F323">
        <v>3</v>
      </c>
      <c r="G323">
        <v>1</v>
      </c>
      <c r="H323" t="s">
        <v>16</v>
      </c>
      <c r="I323">
        <v>60223</v>
      </c>
      <c r="J323" t="s">
        <v>68</v>
      </c>
      <c r="K323" t="s">
        <v>23</v>
      </c>
      <c r="L323" t="str">
        <f t="shared" si="15"/>
        <v>Arsenal</v>
      </c>
      <c r="M323" s="12" t="str">
        <f t="shared" si="16"/>
        <v>Manchester Utd</v>
      </c>
      <c r="N323" s="12" t="str">
        <f t="shared" si="17"/>
        <v/>
      </c>
      <c r="O323" s="12"/>
    </row>
    <row r="324" spans="1:15" x14ac:dyDescent="0.25">
      <c r="A324">
        <v>34</v>
      </c>
      <c r="B324" t="s">
        <v>15</v>
      </c>
      <c r="C324" s="8">
        <v>44674</v>
      </c>
      <c r="D324">
        <v>0.625</v>
      </c>
      <c r="E324" t="s">
        <v>20</v>
      </c>
      <c r="F324">
        <v>0</v>
      </c>
      <c r="G324">
        <v>0</v>
      </c>
      <c r="H324" t="s">
        <v>33</v>
      </c>
      <c r="I324">
        <v>32185</v>
      </c>
      <c r="J324" t="s">
        <v>22</v>
      </c>
      <c r="K324" t="s">
        <v>39</v>
      </c>
      <c r="L324" t="str">
        <f t="shared" si="15"/>
        <v/>
      </c>
      <c r="M324" s="12" t="str">
        <f t="shared" si="16"/>
        <v/>
      </c>
      <c r="N324" s="12" t="str">
        <f t="shared" si="17"/>
        <v>Draw</v>
      </c>
      <c r="O324" s="12"/>
    </row>
    <row r="325" spans="1:15" x14ac:dyDescent="0.25">
      <c r="A325">
        <v>34</v>
      </c>
      <c r="B325" t="s">
        <v>15</v>
      </c>
      <c r="C325" s="8">
        <v>44674</v>
      </c>
      <c r="D325">
        <v>0.625</v>
      </c>
      <c r="E325" t="s">
        <v>51</v>
      </c>
      <c r="F325">
        <v>5</v>
      </c>
      <c r="G325">
        <v>1</v>
      </c>
      <c r="H325" t="s">
        <v>32</v>
      </c>
      <c r="I325">
        <v>53013</v>
      </c>
      <c r="J325" t="s">
        <v>56</v>
      </c>
      <c r="K325" t="s">
        <v>74</v>
      </c>
      <c r="L325" t="str">
        <f t="shared" si="15"/>
        <v>Manchester City</v>
      </c>
      <c r="M325" s="12" t="str">
        <f t="shared" si="16"/>
        <v>Watford</v>
      </c>
      <c r="N325" s="12" t="str">
        <f t="shared" si="17"/>
        <v/>
      </c>
      <c r="O325" s="12"/>
    </row>
    <row r="326" spans="1:15" x14ac:dyDescent="0.25">
      <c r="A326">
        <v>34</v>
      </c>
      <c r="B326" t="s">
        <v>15</v>
      </c>
      <c r="C326" s="8">
        <v>44674</v>
      </c>
      <c r="D326">
        <v>0.625</v>
      </c>
      <c r="E326" t="s">
        <v>40</v>
      </c>
      <c r="F326">
        <v>0</v>
      </c>
      <c r="G326">
        <v>3</v>
      </c>
      <c r="H326" t="s">
        <v>46</v>
      </c>
      <c r="I326">
        <v>26910</v>
      </c>
      <c r="J326" t="s">
        <v>43</v>
      </c>
      <c r="K326" t="s">
        <v>73</v>
      </c>
      <c r="L326" t="str">
        <f t="shared" si="15"/>
        <v>Newcastle Utd</v>
      </c>
      <c r="M326" s="12" t="str">
        <f t="shared" si="16"/>
        <v>Norwich City</v>
      </c>
      <c r="N326" s="12" t="str">
        <f t="shared" si="17"/>
        <v/>
      </c>
      <c r="O326" s="12"/>
    </row>
    <row r="327" spans="1:15" x14ac:dyDescent="0.25">
      <c r="A327">
        <v>34</v>
      </c>
      <c r="B327" t="s">
        <v>15</v>
      </c>
      <c r="C327" s="8">
        <v>44674</v>
      </c>
      <c r="D327">
        <v>0.72916666666666663</v>
      </c>
      <c r="E327" t="s">
        <v>11</v>
      </c>
      <c r="F327">
        <v>0</v>
      </c>
      <c r="G327">
        <v>0</v>
      </c>
      <c r="H327" t="s">
        <v>50</v>
      </c>
      <c r="I327">
        <v>17072</v>
      </c>
      <c r="J327" t="s">
        <v>13</v>
      </c>
      <c r="K327" t="s">
        <v>49</v>
      </c>
      <c r="L327" t="str">
        <f t="shared" si="15"/>
        <v/>
      </c>
      <c r="M327" s="12" t="str">
        <f t="shared" si="16"/>
        <v/>
      </c>
      <c r="N327" s="12" t="str">
        <f t="shared" si="17"/>
        <v>Draw</v>
      </c>
      <c r="O327" s="12"/>
    </row>
    <row r="328" spans="1:15" x14ac:dyDescent="0.25">
      <c r="A328">
        <v>34</v>
      </c>
      <c r="B328" t="s">
        <v>45</v>
      </c>
      <c r="C328" s="8">
        <v>44675</v>
      </c>
      <c r="D328">
        <v>0.58333333333333337</v>
      </c>
      <c r="E328" t="s">
        <v>25</v>
      </c>
      <c r="F328">
        <v>2</v>
      </c>
      <c r="G328">
        <v>2</v>
      </c>
      <c r="H328" t="s">
        <v>37</v>
      </c>
      <c r="I328">
        <v>31335</v>
      </c>
      <c r="J328" t="s">
        <v>62</v>
      </c>
      <c r="K328" t="s">
        <v>71</v>
      </c>
      <c r="L328" t="str">
        <f t="shared" si="15"/>
        <v/>
      </c>
      <c r="M328" s="12" t="str">
        <f t="shared" si="16"/>
        <v/>
      </c>
      <c r="N328" s="12" t="str">
        <f t="shared" si="17"/>
        <v>Draw</v>
      </c>
      <c r="O328" s="12"/>
    </row>
    <row r="329" spans="1:15" x14ac:dyDescent="0.25">
      <c r="A329">
        <v>34</v>
      </c>
      <c r="B329" t="s">
        <v>45</v>
      </c>
      <c r="C329" s="8">
        <v>44675</v>
      </c>
      <c r="D329">
        <v>0.58333333333333337</v>
      </c>
      <c r="E329" t="s">
        <v>24</v>
      </c>
      <c r="F329">
        <v>1</v>
      </c>
      <c r="G329">
        <v>0</v>
      </c>
      <c r="H329" t="s">
        <v>21</v>
      </c>
      <c r="I329">
        <v>19246</v>
      </c>
      <c r="J329" t="s">
        <v>26</v>
      </c>
      <c r="K329" t="s">
        <v>53</v>
      </c>
      <c r="L329" t="str">
        <f t="shared" si="15"/>
        <v>Burnley</v>
      </c>
      <c r="M329" s="12" t="str">
        <f t="shared" si="16"/>
        <v>Wolves</v>
      </c>
      <c r="N329" s="12" t="str">
        <f t="shared" si="17"/>
        <v/>
      </c>
      <c r="O329" s="12"/>
    </row>
    <row r="330" spans="1:15" x14ac:dyDescent="0.25">
      <c r="A330">
        <v>34</v>
      </c>
      <c r="B330" t="s">
        <v>45</v>
      </c>
      <c r="C330" s="8">
        <v>44675</v>
      </c>
      <c r="D330">
        <v>0.58333333333333337</v>
      </c>
      <c r="E330" t="s">
        <v>28</v>
      </c>
      <c r="F330">
        <v>1</v>
      </c>
      <c r="G330">
        <v>0</v>
      </c>
      <c r="H330" t="s">
        <v>47</v>
      </c>
      <c r="I330">
        <v>32231</v>
      </c>
      <c r="J330" t="s">
        <v>30</v>
      </c>
      <c r="K330" t="s">
        <v>14</v>
      </c>
      <c r="L330" t="str">
        <f t="shared" si="15"/>
        <v>Chelsea</v>
      </c>
      <c r="M330" s="12" t="str">
        <f t="shared" si="16"/>
        <v>West Ham</v>
      </c>
      <c r="N330" s="12" t="str">
        <f t="shared" si="17"/>
        <v/>
      </c>
      <c r="O330" s="12"/>
    </row>
    <row r="331" spans="1:15" x14ac:dyDescent="0.25">
      <c r="A331">
        <v>34</v>
      </c>
      <c r="B331" t="s">
        <v>45</v>
      </c>
      <c r="C331" s="8">
        <v>44675</v>
      </c>
      <c r="D331">
        <v>0.6875</v>
      </c>
      <c r="E331" t="s">
        <v>42</v>
      </c>
      <c r="F331">
        <v>2</v>
      </c>
      <c r="G331">
        <v>0</v>
      </c>
      <c r="H331" t="s">
        <v>36</v>
      </c>
      <c r="I331">
        <v>53213</v>
      </c>
      <c r="J331" t="s">
        <v>54</v>
      </c>
      <c r="K331" t="s">
        <v>65</v>
      </c>
      <c r="L331" t="str">
        <f t="shared" si="15"/>
        <v>Liverpool</v>
      </c>
      <c r="M331" s="12" t="str">
        <f t="shared" si="16"/>
        <v>Everton</v>
      </c>
      <c r="N331" s="12" t="str">
        <f t="shared" si="17"/>
        <v/>
      </c>
      <c r="O331" s="12"/>
    </row>
    <row r="332" spans="1:15" x14ac:dyDescent="0.25">
      <c r="A332">
        <v>34</v>
      </c>
      <c r="B332" t="s">
        <v>69</v>
      </c>
      <c r="C332" s="8">
        <v>44676</v>
      </c>
      <c r="D332">
        <v>0.83333333333333337</v>
      </c>
      <c r="E332" t="s">
        <v>29</v>
      </c>
      <c r="F332">
        <v>0</v>
      </c>
      <c r="G332">
        <v>0</v>
      </c>
      <c r="H332" t="s">
        <v>17</v>
      </c>
      <c r="I332">
        <v>25357</v>
      </c>
      <c r="J332" t="s">
        <v>61</v>
      </c>
      <c r="K332" t="s">
        <v>59</v>
      </c>
      <c r="L332" t="str">
        <f t="shared" si="15"/>
        <v/>
      </c>
      <c r="M332" s="12" t="str">
        <f t="shared" si="16"/>
        <v/>
      </c>
      <c r="N332" s="12" t="str">
        <f t="shared" si="17"/>
        <v>Draw</v>
      </c>
      <c r="O332" s="12"/>
    </row>
    <row r="333" spans="1:15" x14ac:dyDescent="0.25">
      <c r="A333">
        <v>37</v>
      </c>
      <c r="B333" t="s">
        <v>82</v>
      </c>
      <c r="C333" s="8">
        <v>44679</v>
      </c>
      <c r="D333">
        <v>0.82291666666666663</v>
      </c>
      <c r="E333" t="s">
        <v>16</v>
      </c>
      <c r="F333">
        <v>1</v>
      </c>
      <c r="G333">
        <v>1</v>
      </c>
      <c r="H333" t="s">
        <v>28</v>
      </c>
      <c r="I333">
        <v>73564</v>
      </c>
      <c r="J333" t="s">
        <v>18</v>
      </c>
      <c r="K333" t="s">
        <v>35</v>
      </c>
      <c r="L333" t="str">
        <f t="shared" si="15"/>
        <v/>
      </c>
      <c r="M333" s="12" t="str">
        <f t="shared" si="16"/>
        <v/>
      </c>
      <c r="N333" s="12" t="str">
        <f t="shared" si="17"/>
        <v>Draw</v>
      </c>
      <c r="O333" s="12"/>
    </row>
    <row r="334" spans="1:15" x14ac:dyDescent="0.25">
      <c r="A334">
        <v>35</v>
      </c>
      <c r="B334" t="s">
        <v>15</v>
      </c>
      <c r="C334" s="8">
        <v>44681</v>
      </c>
      <c r="D334">
        <v>0.52083333333333337</v>
      </c>
      <c r="E334" t="s">
        <v>46</v>
      </c>
      <c r="F334">
        <v>0</v>
      </c>
      <c r="G334">
        <v>1</v>
      </c>
      <c r="H334" t="s">
        <v>42</v>
      </c>
      <c r="I334">
        <v>52281</v>
      </c>
      <c r="J334" t="s">
        <v>48</v>
      </c>
      <c r="K334" t="s">
        <v>44</v>
      </c>
      <c r="L334" t="str">
        <f t="shared" si="15"/>
        <v>Liverpool</v>
      </c>
      <c r="M334" s="12" t="str">
        <f t="shared" si="16"/>
        <v>Newcastle Utd</v>
      </c>
      <c r="N334" s="12" t="str">
        <f t="shared" si="17"/>
        <v/>
      </c>
      <c r="O334" s="12"/>
    </row>
    <row r="335" spans="1:15" x14ac:dyDescent="0.25">
      <c r="A335">
        <v>35</v>
      </c>
      <c r="B335" t="s">
        <v>15</v>
      </c>
      <c r="C335" s="8">
        <v>44681</v>
      </c>
      <c r="D335">
        <v>0.625</v>
      </c>
      <c r="E335" t="s">
        <v>32</v>
      </c>
      <c r="F335">
        <v>1</v>
      </c>
      <c r="G335">
        <v>2</v>
      </c>
      <c r="H335" t="s">
        <v>24</v>
      </c>
      <c r="I335">
        <v>20738</v>
      </c>
      <c r="J335" t="s">
        <v>34</v>
      </c>
      <c r="K335" t="s">
        <v>23</v>
      </c>
      <c r="L335" t="str">
        <f t="shared" si="15"/>
        <v>Burnley</v>
      </c>
      <c r="M335" s="12" t="str">
        <f t="shared" si="16"/>
        <v>Watford</v>
      </c>
      <c r="N335" s="12" t="str">
        <f t="shared" si="17"/>
        <v/>
      </c>
      <c r="O335" s="12"/>
    </row>
    <row r="336" spans="1:15" x14ac:dyDescent="0.25">
      <c r="A336">
        <v>35</v>
      </c>
      <c r="B336" t="s">
        <v>15</v>
      </c>
      <c r="C336" s="8">
        <v>44681</v>
      </c>
      <c r="D336">
        <v>0.625</v>
      </c>
      <c r="E336" t="s">
        <v>21</v>
      </c>
      <c r="F336">
        <v>0</v>
      </c>
      <c r="G336">
        <v>3</v>
      </c>
      <c r="H336" t="s">
        <v>25</v>
      </c>
      <c r="I336">
        <v>31243</v>
      </c>
      <c r="J336" t="s">
        <v>64</v>
      </c>
      <c r="K336" t="s">
        <v>76</v>
      </c>
      <c r="L336" t="str">
        <f t="shared" si="15"/>
        <v>Brighton</v>
      </c>
      <c r="M336" s="12" t="str">
        <f t="shared" si="16"/>
        <v>Wolves</v>
      </c>
      <c r="N336" s="12" t="str">
        <f t="shared" si="17"/>
        <v/>
      </c>
      <c r="O336" s="12"/>
    </row>
    <row r="337" spans="1:15" x14ac:dyDescent="0.25">
      <c r="A337">
        <v>35</v>
      </c>
      <c r="B337" t="s">
        <v>15</v>
      </c>
      <c r="C337" s="8">
        <v>44681</v>
      </c>
      <c r="D337">
        <v>0.625</v>
      </c>
      <c r="E337" t="s">
        <v>33</v>
      </c>
      <c r="F337">
        <v>2</v>
      </c>
      <c r="G337">
        <v>0</v>
      </c>
      <c r="H337" t="s">
        <v>40</v>
      </c>
      <c r="I337">
        <v>40290</v>
      </c>
      <c r="J337" t="s">
        <v>55</v>
      </c>
      <c r="K337" t="s">
        <v>81</v>
      </c>
      <c r="L337" t="str">
        <f t="shared" si="15"/>
        <v>Aston Villa</v>
      </c>
      <c r="M337" s="12" t="str">
        <f t="shared" si="16"/>
        <v>Norwich City</v>
      </c>
      <c r="N337" s="12" t="str">
        <f t="shared" si="17"/>
        <v/>
      </c>
      <c r="O337" s="12"/>
    </row>
    <row r="338" spans="1:15" x14ac:dyDescent="0.25">
      <c r="A338">
        <v>35</v>
      </c>
      <c r="B338" t="s">
        <v>15</v>
      </c>
      <c r="C338" s="8">
        <v>44681</v>
      </c>
      <c r="D338">
        <v>0.625</v>
      </c>
      <c r="E338" t="s">
        <v>37</v>
      </c>
      <c r="F338">
        <v>1</v>
      </c>
      <c r="G338">
        <v>2</v>
      </c>
      <c r="H338" t="s">
        <v>29</v>
      </c>
      <c r="I338">
        <v>31359</v>
      </c>
      <c r="J338" t="s">
        <v>66</v>
      </c>
      <c r="K338" t="s">
        <v>75</v>
      </c>
      <c r="L338" t="str">
        <f t="shared" si="15"/>
        <v>Crystal Palace</v>
      </c>
      <c r="M338" s="12" t="str">
        <f t="shared" si="16"/>
        <v>Southampton</v>
      </c>
      <c r="N338" s="12" t="str">
        <f t="shared" si="17"/>
        <v/>
      </c>
      <c r="O338" s="12"/>
    </row>
    <row r="339" spans="1:15" x14ac:dyDescent="0.25">
      <c r="A339">
        <v>35</v>
      </c>
      <c r="B339" t="s">
        <v>15</v>
      </c>
      <c r="C339" s="8">
        <v>44681</v>
      </c>
      <c r="D339">
        <v>0.72916666666666663</v>
      </c>
      <c r="E339" t="s">
        <v>17</v>
      </c>
      <c r="F339">
        <v>0</v>
      </c>
      <c r="G339">
        <v>4</v>
      </c>
      <c r="H339" t="s">
        <v>51</v>
      </c>
      <c r="I339">
        <v>35771</v>
      </c>
      <c r="J339" t="s">
        <v>58</v>
      </c>
      <c r="K339" t="s">
        <v>19</v>
      </c>
      <c r="L339" t="str">
        <f t="shared" si="15"/>
        <v>Manchester City</v>
      </c>
      <c r="M339" s="12" t="str">
        <f t="shared" si="16"/>
        <v>Leeds United</v>
      </c>
      <c r="N339" s="12" t="str">
        <f t="shared" si="17"/>
        <v/>
      </c>
      <c r="O339" s="12"/>
    </row>
    <row r="340" spans="1:15" x14ac:dyDescent="0.25">
      <c r="A340">
        <v>35</v>
      </c>
      <c r="B340" t="s">
        <v>45</v>
      </c>
      <c r="C340" s="8">
        <v>44682</v>
      </c>
      <c r="D340">
        <v>0.58333333333333337</v>
      </c>
      <c r="E340" t="s">
        <v>50</v>
      </c>
      <c r="F340">
        <v>3</v>
      </c>
      <c r="G340">
        <v>1</v>
      </c>
      <c r="H340" t="s">
        <v>20</v>
      </c>
      <c r="I340">
        <v>59482</v>
      </c>
      <c r="J340" t="s">
        <v>52</v>
      </c>
      <c r="K340" t="s">
        <v>31</v>
      </c>
      <c r="L340" t="str">
        <f t="shared" si="15"/>
        <v>Tottenham</v>
      </c>
      <c r="M340" s="12" t="str">
        <f t="shared" si="16"/>
        <v>Leicester City</v>
      </c>
      <c r="N340" s="12" t="str">
        <f t="shared" si="17"/>
        <v/>
      </c>
      <c r="O340" s="12"/>
    </row>
    <row r="341" spans="1:15" x14ac:dyDescent="0.25">
      <c r="A341">
        <v>35</v>
      </c>
      <c r="B341" t="s">
        <v>45</v>
      </c>
      <c r="C341" s="8">
        <v>44682</v>
      </c>
      <c r="D341">
        <v>0.58333333333333337</v>
      </c>
      <c r="E341" t="s">
        <v>36</v>
      </c>
      <c r="F341">
        <v>1</v>
      </c>
      <c r="G341">
        <v>0</v>
      </c>
      <c r="H341" t="s">
        <v>28</v>
      </c>
      <c r="I341">
        <v>39256</v>
      </c>
      <c r="J341" t="s">
        <v>38</v>
      </c>
      <c r="K341" t="s">
        <v>74</v>
      </c>
      <c r="L341" t="str">
        <f t="shared" si="15"/>
        <v>Everton</v>
      </c>
      <c r="M341" s="12" t="str">
        <f t="shared" si="16"/>
        <v>Chelsea</v>
      </c>
      <c r="N341" s="12" t="str">
        <f t="shared" si="17"/>
        <v/>
      </c>
      <c r="O341" s="12"/>
    </row>
    <row r="342" spans="1:15" x14ac:dyDescent="0.25">
      <c r="A342">
        <v>35</v>
      </c>
      <c r="B342" t="s">
        <v>45</v>
      </c>
      <c r="C342" s="8">
        <v>44682</v>
      </c>
      <c r="D342">
        <v>0.6875</v>
      </c>
      <c r="E342" t="s">
        <v>47</v>
      </c>
      <c r="F342">
        <v>1</v>
      </c>
      <c r="G342">
        <v>2</v>
      </c>
      <c r="H342" t="s">
        <v>12</v>
      </c>
      <c r="I342">
        <v>59959</v>
      </c>
      <c r="J342" t="s">
        <v>70</v>
      </c>
      <c r="K342" t="s">
        <v>35</v>
      </c>
      <c r="L342" t="str">
        <f t="shared" si="15"/>
        <v>Arsenal</v>
      </c>
      <c r="M342" s="12" t="str">
        <f t="shared" si="16"/>
        <v>West Ham</v>
      </c>
      <c r="N342" s="12" t="str">
        <f t="shared" si="17"/>
        <v/>
      </c>
      <c r="O342" s="12"/>
    </row>
    <row r="343" spans="1:15" x14ac:dyDescent="0.25">
      <c r="A343">
        <v>35</v>
      </c>
      <c r="B343" t="s">
        <v>69</v>
      </c>
      <c r="C343" s="8">
        <v>44683</v>
      </c>
      <c r="D343">
        <v>0.83333333333333337</v>
      </c>
      <c r="E343" t="s">
        <v>16</v>
      </c>
      <c r="F343">
        <v>3</v>
      </c>
      <c r="G343">
        <v>0</v>
      </c>
      <c r="H343" t="s">
        <v>11</v>
      </c>
      <c r="I343">
        <v>73482</v>
      </c>
      <c r="J343" t="s">
        <v>18</v>
      </c>
      <c r="K343" t="s">
        <v>73</v>
      </c>
      <c r="L343" t="str">
        <f t="shared" si="15"/>
        <v>Manchester Utd</v>
      </c>
      <c r="M343" s="12" t="str">
        <f t="shared" si="16"/>
        <v>Brentford</v>
      </c>
      <c r="N343" s="12" t="str">
        <f t="shared" si="17"/>
        <v/>
      </c>
      <c r="O343" s="12"/>
    </row>
    <row r="344" spans="1:15" x14ac:dyDescent="0.25">
      <c r="A344">
        <v>36</v>
      </c>
      <c r="B344" t="s">
        <v>15</v>
      </c>
      <c r="C344" s="8">
        <v>44688</v>
      </c>
      <c r="D344">
        <v>0.625</v>
      </c>
      <c r="E344" t="s">
        <v>29</v>
      </c>
      <c r="F344">
        <v>1</v>
      </c>
      <c r="G344">
        <v>0</v>
      </c>
      <c r="H344" t="s">
        <v>32</v>
      </c>
      <c r="I344">
        <v>24622</v>
      </c>
      <c r="J344" t="s">
        <v>61</v>
      </c>
      <c r="K344" t="s">
        <v>57</v>
      </c>
      <c r="L344" t="str">
        <f t="shared" si="15"/>
        <v>Crystal Palace</v>
      </c>
      <c r="M344" s="12" t="str">
        <f t="shared" si="16"/>
        <v>Watford</v>
      </c>
      <c r="N344" s="12" t="str">
        <f t="shared" si="17"/>
        <v/>
      </c>
      <c r="O344" s="12"/>
    </row>
    <row r="345" spans="1:15" x14ac:dyDescent="0.25">
      <c r="A345">
        <v>36</v>
      </c>
      <c r="B345" t="s">
        <v>15</v>
      </c>
      <c r="C345" s="8">
        <v>44688</v>
      </c>
      <c r="D345">
        <v>0.625</v>
      </c>
      <c r="E345" t="s">
        <v>11</v>
      </c>
      <c r="F345">
        <v>3</v>
      </c>
      <c r="G345">
        <v>0</v>
      </c>
      <c r="H345" t="s">
        <v>37</v>
      </c>
      <c r="I345">
        <v>17051</v>
      </c>
      <c r="J345" t="s">
        <v>13</v>
      </c>
      <c r="K345" t="s">
        <v>78</v>
      </c>
      <c r="L345" t="str">
        <f t="shared" si="15"/>
        <v>Brentford</v>
      </c>
      <c r="M345" s="12" t="str">
        <f t="shared" si="16"/>
        <v>Southampton</v>
      </c>
      <c r="N345" s="12" t="str">
        <f t="shared" si="17"/>
        <v/>
      </c>
      <c r="O345" s="12"/>
    </row>
    <row r="346" spans="1:15" x14ac:dyDescent="0.25">
      <c r="A346">
        <v>36</v>
      </c>
      <c r="B346" t="s">
        <v>15</v>
      </c>
      <c r="C346" s="8">
        <v>44688</v>
      </c>
      <c r="D346">
        <v>0.625</v>
      </c>
      <c r="E346" t="s">
        <v>28</v>
      </c>
      <c r="F346">
        <v>2</v>
      </c>
      <c r="G346">
        <v>2</v>
      </c>
      <c r="H346" t="s">
        <v>21</v>
      </c>
      <c r="I346">
        <v>32190</v>
      </c>
      <c r="J346" t="s">
        <v>30</v>
      </c>
      <c r="K346" t="s">
        <v>72</v>
      </c>
      <c r="L346" t="str">
        <f t="shared" si="15"/>
        <v/>
      </c>
      <c r="M346" s="12" t="str">
        <f t="shared" si="16"/>
        <v/>
      </c>
      <c r="N346" s="12" t="str">
        <f t="shared" si="17"/>
        <v>Draw</v>
      </c>
      <c r="O346" s="12"/>
    </row>
    <row r="347" spans="1:15" x14ac:dyDescent="0.25">
      <c r="A347">
        <v>36</v>
      </c>
      <c r="B347" t="s">
        <v>15</v>
      </c>
      <c r="C347" s="8">
        <v>44688</v>
      </c>
      <c r="D347">
        <v>0.625</v>
      </c>
      <c r="E347" t="s">
        <v>24</v>
      </c>
      <c r="F347">
        <v>1</v>
      </c>
      <c r="G347">
        <v>3</v>
      </c>
      <c r="H347" t="s">
        <v>33</v>
      </c>
      <c r="I347">
        <v>20891</v>
      </c>
      <c r="J347" t="s">
        <v>26</v>
      </c>
      <c r="K347" t="s">
        <v>27</v>
      </c>
      <c r="L347" t="str">
        <f t="shared" si="15"/>
        <v>Aston Villa</v>
      </c>
      <c r="M347" s="12" t="str">
        <f t="shared" si="16"/>
        <v>Burnley</v>
      </c>
      <c r="N347" s="12" t="str">
        <f t="shared" si="17"/>
        <v/>
      </c>
      <c r="O347" s="12"/>
    </row>
    <row r="348" spans="1:15" x14ac:dyDescent="0.25">
      <c r="A348">
        <v>36</v>
      </c>
      <c r="B348" t="s">
        <v>15</v>
      </c>
      <c r="C348" s="8">
        <v>44688</v>
      </c>
      <c r="D348">
        <v>0.72916666666666663</v>
      </c>
      <c r="E348" t="s">
        <v>25</v>
      </c>
      <c r="F348">
        <v>4</v>
      </c>
      <c r="G348">
        <v>0</v>
      </c>
      <c r="H348" t="s">
        <v>16</v>
      </c>
      <c r="I348">
        <v>31637</v>
      </c>
      <c r="J348" t="s">
        <v>62</v>
      </c>
      <c r="K348" t="s">
        <v>39</v>
      </c>
      <c r="L348" t="str">
        <f t="shared" si="15"/>
        <v>Brighton</v>
      </c>
      <c r="M348" s="12" t="str">
        <f t="shared" si="16"/>
        <v>Manchester Utd</v>
      </c>
      <c r="N348" s="12" t="str">
        <f t="shared" si="17"/>
        <v/>
      </c>
      <c r="O348" s="12"/>
    </row>
    <row r="349" spans="1:15" x14ac:dyDescent="0.25">
      <c r="A349">
        <v>36</v>
      </c>
      <c r="B349" t="s">
        <v>15</v>
      </c>
      <c r="C349" s="8">
        <v>44688</v>
      </c>
      <c r="D349">
        <v>0.82291666666666663</v>
      </c>
      <c r="E349" t="s">
        <v>42</v>
      </c>
      <c r="F349">
        <v>1</v>
      </c>
      <c r="G349">
        <v>1</v>
      </c>
      <c r="H349" t="s">
        <v>50</v>
      </c>
      <c r="I349">
        <v>53177</v>
      </c>
      <c r="J349" t="s">
        <v>54</v>
      </c>
      <c r="K349" t="s">
        <v>14</v>
      </c>
      <c r="L349" t="str">
        <f t="shared" si="15"/>
        <v/>
      </c>
      <c r="M349" s="12" t="str">
        <f t="shared" si="16"/>
        <v/>
      </c>
      <c r="N349" s="12" t="str">
        <f t="shared" si="17"/>
        <v>Draw</v>
      </c>
      <c r="O349" s="12"/>
    </row>
    <row r="350" spans="1:15" x14ac:dyDescent="0.25">
      <c r="A350">
        <v>36</v>
      </c>
      <c r="B350" t="s">
        <v>45</v>
      </c>
      <c r="C350" s="8">
        <v>44689</v>
      </c>
      <c r="D350">
        <v>0.58333333333333337</v>
      </c>
      <c r="E350" t="s">
        <v>20</v>
      </c>
      <c r="F350">
        <v>1</v>
      </c>
      <c r="G350">
        <v>2</v>
      </c>
      <c r="H350" t="s">
        <v>36</v>
      </c>
      <c r="I350">
        <v>32001</v>
      </c>
      <c r="J350" t="s">
        <v>22</v>
      </c>
      <c r="K350" t="s">
        <v>23</v>
      </c>
      <c r="L350" t="str">
        <f t="shared" si="15"/>
        <v>Everton</v>
      </c>
      <c r="M350" s="12" t="str">
        <f t="shared" si="16"/>
        <v>Leicester City</v>
      </c>
      <c r="N350" s="12" t="str">
        <f t="shared" si="17"/>
        <v/>
      </c>
      <c r="O350" s="12"/>
    </row>
    <row r="351" spans="1:15" x14ac:dyDescent="0.25">
      <c r="A351">
        <v>36</v>
      </c>
      <c r="B351" t="s">
        <v>45</v>
      </c>
      <c r="C351" s="8">
        <v>44689</v>
      </c>
      <c r="D351">
        <v>0.58333333333333337</v>
      </c>
      <c r="E351" t="s">
        <v>40</v>
      </c>
      <c r="F351">
        <v>0</v>
      </c>
      <c r="G351">
        <v>4</v>
      </c>
      <c r="H351" t="s">
        <v>47</v>
      </c>
      <c r="I351">
        <v>26428</v>
      </c>
      <c r="J351" t="s">
        <v>43</v>
      </c>
      <c r="K351" t="s">
        <v>71</v>
      </c>
      <c r="L351" t="str">
        <f t="shared" si="15"/>
        <v>West Ham</v>
      </c>
      <c r="M351" s="12" t="str">
        <f t="shared" si="16"/>
        <v>Norwich City</v>
      </c>
      <c r="N351" s="12" t="str">
        <f t="shared" si="17"/>
        <v/>
      </c>
      <c r="O351" s="12"/>
    </row>
    <row r="352" spans="1:15" x14ac:dyDescent="0.25">
      <c r="A352">
        <v>36</v>
      </c>
      <c r="B352" t="s">
        <v>45</v>
      </c>
      <c r="C352" s="8">
        <v>44689</v>
      </c>
      <c r="D352">
        <v>0.58333333333333337</v>
      </c>
      <c r="E352" t="s">
        <v>12</v>
      </c>
      <c r="F352">
        <v>2</v>
      </c>
      <c r="G352">
        <v>1</v>
      </c>
      <c r="H352" t="s">
        <v>17</v>
      </c>
      <c r="I352">
        <v>60108</v>
      </c>
      <c r="J352" t="s">
        <v>68</v>
      </c>
      <c r="K352" t="s">
        <v>73</v>
      </c>
      <c r="L352" t="str">
        <f t="shared" si="15"/>
        <v>Arsenal</v>
      </c>
      <c r="M352" s="12" t="str">
        <f t="shared" si="16"/>
        <v>Leeds United</v>
      </c>
      <c r="N352" s="12" t="str">
        <f t="shared" si="17"/>
        <v/>
      </c>
      <c r="O352" s="12"/>
    </row>
    <row r="353" spans="1:15" x14ac:dyDescent="0.25">
      <c r="A353">
        <v>36</v>
      </c>
      <c r="B353" t="s">
        <v>45</v>
      </c>
      <c r="C353" s="8">
        <v>44689</v>
      </c>
      <c r="D353">
        <v>0.6875</v>
      </c>
      <c r="E353" t="s">
        <v>51</v>
      </c>
      <c r="F353">
        <v>5</v>
      </c>
      <c r="G353">
        <v>0</v>
      </c>
      <c r="H353" t="s">
        <v>46</v>
      </c>
      <c r="I353">
        <v>53336</v>
      </c>
      <c r="J353" t="s">
        <v>56</v>
      </c>
      <c r="K353" t="s">
        <v>65</v>
      </c>
      <c r="L353" t="str">
        <f t="shared" si="15"/>
        <v>Manchester City</v>
      </c>
      <c r="M353" s="12" t="str">
        <f t="shared" si="16"/>
        <v>Newcastle Utd</v>
      </c>
      <c r="N353" s="12" t="str">
        <f t="shared" si="17"/>
        <v/>
      </c>
      <c r="O353" s="12"/>
    </row>
    <row r="354" spans="1:15" x14ac:dyDescent="0.25">
      <c r="A354">
        <v>33</v>
      </c>
      <c r="B354" t="s">
        <v>79</v>
      </c>
      <c r="C354" s="8">
        <v>44691</v>
      </c>
      <c r="D354">
        <v>0.83333333333333337</v>
      </c>
      <c r="E354" t="s">
        <v>33</v>
      </c>
      <c r="F354">
        <v>1</v>
      </c>
      <c r="G354">
        <v>2</v>
      </c>
      <c r="H354" t="s">
        <v>42</v>
      </c>
      <c r="I354">
        <v>41919</v>
      </c>
      <c r="J354" t="s">
        <v>55</v>
      </c>
      <c r="K354" t="s">
        <v>31</v>
      </c>
      <c r="L354" t="str">
        <f t="shared" si="15"/>
        <v>Liverpool</v>
      </c>
      <c r="M354" s="12" t="str">
        <f t="shared" si="16"/>
        <v>Aston Villa</v>
      </c>
      <c r="N354" s="12" t="str">
        <f t="shared" si="17"/>
        <v/>
      </c>
      <c r="O354" s="12"/>
    </row>
    <row r="355" spans="1:15" x14ac:dyDescent="0.25">
      <c r="A355">
        <v>33</v>
      </c>
      <c r="B355" t="s">
        <v>80</v>
      </c>
      <c r="C355" s="8">
        <v>44692</v>
      </c>
      <c r="D355">
        <v>0.8125</v>
      </c>
      <c r="E355" t="s">
        <v>17</v>
      </c>
      <c r="F355">
        <v>0</v>
      </c>
      <c r="G355">
        <v>3</v>
      </c>
      <c r="H355" t="s">
        <v>28</v>
      </c>
      <c r="I355">
        <v>36549</v>
      </c>
      <c r="J355" t="s">
        <v>58</v>
      </c>
      <c r="K355" t="s">
        <v>53</v>
      </c>
      <c r="L355" t="str">
        <f t="shared" si="15"/>
        <v>Chelsea</v>
      </c>
      <c r="M355" s="12" t="str">
        <f t="shared" si="16"/>
        <v>Leeds United</v>
      </c>
      <c r="N355" s="12" t="str">
        <f t="shared" si="17"/>
        <v/>
      </c>
      <c r="O355" s="12"/>
    </row>
    <row r="356" spans="1:15" x14ac:dyDescent="0.25">
      <c r="A356">
        <v>21</v>
      </c>
      <c r="B356" t="s">
        <v>80</v>
      </c>
      <c r="C356" s="8">
        <v>44692</v>
      </c>
      <c r="D356">
        <v>0.82291666666666663</v>
      </c>
      <c r="E356" t="s">
        <v>20</v>
      </c>
      <c r="F356">
        <v>3</v>
      </c>
      <c r="G356">
        <v>0</v>
      </c>
      <c r="H356" t="s">
        <v>40</v>
      </c>
      <c r="I356">
        <v>38092</v>
      </c>
      <c r="J356" t="s">
        <v>22</v>
      </c>
      <c r="K356" t="s">
        <v>76</v>
      </c>
      <c r="L356" t="str">
        <f t="shared" si="15"/>
        <v>Leicester City</v>
      </c>
      <c r="M356" s="12" t="str">
        <f t="shared" si="16"/>
        <v>Norwich City</v>
      </c>
      <c r="N356" s="12" t="str">
        <f t="shared" si="17"/>
        <v/>
      </c>
      <c r="O356" s="12"/>
    </row>
    <row r="357" spans="1:15" x14ac:dyDescent="0.25">
      <c r="A357">
        <v>30</v>
      </c>
      <c r="B357" t="s">
        <v>80</v>
      </c>
      <c r="C357" s="8">
        <v>44692</v>
      </c>
      <c r="D357">
        <v>0.82291666666666663</v>
      </c>
      <c r="E357" t="s">
        <v>32</v>
      </c>
      <c r="F357">
        <v>0</v>
      </c>
      <c r="G357">
        <v>0</v>
      </c>
      <c r="H357" t="s">
        <v>36</v>
      </c>
      <c r="I357">
        <v>20653</v>
      </c>
      <c r="J357" t="s">
        <v>34</v>
      </c>
      <c r="K357" t="s">
        <v>35</v>
      </c>
      <c r="L357" t="str">
        <f t="shared" si="15"/>
        <v/>
      </c>
      <c r="M357" s="12" t="str">
        <f t="shared" si="16"/>
        <v/>
      </c>
      <c r="N357" s="12" t="str">
        <f t="shared" si="17"/>
        <v>Draw</v>
      </c>
      <c r="O357" s="12"/>
    </row>
    <row r="358" spans="1:15" x14ac:dyDescent="0.25">
      <c r="A358">
        <v>33</v>
      </c>
      <c r="B358" t="s">
        <v>80</v>
      </c>
      <c r="C358" s="8">
        <v>44692</v>
      </c>
      <c r="D358">
        <v>0.84375</v>
      </c>
      <c r="E358" t="s">
        <v>21</v>
      </c>
      <c r="F358">
        <v>1</v>
      </c>
      <c r="G358">
        <v>5</v>
      </c>
      <c r="H358" t="s">
        <v>51</v>
      </c>
      <c r="I358">
        <v>32000</v>
      </c>
      <c r="J358" t="s">
        <v>64</v>
      </c>
      <c r="K358" t="s">
        <v>49</v>
      </c>
      <c r="L358" t="str">
        <f t="shared" si="15"/>
        <v>Manchester City</v>
      </c>
      <c r="M358" s="12" t="str">
        <f t="shared" si="16"/>
        <v>Wolves</v>
      </c>
      <c r="N358" s="12" t="str">
        <f t="shared" si="17"/>
        <v/>
      </c>
      <c r="O358" s="12"/>
    </row>
    <row r="359" spans="1:15" x14ac:dyDescent="0.25">
      <c r="A359">
        <v>22</v>
      </c>
      <c r="B359" t="s">
        <v>82</v>
      </c>
      <c r="C359" s="8">
        <v>44693</v>
      </c>
      <c r="D359">
        <v>0.82291666666666663</v>
      </c>
      <c r="E359" t="s">
        <v>50</v>
      </c>
      <c r="F359">
        <v>3</v>
      </c>
      <c r="G359">
        <v>0</v>
      </c>
      <c r="H359" t="s">
        <v>12</v>
      </c>
      <c r="I359">
        <v>62027</v>
      </c>
      <c r="J359" t="s">
        <v>52</v>
      </c>
      <c r="K359" t="s">
        <v>19</v>
      </c>
      <c r="L359" t="str">
        <f t="shared" si="15"/>
        <v>Tottenham</v>
      </c>
      <c r="M359" s="12" t="str">
        <f t="shared" si="16"/>
        <v>Arsenal</v>
      </c>
      <c r="N359" s="12" t="str">
        <f t="shared" si="17"/>
        <v/>
      </c>
      <c r="O359" s="12"/>
    </row>
    <row r="360" spans="1:15" x14ac:dyDescent="0.25">
      <c r="A360">
        <v>37</v>
      </c>
      <c r="B360" t="s">
        <v>45</v>
      </c>
      <c r="C360" s="8">
        <v>44696</v>
      </c>
      <c r="D360">
        <v>0.5</v>
      </c>
      <c r="E360" t="s">
        <v>50</v>
      </c>
      <c r="F360">
        <v>1</v>
      </c>
      <c r="G360">
        <v>0</v>
      </c>
      <c r="H360" t="s">
        <v>24</v>
      </c>
      <c r="I360">
        <v>61729</v>
      </c>
      <c r="J360" t="s">
        <v>52</v>
      </c>
      <c r="K360" t="s">
        <v>74</v>
      </c>
      <c r="L360" t="str">
        <f t="shared" si="15"/>
        <v>Tottenham</v>
      </c>
      <c r="M360" s="12" t="str">
        <f t="shared" si="16"/>
        <v>Burnley</v>
      </c>
      <c r="N360" s="12" t="str">
        <f t="shared" si="17"/>
        <v/>
      </c>
      <c r="O360" s="12"/>
    </row>
    <row r="361" spans="1:15" x14ac:dyDescent="0.25">
      <c r="A361">
        <v>37</v>
      </c>
      <c r="B361" t="s">
        <v>45</v>
      </c>
      <c r="C361" s="8">
        <v>44696</v>
      </c>
      <c r="D361">
        <v>0.58333333333333337</v>
      </c>
      <c r="E361" t="s">
        <v>17</v>
      </c>
      <c r="F361">
        <v>1</v>
      </c>
      <c r="G361">
        <v>1</v>
      </c>
      <c r="H361" t="s">
        <v>25</v>
      </c>
      <c r="I361">
        <v>36638</v>
      </c>
      <c r="J361" t="s">
        <v>58</v>
      </c>
      <c r="K361" t="s">
        <v>35</v>
      </c>
      <c r="L361" t="str">
        <f t="shared" si="15"/>
        <v/>
      </c>
      <c r="M361" s="12" t="str">
        <f t="shared" si="16"/>
        <v/>
      </c>
      <c r="N361" s="12" t="str">
        <f t="shared" si="17"/>
        <v>Draw</v>
      </c>
      <c r="O361" s="12"/>
    </row>
    <row r="362" spans="1:15" x14ac:dyDescent="0.25">
      <c r="A362">
        <v>37</v>
      </c>
      <c r="B362" t="s">
        <v>45</v>
      </c>
      <c r="C362" s="8">
        <v>44696</v>
      </c>
      <c r="D362">
        <v>0.58333333333333337</v>
      </c>
      <c r="E362" t="s">
        <v>32</v>
      </c>
      <c r="F362">
        <v>1</v>
      </c>
      <c r="G362">
        <v>5</v>
      </c>
      <c r="H362" t="s">
        <v>20</v>
      </c>
      <c r="I362">
        <v>20257</v>
      </c>
      <c r="J362" t="s">
        <v>34</v>
      </c>
      <c r="K362" t="s">
        <v>75</v>
      </c>
      <c r="L362" t="str">
        <f t="shared" si="15"/>
        <v>Leicester City</v>
      </c>
      <c r="M362" s="12" t="str">
        <f t="shared" si="16"/>
        <v>Watford</v>
      </c>
      <c r="N362" s="12" t="str">
        <f t="shared" si="17"/>
        <v/>
      </c>
      <c r="O362" s="12"/>
    </row>
    <row r="363" spans="1:15" x14ac:dyDescent="0.25">
      <c r="A363">
        <v>37</v>
      </c>
      <c r="B363" t="s">
        <v>45</v>
      </c>
      <c r="C363" s="8">
        <v>44696</v>
      </c>
      <c r="D363">
        <v>0.58333333333333337</v>
      </c>
      <c r="E363" t="s">
        <v>21</v>
      </c>
      <c r="F363">
        <v>1</v>
      </c>
      <c r="G363">
        <v>1</v>
      </c>
      <c r="H363" t="s">
        <v>40</v>
      </c>
      <c r="I363">
        <v>31219</v>
      </c>
      <c r="J363" t="s">
        <v>64</v>
      </c>
      <c r="K363" t="s">
        <v>83</v>
      </c>
      <c r="L363" t="str">
        <f t="shared" si="15"/>
        <v/>
      </c>
      <c r="M363" s="12" t="str">
        <f t="shared" si="16"/>
        <v/>
      </c>
      <c r="N363" s="12" t="str">
        <f t="shared" si="17"/>
        <v>Draw</v>
      </c>
      <c r="O363" s="12"/>
    </row>
    <row r="364" spans="1:15" x14ac:dyDescent="0.25">
      <c r="A364">
        <v>37</v>
      </c>
      <c r="B364" t="s">
        <v>45</v>
      </c>
      <c r="C364" s="8">
        <v>44696</v>
      </c>
      <c r="D364">
        <v>0.58333333333333337</v>
      </c>
      <c r="E364" t="s">
        <v>33</v>
      </c>
      <c r="F364">
        <v>1</v>
      </c>
      <c r="G364">
        <v>1</v>
      </c>
      <c r="H364" t="s">
        <v>29</v>
      </c>
      <c r="I364">
        <v>41136</v>
      </c>
      <c r="J364" t="s">
        <v>55</v>
      </c>
      <c r="K364" t="s">
        <v>73</v>
      </c>
      <c r="L364" t="str">
        <f t="shared" si="15"/>
        <v/>
      </c>
      <c r="M364" s="12" t="str">
        <f t="shared" si="16"/>
        <v/>
      </c>
      <c r="N364" s="12" t="str">
        <f t="shared" si="17"/>
        <v>Draw</v>
      </c>
      <c r="O364" s="12"/>
    </row>
    <row r="365" spans="1:15" x14ac:dyDescent="0.25">
      <c r="A365">
        <v>37</v>
      </c>
      <c r="B365" t="s">
        <v>45</v>
      </c>
      <c r="C365" s="8">
        <v>44696</v>
      </c>
      <c r="D365">
        <v>0.58333333333333337</v>
      </c>
      <c r="E365" t="s">
        <v>47</v>
      </c>
      <c r="F365">
        <v>2</v>
      </c>
      <c r="G365">
        <v>2</v>
      </c>
      <c r="H365" t="s">
        <v>51</v>
      </c>
      <c r="I365">
        <v>59972</v>
      </c>
      <c r="J365" t="s">
        <v>70</v>
      </c>
      <c r="K365" t="s">
        <v>53</v>
      </c>
      <c r="L365" t="str">
        <f t="shared" si="15"/>
        <v/>
      </c>
      <c r="M365" s="12" t="str">
        <f t="shared" si="16"/>
        <v/>
      </c>
      <c r="N365" s="12" t="str">
        <f t="shared" si="17"/>
        <v>Draw</v>
      </c>
      <c r="O365" s="12"/>
    </row>
    <row r="366" spans="1:15" x14ac:dyDescent="0.25">
      <c r="A366">
        <v>37</v>
      </c>
      <c r="B366" t="s">
        <v>45</v>
      </c>
      <c r="C366" s="8">
        <v>44696</v>
      </c>
      <c r="D366">
        <v>0.6875</v>
      </c>
      <c r="E366" t="s">
        <v>36</v>
      </c>
      <c r="F366">
        <v>2</v>
      </c>
      <c r="G366">
        <v>3</v>
      </c>
      <c r="H366" t="s">
        <v>11</v>
      </c>
      <c r="I366">
        <v>38819</v>
      </c>
      <c r="J366" t="s">
        <v>38</v>
      </c>
      <c r="K366" t="s">
        <v>14</v>
      </c>
      <c r="L366" t="str">
        <f t="shared" si="15"/>
        <v>Brentford</v>
      </c>
      <c r="M366" s="12" t="str">
        <f t="shared" si="16"/>
        <v>Everton</v>
      </c>
      <c r="N366" s="12" t="str">
        <f t="shared" si="17"/>
        <v/>
      </c>
      <c r="O366" s="12"/>
    </row>
    <row r="367" spans="1:15" x14ac:dyDescent="0.25">
      <c r="A367">
        <v>37</v>
      </c>
      <c r="B367" t="s">
        <v>69</v>
      </c>
      <c r="C367" s="8">
        <v>44697</v>
      </c>
      <c r="D367">
        <v>0.83333333333333337</v>
      </c>
      <c r="E367" t="s">
        <v>46</v>
      </c>
      <c r="F367">
        <v>2</v>
      </c>
      <c r="G367">
        <v>0</v>
      </c>
      <c r="H367" t="s">
        <v>12</v>
      </c>
      <c r="I367">
        <v>52274</v>
      </c>
      <c r="J367" t="s">
        <v>48</v>
      </c>
      <c r="K367" t="s">
        <v>59</v>
      </c>
      <c r="L367" t="str">
        <f t="shared" si="15"/>
        <v>Newcastle Utd</v>
      </c>
      <c r="M367" s="12" t="str">
        <f t="shared" si="16"/>
        <v>Arsenal</v>
      </c>
      <c r="N367" s="12" t="str">
        <f t="shared" si="17"/>
        <v/>
      </c>
      <c r="O367" s="12"/>
    </row>
    <row r="368" spans="1:15" x14ac:dyDescent="0.25">
      <c r="A368">
        <v>37</v>
      </c>
      <c r="B368" t="s">
        <v>79</v>
      </c>
      <c r="C368" s="8">
        <v>44698</v>
      </c>
      <c r="D368">
        <v>0.82291666666666663</v>
      </c>
      <c r="E368" t="s">
        <v>37</v>
      </c>
      <c r="F368">
        <v>1</v>
      </c>
      <c r="G368">
        <v>2</v>
      </c>
      <c r="H368" t="s">
        <v>42</v>
      </c>
      <c r="I368">
        <v>31588</v>
      </c>
      <c r="J368" t="s">
        <v>66</v>
      </c>
      <c r="K368" t="s">
        <v>49</v>
      </c>
      <c r="L368" t="str">
        <f t="shared" si="15"/>
        <v>Liverpool</v>
      </c>
      <c r="M368" s="12" t="str">
        <f t="shared" si="16"/>
        <v>Southampton</v>
      </c>
      <c r="N368" s="12" t="str">
        <f t="shared" si="17"/>
        <v/>
      </c>
      <c r="O368" s="12"/>
    </row>
    <row r="369" spans="1:15" x14ac:dyDescent="0.25">
      <c r="A369">
        <v>33</v>
      </c>
      <c r="B369" t="s">
        <v>82</v>
      </c>
      <c r="C369" s="8">
        <v>44700</v>
      </c>
      <c r="D369">
        <v>0.82291666666666663</v>
      </c>
      <c r="E369" t="s">
        <v>36</v>
      </c>
      <c r="F369">
        <v>3</v>
      </c>
      <c r="G369">
        <v>2</v>
      </c>
      <c r="H369" t="s">
        <v>29</v>
      </c>
      <c r="I369">
        <v>38448</v>
      </c>
      <c r="J369" t="s">
        <v>38</v>
      </c>
      <c r="K369" t="s">
        <v>53</v>
      </c>
      <c r="L369" t="str">
        <f t="shared" si="15"/>
        <v>Everton</v>
      </c>
      <c r="M369" s="12" t="str">
        <f t="shared" si="16"/>
        <v>Crystal Palace</v>
      </c>
      <c r="N369" s="12" t="str">
        <f t="shared" si="17"/>
        <v/>
      </c>
      <c r="O369" s="12"/>
    </row>
    <row r="370" spans="1:15" x14ac:dyDescent="0.25">
      <c r="A370">
        <v>18</v>
      </c>
      <c r="B370" t="s">
        <v>82</v>
      </c>
      <c r="C370" s="8">
        <v>44700</v>
      </c>
      <c r="D370">
        <v>0.83333333333333337</v>
      </c>
      <c r="E370" t="s">
        <v>33</v>
      </c>
      <c r="F370">
        <v>1</v>
      </c>
      <c r="G370">
        <v>1</v>
      </c>
      <c r="H370" t="s">
        <v>24</v>
      </c>
      <c r="I370">
        <v>40468</v>
      </c>
      <c r="J370" t="s">
        <v>55</v>
      </c>
      <c r="K370" t="s">
        <v>19</v>
      </c>
      <c r="L370" t="str">
        <f t="shared" si="15"/>
        <v/>
      </c>
      <c r="M370" s="12" t="str">
        <f t="shared" si="16"/>
        <v/>
      </c>
      <c r="N370" s="12" t="str">
        <f t="shared" si="17"/>
        <v>Draw</v>
      </c>
      <c r="O370" s="12"/>
    </row>
    <row r="371" spans="1:15" x14ac:dyDescent="0.25">
      <c r="A371">
        <v>27</v>
      </c>
      <c r="B371" t="s">
        <v>82</v>
      </c>
      <c r="C371" s="8">
        <v>44700</v>
      </c>
      <c r="D371">
        <v>0.83333333333333337</v>
      </c>
      <c r="E371" t="s">
        <v>28</v>
      </c>
      <c r="F371">
        <v>1</v>
      </c>
      <c r="G371">
        <v>1</v>
      </c>
      <c r="H371" t="s">
        <v>20</v>
      </c>
      <c r="I371">
        <v>31478</v>
      </c>
      <c r="J371" t="s">
        <v>30</v>
      </c>
      <c r="K371" t="s">
        <v>65</v>
      </c>
      <c r="L371" t="str">
        <f t="shared" si="15"/>
        <v/>
      </c>
      <c r="M371" s="12" t="str">
        <f t="shared" si="16"/>
        <v/>
      </c>
      <c r="N371" s="12" t="str">
        <f t="shared" si="17"/>
        <v>Draw</v>
      </c>
      <c r="O371" s="12"/>
    </row>
    <row r="372" spans="1:15" x14ac:dyDescent="0.25">
      <c r="A372">
        <v>38</v>
      </c>
      <c r="B372" t="s">
        <v>45</v>
      </c>
      <c r="C372" s="8">
        <v>44703</v>
      </c>
      <c r="D372">
        <v>0.66666666666666663</v>
      </c>
      <c r="E372" t="s">
        <v>11</v>
      </c>
      <c r="F372">
        <v>1</v>
      </c>
      <c r="G372">
        <v>2</v>
      </c>
      <c r="H372" t="s">
        <v>17</v>
      </c>
      <c r="I372">
        <v>16957</v>
      </c>
      <c r="J372" t="s">
        <v>13</v>
      </c>
      <c r="K372" t="s">
        <v>19</v>
      </c>
      <c r="L372" t="str">
        <f t="shared" si="15"/>
        <v>Leeds United</v>
      </c>
      <c r="M372" s="12" t="str">
        <f t="shared" si="16"/>
        <v>Brentford</v>
      </c>
      <c r="N372" s="12" t="str">
        <f t="shared" si="17"/>
        <v/>
      </c>
      <c r="O372" s="12"/>
    </row>
    <row r="373" spans="1:15" x14ac:dyDescent="0.25">
      <c r="A373">
        <v>38</v>
      </c>
      <c r="B373" t="s">
        <v>45</v>
      </c>
      <c r="C373" s="8">
        <v>44703</v>
      </c>
      <c r="D373">
        <v>0.66666666666666663</v>
      </c>
      <c r="E373" t="s">
        <v>20</v>
      </c>
      <c r="F373">
        <v>4</v>
      </c>
      <c r="G373">
        <v>1</v>
      </c>
      <c r="H373" t="s">
        <v>37</v>
      </c>
      <c r="I373">
        <v>32003</v>
      </c>
      <c r="J373" t="s">
        <v>22</v>
      </c>
      <c r="K373" t="s">
        <v>31</v>
      </c>
      <c r="L373" t="str">
        <f t="shared" si="15"/>
        <v>Leicester City</v>
      </c>
      <c r="M373" s="12" t="str">
        <f t="shared" si="16"/>
        <v>Southampton</v>
      </c>
      <c r="N373" s="12" t="str">
        <f t="shared" si="17"/>
        <v/>
      </c>
      <c r="O373" s="12"/>
    </row>
    <row r="374" spans="1:15" x14ac:dyDescent="0.25">
      <c r="A374">
        <v>38</v>
      </c>
      <c r="B374" t="s">
        <v>45</v>
      </c>
      <c r="C374" s="8">
        <v>44703</v>
      </c>
      <c r="D374">
        <v>0.66666666666666663</v>
      </c>
      <c r="E374" t="s">
        <v>29</v>
      </c>
      <c r="F374">
        <v>1</v>
      </c>
      <c r="G374">
        <v>0</v>
      </c>
      <c r="H374" t="s">
        <v>16</v>
      </c>
      <c r="I374">
        <v>25434</v>
      </c>
      <c r="J374" t="s">
        <v>61</v>
      </c>
      <c r="K374" t="s">
        <v>49</v>
      </c>
      <c r="L374" t="str">
        <f t="shared" si="15"/>
        <v>Crystal Palace</v>
      </c>
      <c r="M374" s="12" t="str">
        <f t="shared" si="16"/>
        <v>Manchester Utd</v>
      </c>
      <c r="N374" s="12" t="str">
        <f t="shared" si="17"/>
        <v/>
      </c>
      <c r="O374" s="12"/>
    </row>
    <row r="375" spans="1:15" x14ac:dyDescent="0.25">
      <c r="A375">
        <v>38</v>
      </c>
      <c r="B375" t="s">
        <v>45</v>
      </c>
      <c r="C375" s="8">
        <v>44703</v>
      </c>
      <c r="D375">
        <v>0.66666666666666663</v>
      </c>
      <c r="E375" t="s">
        <v>12</v>
      </c>
      <c r="F375">
        <v>5</v>
      </c>
      <c r="G375">
        <v>1</v>
      </c>
      <c r="H375" t="s">
        <v>36</v>
      </c>
      <c r="I375">
        <v>60201</v>
      </c>
      <c r="J375" t="s">
        <v>68</v>
      </c>
      <c r="K375" t="s">
        <v>44</v>
      </c>
      <c r="L375" t="str">
        <f t="shared" si="15"/>
        <v>Arsenal</v>
      </c>
      <c r="M375" s="12" t="str">
        <f t="shared" si="16"/>
        <v>Everton</v>
      </c>
      <c r="N375" s="12" t="str">
        <f t="shared" si="17"/>
        <v/>
      </c>
      <c r="O375" s="12"/>
    </row>
    <row r="376" spans="1:15" x14ac:dyDescent="0.25">
      <c r="A376">
        <v>38</v>
      </c>
      <c r="B376" t="s">
        <v>45</v>
      </c>
      <c r="C376" s="8">
        <v>44703</v>
      </c>
      <c r="D376">
        <v>0.66666666666666663</v>
      </c>
      <c r="E376" t="s">
        <v>25</v>
      </c>
      <c r="F376">
        <v>3</v>
      </c>
      <c r="G376">
        <v>1</v>
      </c>
      <c r="H376" t="s">
        <v>47</v>
      </c>
      <c r="I376">
        <v>31604</v>
      </c>
      <c r="J376" t="s">
        <v>62</v>
      </c>
      <c r="K376" t="s">
        <v>74</v>
      </c>
      <c r="L376" t="str">
        <f t="shared" si="15"/>
        <v>Brighton</v>
      </c>
      <c r="M376" s="12" t="str">
        <f t="shared" si="16"/>
        <v>West Ham</v>
      </c>
      <c r="N376" s="12" t="str">
        <f t="shared" si="17"/>
        <v/>
      </c>
      <c r="O376" s="12"/>
    </row>
    <row r="377" spans="1:15" x14ac:dyDescent="0.25">
      <c r="A377">
        <v>38</v>
      </c>
      <c r="B377" t="s">
        <v>45</v>
      </c>
      <c r="C377" s="8">
        <v>44703</v>
      </c>
      <c r="D377">
        <v>0.66666666666666663</v>
      </c>
      <c r="E377" t="s">
        <v>40</v>
      </c>
      <c r="F377">
        <v>0</v>
      </c>
      <c r="G377">
        <v>5</v>
      </c>
      <c r="H377" t="s">
        <v>50</v>
      </c>
      <c r="I377">
        <v>27022</v>
      </c>
      <c r="J377" t="s">
        <v>43</v>
      </c>
      <c r="K377" t="s">
        <v>73</v>
      </c>
      <c r="L377" t="str">
        <f t="shared" si="15"/>
        <v>Tottenham</v>
      </c>
      <c r="M377" s="12" t="str">
        <f t="shared" si="16"/>
        <v>Norwich City</v>
      </c>
      <c r="N377" s="12" t="str">
        <f t="shared" si="17"/>
        <v/>
      </c>
      <c r="O377" s="12"/>
    </row>
    <row r="378" spans="1:15" x14ac:dyDescent="0.25">
      <c r="A378">
        <v>38</v>
      </c>
      <c r="B378" t="s">
        <v>45</v>
      </c>
      <c r="C378" s="8">
        <v>44703</v>
      </c>
      <c r="D378">
        <v>0.66666666666666663</v>
      </c>
      <c r="E378" t="s">
        <v>51</v>
      </c>
      <c r="F378">
        <v>3</v>
      </c>
      <c r="G378">
        <v>2</v>
      </c>
      <c r="H378" t="s">
        <v>33</v>
      </c>
      <c r="I378">
        <v>53395</v>
      </c>
      <c r="J378" t="s">
        <v>56</v>
      </c>
      <c r="K378" t="s">
        <v>14</v>
      </c>
      <c r="L378" t="str">
        <f t="shared" si="15"/>
        <v>Manchester City</v>
      </c>
      <c r="M378" s="12" t="str">
        <f t="shared" si="16"/>
        <v>Aston Villa</v>
      </c>
      <c r="N378" s="12" t="str">
        <f t="shared" si="17"/>
        <v/>
      </c>
      <c r="O378" s="12"/>
    </row>
    <row r="379" spans="1:15" x14ac:dyDescent="0.25">
      <c r="A379">
        <v>38</v>
      </c>
      <c r="B379" t="s">
        <v>45</v>
      </c>
      <c r="C379" s="8">
        <v>44703</v>
      </c>
      <c r="D379">
        <v>0.66666666666666663</v>
      </c>
      <c r="E379" t="s">
        <v>42</v>
      </c>
      <c r="F379">
        <v>3</v>
      </c>
      <c r="G379">
        <v>1</v>
      </c>
      <c r="H379" t="s">
        <v>21</v>
      </c>
      <c r="I379">
        <v>53097</v>
      </c>
      <c r="J379" t="s">
        <v>54</v>
      </c>
      <c r="K379" t="s">
        <v>53</v>
      </c>
      <c r="L379" t="str">
        <f t="shared" si="15"/>
        <v>Liverpool</v>
      </c>
      <c r="M379" s="12" t="str">
        <f t="shared" si="16"/>
        <v>Wolves</v>
      </c>
      <c r="N379" s="12" t="str">
        <f t="shared" si="17"/>
        <v/>
      </c>
      <c r="O379" s="12"/>
    </row>
    <row r="380" spans="1:15" x14ac:dyDescent="0.25">
      <c r="A380">
        <v>38</v>
      </c>
      <c r="B380" t="s">
        <v>45</v>
      </c>
      <c r="C380" s="8">
        <v>44703</v>
      </c>
      <c r="D380">
        <v>0.66666666666666663</v>
      </c>
      <c r="E380" t="s">
        <v>24</v>
      </c>
      <c r="F380">
        <v>1</v>
      </c>
      <c r="G380">
        <v>2</v>
      </c>
      <c r="H380" t="s">
        <v>46</v>
      </c>
      <c r="I380">
        <v>21361</v>
      </c>
      <c r="J380" t="s">
        <v>26</v>
      </c>
      <c r="K380" t="s">
        <v>23</v>
      </c>
      <c r="L380" t="str">
        <f t="shared" si="15"/>
        <v>Newcastle Utd</v>
      </c>
      <c r="M380" s="12" t="str">
        <f t="shared" si="16"/>
        <v>Burnley</v>
      </c>
      <c r="N380" s="12" t="str">
        <f t="shared" si="17"/>
        <v/>
      </c>
      <c r="O380" s="12"/>
    </row>
    <row r="381" spans="1:15" x14ac:dyDescent="0.25">
      <c r="A381">
        <v>38</v>
      </c>
      <c r="B381" t="s">
        <v>45</v>
      </c>
      <c r="C381" s="8">
        <v>44703</v>
      </c>
      <c r="D381">
        <v>0.66666666666666663</v>
      </c>
      <c r="E381" t="s">
        <v>28</v>
      </c>
      <c r="F381">
        <v>2</v>
      </c>
      <c r="G381">
        <v>1</v>
      </c>
      <c r="H381" t="s">
        <v>32</v>
      </c>
      <c r="I381">
        <v>32089</v>
      </c>
      <c r="J381" t="s">
        <v>30</v>
      </c>
      <c r="K381" t="s">
        <v>35</v>
      </c>
      <c r="L381" t="str">
        <f t="shared" si="15"/>
        <v>Chelsea</v>
      </c>
      <c r="M381" s="12" t="str">
        <f t="shared" si="16"/>
        <v>Watford</v>
      </c>
      <c r="N381" s="12" t="str">
        <f t="shared" si="17"/>
        <v/>
      </c>
      <c r="O381" s="12"/>
    </row>
    <row r="384" spans="1:15" x14ac:dyDescent="0.25">
      <c r="F384" s="5"/>
    </row>
  </sheetData>
  <dataConsolidate/>
  <pageMargins left="0.7" right="0.7" top="0.75" bottom="0.75" header="0.3" footer="0.3"/>
  <tableParts count="1">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A26B6-96CC-4E9E-B181-FB4E487BE1E2}">
  <dimension ref="C10:N15"/>
  <sheetViews>
    <sheetView showGridLines="0" topLeftCell="A10" zoomScale="89" zoomScaleNormal="89" workbookViewId="0">
      <selection activeCell="Z15" sqref="Z15"/>
    </sheetView>
  </sheetViews>
  <sheetFormatPr defaultRowHeight="15" x14ac:dyDescent="0.25"/>
  <cols>
    <col min="1" max="1" width="37.7109375" customWidth="1"/>
  </cols>
  <sheetData>
    <row r="10" spans="3:14" ht="19.5" customHeight="1" x14ac:dyDescent="0.25"/>
    <row r="15" spans="3:14" ht="156.75" customHeight="1" x14ac:dyDescent="0.35">
      <c r="C15" s="9"/>
      <c r="D15" s="9"/>
      <c r="E15" s="9"/>
      <c r="F15" s="9"/>
      <c r="G15" s="9"/>
      <c r="H15" s="16"/>
      <c r="I15" s="19"/>
      <c r="J15" s="19"/>
      <c r="K15" s="19"/>
      <c r="L15" s="19"/>
      <c r="M15" s="19"/>
      <c r="N15" s="19"/>
    </row>
  </sheetData>
  <mergeCells count="2">
    <mergeCell ref="C15:G15"/>
    <mergeCell ref="H15:N1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ADDE5-C355-4539-9B4C-C150E2AA26D2}">
  <dimension ref="C10:N15"/>
  <sheetViews>
    <sheetView showGridLines="0" topLeftCell="A4" zoomScale="70" zoomScaleNormal="70" workbookViewId="0">
      <selection activeCell="C15" sqref="C15:G15"/>
    </sheetView>
  </sheetViews>
  <sheetFormatPr defaultRowHeight="15" x14ac:dyDescent="0.25"/>
  <cols>
    <col min="1" max="1" width="37.7109375" customWidth="1"/>
  </cols>
  <sheetData>
    <row r="10" spans="3:14" ht="19.5" customHeight="1" x14ac:dyDescent="0.25"/>
    <row r="15" spans="3:14" ht="156.75" customHeight="1" x14ac:dyDescent="0.35">
      <c r="C15" s="9" t="e" vm="1">
        <f>_xlfn.IFNA(VLOOKUP(H15, pic!A3:B22, 2, FALSE),0)</f>
        <v>#VALUE!</v>
      </c>
      <c r="D15" s="9"/>
      <c r="E15" s="9"/>
      <c r="F15" s="9"/>
      <c r="G15" s="9"/>
      <c r="H15" s="10" t="str">
        <f>stats!U6</f>
        <v>Brighton</v>
      </c>
      <c r="I15" s="10"/>
      <c r="J15" s="10"/>
      <c r="K15" s="10"/>
      <c r="L15" s="10"/>
      <c r="M15" s="10"/>
      <c r="N15" s="10"/>
    </row>
  </sheetData>
  <mergeCells count="2">
    <mergeCell ref="C15:G15"/>
    <mergeCell ref="H15:N1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39D31-EC4C-4173-9036-F7411DFE23A7}">
  <dimension ref="C10:N15"/>
  <sheetViews>
    <sheetView showGridLines="0" tabSelected="1" topLeftCell="A4" zoomScale="77" zoomScaleNormal="77" workbookViewId="0">
      <selection activeCell="Z19" sqref="Z19"/>
    </sheetView>
  </sheetViews>
  <sheetFormatPr defaultRowHeight="15" x14ac:dyDescent="0.25"/>
  <cols>
    <col min="1" max="1" width="37.7109375" customWidth="1"/>
    <col min="13" max="13" width="11.140625" customWidth="1"/>
    <col min="14" max="14" width="17.5703125" customWidth="1"/>
  </cols>
  <sheetData>
    <row r="10" spans="3:14" ht="19.5" customHeight="1" x14ac:dyDescent="0.25"/>
    <row r="15" spans="3:14" ht="156.75" customHeight="1" x14ac:dyDescent="0.35">
      <c r="C15" s="9" t="e" vm="2">
        <f>_xlfn.IFNA(VLOOKUP(H15, pic!A27:B46, 2, FALSE),0)</f>
        <v>#VALUE!</v>
      </c>
      <c r="D15" s="9"/>
      <c r="E15" s="9"/>
      <c r="F15" s="9"/>
      <c r="G15" s="9"/>
      <c r="H15" s="17" t="str">
        <f>stats!X208</f>
        <v>Leandro Trossard, Neal Maupay</v>
      </c>
      <c r="I15" s="17"/>
      <c r="J15" s="17"/>
      <c r="K15" s="17"/>
      <c r="L15" s="17"/>
      <c r="M15" s="17"/>
      <c r="N15" s="17"/>
    </row>
  </sheetData>
  <mergeCells count="2">
    <mergeCell ref="C15:G15"/>
    <mergeCell ref="H15:N1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8A01-6EA9-4A5C-8475-97E430236F36}">
  <dimension ref="A3:F46"/>
  <sheetViews>
    <sheetView topLeftCell="A13" zoomScale="93" zoomScaleNormal="93" workbookViewId="0">
      <selection activeCell="B46" sqref="B46"/>
    </sheetView>
  </sheetViews>
  <sheetFormatPr defaultRowHeight="15" x14ac:dyDescent="0.25"/>
  <cols>
    <col min="1" max="1" width="21.85546875" customWidth="1"/>
    <col min="2" max="2" width="32.7109375" customWidth="1"/>
    <col min="5" max="5" width="25.85546875" customWidth="1"/>
  </cols>
  <sheetData>
    <row r="3" spans="1:2" x14ac:dyDescent="0.25">
      <c r="A3" s="7" t="s">
        <v>16</v>
      </c>
      <c r="B3" t="e" vm="3">
        <v>#VALUE!</v>
      </c>
    </row>
    <row r="4" spans="1:2" x14ac:dyDescent="0.25">
      <c r="A4" s="7" t="s">
        <v>28</v>
      </c>
      <c r="B4" t="e" vm="4">
        <v>#VALUE!</v>
      </c>
    </row>
    <row r="5" spans="1:2" x14ac:dyDescent="0.25">
      <c r="A5" s="7" t="s">
        <v>51</v>
      </c>
      <c r="B5" t="e" vm="5">
        <v>#VALUE!</v>
      </c>
    </row>
    <row r="6" spans="1:2" x14ac:dyDescent="0.25">
      <c r="A6" s="7" t="s">
        <v>42</v>
      </c>
      <c r="B6" t="e" vm="6">
        <v>#VALUE!</v>
      </c>
    </row>
    <row r="7" spans="1:2" x14ac:dyDescent="0.25">
      <c r="A7" s="7" t="s">
        <v>12</v>
      </c>
      <c r="B7" t="e" vm="7">
        <v>#VALUE!</v>
      </c>
    </row>
    <row r="8" spans="1:2" x14ac:dyDescent="0.25">
      <c r="A8" s="7" t="s">
        <v>50</v>
      </c>
      <c r="B8" t="e" vm="8">
        <v>#VALUE!</v>
      </c>
    </row>
    <row r="9" spans="1:2" x14ac:dyDescent="0.25">
      <c r="A9" s="7" t="s">
        <v>36</v>
      </c>
      <c r="B9" t="e" vm="9">
        <v>#VALUE!</v>
      </c>
    </row>
    <row r="10" spans="1:2" x14ac:dyDescent="0.25">
      <c r="A10" s="7" t="s">
        <v>47</v>
      </c>
      <c r="B10" t="e" vm="10">
        <v>#VALUE!</v>
      </c>
    </row>
    <row r="11" spans="1:2" x14ac:dyDescent="0.25">
      <c r="A11" s="7" t="s">
        <v>20</v>
      </c>
      <c r="B11" t="e" vm="11">
        <v>#VALUE!</v>
      </c>
    </row>
    <row r="12" spans="1:2" x14ac:dyDescent="0.25">
      <c r="A12" s="7" t="s">
        <v>29</v>
      </c>
      <c r="B12" t="e" vm="12">
        <v>#VALUE!</v>
      </c>
    </row>
    <row r="13" spans="1:2" x14ac:dyDescent="0.25">
      <c r="A13" s="7" t="s">
        <v>33</v>
      </c>
      <c r="B13" t="e" vm="13">
        <v>#VALUE!</v>
      </c>
    </row>
    <row r="14" spans="1:2" x14ac:dyDescent="0.25">
      <c r="A14" s="7" t="s">
        <v>46</v>
      </c>
      <c r="B14" t="e" vm="14">
        <v>#VALUE!</v>
      </c>
    </row>
    <row r="15" spans="1:2" x14ac:dyDescent="0.25">
      <c r="A15" s="7" t="s">
        <v>21</v>
      </c>
      <c r="B15" t="e" vm="15">
        <v>#VALUE!</v>
      </c>
    </row>
    <row r="16" spans="1:2" x14ac:dyDescent="0.25">
      <c r="A16" s="7" t="s">
        <v>37</v>
      </c>
      <c r="B16" t="e" vm="16">
        <v>#VALUE!</v>
      </c>
    </row>
    <row r="17" spans="1:6" x14ac:dyDescent="0.25">
      <c r="A17" s="7" t="s">
        <v>25</v>
      </c>
      <c r="B17" t="e" vm="17">
        <v>#VALUE!</v>
      </c>
    </row>
    <row r="18" spans="1:6" x14ac:dyDescent="0.25">
      <c r="A18" s="7" t="s">
        <v>32</v>
      </c>
      <c r="B18" t="e" vm="18">
        <v>#VALUE!</v>
      </c>
    </row>
    <row r="19" spans="1:6" x14ac:dyDescent="0.25">
      <c r="A19" s="7" t="s">
        <v>24</v>
      </c>
      <c r="B19" t="e" vm="19">
        <v>#VALUE!</v>
      </c>
    </row>
    <row r="20" spans="1:6" x14ac:dyDescent="0.25">
      <c r="A20" s="7" t="s">
        <v>40</v>
      </c>
      <c r="B20" t="e" vm="20">
        <v>#VALUE!</v>
      </c>
    </row>
    <row r="21" spans="1:6" x14ac:dyDescent="0.25">
      <c r="A21" s="7" t="s">
        <v>17</v>
      </c>
      <c r="B21" t="e" vm="21">
        <v>#VALUE!</v>
      </c>
    </row>
    <row r="22" spans="1:6" x14ac:dyDescent="0.25">
      <c r="A22" s="7" t="s">
        <v>11</v>
      </c>
      <c r="B22" t="e" vm="22">
        <v>#VALUE!</v>
      </c>
    </row>
    <row r="27" spans="1:6" x14ac:dyDescent="0.25">
      <c r="A27" s="7" t="s">
        <v>179</v>
      </c>
      <c r="B27" t="e" vm="23">
        <v>#VALUE!</v>
      </c>
    </row>
    <row r="28" spans="1:6" x14ac:dyDescent="0.25">
      <c r="A28" s="7" t="s">
        <v>180</v>
      </c>
      <c r="B28" t="e" vm="24">
        <v>#VALUE!</v>
      </c>
      <c r="F28" t="e" vm="12">
        <v>#VALUE!</v>
      </c>
    </row>
    <row r="29" spans="1:6" x14ac:dyDescent="0.25">
      <c r="A29" s="7" t="s">
        <v>181</v>
      </c>
      <c r="B29" t="e" vm="25">
        <v>#VALUE!</v>
      </c>
    </row>
    <row r="30" spans="1:6" x14ac:dyDescent="0.25">
      <c r="A30" s="7" t="s">
        <v>182</v>
      </c>
      <c r="B30" t="e" vm="26">
        <v>#VALUE!</v>
      </c>
    </row>
    <row r="31" spans="1:6" x14ac:dyDescent="0.25">
      <c r="A31" s="7" t="s">
        <v>183</v>
      </c>
      <c r="B31" t="e" vm="27">
        <v>#VALUE!</v>
      </c>
    </row>
    <row r="32" spans="1:6" x14ac:dyDescent="0.25">
      <c r="A32" s="7" t="s">
        <v>184</v>
      </c>
      <c r="B32" t="e" vm="28">
        <v>#VALUE!</v>
      </c>
    </row>
    <row r="33" spans="1:2" x14ac:dyDescent="0.25">
      <c r="A33" s="7" t="s">
        <v>185</v>
      </c>
      <c r="B33" t="e" vm="29">
        <v>#VALUE!</v>
      </c>
    </row>
    <row r="34" spans="1:2" x14ac:dyDescent="0.25">
      <c r="A34" s="7" t="s">
        <v>186</v>
      </c>
      <c r="B34" t="e" vm="30">
        <v>#VALUE!</v>
      </c>
    </row>
    <row r="35" spans="1:2" x14ac:dyDescent="0.25">
      <c r="A35" s="7" t="s">
        <v>187</v>
      </c>
      <c r="B35" t="e" vm="31">
        <v>#VALUE!</v>
      </c>
    </row>
    <row r="36" spans="1:2" x14ac:dyDescent="0.25">
      <c r="A36" s="7" t="s">
        <v>188</v>
      </c>
      <c r="B36" t="e" vm="32">
        <v>#VALUE!</v>
      </c>
    </row>
    <row r="37" spans="1:2" x14ac:dyDescent="0.25">
      <c r="A37" s="7" t="s">
        <v>189</v>
      </c>
      <c r="B37" t="e" vm="33">
        <v>#VALUE!</v>
      </c>
    </row>
    <row r="38" spans="1:2" x14ac:dyDescent="0.25">
      <c r="A38" s="7" t="s">
        <v>190</v>
      </c>
      <c r="B38" t="e" vm="34">
        <v>#VALUE!</v>
      </c>
    </row>
    <row r="39" spans="1:2" x14ac:dyDescent="0.25">
      <c r="A39" s="7" t="s">
        <v>191</v>
      </c>
      <c r="B39" t="e" vm="35">
        <v>#VALUE!</v>
      </c>
    </row>
    <row r="40" spans="1:2" x14ac:dyDescent="0.25">
      <c r="A40" s="7" t="s">
        <v>192</v>
      </c>
      <c r="B40" t="e" vm="36">
        <v>#VALUE!</v>
      </c>
    </row>
    <row r="41" spans="1:2" x14ac:dyDescent="0.25">
      <c r="A41" s="7" t="s">
        <v>193</v>
      </c>
      <c r="B41" t="e" vm="37">
        <v>#VALUE!</v>
      </c>
    </row>
    <row r="42" spans="1:2" x14ac:dyDescent="0.25">
      <c r="A42" s="7" t="s">
        <v>194</v>
      </c>
      <c r="B42" t="e" vm="38">
        <v>#VALUE!</v>
      </c>
    </row>
    <row r="43" spans="1:2" x14ac:dyDescent="0.25">
      <c r="A43" s="7" t="s">
        <v>195</v>
      </c>
      <c r="B43" t="e" vm="39">
        <v>#VALUE!</v>
      </c>
    </row>
    <row r="44" spans="1:2" x14ac:dyDescent="0.25">
      <c r="A44" s="7" t="s">
        <v>196</v>
      </c>
      <c r="B44" t="e" vm="40">
        <v>#VALUE!</v>
      </c>
    </row>
    <row r="45" spans="1:2" x14ac:dyDescent="0.25">
      <c r="A45" s="7" t="s">
        <v>197</v>
      </c>
      <c r="B45" t="e" vm="41">
        <v>#VALUE!</v>
      </c>
    </row>
    <row r="46" spans="1:2" x14ac:dyDescent="0.25">
      <c r="A46" s="7" t="s">
        <v>198</v>
      </c>
      <c r="B46" t="e" vm="42">
        <v>#VALUE!</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F128F277-4843-4B3A-97BF-4FFDDFB1A668}">
  <ds:schemaRefs/>
</ds:datastoreItem>
</file>

<file path=customXml/itemProps2.xml><?xml version="1.0" encoding="utf-8"?>
<ds:datastoreItem xmlns:ds="http://schemas.openxmlformats.org/officeDocument/2006/customXml" ds:itemID="{184E5EEC-C22C-4DE8-B7CB-3AFC3576B4E4}">
  <ds:schemaRefs/>
</ds:datastoreItem>
</file>

<file path=customXml/itemProps3.xml><?xml version="1.0" encoding="utf-8"?>
<ds:datastoreItem xmlns:ds="http://schemas.openxmlformats.org/officeDocument/2006/customXml" ds:itemID="{C0CD7C79-5BB2-4437-885B-05FD73593085}">
  <ds:schemaRefs/>
</ds:datastoreItem>
</file>

<file path=customXml/itemProps4.xml><?xml version="1.0" encoding="utf-8"?>
<ds:datastoreItem xmlns:ds="http://schemas.openxmlformats.org/officeDocument/2006/customXml" ds:itemID="{E2467550-A56B-4373-B93D-DC4D1C1C405C}">
  <ds:schemaRefs/>
</ds:datastoreItem>
</file>

<file path=customXml/itemProps5.xml><?xml version="1.0" encoding="utf-8"?>
<ds:datastoreItem xmlns:ds="http://schemas.openxmlformats.org/officeDocument/2006/customXml" ds:itemID="{40DCBE18-8713-4955-8334-CF646558B9AD}">
  <ds:schemaRefs/>
</ds:datastoreItem>
</file>

<file path=customXml/itemProps6.xml><?xml version="1.0" encoding="utf-8"?>
<ds:datastoreItem xmlns:ds="http://schemas.openxmlformats.org/officeDocument/2006/customXml" ds:itemID="{6799DD7B-5B7E-4B07-8E86-1728022F3933}">
  <ds:schemaRefs/>
</ds:datastoreItem>
</file>

<file path=customXml/itemProps7.xml><?xml version="1.0" encoding="utf-8"?>
<ds:datastoreItem xmlns:ds="http://schemas.openxmlformats.org/officeDocument/2006/customXml" ds:itemID="{750331BC-85EE-449A-92FC-BB32F2B4202E}">
  <ds:schemaRefs/>
</ds:datastoreItem>
</file>

<file path=customXml/itemProps8.xml><?xml version="1.0" encoding="utf-8"?>
<ds:datastoreItem xmlns:ds="http://schemas.openxmlformats.org/officeDocument/2006/customXml" ds:itemID="{02B1E7AC-4023-4616-9B23-49D5BDDB5FDB}">
  <ds:schemaRefs/>
</ds:datastoreItem>
</file>

<file path=customXml/itemProps9.xml><?xml version="1.0" encoding="utf-8"?>
<ds:datastoreItem xmlns:ds="http://schemas.openxmlformats.org/officeDocument/2006/customXml" ds:itemID="{56039E72-6449-4421-9242-CDE9980838F3}">
  <ds:schemaRefs/>
</ds:datastoreItem>
</file>

<file path=customXml/itemProps10.xml><?xml version="1.0" encoding="utf-8"?>
<ds:datastoreItem xmlns:ds="http://schemas.openxmlformats.org/officeDocument/2006/customXml" ds:itemID="{5613C2B3-3F2F-4686-B801-5230641BCABC}">
  <ds:schemaRefs/>
</ds:datastoreItem>
</file>

<file path=customXml/itemProps11.xml><?xml version="1.0" encoding="utf-8"?>
<ds:datastoreItem xmlns:ds="http://schemas.openxmlformats.org/officeDocument/2006/customXml" ds:itemID="{AF5FE9B7-EBE9-42A6-9C85-6E531FB8D22A}">
  <ds:schemaRefs/>
</ds:datastoreItem>
</file>

<file path=customXml/itemProps12.xml><?xml version="1.0" encoding="utf-8"?>
<ds:datastoreItem xmlns:ds="http://schemas.openxmlformats.org/officeDocument/2006/customXml" ds:itemID="{53FF1D01-583B-4231-A7FB-D97B2462E190}">
  <ds:schemaRefs/>
</ds:datastoreItem>
</file>

<file path=customXml/itemProps13.xml><?xml version="1.0" encoding="utf-8"?>
<ds:datastoreItem xmlns:ds="http://schemas.openxmlformats.org/officeDocument/2006/customXml" ds:itemID="{28C2A2C4-0C00-44F9-812A-B8705DF19A46}">
  <ds:schemaRefs/>
</ds:datastoreItem>
</file>

<file path=customXml/itemProps14.xml><?xml version="1.0" encoding="utf-8"?>
<ds:datastoreItem xmlns:ds="http://schemas.openxmlformats.org/officeDocument/2006/customXml" ds:itemID="{2AF21AA3-29CE-4CFC-B5F9-A4A9F4C28A68}">
  <ds:schemaRefs>
    <ds:schemaRef ds:uri="http://schemas.microsoft.com/DataMashup"/>
  </ds:schemaRefs>
</ds:datastoreItem>
</file>

<file path=customXml/itemProps15.xml><?xml version="1.0" encoding="utf-8"?>
<ds:datastoreItem xmlns:ds="http://schemas.openxmlformats.org/officeDocument/2006/customXml" ds:itemID="{F5E09D87-69F6-4E8C-81E3-6EB57FB158F6}">
  <ds:schemaRefs/>
</ds:datastoreItem>
</file>

<file path=customXml/itemProps16.xml><?xml version="1.0" encoding="utf-8"?>
<ds:datastoreItem xmlns:ds="http://schemas.openxmlformats.org/officeDocument/2006/customXml" ds:itemID="{E05050DF-296C-4E28-A301-0C5B46C3EBA1}">
  <ds:schemaRefs/>
</ds:datastoreItem>
</file>

<file path=customXml/itemProps17.xml><?xml version="1.0" encoding="utf-8"?>
<ds:datastoreItem xmlns:ds="http://schemas.openxmlformats.org/officeDocument/2006/customXml" ds:itemID="{AFE50311-62CA-4B4D-96BA-A0029F952CB8}">
  <ds:schemaRefs/>
</ds:datastoreItem>
</file>

<file path=customXml/itemProps18.xml><?xml version="1.0" encoding="utf-8"?>
<ds:datastoreItem xmlns:ds="http://schemas.openxmlformats.org/officeDocument/2006/customXml" ds:itemID="{42BC4A81-590E-4409-8FA8-A34305B99C8E}">
  <ds:schemaRefs/>
</ds:datastoreItem>
</file>

<file path=customXml/itemProps19.xml><?xml version="1.0" encoding="utf-8"?>
<ds:datastoreItem xmlns:ds="http://schemas.openxmlformats.org/officeDocument/2006/customXml" ds:itemID="{94B16B23-D9AC-4430-BD22-385CE2F83DE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 CLEANED</vt:lpstr>
      <vt:lpstr>wages</vt:lpstr>
      <vt:lpstr>stats</vt:lpstr>
      <vt:lpstr>scores_fixtures (2)</vt:lpstr>
      <vt:lpstr>all</vt:lpstr>
      <vt:lpstr>teams</vt:lpstr>
      <vt:lpstr>Players</vt:lpstr>
      <vt:lpstr>pic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seif wael</dc:creator>
  <cp:lastModifiedBy>يمنى عامر  احمد حمزه محمد</cp:lastModifiedBy>
  <dcterms:created xsi:type="dcterms:W3CDTF">2025-02-03T13:51:56Z</dcterms:created>
  <dcterms:modified xsi:type="dcterms:W3CDTF">2025-02-05T03:42:57Z</dcterms:modified>
</cp:coreProperties>
</file>