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apem\Desktop\Cubos\Torneos\"/>
    </mc:Choice>
  </mc:AlternateContent>
  <xr:revisionPtr revIDLastSave="0" documentId="13_ncr:1_{16F19AAB-D960-453C-9256-4962D38BBEB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OVERALL" sheetId="1" r:id="rId1"/>
    <sheet name="INGRESOS" sheetId="2" r:id="rId2"/>
    <sheet name="GASTOS" sheetId="3" r:id="rId3"/>
    <sheet name="SUBVENCIÓN" sheetId="4" state="hidden" r:id="rId4"/>
  </sheets>
  <definedNames>
    <definedName name="Participantes">#REF!</definedName>
    <definedName name="Ronda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E16" i="3"/>
  <c r="E15" i="3"/>
  <c r="E14" i="3"/>
  <c r="C5" i="4" s="1"/>
  <c r="D5" i="4" s="1"/>
  <c r="E13" i="3"/>
  <c r="E12" i="3"/>
  <c r="E11" i="3"/>
  <c r="E10" i="3"/>
  <c r="C4" i="4" s="1"/>
  <c r="D4" i="4" s="1"/>
  <c r="E9" i="3"/>
  <c r="E8" i="3"/>
  <c r="E7" i="3"/>
  <c r="E4" i="3"/>
  <c r="E3" i="3"/>
  <c r="E2" i="3"/>
  <c r="D3" i="2"/>
  <c r="D2" i="2"/>
  <c r="D4" i="2" s="1"/>
  <c r="B1" i="1" s="1"/>
  <c r="E3" i="1"/>
  <c r="E2" i="1"/>
  <c r="C3" i="4" l="1"/>
  <c r="D3" i="4" s="1"/>
  <c r="E6" i="3"/>
  <c r="E5" i="3"/>
  <c r="C2" i="4" s="1"/>
  <c r="D2" i="4" s="1"/>
  <c r="E18" i="3" l="1"/>
  <c r="B2" i="1" s="1"/>
  <c r="B3" i="1" s="1"/>
  <c r="C6" i="4"/>
  <c r="D6" i="4" s="1"/>
</calcChain>
</file>

<file path=xl/sharedStrings.xml><?xml version="1.0" encoding="utf-8"?>
<sst xmlns="http://schemas.openxmlformats.org/spreadsheetml/2006/main" count="102" uniqueCount="53">
  <si>
    <t>INGRESOS</t>
  </si>
  <si>
    <t># Competidores</t>
  </si>
  <si>
    <t>GASTOS</t>
  </si>
  <si>
    <t>EUR -&gt; USD</t>
  </si>
  <si>
    <t>BENEFICIO</t>
  </si>
  <si>
    <t>USD -&gt; EUR</t>
  </si>
  <si>
    <t>CONCEPTO</t>
  </si>
  <si>
    <t>UNIDADES</t>
  </si>
  <si>
    <t>INGRESO/UD</t>
  </si>
  <si>
    <t>INGRESO</t>
  </si>
  <si>
    <t>COMENTARIO</t>
  </si>
  <si>
    <t>Cuota competidores</t>
  </si>
  <si>
    <t>Comisión Stripe =  1,5%+0.25€ (contada en Gastos)</t>
  </si>
  <si>
    <t>Cancelaciones</t>
  </si>
  <si>
    <t>TOTAL</t>
  </si>
  <si>
    <t>NECESIDAD</t>
  </si>
  <si>
    <t>GASTO/UD</t>
  </si>
  <si>
    <t>GASTO</t>
  </si>
  <si>
    <t>CONFIRMADO</t>
  </si>
  <si>
    <t>PAGADO</t>
  </si>
  <si>
    <t>Alquiler Local</t>
  </si>
  <si>
    <t>Imprescindible</t>
  </si>
  <si>
    <t>Gratuito</t>
  </si>
  <si>
    <t>Material AES</t>
  </si>
  <si>
    <t>Material</t>
  </si>
  <si>
    <t>1,5€ por competidor que ASISTA (no que se inscriba)</t>
  </si>
  <si>
    <t>Gastos Delegados</t>
  </si>
  <si>
    <t>WCA Dues</t>
  </si>
  <si>
    <t>Tasas</t>
  </si>
  <si>
    <t>MAX($2,28, 0,15*CuotaRegistroEnDolares) por competidor que ASISTA (no que se inscriba)</t>
  </si>
  <si>
    <t>Comisión Stripe</t>
  </si>
  <si>
    <t>0,015*CuotaRegistro + 0,25€. El total puede variar en unos 0,05€ porque distintas tarjetas pueden tener distintas cuotas</t>
  </si>
  <si>
    <t>Descuento miembros AES</t>
  </si>
  <si>
    <t>Común</t>
  </si>
  <si>
    <t>15% de la cuota de registro (como minimo)</t>
  </si>
  <si>
    <t>Los organizadores pueden estar exentos del pago de la inscripción</t>
  </si>
  <si>
    <t>Medallas</t>
  </si>
  <si>
    <t>Premios</t>
  </si>
  <si>
    <t>Trofeos</t>
  </si>
  <si>
    <t>Papelería</t>
  </si>
  <si>
    <t>Pilas</t>
  </si>
  <si>
    <t>Diseño</t>
  </si>
  <si>
    <t>Prescindible</t>
  </si>
  <si>
    <t>Chocolate y agua</t>
  </si>
  <si>
    <t>Merchandising</t>
  </si>
  <si>
    <t>Regalos con la Inscripción</t>
  </si>
  <si>
    <t>Lanyards y Portaacreditaciones</t>
  </si>
  <si>
    <t>Concepto</t>
  </si>
  <si>
    <t>A gastar</t>
  </si>
  <si>
    <t>Gastado</t>
  </si>
  <si>
    <t>Falta por gastar</t>
  </si>
  <si>
    <t>NO</t>
  </si>
  <si>
    <t>Descuento organizadores y delegados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</si>
</sst>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;_-@"/>
    <numFmt numFmtId="165" formatCode="#,##0.00\ [$€-1]"/>
  </numFmts>
  <fonts count="15" x14ac:knownFonts="1">
    <font>
      <sz val="10"/>
      <color rgb="FF000000"/>
      <name val="Arial"/>
      <scheme val="minor"/>
    </font>
    <font>
      <sz val="10"/>
      <color rgb="FF38761D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b/>
      <sz val="11"/>
      <color rgb="FF006100"/>
      <name val="Calibri"/>
    </font>
    <font>
      <sz val="10"/>
      <color theme="1"/>
      <name val="Arial"/>
    </font>
    <font>
      <b/>
      <sz val="11"/>
      <color rgb="FF9C0006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6EFCE"/>
        <bgColor rgb="FFC6EFCE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  <bgColor rgb="FFFFC7CE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49" fontId="2" fillId="0" borderId="2" xfId="0" applyNumberFormat="1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3" fontId="2" fillId="0" borderId="6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9" fontId="2" fillId="2" borderId="10" xfId="0" applyNumberFormat="1" applyFont="1" applyFill="1" applyBorder="1" applyAlignment="1">
      <alignment horizontal="left" vertical="center"/>
    </xf>
    <xf numFmtId="3" fontId="2" fillId="2" borderId="11" xfId="0" applyNumberFormat="1" applyFont="1" applyFill="1" applyBorder="1" applyAlignment="1">
      <alignment horizontal="right" vertical="center"/>
    </xf>
    <xf numFmtId="0" fontId="4" fillId="3" borderId="11" xfId="0" applyFont="1" applyFill="1" applyBorder="1"/>
    <xf numFmtId="164" fontId="4" fillId="3" borderId="11" xfId="0" applyNumberFormat="1" applyFont="1" applyFill="1" applyBorder="1"/>
    <xf numFmtId="0" fontId="2" fillId="4" borderId="12" xfId="0" applyFont="1" applyFill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49" fontId="5" fillId="0" borderId="5" xfId="0" applyNumberFormat="1" applyFont="1" applyBorder="1"/>
    <xf numFmtId="3" fontId="5" fillId="0" borderId="15" xfId="0" applyNumberFormat="1" applyFont="1" applyBorder="1" applyAlignment="1">
      <alignment horizontal="right"/>
    </xf>
    <xf numFmtId="165" fontId="5" fillId="0" borderId="15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horizontal="left" vertical="center"/>
    </xf>
    <xf numFmtId="3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/>
    </xf>
    <xf numFmtId="49" fontId="5" fillId="0" borderId="8" xfId="0" applyNumberFormat="1" applyFont="1" applyBorder="1"/>
    <xf numFmtId="3" fontId="5" fillId="0" borderId="17" xfId="0" applyNumberFormat="1" applyFont="1" applyBorder="1" applyAlignment="1">
      <alignment horizontal="right"/>
    </xf>
    <xf numFmtId="165" fontId="5" fillId="0" borderId="17" xfId="0" applyNumberFormat="1" applyFont="1" applyBorder="1" applyAlignment="1">
      <alignment horizontal="right"/>
    </xf>
    <xf numFmtId="165" fontId="6" fillId="5" borderId="11" xfId="0" applyNumberFormat="1" applyFont="1" applyFill="1" applyBorder="1"/>
    <xf numFmtId="164" fontId="6" fillId="5" borderId="11" xfId="0" applyNumberFormat="1" applyFont="1" applyFill="1" applyBorder="1"/>
    <xf numFmtId="0" fontId="2" fillId="4" borderId="2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164" fontId="8" fillId="0" borderId="6" xfId="0" applyNumberFormat="1" applyFont="1" applyBorder="1" applyAlignment="1">
      <alignment horizontal="left"/>
    </xf>
    <xf numFmtId="164" fontId="8" fillId="0" borderId="16" xfId="0" applyNumberFormat="1" applyFont="1" applyBorder="1" applyAlignment="1">
      <alignment horizontal="left"/>
    </xf>
    <xf numFmtId="164" fontId="8" fillId="0" borderId="7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164" fontId="8" fillId="0" borderId="20" xfId="0" applyNumberFormat="1" applyFont="1" applyBorder="1" applyAlignment="1">
      <alignment horizontal="left"/>
    </xf>
    <xf numFmtId="164" fontId="8" fillId="0" borderId="21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14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left" vertical="center"/>
    </xf>
    <xf numFmtId="3" fontId="2" fillId="0" borderId="19" xfId="0" applyNumberFormat="1" applyFont="1" applyBorder="1" applyAlignment="1">
      <alignment horizontal="right" vertical="center"/>
    </xf>
    <xf numFmtId="3" fontId="2" fillId="0" borderId="22" xfId="0" applyNumberFormat="1" applyFont="1" applyBorder="1" applyAlignment="1">
      <alignment horizontal="right" vertical="center"/>
    </xf>
    <xf numFmtId="49" fontId="2" fillId="0" borderId="24" xfId="0" applyNumberFormat="1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5" fillId="0" borderId="25" xfId="0" applyFont="1" applyBorder="1"/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5" fillId="0" borderId="26" xfId="0" applyFont="1" applyBorder="1"/>
    <xf numFmtId="0" fontId="2" fillId="4" borderId="28" xfId="0" applyFont="1" applyFill="1" applyBorder="1" applyAlignment="1">
      <alignment horizontal="left" vertical="center"/>
    </xf>
    <xf numFmtId="0" fontId="0" fillId="0" borderId="29" xfId="0" applyBorder="1"/>
    <xf numFmtId="0" fontId="10" fillId="0" borderId="16" xfId="0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right" vertical="center"/>
    </xf>
    <xf numFmtId="3" fontId="12" fillId="0" borderId="15" xfId="0" applyNumberFormat="1" applyFont="1" applyBorder="1" applyAlignment="1">
      <alignment horizontal="right"/>
    </xf>
    <xf numFmtId="3" fontId="13" fillId="0" borderId="17" xfId="0" applyNumberFormat="1" applyFont="1" applyBorder="1" applyAlignment="1">
      <alignment horizontal="right"/>
    </xf>
    <xf numFmtId="3" fontId="13" fillId="0" borderId="15" xfId="0" applyNumberFormat="1" applyFont="1" applyBorder="1" applyAlignment="1">
      <alignment horizontal="right"/>
    </xf>
    <xf numFmtId="3" fontId="14" fillId="0" borderId="17" xfId="0" applyNumberFormat="1" applyFont="1" applyBorder="1" applyAlignment="1">
      <alignment horizontal="right" vertical="center"/>
    </xf>
    <xf numFmtId="3" fontId="14" fillId="0" borderId="19" xfId="0" applyNumberFormat="1" applyFont="1" applyBorder="1" applyAlignment="1">
      <alignment horizontal="right" vertical="center"/>
    </xf>
  </cellXfs>
  <cellStyles count="1">
    <cellStyle name="Normal" xfId="0" builtinId="0"/>
  </cellStyles>
  <dxfs count="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E3"/>
  <sheetViews>
    <sheetView workbookViewId="0"/>
  </sheetViews>
  <sheetFormatPr baseColWidth="10" defaultColWidth="12.6328125" defaultRowHeight="15.75" customHeight="1" x14ac:dyDescent="0.25"/>
  <cols>
    <col min="3" max="3" width="4.6328125" customWidth="1"/>
  </cols>
  <sheetData>
    <row r="1" spans="1:5" ht="15.75" customHeight="1" x14ac:dyDescent="0.25">
      <c r="A1" s="1" t="s">
        <v>0</v>
      </c>
      <c r="B1" s="2">
        <f>INGRESOS!D4</f>
        <v>0</v>
      </c>
      <c r="D1" s="3" t="s">
        <v>1</v>
      </c>
      <c r="E1" s="3">
        <v>60</v>
      </c>
    </row>
    <row r="2" spans="1:5" ht="15.75" customHeight="1" x14ac:dyDescent="0.25">
      <c r="A2" s="4" t="s">
        <v>2</v>
      </c>
      <c r="B2" s="5">
        <f>GASTOS!E18</f>
        <v>0</v>
      </c>
      <c r="D2" s="3" t="s">
        <v>3</v>
      </c>
      <c r="E2" s="3">
        <f ca="1">IFERROR(__xludf.DUMMYFUNCTION("GOOGLEFINANCE(""CURRENCY:USDEUR"")"),0.9122)</f>
        <v>0.91220000000000001</v>
      </c>
    </row>
    <row r="3" spans="1:5" ht="15.75" customHeight="1" x14ac:dyDescent="0.25">
      <c r="A3" s="3" t="s">
        <v>4</v>
      </c>
      <c r="B3" s="6">
        <f>B1-B2</f>
        <v>0</v>
      </c>
      <c r="D3" s="3" t="s">
        <v>5</v>
      </c>
      <c r="E3" s="3">
        <f ca="1">IFERROR(__xludf.DUMMYFUNCTION("GOOGLEFINANCE(""CURRENCY:EURUSD"")"),1.09655)</f>
        <v>1.0965499999999999</v>
      </c>
    </row>
  </sheetData>
  <conditionalFormatting sqref="A3:B3">
    <cfRule type="expression" dxfId="3" priority="1">
      <formula>($B3 &gt;= 0)</formula>
    </cfRule>
    <cfRule type="expression" dxfId="2" priority="2">
      <formula>$B3 &lt;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E4"/>
  <sheetViews>
    <sheetView workbookViewId="0">
      <selection activeCell="D6" sqref="D6"/>
    </sheetView>
  </sheetViews>
  <sheetFormatPr baseColWidth="10" defaultColWidth="12.6328125" defaultRowHeight="15.75" customHeight="1" x14ac:dyDescent="0.25"/>
  <cols>
    <col min="1" max="1" width="19.36328125" customWidth="1"/>
    <col min="5" max="5" width="116.7265625" customWidth="1"/>
  </cols>
  <sheetData>
    <row r="1" spans="1:5" ht="15.75" customHeight="1" x14ac:dyDescent="0.25">
      <c r="A1" s="7" t="s">
        <v>6</v>
      </c>
      <c r="B1" s="8" t="s">
        <v>7</v>
      </c>
      <c r="C1" s="9" t="s">
        <v>8</v>
      </c>
      <c r="D1" s="9" t="s">
        <v>9</v>
      </c>
      <c r="E1" s="10" t="s">
        <v>10</v>
      </c>
    </row>
    <row r="2" spans="1:5" ht="15.75" customHeight="1" x14ac:dyDescent="0.25">
      <c r="A2" s="11" t="s">
        <v>11</v>
      </c>
      <c r="B2" s="12"/>
      <c r="C2" s="13"/>
      <c r="D2" s="13">
        <f t="shared" ref="D2:D3" si="0">B2*C2</f>
        <v>0</v>
      </c>
      <c r="E2" s="14" t="s">
        <v>12</v>
      </c>
    </row>
    <row r="3" spans="1:5" ht="15.75" customHeight="1" x14ac:dyDescent="0.25">
      <c r="A3" s="15" t="s">
        <v>13</v>
      </c>
      <c r="B3" s="16"/>
      <c r="C3" s="17"/>
      <c r="D3" s="13">
        <f t="shared" si="0"/>
        <v>0</v>
      </c>
      <c r="E3" s="18" t="s">
        <v>12</v>
      </c>
    </row>
    <row r="4" spans="1:5" ht="15.75" customHeight="1" x14ac:dyDescent="0.35">
      <c r="A4" s="19"/>
      <c r="B4" s="20"/>
      <c r="C4" s="21" t="s">
        <v>14</v>
      </c>
      <c r="D4" s="22">
        <f>SUM(D2:D3)</f>
        <v>0</v>
      </c>
      <c r="E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H18"/>
  <sheetViews>
    <sheetView tabSelected="1" workbookViewId="0">
      <selection activeCell="F3" sqref="F3"/>
    </sheetView>
  </sheetViews>
  <sheetFormatPr baseColWidth="10" defaultColWidth="12.6328125" defaultRowHeight="15.75" customHeight="1" x14ac:dyDescent="0.25"/>
  <cols>
    <col min="1" max="1" width="31.7265625" bestFit="1" customWidth="1"/>
    <col min="4" max="4" width="14.36328125" customWidth="1"/>
    <col min="6" max="6" width="13.08984375" bestFit="1" customWidth="1"/>
    <col min="7" max="7" width="11.08984375" customWidth="1"/>
    <col min="8" max="8" width="98.36328125" style="69" bestFit="1" customWidth="1"/>
  </cols>
  <sheetData>
    <row r="1" spans="1:8" ht="15.75" customHeight="1" thickBot="1" x14ac:dyDescent="0.3">
      <c r="A1" s="7" t="s">
        <v>6</v>
      </c>
      <c r="B1" s="59" t="s">
        <v>15</v>
      </c>
      <c r="C1" s="8" t="s">
        <v>7</v>
      </c>
      <c r="D1" s="24" t="s">
        <v>16</v>
      </c>
      <c r="E1" s="9" t="s">
        <v>17</v>
      </c>
      <c r="F1" s="25" t="s">
        <v>18</v>
      </c>
      <c r="G1" s="25" t="s">
        <v>19</v>
      </c>
      <c r="H1" s="62" t="s">
        <v>10</v>
      </c>
    </row>
    <row r="2" spans="1:8" ht="15.75" customHeight="1" x14ac:dyDescent="0.25">
      <c r="A2" s="11" t="s">
        <v>20</v>
      </c>
      <c r="B2" s="71" t="s">
        <v>21</v>
      </c>
      <c r="C2" s="12"/>
      <c r="D2" s="26"/>
      <c r="E2" s="13">
        <f t="shared" ref="E2:E6" si="0">C2*D2</f>
        <v>0</v>
      </c>
      <c r="F2" s="70" t="s">
        <v>51</v>
      </c>
      <c r="G2" s="70" t="s">
        <v>51</v>
      </c>
      <c r="H2" s="63" t="s">
        <v>22</v>
      </c>
    </row>
    <row r="3" spans="1:8" ht="15.75" customHeight="1" x14ac:dyDescent="0.25">
      <c r="A3" s="28" t="s">
        <v>23</v>
      </c>
      <c r="B3" s="72" t="s">
        <v>21</v>
      </c>
      <c r="C3" s="12"/>
      <c r="D3" s="26"/>
      <c r="E3" s="13">
        <f t="shared" si="0"/>
        <v>0</v>
      </c>
      <c r="F3" s="27" t="s">
        <v>51</v>
      </c>
      <c r="G3" s="27" t="s">
        <v>51</v>
      </c>
      <c r="H3" s="64" t="s">
        <v>25</v>
      </c>
    </row>
    <row r="4" spans="1:8" ht="15.75" customHeight="1" x14ac:dyDescent="0.25">
      <c r="A4" s="28" t="s">
        <v>26</v>
      </c>
      <c r="B4" s="72" t="s">
        <v>21</v>
      </c>
      <c r="C4" s="29"/>
      <c r="D4" s="30"/>
      <c r="E4" s="13">
        <f t="shared" si="0"/>
        <v>0</v>
      </c>
      <c r="F4" s="27" t="s">
        <v>51</v>
      </c>
      <c r="G4" s="27" t="s">
        <v>51</v>
      </c>
      <c r="H4" s="64"/>
    </row>
    <row r="5" spans="1:8" ht="15.75" customHeight="1" x14ac:dyDescent="0.25">
      <c r="A5" s="28" t="s">
        <v>27</v>
      </c>
      <c r="B5" s="72" t="s">
        <v>21</v>
      </c>
      <c r="C5" s="29"/>
      <c r="D5" s="30"/>
      <c r="E5" s="13">
        <f t="shared" si="0"/>
        <v>0</v>
      </c>
      <c r="F5" s="27" t="s">
        <v>51</v>
      </c>
      <c r="G5" s="27" t="s">
        <v>51</v>
      </c>
      <c r="H5" s="64" t="s">
        <v>29</v>
      </c>
    </row>
    <row r="6" spans="1:8" ht="15.75" customHeight="1" x14ac:dyDescent="0.25">
      <c r="A6" s="28" t="s">
        <v>30</v>
      </c>
      <c r="B6" s="72" t="s">
        <v>21</v>
      </c>
      <c r="C6" s="29"/>
      <c r="D6" s="30"/>
      <c r="E6" s="13">
        <f t="shared" si="0"/>
        <v>0</v>
      </c>
      <c r="F6" s="27" t="s">
        <v>51</v>
      </c>
      <c r="G6" s="27" t="s">
        <v>51</v>
      </c>
      <c r="H6" s="64" t="s">
        <v>31</v>
      </c>
    </row>
    <row r="7" spans="1:8" ht="15.75" customHeight="1" x14ac:dyDescent="0.25">
      <c r="A7" s="28" t="s">
        <v>32</v>
      </c>
      <c r="B7" s="75" t="s">
        <v>33</v>
      </c>
      <c r="C7" s="29"/>
      <c r="D7" s="30"/>
      <c r="E7" s="13">
        <f t="shared" ref="E7:E17" si="1">C7*D7</f>
        <v>0</v>
      </c>
      <c r="F7" s="27" t="s">
        <v>51</v>
      </c>
      <c r="G7" s="27" t="s">
        <v>51</v>
      </c>
      <c r="H7" s="64" t="s">
        <v>34</v>
      </c>
    </row>
    <row r="8" spans="1:8" ht="15.75" customHeight="1" x14ac:dyDescent="0.25">
      <c r="A8" s="28" t="s">
        <v>52</v>
      </c>
      <c r="B8" s="75" t="s">
        <v>33</v>
      </c>
      <c r="C8" s="29"/>
      <c r="D8" s="30"/>
      <c r="E8" s="13">
        <f t="shared" si="1"/>
        <v>0</v>
      </c>
      <c r="F8" s="27" t="s">
        <v>51</v>
      </c>
      <c r="G8" s="27" t="s">
        <v>51</v>
      </c>
      <c r="H8" s="64" t="s">
        <v>35</v>
      </c>
    </row>
    <row r="9" spans="1:8" ht="15.75" customHeight="1" x14ac:dyDescent="0.25">
      <c r="A9" s="15" t="s">
        <v>36</v>
      </c>
      <c r="B9" s="75" t="s">
        <v>33</v>
      </c>
      <c r="C9" s="16"/>
      <c r="D9" s="31"/>
      <c r="E9" s="13">
        <f t="shared" si="1"/>
        <v>0</v>
      </c>
      <c r="F9" s="27" t="s">
        <v>51</v>
      </c>
      <c r="G9" s="27" t="s">
        <v>51</v>
      </c>
      <c r="H9" s="65"/>
    </row>
    <row r="10" spans="1:8" ht="15.75" customHeight="1" x14ac:dyDescent="0.25">
      <c r="A10" s="15" t="s">
        <v>38</v>
      </c>
      <c r="B10" s="75" t="s">
        <v>33</v>
      </c>
      <c r="C10" s="16"/>
      <c r="D10" s="31"/>
      <c r="E10" s="13">
        <f t="shared" si="1"/>
        <v>0</v>
      </c>
      <c r="F10" s="27" t="s">
        <v>51</v>
      </c>
      <c r="G10" s="27" t="s">
        <v>51</v>
      </c>
      <c r="H10" s="65"/>
    </row>
    <row r="11" spans="1:8" ht="15.75" customHeight="1" x14ac:dyDescent="0.25">
      <c r="A11" s="15" t="s">
        <v>39</v>
      </c>
      <c r="B11" s="75" t="s">
        <v>33</v>
      </c>
      <c r="C11" s="16"/>
      <c r="D11" s="31"/>
      <c r="E11" s="13">
        <f t="shared" si="1"/>
        <v>0</v>
      </c>
      <c r="F11" s="27" t="s">
        <v>51</v>
      </c>
      <c r="G11" s="27" t="s">
        <v>51</v>
      </c>
      <c r="H11" s="65"/>
    </row>
    <row r="12" spans="1:8" ht="15.75" customHeight="1" x14ac:dyDescent="0.25">
      <c r="A12" s="32" t="s">
        <v>40</v>
      </c>
      <c r="B12" s="76" t="s">
        <v>33</v>
      </c>
      <c r="C12" s="33"/>
      <c r="D12" s="34"/>
      <c r="E12" s="13">
        <f t="shared" si="1"/>
        <v>0</v>
      </c>
      <c r="F12" s="27" t="s">
        <v>51</v>
      </c>
      <c r="G12" s="27" t="s">
        <v>51</v>
      </c>
      <c r="H12" s="66"/>
    </row>
    <row r="13" spans="1:8" ht="15.75" customHeight="1" x14ac:dyDescent="0.25">
      <c r="A13" s="35" t="s">
        <v>41</v>
      </c>
      <c r="B13" s="73" t="s">
        <v>42</v>
      </c>
      <c r="C13" s="36"/>
      <c r="D13" s="37"/>
      <c r="E13" s="13">
        <f t="shared" si="1"/>
        <v>0</v>
      </c>
      <c r="F13" s="27" t="s">
        <v>51</v>
      </c>
      <c r="G13" s="27" t="s">
        <v>51</v>
      </c>
      <c r="H13" s="67"/>
    </row>
    <row r="14" spans="1:8" ht="15.75" customHeight="1" x14ac:dyDescent="0.25">
      <c r="A14" s="28" t="s">
        <v>43</v>
      </c>
      <c r="B14" s="74" t="s">
        <v>42</v>
      </c>
      <c r="C14" s="29"/>
      <c r="D14" s="30"/>
      <c r="E14" s="13">
        <f t="shared" si="1"/>
        <v>0</v>
      </c>
      <c r="F14" s="27" t="s">
        <v>51</v>
      </c>
      <c r="G14" s="27" t="s">
        <v>51</v>
      </c>
      <c r="H14" s="64"/>
    </row>
    <row r="15" spans="1:8" ht="15.75" customHeight="1" x14ac:dyDescent="0.25">
      <c r="A15" s="28" t="s">
        <v>45</v>
      </c>
      <c r="B15" s="74" t="s">
        <v>42</v>
      </c>
      <c r="C15" s="29"/>
      <c r="D15" s="30"/>
      <c r="E15" s="13">
        <f t="shared" si="1"/>
        <v>0</v>
      </c>
      <c r="F15" s="27" t="s">
        <v>51</v>
      </c>
      <c r="G15" s="27" t="s">
        <v>51</v>
      </c>
      <c r="H15" s="64"/>
    </row>
    <row r="16" spans="1:8" ht="15.75" customHeight="1" x14ac:dyDescent="0.25">
      <c r="A16" s="28" t="s">
        <v>46</v>
      </c>
      <c r="B16" s="74" t="s">
        <v>42</v>
      </c>
      <c r="C16" s="29"/>
      <c r="D16" s="30"/>
      <c r="E16" s="13">
        <f t="shared" si="1"/>
        <v>0</v>
      </c>
      <c r="F16" s="27" t="s">
        <v>51</v>
      </c>
      <c r="G16" s="27" t="s">
        <v>51</v>
      </c>
      <c r="H16" s="64"/>
    </row>
    <row r="17" spans="1:8" ht="15.75" customHeight="1" x14ac:dyDescent="0.25">
      <c r="A17" s="32"/>
      <c r="B17" s="60"/>
      <c r="C17" s="33"/>
      <c r="D17" s="34"/>
      <c r="E17" s="13">
        <f t="shared" si="1"/>
        <v>0</v>
      </c>
      <c r="F17" s="27" t="s">
        <v>51</v>
      </c>
      <c r="G17" s="27" t="s">
        <v>51</v>
      </c>
      <c r="H17" s="66"/>
    </row>
    <row r="18" spans="1:8" ht="15.75" customHeight="1" thickBot="1" x14ac:dyDescent="0.4">
      <c r="A18" s="19"/>
      <c r="B18" s="61"/>
      <c r="C18" s="20"/>
      <c r="D18" s="38" t="s">
        <v>14</v>
      </c>
      <c r="E18" s="39">
        <f>SUM(E2:E16)</f>
        <v>0</v>
      </c>
      <c r="F18" s="40"/>
      <c r="G18" s="40"/>
      <c r="H18" s="68"/>
    </row>
  </sheetData>
  <conditionalFormatting sqref="A2:H17">
    <cfRule type="expression" dxfId="1" priority="1">
      <formula>FIND("SI",$G2,1)</formula>
    </cfRule>
    <cfRule type="expression" dxfId="0" priority="2">
      <formula>FIND("SI",$F2,1)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outlinePr summaryBelow="0" summaryRight="0"/>
  </sheetPr>
  <dimension ref="A1:D6"/>
  <sheetViews>
    <sheetView workbookViewId="0"/>
  </sheetViews>
  <sheetFormatPr baseColWidth="10" defaultColWidth="12.6328125" defaultRowHeight="15.75" customHeight="1" x14ac:dyDescent="0.25"/>
  <sheetData>
    <row r="1" spans="1:4" ht="15.75" customHeight="1" x14ac:dyDescent="0.35">
      <c r="A1" s="41" t="s">
        <v>47</v>
      </c>
      <c r="B1" s="42" t="s">
        <v>48</v>
      </c>
      <c r="C1" s="43" t="s">
        <v>49</v>
      </c>
      <c r="D1" s="44" t="s">
        <v>50</v>
      </c>
    </row>
    <row r="2" spans="1:4" ht="15.75" customHeight="1" x14ac:dyDescent="0.35">
      <c r="A2" s="45" t="s">
        <v>28</v>
      </c>
      <c r="B2" s="46">
        <v>170</v>
      </c>
      <c r="C2" s="47" t="e">
        <f>MIN(B2,SUMIF(GASTOS!#REF!,"Tasas",GASTOS!E:E))</f>
        <v>#REF!</v>
      </c>
      <c r="D2" s="48" t="e">
        <f t="shared" ref="D2:D6" si="0">B2-C2</f>
        <v>#REF!</v>
      </c>
    </row>
    <row r="3" spans="1:4" ht="15.75" customHeight="1" x14ac:dyDescent="0.35">
      <c r="A3" s="49" t="s">
        <v>24</v>
      </c>
      <c r="B3" s="50">
        <v>223</v>
      </c>
      <c r="C3" s="47" t="e">
        <f>MIN(B3,SUMIF(GASTOS!#REF!,"Material",GASTOS!E:E))</f>
        <v>#REF!</v>
      </c>
      <c r="D3" s="51" t="e">
        <f t="shared" si="0"/>
        <v>#REF!</v>
      </c>
    </row>
    <row r="4" spans="1:4" ht="15.75" customHeight="1" x14ac:dyDescent="0.35">
      <c r="A4" s="49" t="s">
        <v>37</v>
      </c>
      <c r="B4" s="50">
        <v>280</v>
      </c>
      <c r="C4" s="47" t="e">
        <f>MIN(B4,SUMIF(GASTOS!#REF!,"Premios",GASTOS!E:E))</f>
        <v>#REF!</v>
      </c>
      <c r="D4" s="51" t="e">
        <f t="shared" si="0"/>
        <v>#REF!</v>
      </c>
    </row>
    <row r="5" spans="1:4" ht="15.75" customHeight="1" x14ac:dyDescent="0.35">
      <c r="A5" s="52" t="s">
        <v>44</v>
      </c>
      <c r="B5" s="53">
        <v>220</v>
      </c>
      <c r="C5" s="47" t="e">
        <f>MIN(B5,SUMIF(GASTOS!#REF!,"Merchandising",GASTOS!E:E))</f>
        <v>#REF!</v>
      </c>
      <c r="D5" s="54" t="e">
        <f t="shared" si="0"/>
        <v>#REF!</v>
      </c>
    </row>
    <row r="6" spans="1:4" ht="15.75" customHeight="1" x14ac:dyDescent="0.35">
      <c r="A6" s="55" t="s">
        <v>14</v>
      </c>
      <c r="B6" s="56">
        <v>884.07</v>
      </c>
      <c r="C6" s="57" t="e">
        <f>SUM(C2:C5)</f>
        <v>#REF!</v>
      </c>
      <c r="D6" s="58" t="e">
        <f t="shared" si="0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OVERALL</vt:lpstr>
      <vt:lpstr>INGRESOS</vt:lpstr>
      <vt:lpstr>GASTOS</vt:lpstr>
      <vt:lpstr>SUBVENCIÓN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Peñalver Mares</cp:lastModifiedBy>
  <dcterms:modified xsi:type="dcterms:W3CDTF">2024-01-15T10:20:23Z</dcterms:modified>
</cp:coreProperties>
</file>