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uzukikenichi/study/md2tex/seiri/"/>
    </mc:Choice>
  </mc:AlternateContent>
  <xr:revisionPtr revIDLastSave="0" documentId="10_ncr:100000_{90CA8514-79E0-E340-A64A-6B643A018F9E}" xr6:coauthVersionLast="31" xr6:coauthVersionMax="31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1" l="1"/>
  <c r="AQ11" i="1"/>
  <c r="AO11" i="1"/>
  <c r="AM11" i="1"/>
  <c r="AK11" i="1"/>
  <c r="AI11" i="1"/>
  <c r="AG11" i="1"/>
  <c r="AE11" i="1"/>
  <c r="AC11" i="1"/>
  <c r="AN6" i="1"/>
  <c r="AD9" i="1" l="1"/>
  <c r="AE9" i="1"/>
  <c r="AF9" i="1"/>
  <c r="AG9" i="1"/>
  <c r="AH9" i="1"/>
  <c r="AI9" i="1"/>
  <c r="AJ9" i="1"/>
  <c r="AK9" i="1"/>
  <c r="AL9" i="1"/>
  <c r="AM9" i="1"/>
  <c r="AN9" i="1"/>
  <c r="AO9" i="1"/>
  <c r="AP9" i="1"/>
  <c r="AC9" i="1"/>
  <c r="L6" i="1"/>
  <c r="K6" i="1"/>
  <c r="H2" i="1"/>
  <c r="G2" i="1" l="1"/>
  <c r="U6" i="1" l="1"/>
  <c r="Q6" i="1"/>
  <c r="AJ6" i="1"/>
  <c r="AF6" i="1"/>
  <c r="AB6" i="1"/>
  <c r="X6" i="1"/>
  <c r="P6" i="1"/>
  <c r="T6" i="1"/>
  <c r="AM6" i="1"/>
  <c r="AI6" i="1"/>
  <c r="AE6" i="1"/>
  <c r="AA6" i="1"/>
  <c r="AA8" i="1" s="1"/>
  <c r="W6" i="1"/>
  <c r="W8" i="1" s="1"/>
  <c r="O6" i="1"/>
  <c r="O8" i="1" s="1"/>
  <c r="S6" i="1"/>
  <c r="S8" i="1" s="1"/>
  <c r="AH6" i="1"/>
  <c r="Z6" i="1"/>
  <c r="N6" i="1"/>
  <c r="V6" i="1"/>
  <c r="U8" i="1" s="1"/>
  <c r="AP6" i="1"/>
  <c r="AL6" i="1"/>
  <c r="AD6" i="1"/>
  <c r="R6" i="1"/>
  <c r="AO6" i="1"/>
  <c r="AK6" i="1"/>
  <c r="AG6" i="1"/>
  <c r="AC6" i="1"/>
  <c r="Y6" i="1"/>
  <c r="Y8" i="1" s="1"/>
  <c r="Q8" i="1"/>
  <c r="M6" i="1"/>
  <c r="M8" i="1" l="1"/>
</calcChain>
</file>

<file path=xl/sharedStrings.xml><?xml version="1.0" encoding="utf-8"?>
<sst xmlns="http://schemas.openxmlformats.org/spreadsheetml/2006/main" count="11" uniqueCount="11">
  <si>
    <t>mean</t>
    <phoneticPr fontId="1"/>
  </si>
  <si>
    <t>area</t>
    <phoneticPr fontId="1"/>
  </si>
  <si>
    <t>試験管No.</t>
    <rPh sb="0" eb="3">
      <t>シケn</t>
    </rPh>
    <phoneticPr fontId="1"/>
  </si>
  <si>
    <t>スポットの値</t>
    <phoneticPr fontId="1"/>
  </si>
  <si>
    <t>結合率(B/T%)</t>
    <rPh sb="0" eb="3">
      <t>ケツゴウリ</t>
    </rPh>
    <phoneticPr fontId="1"/>
  </si>
  <si>
    <t>総カウント</t>
    <rPh sb="0" eb="1">
      <t>ソウ</t>
    </rPh>
    <phoneticPr fontId="1"/>
  </si>
  <si>
    <t>ブランク</t>
    <phoneticPr fontId="1"/>
  </si>
  <si>
    <t>濃度</t>
    <rPh sb="0" eb="2">
      <t>ノウd</t>
    </rPh>
    <phoneticPr fontId="1"/>
  </si>
  <si>
    <t>結合率</t>
    <rPh sb="0" eb="3">
      <t>ケツゴ</t>
    </rPh>
    <phoneticPr fontId="1"/>
  </si>
  <si>
    <t>cAMP濃度</t>
    <rPh sb="4" eb="6">
      <t>ノウd</t>
    </rPh>
    <phoneticPr fontId="1"/>
  </si>
  <si>
    <t>PBS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</si>
</sst>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濃度と結合率の関係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8093175853018399E-2"/>
                  <c:y val="-0.365748760571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Sheet1!$M$7:$AB$7</c:f>
              <c:numCache>
                <c:formatCode>General</c:formatCode>
                <c:ptCount val="16"/>
                <c:pt idx="0">
                  <c:v>0.625</c:v>
                </c:pt>
                <c:pt idx="2">
                  <c:v>1.25</c:v>
                </c:pt>
                <c:pt idx="4">
                  <c:v>2.5</c:v>
                </c:pt>
                <c:pt idx="6">
                  <c:v>5</c:v>
                </c:pt>
                <c:pt idx="8">
                  <c:v>10</c:v>
                </c:pt>
                <c:pt idx="10">
                  <c:v>20</c:v>
                </c:pt>
                <c:pt idx="12">
                  <c:v>40</c:v>
                </c:pt>
                <c:pt idx="14">
                  <c:v>80</c:v>
                </c:pt>
              </c:numCache>
            </c:numRef>
          </c:xVal>
          <c:yVal>
            <c:numRef>
              <c:f>Sheet1!$M$8:$AB$8</c:f>
              <c:numCache>
                <c:formatCode>General</c:formatCode>
                <c:ptCount val="16"/>
                <c:pt idx="0">
                  <c:v>76.046306723640896</c:v>
                </c:pt>
                <c:pt idx="2">
                  <c:v>66.561107253510528</c:v>
                </c:pt>
                <c:pt idx="4">
                  <c:v>55.840143775034875</c:v>
                </c:pt>
                <c:pt idx="6">
                  <c:v>36.579954370147689</c:v>
                </c:pt>
                <c:pt idx="8">
                  <c:v>21.267389820363178</c:v>
                </c:pt>
                <c:pt idx="10">
                  <c:v>15.260096044569345</c:v>
                </c:pt>
                <c:pt idx="12">
                  <c:v>10.188506176463992</c:v>
                </c:pt>
                <c:pt idx="14">
                  <c:v>6.286254441936725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E346-9F9B-EE24929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9744"/>
        <c:axId val="567137360"/>
      </c:scatterChart>
      <c:valAx>
        <c:axId val="515649744"/>
        <c:scaling>
          <c:logBase val="10"/>
          <c:orientation val="minMax"/>
          <c:max val="1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標準液の濃度</a:t>
                </a:r>
                <a:r>
                  <a:rPr lang="en-US" altLang="ja-JP"/>
                  <a:t>(pmol/mL)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566666666666698"/>
              <c:y val="0.8919907407407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137360"/>
        <c:crosses val="autoZero"/>
        <c:crossBetween val="midCat"/>
        <c:majorUnit val="10"/>
      </c:valAx>
      <c:valAx>
        <c:axId val="5671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結合率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6497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実習での</a:t>
            </a:r>
            <a:r>
              <a:rPr lang="en-US" altLang="ja-JP"/>
              <a:t>CT</a:t>
            </a:r>
            <a:r>
              <a:rPr lang="ja-JP" altLang="en-US"/>
              <a:t>濃度と</a:t>
            </a:r>
            <a:r>
              <a:rPr lang="en-US" altLang="ja-JP"/>
              <a:t>cAMP</a:t>
            </a:r>
            <a:r>
              <a:rPr lang="ja-JP" altLang="en-US"/>
              <a:t>濃度の関係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5-A446-909F-7D02920D78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05-A446-909F-7D02920D78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05-A446-909F-7D02920D78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05-A446-909F-7D02920D78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505-A446-909F-7D02920D78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05-A446-909F-7D02920D78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05-A446-909F-7D02920D78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5-A446-909F-7D02920D787A}"/>
              </c:ext>
            </c:extLst>
          </c:dPt>
          <c:xVal>
            <c:numRef>
              <c:f>Sheet1!$AE$10:$AS$10</c:f>
              <c:numCache>
                <c:formatCode>General</c:formatCode>
                <c:ptCount val="15"/>
                <c:pt idx="0">
                  <c:v>0.2</c:v>
                </c:pt>
                <c:pt idx="2">
                  <c:v>2</c:v>
                </c:pt>
                <c:pt idx="4">
                  <c:v>20</c:v>
                </c:pt>
                <c:pt idx="6">
                  <c:v>200</c:v>
                </c:pt>
                <c:pt idx="8">
                  <c:v>2</c:v>
                </c:pt>
                <c:pt idx="10">
                  <c:v>200</c:v>
                </c:pt>
                <c:pt idx="12">
                  <c:v>2</c:v>
                </c:pt>
                <c:pt idx="14">
                  <c:v>200</c:v>
                </c:pt>
              </c:numCache>
            </c:numRef>
          </c:xVal>
          <c:yVal>
            <c:numRef>
              <c:f>Sheet1!$AE$11:$AS$11</c:f>
              <c:numCache>
                <c:formatCode>General</c:formatCode>
                <c:ptCount val="15"/>
                <c:pt idx="0">
                  <c:v>0.25915044577676366</c:v>
                </c:pt>
                <c:pt idx="2">
                  <c:v>0.34211524466373722</c:v>
                </c:pt>
                <c:pt idx="4">
                  <c:v>0.47638634599556806</c:v>
                </c:pt>
                <c:pt idx="6">
                  <c:v>0.45012909653794075</c:v>
                </c:pt>
                <c:pt idx="8">
                  <c:v>0.1317193014343902</c:v>
                </c:pt>
                <c:pt idx="10">
                  <c:v>0.20127725665703738</c:v>
                </c:pt>
                <c:pt idx="12">
                  <c:v>0.65859650717195106</c:v>
                </c:pt>
                <c:pt idx="14">
                  <c:v>2.0127725665703737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5-A446-909F-7D02920D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45759"/>
        <c:axId val="1596674351"/>
      </c:scatterChart>
      <c:valAx>
        <c:axId val="166644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CT</a:t>
                </a:r>
                <a:r>
                  <a:rPr lang="ja-JP" altLang="en-US"/>
                  <a:t>濃度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674351"/>
        <c:crosses val="autoZero"/>
        <c:crossBetween val="midCat"/>
        <c:majorUnit val="10"/>
        <c:minorUnit val="10"/>
      </c:valAx>
      <c:valAx>
        <c:axId val="15966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cyclic</a:t>
                </a:r>
                <a:r>
                  <a:rPr lang="en-US" altLang="ja-JP" baseline="0"/>
                  <a:t> AMP</a:t>
                </a:r>
                <a:r>
                  <a:rPr lang="ja-JP" altLang="en-US" baseline="0"/>
                  <a:t>濃度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4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651633</xdr:colOff>
      <xdr:row>10</xdr:row>
      <xdr:rowOff>4834</xdr:rowOff>
    </xdr:from>
    <xdr:to>
      <xdr:col>26</xdr:col>
      <xdr:colOff>334132</xdr:colOff>
      <xdr:row>20</xdr:row>
      <xdr:rowOff>212529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613645</xdr:colOff>
      <xdr:row>14</xdr:row>
      <xdr:rowOff>95081</xdr:rowOff>
    </xdr:from>
    <xdr:to>
      <xdr:col>37</xdr:col>
      <xdr:colOff>280974</xdr:colOff>
      <xdr:row>29</xdr:row>
      <xdr:rowOff>67433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6048105-548C-1249-BFD3-B084283D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tabSelected="1" topLeftCell="U2" zoomScale="113" workbookViewId="0">
      <selection activeCell="AD21" sqref="AD21"/>
    </sheetView>
  </sheetViews>
  <sheetFormatPr baseColWidth="10" defaultColWidth="12.7109375" defaultRowHeight="20" x14ac:dyDescent="0.3"/>
  <cols>
    <col min="6" max="6" width="13.28515625" customWidth="1"/>
  </cols>
  <sheetData>
    <row r="1" spans="1:45" x14ac:dyDescent="0.3">
      <c r="C1" t="s">
        <v>1</v>
      </c>
      <c r="D1" t="s">
        <v>0</v>
      </c>
      <c r="G1" t="s">
        <v>5</v>
      </c>
      <c r="H1" t="s">
        <v>6</v>
      </c>
    </row>
    <row r="2" spans="1:45" x14ac:dyDescent="0.3">
      <c r="B2">
        <v>1</v>
      </c>
      <c r="C2">
        <v>0.41699999999999998</v>
      </c>
      <c r="D2" s="8">
        <v>386.48795359899998</v>
      </c>
      <c r="G2">
        <f>(G5+H5)/2</f>
        <v>400.6484235575</v>
      </c>
      <c r="H2">
        <f>(I5+J5)/2</f>
        <v>82.052721593999991</v>
      </c>
    </row>
    <row r="3" spans="1:45" x14ac:dyDescent="0.3">
      <c r="B3">
        <v>2</v>
      </c>
      <c r="C3">
        <v>0.41699999999999998</v>
      </c>
      <c r="D3" s="8">
        <v>414.80889351600001</v>
      </c>
    </row>
    <row r="4" spans="1:45" x14ac:dyDescent="0.3">
      <c r="B4">
        <v>3</v>
      </c>
      <c r="C4">
        <v>0.41699999999999998</v>
      </c>
      <c r="D4" s="8">
        <v>81.662403330999993</v>
      </c>
      <c r="F4" s="1" t="s">
        <v>2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2">
        <v>20</v>
      </c>
      <c r="AA4" s="2">
        <v>21</v>
      </c>
      <c r="AB4" s="2">
        <v>22</v>
      </c>
      <c r="AC4" s="2">
        <v>23</v>
      </c>
      <c r="AD4" s="2">
        <v>24</v>
      </c>
      <c r="AE4" s="2">
        <v>25</v>
      </c>
      <c r="AF4" s="2">
        <v>26</v>
      </c>
      <c r="AG4" s="2">
        <v>27</v>
      </c>
      <c r="AH4" s="2">
        <v>28</v>
      </c>
      <c r="AI4" s="2">
        <v>29</v>
      </c>
      <c r="AJ4" s="2">
        <v>30</v>
      </c>
      <c r="AK4" s="2">
        <v>31</v>
      </c>
      <c r="AL4" s="2">
        <v>32</v>
      </c>
      <c r="AM4" s="2">
        <v>33</v>
      </c>
      <c r="AN4" s="2">
        <v>34</v>
      </c>
      <c r="AO4" s="2">
        <v>35</v>
      </c>
      <c r="AP4" s="2">
        <v>36</v>
      </c>
    </row>
    <row r="5" spans="1:45" x14ac:dyDescent="0.3">
      <c r="B5">
        <v>4</v>
      </c>
      <c r="C5">
        <v>0.41699999999999998</v>
      </c>
      <c r="D5" s="8">
        <v>82.443039857000002</v>
      </c>
      <c r="F5" s="2" t="s">
        <v>3</v>
      </c>
      <c r="G5" s="8">
        <v>386.48795359899998</v>
      </c>
      <c r="H5" s="8">
        <v>414.80889351600001</v>
      </c>
      <c r="I5" s="8">
        <v>81.662403330999993</v>
      </c>
      <c r="J5" s="8">
        <v>82.443039857000002</v>
      </c>
      <c r="K5" s="8">
        <v>334.07406305799998</v>
      </c>
      <c r="L5" s="8">
        <v>333.55086258199998</v>
      </c>
      <c r="M5" s="8">
        <v>323.01338489</v>
      </c>
      <c r="N5" s="8">
        <v>325.65258774500001</v>
      </c>
      <c r="O5" s="8">
        <v>290.768590125</v>
      </c>
      <c r="P5" s="8">
        <v>297.45850684099997</v>
      </c>
      <c r="Q5" s="8">
        <v>265.05472932800001</v>
      </c>
      <c r="R5" s="8">
        <v>254.859309935</v>
      </c>
      <c r="S5" s="8">
        <v>182.90318262900001</v>
      </c>
      <c r="T5" s="8">
        <v>214.286585366</v>
      </c>
      <c r="U5" s="8">
        <v>146.752082094</v>
      </c>
      <c r="V5" s="8">
        <v>152.867340869</v>
      </c>
      <c r="W5" s="8">
        <v>138.248958953</v>
      </c>
      <c r="X5" s="8">
        <v>123.09250446199999</v>
      </c>
      <c r="Y5" s="8">
        <v>111.416864961</v>
      </c>
      <c r="Z5" s="8">
        <v>117.60886377200001</v>
      </c>
      <c r="AA5" s="8">
        <v>97.755948840000002</v>
      </c>
      <c r="AB5" s="8">
        <v>106.404967281</v>
      </c>
      <c r="AC5" s="8">
        <v>404.76948245099999</v>
      </c>
      <c r="AD5" s="8">
        <v>389.99315883399998</v>
      </c>
      <c r="AE5" s="8">
        <v>348.30472932800001</v>
      </c>
      <c r="AF5" s="8">
        <v>377.78851873899998</v>
      </c>
      <c r="AG5" s="8">
        <v>364.59875074399997</v>
      </c>
      <c r="AH5" s="8">
        <v>334.19229625200001</v>
      </c>
      <c r="AI5" s="8">
        <v>329.13027959499999</v>
      </c>
      <c r="AJ5" s="8">
        <v>332.25654372399998</v>
      </c>
      <c r="AK5" s="8">
        <v>337.02855443200002</v>
      </c>
      <c r="AL5" s="8">
        <v>330.17385484800002</v>
      </c>
      <c r="AM5" s="8">
        <v>387.47055324199999</v>
      </c>
      <c r="AN5" s="8">
        <v>402.64515169499998</v>
      </c>
      <c r="AO5" s="8">
        <v>401.85588935200002</v>
      </c>
      <c r="AP5" s="8">
        <v>355.473676383</v>
      </c>
    </row>
    <row r="6" spans="1:45" x14ac:dyDescent="0.3">
      <c r="B6">
        <v>5</v>
      </c>
      <c r="C6">
        <v>0.41699999999999998</v>
      </c>
      <c r="D6" s="8">
        <v>334.07406305799998</v>
      </c>
      <c r="F6" s="2" t="s">
        <v>4</v>
      </c>
      <c r="G6" s="3"/>
      <c r="H6" s="3"/>
      <c r="I6" s="3"/>
      <c r="J6" s="3"/>
      <c r="K6" s="2">
        <f>100*(K5-$H$2)/($G$2-$H$2)</f>
        <v>79.10381085206005</v>
      </c>
      <c r="L6" s="2">
        <f>100*(L5-$H$2)/($G$2-$H$2)</f>
        <v>78.939590031510505</v>
      </c>
      <c r="M6" s="2">
        <f t="shared" ref="M6:AP6" si="0">100*(M5-$H$2)/($G$2-$H$2)</f>
        <v>75.63211361953833</v>
      </c>
      <c r="N6" s="2">
        <f t="shared" si="0"/>
        <v>76.460499827743476</v>
      </c>
      <c r="O6" s="2">
        <f t="shared" si="0"/>
        <v>65.511200322128516</v>
      </c>
      <c r="P6" s="2">
        <f t="shared" si="0"/>
        <v>67.611014184892554</v>
      </c>
      <c r="Q6" s="2">
        <f>100*(Q5-$H$2)/($G$2-$H$2)</f>
        <v>57.440199791196704</v>
      </c>
      <c r="R6" s="2">
        <f t="shared" si="0"/>
        <v>54.240087758873045</v>
      </c>
      <c r="S6" s="2">
        <f t="shared" ref="S6" si="1">100*(S5-$H$2)/($G$2-$H$2)</f>
        <v>31.654683479237264</v>
      </c>
      <c r="T6" s="2">
        <f t="shared" ref="T6" si="2">100*(T5-$H$2)/($G$2-$H$2)</f>
        <v>41.505225261058108</v>
      </c>
      <c r="U6" s="2">
        <f t="shared" ref="U6" si="3">100*(U5-$H$2)/($G$2-$H$2)</f>
        <v>20.307668967678765</v>
      </c>
      <c r="V6" s="2">
        <f t="shared" ref="V6" si="4">100*(V5-$H$2)/($G$2-$H$2)</f>
        <v>22.227110673047594</v>
      </c>
      <c r="W6" s="2">
        <f t="shared" si="0"/>
        <v>17.638730532980681</v>
      </c>
      <c r="X6" s="2">
        <f t="shared" si="0"/>
        <v>12.88146155615801</v>
      </c>
      <c r="Y6" s="2">
        <f t="shared" si="0"/>
        <v>9.216741841157706</v>
      </c>
      <c r="Z6" s="2">
        <f t="shared" si="0"/>
        <v>11.16027051177028</v>
      </c>
      <c r="AA6" s="2">
        <f t="shared" si="0"/>
        <v>4.92888860371351</v>
      </c>
      <c r="AB6" s="2">
        <f t="shared" si="0"/>
        <v>7.6436202801599409</v>
      </c>
      <c r="AC6" s="2">
        <f t="shared" si="0"/>
        <v>101.29350737254207</v>
      </c>
      <c r="AD6" s="2">
        <f t="shared" si="0"/>
        <v>96.655552897345515</v>
      </c>
      <c r="AE6" s="2">
        <f t="shared" si="0"/>
        <v>83.570495801761709</v>
      </c>
      <c r="AF6" s="2">
        <f t="shared" si="0"/>
        <v>92.824791835666716</v>
      </c>
      <c r="AG6" s="2">
        <f t="shared" si="0"/>
        <v>88.684821360951673</v>
      </c>
      <c r="AH6" s="2">
        <f t="shared" si="0"/>
        <v>79.14092158308101</v>
      </c>
      <c r="AI6" s="2">
        <f t="shared" si="0"/>
        <v>77.552068806410489</v>
      </c>
      <c r="AJ6" s="2">
        <f t="shared" si="0"/>
        <v>78.533332555335178</v>
      </c>
      <c r="AK6" s="2">
        <f t="shared" si="0"/>
        <v>80.031159010177547</v>
      </c>
      <c r="AL6" s="2">
        <f t="shared" si="0"/>
        <v>77.879623524370729</v>
      </c>
      <c r="AM6" s="2">
        <f t="shared" si="0"/>
        <v>95.863763938344107</v>
      </c>
      <c r="AN6" s="2">
        <f>100*(AN5-$H$2)/($G$2-$H$2)</f>
        <v>100.62672789532131</v>
      </c>
      <c r="AO6" s="2">
        <f t="shared" si="0"/>
        <v>100.37899625985486</v>
      </c>
      <c r="AP6" s="2">
        <f t="shared" si="0"/>
        <v>85.820666476010572</v>
      </c>
    </row>
    <row r="7" spans="1:45" x14ac:dyDescent="0.3">
      <c r="B7">
        <v>6</v>
      </c>
      <c r="C7">
        <v>0.41699999999999998</v>
      </c>
      <c r="D7" s="8">
        <v>333.55086258199998</v>
      </c>
      <c r="F7" s="5" t="s">
        <v>7</v>
      </c>
      <c r="M7" s="11">
        <v>0.625</v>
      </c>
      <c r="N7" s="11"/>
      <c r="O7" s="11">
        <v>1.25</v>
      </c>
      <c r="P7" s="11"/>
      <c r="Q7" s="11">
        <v>2.5</v>
      </c>
      <c r="R7" s="11"/>
      <c r="S7" s="11">
        <v>5</v>
      </c>
      <c r="T7" s="11"/>
      <c r="U7" s="11">
        <v>10</v>
      </c>
      <c r="V7" s="11"/>
      <c r="W7" s="11">
        <v>20</v>
      </c>
      <c r="X7" s="11"/>
      <c r="Y7" s="11">
        <v>40</v>
      </c>
      <c r="Z7" s="11"/>
      <c r="AA7" s="11">
        <v>80</v>
      </c>
      <c r="AB7" s="11"/>
    </row>
    <row r="8" spans="1:45" x14ac:dyDescent="0.3">
      <c r="B8">
        <v>7</v>
      </c>
      <c r="C8">
        <v>0.41699999999999998</v>
      </c>
      <c r="D8" s="8">
        <v>323.01338489</v>
      </c>
      <c r="F8" s="4" t="s">
        <v>8</v>
      </c>
      <c r="M8" s="12">
        <f>(M6+N6)/2</f>
        <v>76.046306723640896</v>
      </c>
      <c r="N8" s="12"/>
      <c r="O8" s="12">
        <f>(O6+P6)/2</f>
        <v>66.561107253510528</v>
      </c>
      <c r="P8" s="12"/>
      <c r="Q8" s="12">
        <f>(Q6+R6)/2</f>
        <v>55.840143775034875</v>
      </c>
      <c r="R8" s="12"/>
      <c r="S8" s="12">
        <f>(S6+T6)/2</f>
        <v>36.579954370147689</v>
      </c>
      <c r="T8" s="12"/>
      <c r="U8" s="12">
        <f>(U6+V6)/2</f>
        <v>21.267389820363178</v>
      </c>
      <c r="V8" s="12"/>
      <c r="W8" s="12">
        <f>(W6+X6)/2</f>
        <v>15.260096044569345</v>
      </c>
      <c r="X8" s="12"/>
      <c r="Y8" s="12">
        <f>(Y6+Z6)/2</f>
        <v>10.188506176463992</v>
      </c>
      <c r="Z8" s="12"/>
      <c r="AA8" s="12">
        <f>(AA6+AB6)/2</f>
        <v>6.286254441936725</v>
      </c>
      <c r="AB8" s="12"/>
    </row>
    <row r="9" spans="1:45" x14ac:dyDescent="0.3">
      <c r="B9">
        <v>8</v>
      </c>
      <c r="C9">
        <v>0.41699999999999998</v>
      </c>
      <c r="D9" s="8">
        <v>325.65258774500001</v>
      </c>
      <c r="F9" s="4" t="s">
        <v>9</v>
      </c>
      <c r="AC9">
        <f>EXP((AC6-66.482)/-15.58)</f>
        <v>0.10705939964824279</v>
      </c>
      <c r="AD9">
        <f t="shared" ref="AD9:AP9" si="5">EXP((AD6-66.482)/-15.58)</f>
        <v>0.14418111331398262</v>
      </c>
      <c r="AE9">
        <f t="shared" si="5"/>
        <v>0.33393043693592062</v>
      </c>
      <c r="AF9">
        <f t="shared" si="5"/>
        <v>0.18437045461760668</v>
      </c>
      <c r="AG9">
        <f t="shared" si="5"/>
        <v>0.24048806622401922</v>
      </c>
      <c r="AH9">
        <f t="shared" si="5"/>
        <v>0.44374242310345524</v>
      </c>
      <c r="AI9">
        <f t="shared" si="5"/>
        <v>0.49138333532444445</v>
      </c>
      <c r="AJ9">
        <f t="shared" si="5"/>
        <v>0.46138935666669167</v>
      </c>
      <c r="AK9">
        <f t="shared" si="5"/>
        <v>0.41909788488292371</v>
      </c>
      <c r="AL9">
        <f t="shared" si="5"/>
        <v>0.48116030819295774</v>
      </c>
      <c r="AM9">
        <f t="shared" si="5"/>
        <v>0.15169790833426325</v>
      </c>
      <c r="AN9">
        <f t="shared" si="5"/>
        <v>0.11174069453451715</v>
      </c>
      <c r="AO9">
        <f t="shared" si="5"/>
        <v>0.11353164153264883</v>
      </c>
      <c r="AP9">
        <f t="shared" si="5"/>
        <v>0.28902287178142594</v>
      </c>
    </row>
    <row r="10" spans="1:45" x14ac:dyDescent="0.3">
      <c r="B10">
        <v>9</v>
      </c>
      <c r="C10">
        <v>0.41699999999999998</v>
      </c>
      <c r="D10" s="8">
        <v>290.768590125</v>
      </c>
      <c r="AC10" s="6" t="s">
        <v>10</v>
      </c>
      <c r="AD10" s="6"/>
      <c r="AE10" s="6">
        <v>0.2</v>
      </c>
      <c r="AF10" s="6"/>
      <c r="AG10" s="6">
        <v>2</v>
      </c>
      <c r="AH10" s="6"/>
      <c r="AI10" s="6">
        <v>20</v>
      </c>
      <c r="AJ10" s="6"/>
      <c r="AK10" s="6">
        <v>200</v>
      </c>
      <c r="AL10" s="6"/>
      <c r="AM10" s="6">
        <v>2</v>
      </c>
      <c r="AN10" s="6"/>
      <c r="AO10" s="6">
        <v>200</v>
      </c>
      <c r="AP10" s="6"/>
      <c r="AQ10" s="11">
        <v>2</v>
      </c>
      <c r="AR10" s="11"/>
      <c r="AS10">
        <v>200</v>
      </c>
    </row>
    <row r="11" spans="1:45" x14ac:dyDescent="0.3">
      <c r="B11">
        <v>10</v>
      </c>
      <c r="C11">
        <v>0.41699999999999998</v>
      </c>
      <c r="D11" s="8">
        <v>297.45850684099997</v>
      </c>
      <c r="AC11" s="7">
        <f>(AC9+AD9)/2</f>
        <v>0.12562025648111269</v>
      </c>
      <c r="AD11" s="7"/>
      <c r="AE11" s="7">
        <f>(AE9+AF9)/2</f>
        <v>0.25915044577676366</v>
      </c>
      <c r="AF11" s="7"/>
      <c r="AG11" s="7">
        <f>(AG9+AH9)/2</f>
        <v>0.34211524466373722</v>
      </c>
      <c r="AH11" s="7"/>
      <c r="AI11" s="7">
        <f>(AI9+AJ9)/2</f>
        <v>0.47638634599556806</v>
      </c>
      <c r="AJ11" s="7"/>
      <c r="AK11" s="7">
        <f>(AK9+AL9)/2</f>
        <v>0.45012909653794075</v>
      </c>
      <c r="AL11" s="7"/>
      <c r="AM11" s="7">
        <f>(AM9+AN9)/2</f>
        <v>0.1317193014343902</v>
      </c>
      <c r="AN11" s="7"/>
      <c r="AO11" s="7">
        <f>(AO9+AP9)/2</f>
        <v>0.20127725665703738</v>
      </c>
      <c r="AP11" s="7"/>
      <c r="AQ11" s="12">
        <f>AM11*5</f>
        <v>0.65859650717195106</v>
      </c>
      <c r="AR11" s="12"/>
      <c r="AS11">
        <f>AO11*10</f>
        <v>2.0127725665703737</v>
      </c>
    </row>
    <row r="12" spans="1:45" x14ac:dyDescent="0.3">
      <c r="B12">
        <v>11</v>
      </c>
      <c r="C12">
        <v>0.41699999999999998</v>
      </c>
      <c r="D12" s="8">
        <v>265.05472932800001</v>
      </c>
    </row>
    <row r="13" spans="1:45" x14ac:dyDescent="0.3">
      <c r="B13">
        <v>12</v>
      </c>
      <c r="C13">
        <v>0.41699999999999998</v>
      </c>
      <c r="D13" s="8">
        <v>254.859309935</v>
      </c>
    </row>
    <row r="14" spans="1:45" s="10" customFormat="1" x14ac:dyDescent="0.3">
      <c r="A14"/>
      <c r="B14">
        <v>13</v>
      </c>
      <c r="C14">
        <v>0.41699999999999998</v>
      </c>
      <c r="D14" s="8">
        <v>182.90318262900001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45" s="10" customFormat="1" x14ac:dyDescent="0.3">
      <c r="A15"/>
      <c r="B15">
        <v>14</v>
      </c>
      <c r="C15">
        <v>0.41699999999999998</v>
      </c>
      <c r="D15" s="8">
        <v>214.286585366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45" x14ac:dyDescent="0.3">
      <c r="B16">
        <v>15</v>
      </c>
      <c r="C16">
        <v>0.41699999999999998</v>
      </c>
      <c r="D16" s="8">
        <v>146.752082094</v>
      </c>
    </row>
    <row r="17" spans="2:4" x14ac:dyDescent="0.3">
      <c r="B17">
        <v>16</v>
      </c>
      <c r="C17">
        <v>0.41699999999999998</v>
      </c>
      <c r="D17" s="8">
        <v>152.867340869</v>
      </c>
    </row>
    <row r="18" spans="2:4" x14ac:dyDescent="0.3">
      <c r="B18">
        <v>17</v>
      </c>
      <c r="C18">
        <v>0.41699999999999998</v>
      </c>
      <c r="D18" s="8">
        <v>138.248958953</v>
      </c>
    </row>
    <row r="19" spans="2:4" x14ac:dyDescent="0.3">
      <c r="B19">
        <v>18</v>
      </c>
      <c r="C19">
        <v>0.41699999999999998</v>
      </c>
      <c r="D19" s="8">
        <v>123.09250446199999</v>
      </c>
    </row>
    <row r="20" spans="2:4" x14ac:dyDescent="0.3">
      <c r="B20">
        <v>19</v>
      </c>
      <c r="C20">
        <v>0.41699999999999998</v>
      </c>
      <c r="D20" s="8">
        <v>111.416864961</v>
      </c>
    </row>
    <row r="21" spans="2:4" x14ac:dyDescent="0.3">
      <c r="B21">
        <v>20</v>
      </c>
      <c r="C21">
        <v>0.41699999999999998</v>
      </c>
      <c r="D21" s="8">
        <v>117.60886377200001</v>
      </c>
    </row>
    <row r="22" spans="2:4" x14ac:dyDescent="0.3">
      <c r="B22">
        <v>21</v>
      </c>
      <c r="C22">
        <v>0.41699999999999998</v>
      </c>
      <c r="D22" s="8">
        <v>97.755948840000002</v>
      </c>
    </row>
    <row r="23" spans="2:4" x14ac:dyDescent="0.3">
      <c r="B23">
        <v>22</v>
      </c>
      <c r="C23">
        <v>0.41699999999999998</v>
      </c>
      <c r="D23" s="8">
        <v>106.404967281</v>
      </c>
    </row>
    <row r="24" spans="2:4" x14ac:dyDescent="0.3">
      <c r="B24">
        <v>23</v>
      </c>
      <c r="C24">
        <v>0.41699999999999998</v>
      </c>
      <c r="D24" s="8">
        <v>404.76948245099999</v>
      </c>
    </row>
    <row r="25" spans="2:4" x14ac:dyDescent="0.3">
      <c r="B25">
        <v>24</v>
      </c>
      <c r="C25">
        <v>0.41699999999999998</v>
      </c>
      <c r="D25" s="8">
        <v>389.99315883399998</v>
      </c>
    </row>
    <row r="26" spans="2:4" x14ac:dyDescent="0.3">
      <c r="B26">
        <v>25</v>
      </c>
      <c r="C26">
        <v>0.41699999999999998</v>
      </c>
      <c r="D26" s="8">
        <v>348.30472932800001</v>
      </c>
    </row>
    <row r="27" spans="2:4" x14ac:dyDescent="0.3">
      <c r="B27">
        <v>26</v>
      </c>
      <c r="C27">
        <v>0.41699999999999998</v>
      </c>
      <c r="D27" s="8">
        <v>377.78851873899998</v>
      </c>
    </row>
    <row r="28" spans="2:4" x14ac:dyDescent="0.3">
      <c r="B28">
        <v>27</v>
      </c>
      <c r="C28">
        <v>0.41699999999999998</v>
      </c>
      <c r="D28" s="8">
        <v>364.59875074399997</v>
      </c>
    </row>
    <row r="29" spans="2:4" x14ac:dyDescent="0.3">
      <c r="B29">
        <v>28</v>
      </c>
      <c r="C29">
        <v>0.41699999999999998</v>
      </c>
      <c r="D29" s="8">
        <v>334.19229625200001</v>
      </c>
    </row>
    <row r="30" spans="2:4" x14ac:dyDescent="0.3">
      <c r="B30">
        <v>29</v>
      </c>
      <c r="C30">
        <v>0.41699999999999998</v>
      </c>
      <c r="D30" s="8">
        <v>329.13027959499999</v>
      </c>
    </row>
    <row r="31" spans="2:4" x14ac:dyDescent="0.3">
      <c r="B31">
        <v>30</v>
      </c>
      <c r="C31">
        <v>0.41699999999999998</v>
      </c>
      <c r="D31" s="8">
        <v>332.25654372399998</v>
      </c>
    </row>
    <row r="32" spans="2:4" x14ac:dyDescent="0.3">
      <c r="B32">
        <v>31</v>
      </c>
      <c r="C32">
        <v>0.41699999999999998</v>
      </c>
      <c r="D32" s="8">
        <v>337.02855443200002</v>
      </c>
    </row>
    <row r="33" spans="2:4" x14ac:dyDescent="0.3">
      <c r="B33">
        <v>32</v>
      </c>
      <c r="C33">
        <v>0.41699999999999998</v>
      </c>
      <c r="D33" s="8">
        <v>330.17385484800002</v>
      </c>
    </row>
    <row r="34" spans="2:4" x14ac:dyDescent="0.3">
      <c r="B34">
        <v>33</v>
      </c>
      <c r="C34">
        <v>0.41699999999999998</v>
      </c>
      <c r="D34" s="8">
        <v>387.47055324199999</v>
      </c>
    </row>
    <row r="35" spans="2:4" x14ac:dyDescent="0.3">
      <c r="B35">
        <v>34</v>
      </c>
      <c r="C35">
        <v>0.41699999999999998</v>
      </c>
      <c r="D35" s="8">
        <v>402.64515169499998</v>
      </c>
    </row>
    <row r="36" spans="2:4" x14ac:dyDescent="0.3">
      <c r="B36">
        <v>35</v>
      </c>
      <c r="C36">
        <v>0.41699999999999998</v>
      </c>
      <c r="D36" s="8">
        <v>401.85588935200002</v>
      </c>
    </row>
    <row r="37" spans="2:4" x14ac:dyDescent="0.3">
      <c r="B37">
        <v>36</v>
      </c>
      <c r="C37">
        <v>0.41699999999999998</v>
      </c>
      <c r="D37" s="8">
        <v>355.473676383</v>
      </c>
    </row>
  </sheetData>
  <mergeCells count="18">
    <mergeCell ref="AQ10:AR10"/>
    <mergeCell ref="AQ11:AR11"/>
    <mergeCell ref="Y7:Z7"/>
    <mergeCell ref="AA7:AB7"/>
    <mergeCell ref="M8:N8"/>
    <mergeCell ref="O8:P8"/>
    <mergeCell ref="Q8:R8"/>
    <mergeCell ref="S8:T8"/>
    <mergeCell ref="U8:V8"/>
    <mergeCell ref="W8:X8"/>
    <mergeCell ref="Y8:Z8"/>
    <mergeCell ref="AA8:AB8"/>
    <mergeCell ref="M7:N7"/>
    <mergeCell ref="O7:P7"/>
    <mergeCell ref="Q7:R7"/>
    <mergeCell ref="S7:T7"/>
    <mergeCell ref="U7:V7"/>
    <mergeCell ref="W7:X7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2019-10-14T07:36:01Z</dcterms:created>
  <dcterms:modified xsi:type="dcterms:W3CDTF">2019-10-21T20:49:44Z</dcterms:modified>
</cp:coreProperties>
</file>