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zukikenichi/study/md2tex/seiri/"/>
    </mc:Choice>
  </mc:AlternateContent>
  <xr:revisionPtr revIDLastSave="0" documentId="10_ncr:100000_{161AF04F-1DEC-EC4B-8E2E-55E9ACC0E8F6}" xr6:coauthVersionLast="31" xr6:coauthVersionMax="31" xr10:uidLastSave="{00000000-0000-0000-0000-000000000000}"/>
  <bookViews>
    <workbookView xWindow="0" yWindow="0" windowWidth="28800" windowHeight="18000" xr2:uid="{4DF7B6FC-E50D-224C-8D3A-616A93A6E92A}"/>
  </bookViews>
  <sheets>
    <sheet name="Sheet1" sheetId="1" r:id="rId1"/>
    <sheet name="Sheet5" sheetId="5" r:id="rId2"/>
    <sheet name="Sheet4" sheetId="4" r:id="rId3"/>
  </sheets>
  <definedNames>
    <definedName name="_xlchart.v1.0" hidden="1">Sheet4!$G$2:$G$46</definedName>
    <definedName name="_xlchart.v1.1" hidden="1">Sheet4!$H$2:$H$46</definedName>
    <definedName name="_xlchart.v1.10" hidden="1">Sheet4!$H$2:$H$46</definedName>
    <definedName name="_xlchart.v1.11" hidden="1">Sheet4!$I$2:$I$46</definedName>
    <definedName name="_xlchart.v1.12" hidden="1">Sheet4!$G$2:$G$46</definedName>
    <definedName name="_xlchart.v1.13" hidden="1">Sheet4!$H$2:$H$46</definedName>
    <definedName name="_xlchart.v1.14" hidden="1">Sheet4!$I$2:$I$46</definedName>
    <definedName name="_xlchart.v1.15" hidden="1">Sheet4!$G$2:$G$46</definedName>
    <definedName name="_xlchart.v1.16" hidden="1">Sheet4!$H$2:$H$46</definedName>
    <definedName name="_xlchart.v1.17" hidden="1">Sheet4!$I$2:$I$46</definedName>
    <definedName name="_xlchart.v1.18" hidden="1">Sheet4!$G$2:$G$46</definedName>
    <definedName name="_xlchart.v1.19" hidden="1">Sheet4!$H$2:$H$46</definedName>
    <definedName name="_xlchart.v1.2" hidden="1">Sheet4!$I$2:$I$46</definedName>
    <definedName name="_xlchart.v1.20" hidden="1">Sheet4!$I$2:$I$46</definedName>
    <definedName name="_xlchart.v1.21" hidden="1">Sheet4!$G$2:$G$46</definedName>
    <definedName name="_xlchart.v1.22" hidden="1">Sheet4!$H$2:$H$46</definedName>
    <definedName name="_xlchart.v1.23" hidden="1">Sheet4!$I$2:$I$46</definedName>
    <definedName name="_xlchart.v1.24" hidden="1">Sheet4!$G$2:$G$46</definedName>
    <definedName name="_xlchart.v1.25" hidden="1">Sheet4!$H$2:$H$46</definedName>
    <definedName name="_xlchart.v1.26" hidden="1">Sheet4!$I$2:$I$46</definedName>
    <definedName name="_xlchart.v1.27" hidden="1">Sheet4!$G$2:$G$46</definedName>
    <definedName name="_xlchart.v1.28" hidden="1">Sheet4!$H$2:$H$46</definedName>
    <definedName name="_xlchart.v1.29" hidden="1">Sheet4!$I$2:$I$46</definedName>
    <definedName name="_xlchart.v1.3" hidden="1">Sheet4!$G$1:$G$46</definedName>
    <definedName name="_xlchart.v1.4" hidden="1">Sheet4!$H$1:$H$46</definedName>
    <definedName name="_xlchart.v1.5" hidden="1">Sheet4!$I$1:$I$46</definedName>
    <definedName name="_xlchart.v1.6" hidden="1">Sheet4!$G$1:$G$46</definedName>
    <definedName name="_xlchart.v1.7" hidden="1">Sheet4!$H$1:$H$46</definedName>
    <definedName name="_xlchart.v1.8" hidden="1">Sheet4!$I$1:$I$46</definedName>
    <definedName name="_xlchart.v1.9" hidden="1">Sheet4!$G$2:$G$46</definedName>
    <definedName name="solver_eng" localSheetId="2" hidden="1">1</definedName>
    <definedName name="solver_lin" localSheetId="2" hidden="1">2</definedName>
    <definedName name="solver_neg" localSheetId="2" hidden="1">1</definedName>
    <definedName name="solver_num" localSheetId="2" hidden="1">0</definedName>
    <definedName name="solver_opt" localSheetId="2" hidden="1">Sheet4!$B$3</definedName>
    <definedName name="solver_typ" localSheetId="2" hidden="1">1</definedName>
    <definedName name="solver_val" localSheetId="2" hidden="1">0</definedName>
    <definedName name="solver_ver" localSheetId="2" hidden="1">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C19" i="4"/>
  <c r="B19" i="4"/>
  <c r="C18" i="4"/>
  <c r="B18" i="4"/>
  <c r="C21" i="4" l="1"/>
  <c r="B20" i="4"/>
  <c r="B21" i="4" s="1"/>
  <c r="C16" i="4"/>
  <c r="B16" i="4"/>
  <c r="B6" i="4"/>
  <c r="D4" i="4"/>
  <c r="C4" i="4"/>
  <c r="B4" i="4"/>
  <c r="C5" i="4"/>
  <c r="C6" i="4" s="1"/>
  <c r="D5" i="4"/>
  <c r="D6" i="4" s="1"/>
  <c r="B5" i="4"/>
  <c r="B14" i="4"/>
  <c r="B17" i="4" s="1"/>
  <c r="D3" i="4"/>
  <c r="C14" i="4" s="1"/>
  <c r="C17" i="4" s="1"/>
  <c r="C3" i="4"/>
  <c r="B3" i="4"/>
  <c r="D2" i="4"/>
  <c r="C2" i="4"/>
  <c r="B2" i="4"/>
  <c r="B49" i="1"/>
  <c r="D2" i="1"/>
  <c r="C2" i="1"/>
  <c r="B2" i="1"/>
</calcChain>
</file>

<file path=xl/sharedStrings.xml><?xml version="1.0" encoding="utf-8"?>
<sst xmlns="http://schemas.openxmlformats.org/spreadsheetml/2006/main" count="39" uniqueCount="27">
  <si>
    <t>濃度</t>
    <rPh sb="0" eb="2">
      <t>ノウd</t>
    </rPh>
    <phoneticPr fontId="2"/>
  </si>
  <si>
    <t>F-検定: 2 標本を使った分散の検定</t>
  </si>
  <si>
    <t>変数 1</t>
  </si>
  <si>
    <t>変数 2</t>
  </si>
  <si>
    <t>平均</t>
  </si>
  <si>
    <t>分散</t>
  </si>
  <si>
    <t>観測数</t>
  </si>
  <si>
    <t>自由度</t>
  </si>
  <si>
    <t>観測された分散比</t>
  </si>
  <si>
    <t>P(F&lt;=f) 片側</t>
  </si>
  <si>
    <t>F 境界値 片側</t>
  </si>
  <si>
    <t>平均</t>
    <rPh sb="0" eb="2">
      <t>ヘイk</t>
    </rPh>
    <phoneticPr fontId="2"/>
  </si>
  <si>
    <t>分散</t>
    <rPh sb="0" eb="2">
      <t>ブンサn</t>
    </rPh>
    <phoneticPr fontId="2"/>
  </si>
  <si>
    <t>0-0.5</t>
    <phoneticPr fontId="2"/>
  </si>
  <si>
    <t>0.5-10</t>
    <phoneticPr fontId="2"/>
  </si>
  <si>
    <t>F値</t>
    <rPh sb="0" eb="1">
      <t>アタ</t>
    </rPh>
    <phoneticPr fontId="2"/>
  </si>
  <si>
    <t>標本数</t>
    <rPh sb="0" eb="1">
      <t>ヒョ</t>
    </rPh>
    <phoneticPr fontId="2"/>
  </si>
  <si>
    <t>標準偏差</t>
    <rPh sb="0" eb="1">
      <t>ヒョ</t>
    </rPh>
    <phoneticPr fontId="2"/>
  </si>
  <si>
    <t>自由度</t>
    <rPh sb="0" eb="2">
      <t>ジユ</t>
    </rPh>
    <phoneticPr fontId="2"/>
  </si>
  <si>
    <t>有意水準</t>
    <rPh sb="0" eb="3">
      <t>ユウイス</t>
    </rPh>
    <phoneticPr fontId="2"/>
  </si>
  <si>
    <t>P(F&lt;=f) 片側</t>
    <rPh sb="0" eb="1">
      <t>カt</t>
    </rPh>
    <phoneticPr fontId="2"/>
  </si>
  <si>
    <t>検定結果</t>
    <rPh sb="0" eb="4">
      <t>ケッk</t>
    </rPh>
    <phoneticPr fontId="2"/>
  </si>
  <si>
    <t>P(T&lt;=t) 両側</t>
    <rPh sb="0" eb="1">
      <t>リョ</t>
    </rPh>
    <phoneticPr fontId="2"/>
  </si>
  <si>
    <t>検定結果</t>
    <rPh sb="0" eb="1">
      <t>ケn</t>
    </rPh>
    <phoneticPr fontId="2"/>
  </si>
  <si>
    <t>濃度(ng/ml)</t>
    <rPh sb="0" eb="1">
      <t>５</t>
    </rPh>
    <phoneticPr fontId="2"/>
  </si>
  <si>
    <t>t値</t>
    <rPh sb="0" eb="1">
      <t>アタ</t>
    </rPh>
    <phoneticPr fontId="2"/>
  </si>
  <si>
    <t>分散の合成</t>
    <rPh sb="0" eb="1">
      <t>アタ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</si>
</sst>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10"/>
      <color theme="1"/>
      <name val="Arial"/>
      <family val="2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3" fillId="0" borderId="0" xfId="0" applyNumberFormat="1" applyFont="1">
      <alignment vertical="center"/>
    </xf>
    <xf numFmtId="0" fontId="4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TNFα</a:t>
            </a:r>
            <a:r>
              <a:rPr lang="ja-JP" alt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游ゴシック" panose="020B0400000000000000" pitchFamily="34" charset="-128"/>
              </a:rPr>
              <a:t>濃度の違いによる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34" charset="-128"/>
                <a:cs typeface="Calibri" panose="020F0502020204030204" pitchFamily="34" charset="0"/>
              </a:rPr>
              <a:t>NF</a:t>
            </a:r>
            <a:r>
              <a:rPr lang="el-GR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34" charset="-128"/>
                <a:cs typeface="Calibri" panose="020F0502020204030204" pitchFamily="34" charset="0"/>
              </a:rPr>
              <a:t>κ</a:t>
            </a:r>
            <a:r>
              <a:rPr lang="en-US" altLang="ja-JP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游ゴシック" panose="020B0400000000000000" pitchFamily="34" charset="-128"/>
                <a:cs typeface="Calibri" panose="020F0502020204030204" pitchFamily="34" charset="0"/>
              </a:rPr>
              <a:t>B</a:t>
            </a:r>
            <a:r>
              <a:rPr lang="en-US" altLang="ja-JP"/>
              <a:t> </a:t>
            </a:r>
            <a:r>
              <a:rPr lang="ja-JP" altLang="en-US"/>
              <a:t>輝度</a:t>
            </a:r>
            <a:endParaRPr lang="ja-JP" alt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游ゴシック" panose="020B0400000000000000" pitchFamily="34" charset="-128"/>
            </a:endParaRPr>
          </a:p>
        </cx:rich>
      </cx:tx>
    </cx:title>
    <cx:plotArea>
      <cx:plotAreaRegion>
        <cx:series layoutId="boxWhisker" uniqueId="{F5A4853E-683A-FB48-9715-F1DBCBE4BAAF}">
          <cx:tx>
            <cx:txData>
              <cx:v>0</cx:v>
            </cx:txData>
          </cx:tx>
          <cx:dataId val="0"/>
          <cx:layoutPr>
            <cx:statistics quartileMethod="exclusive"/>
          </cx:layoutPr>
        </cx:series>
        <cx:series layoutId="boxWhisker" uniqueId="{8551D3CB-4280-DF40-A3F6-DAEE51678C0A}">
          <cx:tx>
            <cx:txData>
              <cx:v>0.5</cx:v>
            </cx:txData>
          </cx:tx>
          <cx:dataId val="1"/>
          <cx:layoutPr>
            <cx:statistics quartileMethod="exclusive"/>
          </cx:layoutPr>
        </cx:series>
        <cx:series layoutId="boxWhisker" uniqueId="{BB81B6F4-1C01-F447-B1BD-8DEFF02AADA9}">
          <cx:tx>
            <cx:txData>
              <cx:v>10</cx:v>
            </cx:txData>
          </cx:tx>
          <cx:dataId val="2"/>
          <cx:layoutPr>
            <cx:statistics quartileMethod="exclusive"/>
          </cx:layoutPr>
        </cx:series>
      </cx:plotAreaRegion>
      <cx:axis id="0" hidden="1">
        <cx:catScaling gapWidth="1.5"/>
        <cx:title>
          <cx:tx>
            <cx:txData>
              <cx:v>TNFα濃度(ng/ml)</cx:v>
            </cx:txData>
          </cx:tx>
        </cx:title>
        <cx:tickLabels/>
      </cx:axis>
      <cx:axis id="1">
        <cx:valScaling/>
        <cx:title>
          <cx:tx>
            <cx:txData>
              <cx:v>NFκB輝度</cx:v>
            </cx:txData>
          </cx:tx>
        </cx:title>
        <cx:majorGridlines/>
        <cx:majorTickMarks type="out"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ja-JP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游ゴシック" panose="020B0400000000000000" pitchFamily="34" charset="-128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_xlchart.v1.4</cx:f>
      </cx:numDim>
    </cx:data>
    <cx:data id="2">
      <cx:numDim type="val">
        <cx:f>_xlchart.v1.5</cx:f>
      </cx:numDim>
    </cx:data>
  </cx:chartData>
  <cx:chart>
    <cx:title pos="t" align="ctr" overlay="0"/>
    <cx:plotArea>
      <cx:plotAreaRegion>
        <cx:series layoutId="boxWhisker" uniqueId="{3B8B6DC4-5783-0C43-86B7-3B143E79D7D7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F48E445-ED7A-CC4D-B9DD-C8F1B23B5AE4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7A9E1422-5A5D-744C-BC67-B93611AD6E0F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429171</xdr:colOff>
      <xdr:row>5</xdr:row>
      <xdr:rowOff>30728</xdr:rowOff>
    </xdr:from>
    <xdr:to>
      <xdr:col>16</xdr:col>
      <xdr:colOff>749038</xdr:colOff>
      <xdr:row>27</xdr:row>
      <xdr:rowOff>234801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D3958095-1E3C-894A-888B-4330F4A72F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72865" y="1284550"/>
              <a:ext cx="7001523" cy="572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  <xdr:twoCellAnchor>
    <xdr:from>
      <xdr:col>4</xdr:col>
      <xdr:colOff>197375</xdr:colOff>
      <xdr:row>6</xdr:row>
      <xdr:rowOff>169387</xdr:rowOff>
    </xdr:from>
    <xdr:to>
      <xdr:col>8</xdr:col>
      <xdr:colOff>951286</xdr:colOff>
      <xdr:row>17</xdr:row>
      <xdr:rowOff>154179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グラフ 2">
              <a:extLst>
                <a:ext uri="{FF2B5EF4-FFF2-40B4-BE49-F238E27FC236}">
                  <a16:creationId xmlns:a16="http://schemas.microsoft.com/office/drawing/2014/main" id="{F3BCE193-0C16-074B-955C-1DBA4D7724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68458" y="167397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629C-EC91-6E46-A609-0C1EA078AEE6}">
  <dimension ref="A1:D49"/>
  <sheetViews>
    <sheetView tabSelected="1" workbookViewId="0">
      <selection activeCell="E44" sqref="E44"/>
    </sheetView>
  </sheetViews>
  <sheetFormatPr baseColWidth="10" defaultRowHeight="20"/>
  <cols>
    <col min="2" max="2" width="11" bestFit="1" customWidth="1"/>
  </cols>
  <sheetData>
    <row r="1" spans="1:4">
      <c r="A1" t="s">
        <v>0</v>
      </c>
      <c r="B1">
        <v>0</v>
      </c>
      <c r="C1">
        <v>0.5</v>
      </c>
      <c r="D1">
        <v>10</v>
      </c>
    </row>
    <row r="2" spans="1:4">
      <c r="A2" t="s">
        <v>11</v>
      </c>
      <c r="B2">
        <f>AVERAGE(B3:B45)</f>
        <v>2996.888953488372</v>
      </c>
      <c r="C2">
        <f>AVERAGE(C3:C47)</f>
        <v>4249.9494444444435</v>
      </c>
      <c r="D2">
        <f>AVERAGE(D3:D39)</f>
        <v>5366.1790270270267</v>
      </c>
    </row>
    <row r="3" spans="1:4">
      <c r="B3" s="1">
        <v>3871.8850000000002</v>
      </c>
      <c r="C3" s="1">
        <v>3406.68</v>
      </c>
      <c r="D3" s="1">
        <v>5520.6930000000002</v>
      </c>
    </row>
    <row r="4" spans="1:4">
      <c r="B4" s="1">
        <v>3670.9409999999998</v>
      </c>
      <c r="C4" s="1">
        <v>5621.9430000000002</v>
      </c>
      <c r="D4" s="1">
        <v>7078.1310000000003</v>
      </c>
    </row>
    <row r="5" spans="1:4">
      <c r="B5" s="1">
        <v>4200.424</v>
      </c>
      <c r="C5" s="1">
        <v>6556.3209999999999</v>
      </c>
      <c r="D5" s="1">
        <v>6111.2030000000004</v>
      </c>
    </row>
    <row r="6" spans="1:4">
      <c r="B6" s="1">
        <v>2304.4630000000002</v>
      </c>
      <c r="C6" s="1">
        <v>3251.21</v>
      </c>
      <c r="D6" s="1">
        <v>6112.6880000000001</v>
      </c>
    </row>
    <row r="7" spans="1:4">
      <c r="B7" s="1">
        <v>2806.8809999999999</v>
      </c>
      <c r="C7" s="1">
        <v>4793.348</v>
      </c>
      <c r="D7" s="1">
        <v>3752.8539999999998</v>
      </c>
    </row>
    <row r="8" spans="1:4">
      <c r="B8" s="1">
        <v>2611.1970000000001</v>
      </c>
      <c r="C8" s="1">
        <v>5499.33</v>
      </c>
      <c r="D8" s="1">
        <v>8885.5249999999996</v>
      </c>
    </row>
    <row r="9" spans="1:4">
      <c r="B9" s="1">
        <v>3126.326</v>
      </c>
      <c r="C9" s="1">
        <v>4223.384</v>
      </c>
      <c r="D9" s="1">
        <v>4571.8940000000002</v>
      </c>
    </row>
    <row r="10" spans="1:4">
      <c r="B10" s="1">
        <v>1933.3979999999999</v>
      </c>
      <c r="C10" s="1">
        <v>5024.6379999999999</v>
      </c>
      <c r="D10" s="1">
        <v>4063.431</v>
      </c>
    </row>
    <row r="11" spans="1:4">
      <c r="B11" s="1">
        <v>2368.6219999999998</v>
      </c>
      <c r="C11" s="1">
        <v>4487.567</v>
      </c>
      <c r="D11" s="1">
        <v>4351.9489999999996</v>
      </c>
    </row>
    <row r="12" spans="1:4">
      <c r="B12" s="1">
        <v>3603.6289999999999</v>
      </c>
      <c r="C12" s="1">
        <v>4692.6149999999998</v>
      </c>
      <c r="D12" s="1">
        <v>3945.5810000000001</v>
      </c>
    </row>
    <row r="13" spans="1:4">
      <c r="B13" s="1">
        <v>2275.6889999999999</v>
      </c>
      <c r="C13" s="1">
        <v>3705.3049999999998</v>
      </c>
      <c r="D13" s="1">
        <v>4604.0209999999997</v>
      </c>
    </row>
    <row r="14" spans="1:4">
      <c r="B14" s="1">
        <v>4351.9059999999999</v>
      </c>
      <c r="C14" s="1">
        <v>3487.4160000000002</v>
      </c>
      <c r="D14" s="1">
        <v>3479.239</v>
      </c>
    </row>
    <row r="15" spans="1:4">
      <c r="B15" s="1">
        <v>2880.6419999999998</v>
      </c>
      <c r="C15" s="1">
        <v>5136.0240000000003</v>
      </c>
      <c r="D15" s="1">
        <v>3435.0030000000002</v>
      </c>
    </row>
    <row r="16" spans="1:4">
      <c r="B16" s="1">
        <v>2994.8409999999999</v>
      </c>
      <c r="C16" s="1">
        <v>4722.9650000000001</v>
      </c>
      <c r="D16" s="1">
        <v>7486.8429999999998</v>
      </c>
    </row>
    <row r="17" spans="2:4">
      <c r="B17" s="1">
        <v>2580.3420000000001</v>
      </c>
      <c r="C17" s="1">
        <v>3823.6750000000002</v>
      </c>
      <c r="D17" s="1">
        <v>5959.9679999999998</v>
      </c>
    </row>
    <row r="18" spans="2:4">
      <c r="B18" s="1">
        <v>2557.962</v>
      </c>
      <c r="C18" s="1">
        <v>4639.4080000000004</v>
      </c>
      <c r="D18" s="1">
        <v>3073.6120000000001</v>
      </c>
    </row>
    <row r="19" spans="2:4">
      <c r="B19" s="1">
        <v>2935.15</v>
      </c>
      <c r="C19" s="1">
        <v>4832.6210000000001</v>
      </c>
      <c r="D19" s="1">
        <v>2706.8560000000002</v>
      </c>
    </row>
    <row r="20" spans="2:4">
      <c r="B20" s="1">
        <v>2896.4119999999998</v>
      </c>
      <c r="C20" s="1">
        <v>4637.4549999999999</v>
      </c>
      <c r="D20" s="1">
        <v>4736.92</v>
      </c>
    </row>
    <row r="21" spans="2:4">
      <c r="B21" s="1">
        <v>3670.0819999999999</v>
      </c>
      <c r="C21" s="1">
        <v>5561.0349999999999</v>
      </c>
      <c r="D21" s="1">
        <v>4137.8950000000004</v>
      </c>
    </row>
    <row r="22" spans="2:4">
      <c r="B22" s="1">
        <v>2330.4520000000002</v>
      </c>
      <c r="C22" s="1">
        <v>4225.8680000000004</v>
      </c>
      <c r="D22" s="1">
        <v>4517.7929999999997</v>
      </c>
    </row>
    <row r="23" spans="2:4">
      <c r="B23" s="1">
        <v>2411.444</v>
      </c>
      <c r="C23" s="1">
        <v>4988.2669999999998</v>
      </c>
      <c r="D23" s="1">
        <v>6481.55</v>
      </c>
    </row>
    <row r="24" spans="2:4">
      <c r="B24" s="1">
        <v>4260.152</v>
      </c>
      <c r="C24" s="1">
        <v>4085.5929999999998</v>
      </c>
      <c r="D24" s="1">
        <v>4922.2489999999998</v>
      </c>
    </row>
    <row r="25" spans="2:4">
      <c r="B25" s="1">
        <v>2386.5590000000002</v>
      </c>
      <c r="C25" s="1">
        <v>5207.4620000000004</v>
      </c>
      <c r="D25" s="1">
        <v>5301.665</v>
      </c>
    </row>
    <row r="26" spans="2:4">
      <c r="B26" s="1">
        <v>2144.6930000000002</v>
      </c>
      <c r="C26" s="1">
        <v>4928.0339999999997</v>
      </c>
      <c r="D26" s="1">
        <v>4201.5360000000001</v>
      </c>
    </row>
    <row r="27" spans="2:4">
      <c r="B27" s="1">
        <v>3236.125</v>
      </c>
      <c r="C27" s="1">
        <v>3469.9279999999999</v>
      </c>
      <c r="D27" s="1">
        <v>5166.3370000000004</v>
      </c>
    </row>
    <row r="28" spans="2:4">
      <c r="B28" s="1">
        <v>2209.3890000000001</v>
      </c>
      <c r="C28" s="1">
        <v>3455.7530000000002</v>
      </c>
      <c r="D28" s="1">
        <v>5527.0280000000002</v>
      </c>
    </row>
    <row r="29" spans="2:4">
      <c r="B29" s="1">
        <v>2737.8380000000002</v>
      </c>
      <c r="C29" s="1">
        <v>5333.8230000000003</v>
      </c>
      <c r="D29" s="1">
        <v>6120.2330000000002</v>
      </c>
    </row>
    <row r="30" spans="2:4">
      <c r="B30" s="1">
        <v>2688.5929999999998</v>
      </c>
      <c r="C30" s="1">
        <v>4543.5739999999996</v>
      </c>
      <c r="D30" s="1">
        <v>8090.66</v>
      </c>
    </row>
    <row r="31" spans="2:4">
      <c r="B31" s="1">
        <v>3647.4450000000002</v>
      </c>
      <c r="C31" s="1">
        <v>3995.817</v>
      </c>
      <c r="D31" s="1">
        <v>7642.3909999999996</v>
      </c>
    </row>
    <row r="32" spans="2:4">
      <c r="B32" s="1">
        <v>3768.9549999999999</v>
      </c>
      <c r="C32" s="1">
        <v>5112.8860000000004</v>
      </c>
      <c r="D32" s="1">
        <v>4587.4449999999997</v>
      </c>
    </row>
    <row r="33" spans="2:4">
      <c r="B33" s="1">
        <v>3206.15</v>
      </c>
      <c r="C33" s="1">
        <v>3575.3110000000001</v>
      </c>
      <c r="D33" s="1">
        <v>5549.1989999999996</v>
      </c>
    </row>
    <row r="34" spans="2:4">
      <c r="B34" s="1">
        <v>2755.489</v>
      </c>
      <c r="C34" s="1">
        <v>4228.78</v>
      </c>
      <c r="D34" s="1">
        <v>6245.3440000000001</v>
      </c>
    </row>
    <row r="35" spans="2:4">
      <c r="B35" s="1">
        <v>3147.1170000000002</v>
      </c>
      <c r="C35" s="1">
        <v>4538.82</v>
      </c>
      <c r="D35" s="1">
        <v>6475.4489999999996</v>
      </c>
    </row>
    <row r="36" spans="2:4">
      <c r="B36" s="1">
        <v>3190.9870000000001</v>
      </c>
      <c r="C36" s="1">
        <v>5875.9340000000002</v>
      </c>
      <c r="D36" s="1">
        <v>6914.6120000000001</v>
      </c>
    </row>
    <row r="37" spans="2:4">
      <c r="B37" s="1">
        <v>3312.3519999999999</v>
      </c>
      <c r="C37" s="1">
        <v>3787.5430000000001</v>
      </c>
      <c r="D37" s="1">
        <v>5175.558</v>
      </c>
    </row>
    <row r="38" spans="2:4">
      <c r="B38" s="1">
        <v>2274.5619999999999</v>
      </c>
      <c r="C38" s="1">
        <v>3833.4670000000001</v>
      </c>
      <c r="D38" s="1">
        <v>5532.8329999999996</v>
      </c>
    </row>
    <row r="39" spans="2:4">
      <c r="B39" s="1">
        <v>2155.335</v>
      </c>
      <c r="C39" s="1">
        <v>1795.4359999999999</v>
      </c>
      <c r="D39" s="1">
        <v>6082.4359999999997</v>
      </c>
    </row>
    <row r="40" spans="2:4">
      <c r="B40" s="1">
        <v>3076.8589999999999</v>
      </c>
      <c r="C40" s="1">
        <v>2482.5529999999999</v>
      </c>
    </row>
    <row r="41" spans="2:4">
      <c r="B41" s="1">
        <v>3660.5340000000001</v>
      </c>
      <c r="C41" s="1">
        <v>1916.7439999999999</v>
      </c>
    </row>
    <row r="42" spans="2:4">
      <c r="B42" s="1">
        <v>2924.6480000000001</v>
      </c>
      <c r="C42" s="1">
        <v>2384.8359999999998</v>
      </c>
    </row>
    <row r="43" spans="2:4">
      <c r="B43" s="1">
        <v>3534.069</v>
      </c>
      <c r="C43" s="1">
        <v>2374.7640000000001</v>
      </c>
    </row>
    <row r="44" spans="2:4">
      <c r="B44" s="1">
        <v>2464.9920000000002</v>
      </c>
      <c r="C44" s="1">
        <v>2704.4740000000002</v>
      </c>
    </row>
    <row r="45" spans="2:4">
      <c r="B45" s="1">
        <v>3700.694</v>
      </c>
      <c r="C45" s="1">
        <v>3114.1640000000002</v>
      </c>
    </row>
    <row r="46" spans="2:4">
      <c r="C46" s="1">
        <v>3235.732</v>
      </c>
    </row>
    <row r="47" spans="2:4">
      <c r="C47" s="1">
        <v>7949.2219999999998</v>
      </c>
    </row>
    <row r="49" spans="2:2">
      <c r="B49">
        <f>FTEST(B3:B45,C3:C47)</f>
        <v>4.2620023614356017E-5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93327-9635-E647-98EA-3D16293B20A9}">
  <dimension ref="A1:G11"/>
  <sheetViews>
    <sheetView workbookViewId="0">
      <selection activeCell="G13" sqref="G13"/>
    </sheetView>
  </sheetViews>
  <sheetFormatPr baseColWidth="10" defaultRowHeight="20"/>
  <cols>
    <col min="1" max="1" width="19.42578125" customWidth="1"/>
    <col min="5" max="5" width="17.7109375" customWidth="1"/>
  </cols>
  <sheetData>
    <row r="1" spans="1:7">
      <c r="A1" t="s">
        <v>1</v>
      </c>
      <c r="E1" t="s">
        <v>1</v>
      </c>
    </row>
    <row r="2" spans="1:7" ht="21" thickBot="1"/>
    <row r="3" spans="1:7">
      <c r="A3" s="4"/>
      <c r="B3" s="4" t="s">
        <v>2</v>
      </c>
      <c r="C3" s="4" t="s">
        <v>3</v>
      </c>
      <c r="E3" s="4"/>
      <c r="F3" s="4" t="s">
        <v>2</v>
      </c>
      <c r="G3" s="4" t="s">
        <v>3</v>
      </c>
    </row>
    <row r="4" spans="1:7">
      <c r="A4" s="2" t="s">
        <v>4</v>
      </c>
      <c r="B4" s="2">
        <v>4249.9494444444435</v>
      </c>
      <c r="C4" s="2">
        <v>2996.888953488372</v>
      </c>
      <c r="E4" s="2" t="s">
        <v>4</v>
      </c>
      <c r="F4" s="2">
        <v>5366.1790270270267</v>
      </c>
      <c r="G4" s="2">
        <v>4249.9494444444435</v>
      </c>
    </row>
    <row r="5" spans="1:7">
      <c r="A5" s="2" t="s">
        <v>5</v>
      </c>
      <c r="B5" s="2">
        <v>1474012.5914052182</v>
      </c>
      <c r="C5" s="2">
        <v>399936.64824224089</v>
      </c>
      <c r="E5" s="2" t="s">
        <v>5</v>
      </c>
      <c r="F5" s="2">
        <v>2048930.122877429</v>
      </c>
      <c r="G5" s="2">
        <v>1474012.5914052182</v>
      </c>
    </row>
    <row r="6" spans="1:7">
      <c r="A6" s="2" t="s">
        <v>6</v>
      </c>
      <c r="B6" s="2">
        <v>45</v>
      </c>
      <c r="C6" s="2">
        <v>43</v>
      </c>
      <c r="E6" s="2" t="s">
        <v>6</v>
      </c>
      <c r="F6" s="2">
        <v>37</v>
      </c>
      <c r="G6" s="2">
        <v>45</v>
      </c>
    </row>
    <row r="7" spans="1:7">
      <c r="A7" s="2" t="s">
        <v>7</v>
      </c>
      <c r="B7" s="2">
        <v>44</v>
      </c>
      <c r="C7" s="2">
        <v>42</v>
      </c>
      <c r="E7" s="2" t="s">
        <v>7</v>
      </c>
      <c r="F7" s="2">
        <v>36</v>
      </c>
      <c r="G7" s="2">
        <v>44</v>
      </c>
    </row>
    <row r="8" spans="1:7">
      <c r="A8" s="2" t="s">
        <v>8</v>
      </c>
      <c r="B8" s="2">
        <v>3.6856152040170409</v>
      </c>
      <c r="C8" s="2"/>
      <c r="E8" s="2" t="s">
        <v>8</v>
      </c>
      <c r="F8" s="2">
        <v>1.3900356990330223</v>
      </c>
      <c r="G8" s="2"/>
    </row>
    <row r="9" spans="1:7">
      <c r="A9" s="2" t="s">
        <v>9</v>
      </c>
      <c r="B9" s="2">
        <v>2.1310011807179523E-5</v>
      </c>
      <c r="C9" s="2"/>
      <c r="E9" s="2" t="s">
        <v>9</v>
      </c>
      <c r="F9" s="2">
        <v>0.14831094049713123</v>
      </c>
      <c r="G9" s="2"/>
    </row>
    <row r="10" spans="1:7" ht="21" thickBot="1">
      <c r="A10" s="3" t="s">
        <v>10</v>
      </c>
      <c r="B10" s="3">
        <v>1.8369510162811087</v>
      </c>
      <c r="C10" s="3"/>
      <c r="E10" s="3" t="s">
        <v>10</v>
      </c>
      <c r="F10" s="3">
        <v>1.8625770996910394</v>
      </c>
      <c r="G10" s="3"/>
    </row>
    <row r="11" spans="1:7">
      <c r="B11" s="2">
        <v>0.5</v>
      </c>
      <c r="C11">
        <v>0</v>
      </c>
      <c r="F11" s="2">
        <v>10</v>
      </c>
      <c r="G11">
        <v>0.5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5AEAD-25D8-854E-88CB-013E4E41A8D5}">
  <dimension ref="A1:J46"/>
  <sheetViews>
    <sheetView zoomScale="157" workbookViewId="0">
      <selection activeCell="J4" sqref="J4"/>
    </sheetView>
  </sheetViews>
  <sheetFormatPr baseColWidth="10" defaultRowHeight="20"/>
  <cols>
    <col min="1" max="1" width="13" style="6" bestFit="1" customWidth="1"/>
    <col min="2" max="2" width="13.5703125" style="6" customWidth="1"/>
    <col min="3" max="16384" width="10.7109375" style="6"/>
  </cols>
  <sheetData>
    <row r="1" spans="1:10">
      <c r="A1" s="6" t="s">
        <v>0</v>
      </c>
      <c r="B1" s="6">
        <v>0</v>
      </c>
      <c r="C1" s="6">
        <v>0.5</v>
      </c>
      <c r="D1" s="6">
        <v>10</v>
      </c>
      <c r="F1" s="6" t="s">
        <v>24</v>
      </c>
      <c r="G1" s="6">
        <v>0</v>
      </c>
      <c r="H1" s="6">
        <v>0.5</v>
      </c>
      <c r="I1" s="6">
        <v>10</v>
      </c>
    </row>
    <row r="2" spans="1:10">
      <c r="A2" s="6" t="s">
        <v>11</v>
      </c>
      <c r="B2" s="6">
        <f>AVERAGE(G2:G44)</f>
        <v>2996.888953488372</v>
      </c>
      <c r="C2" s="6">
        <f>AVERAGE(H2:H46)</f>
        <v>4249.9494444444435</v>
      </c>
      <c r="D2" s="6">
        <f>AVERAGE(I2:I38)</f>
        <v>5366.1790270270267</v>
      </c>
      <c r="G2" s="6">
        <v>3871.8850000000002</v>
      </c>
      <c r="H2" s="6">
        <v>3406.68</v>
      </c>
      <c r="I2" s="6">
        <v>5520.6930000000002</v>
      </c>
    </row>
    <row r="3" spans="1:10">
      <c r="A3" s="6" t="s">
        <v>12</v>
      </c>
      <c r="B3" s="6">
        <f>_xlfn.VAR.P(G2:G44)</f>
        <v>390635.79595753748</v>
      </c>
      <c r="C3" s="6">
        <f>_xlfn.VAR.P(H2:H46)</f>
        <v>1441256.7560406569</v>
      </c>
      <c r="D3" s="6">
        <f>_xlfn.VAR.P(I2:I38)</f>
        <v>1993553.6330699322</v>
      </c>
      <c r="G3" s="6">
        <v>3670.9409999999998</v>
      </c>
      <c r="H3" s="6">
        <v>5621.9430000000002</v>
      </c>
      <c r="I3" s="6">
        <v>7078.1310000000003</v>
      </c>
    </row>
    <row r="4" spans="1:10">
      <c r="A4" s="6" t="s">
        <v>17</v>
      </c>
      <c r="B4" s="6">
        <f>_xlfn.STDEV.S(G2:G44)</f>
        <v>632.40544608837843</v>
      </c>
      <c r="C4" s="6">
        <f>_xlfn.STDEV.S(H2:H46)</f>
        <v>1214.0892024086279</v>
      </c>
      <c r="D4" s="6">
        <f>_xlfn.STDEV.S(I2:I38)</f>
        <v>1431.4084402704314</v>
      </c>
      <c r="G4" s="6">
        <v>4200.424</v>
      </c>
      <c r="H4" s="6">
        <v>6556.3209999999999</v>
      </c>
      <c r="I4" s="6">
        <v>6111.2030000000004</v>
      </c>
    </row>
    <row r="5" spans="1:10">
      <c r="A5" s="6" t="s">
        <v>16</v>
      </c>
      <c r="B5" s="6">
        <f>COUNT(G2:G44)</f>
        <v>43</v>
      </c>
      <c r="C5" s="6">
        <f>COUNT(H2:H46)</f>
        <v>45</v>
      </c>
      <c r="D5" s="6">
        <f>COUNT(I2:I44)</f>
        <v>37</v>
      </c>
      <c r="G5" s="6">
        <v>2304.4630000000002</v>
      </c>
      <c r="H5" s="6">
        <v>3251.21</v>
      </c>
      <c r="I5" s="6">
        <v>6112.6880000000001</v>
      </c>
      <c r="J5" s="5"/>
    </row>
    <row r="6" spans="1:10">
      <c r="A6" s="6" t="s">
        <v>18</v>
      </c>
      <c r="B6" s="6">
        <f>B5-1</f>
        <v>42</v>
      </c>
      <c r="C6" s="6">
        <f t="shared" ref="C6:D6" si="0">C5-1</f>
        <v>44</v>
      </c>
      <c r="D6" s="6">
        <f t="shared" si="0"/>
        <v>36</v>
      </c>
      <c r="G6" s="6">
        <v>2806.8809999999999</v>
      </c>
      <c r="H6" s="6">
        <v>4793.348</v>
      </c>
      <c r="I6" s="6">
        <v>3752.8539999999998</v>
      </c>
      <c r="J6" s="5"/>
    </row>
    <row r="7" spans="1:10">
      <c r="G7" s="6">
        <v>2611.1970000000001</v>
      </c>
      <c r="H7" s="6">
        <v>5499.33</v>
      </c>
      <c r="I7" s="6">
        <v>8885.5249999999996</v>
      </c>
      <c r="J7" s="5"/>
    </row>
    <row r="8" spans="1:10">
      <c r="G8" s="6">
        <v>3126.326</v>
      </c>
      <c r="H8" s="6">
        <v>4223.384</v>
      </c>
      <c r="I8" s="6">
        <v>4571.8940000000002</v>
      </c>
      <c r="J8" s="5"/>
    </row>
    <row r="9" spans="1:10">
      <c r="G9" s="6">
        <v>1933.3979999999999</v>
      </c>
      <c r="H9" s="6">
        <v>5024.6379999999999</v>
      </c>
      <c r="I9" s="6">
        <v>4063.431</v>
      </c>
      <c r="J9" s="5"/>
    </row>
    <row r="10" spans="1:10">
      <c r="G10" s="6">
        <v>2368.6219999999998</v>
      </c>
      <c r="H10" s="6">
        <v>4487.567</v>
      </c>
      <c r="I10" s="6">
        <v>4351.9489999999996</v>
      </c>
      <c r="J10" s="5"/>
    </row>
    <row r="11" spans="1:10">
      <c r="G11" s="6">
        <v>3603.6289999999999</v>
      </c>
      <c r="H11" s="6">
        <v>4692.6149999999998</v>
      </c>
      <c r="I11" s="6">
        <v>3945.5810000000001</v>
      </c>
      <c r="J11" s="5"/>
    </row>
    <row r="12" spans="1:10">
      <c r="G12" s="6">
        <v>2275.6889999999999</v>
      </c>
      <c r="H12" s="6">
        <v>3705.3049999999998</v>
      </c>
      <c r="I12" s="6">
        <v>4604.0209999999997</v>
      </c>
      <c r="J12" s="5"/>
    </row>
    <row r="13" spans="1:10">
      <c r="B13" s="6" t="s">
        <v>13</v>
      </c>
      <c r="C13" s="6" t="s">
        <v>14</v>
      </c>
      <c r="G13" s="6">
        <v>4351.9059999999999</v>
      </c>
      <c r="H13" s="6">
        <v>3487.4160000000002</v>
      </c>
      <c r="I13" s="6">
        <v>3479.239</v>
      </c>
      <c r="J13" s="5"/>
    </row>
    <row r="14" spans="1:10">
      <c r="A14" s="6" t="s">
        <v>15</v>
      </c>
      <c r="B14" s="6">
        <f>C3/B3</f>
        <v>3.6895153259260529</v>
      </c>
      <c r="C14" s="6">
        <f>D3/C3</f>
        <v>1.3832050567773333</v>
      </c>
      <c r="G14" s="6">
        <v>2880.6419999999998</v>
      </c>
      <c r="H14" s="6">
        <v>5136.0240000000003</v>
      </c>
      <c r="I14" s="6">
        <v>3435.0030000000002</v>
      </c>
      <c r="J14" s="5"/>
    </row>
    <row r="15" spans="1:10">
      <c r="A15" s="6" t="s">
        <v>19</v>
      </c>
      <c r="B15" s="6">
        <v>0.05</v>
      </c>
      <c r="C15" s="6">
        <v>0.05</v>
      </c>
      <c r="G15" s="6">
        <v>2994.8409999999999</v>
      </c>
      <c r="H15" s="6">
        <v>4722.9650000000001</v>
      </c>
      <c r="I15" s="6">
        <v>7486.8429999999998</v>
      </c>
      <c r="J15" s="5"/>
    </row>
    <row r="16" spans="1:10">
      <c r="A16" s="6" t="s">
        <v>20</v>
      </c>
      <c r="B16" s="6">
        <f>_xlfn.F.TEST(H2:H46,G15:G44)/2</f>
        <v>1.9006287661117349E-5</v>
      </c>
      <c r="C16" s="6">
        <f>_xlfn.F.TEST(I2:I38,H15:H46)/2</f>
        <v>0.26658585477424018</v>
      </c>
      <c r="G16" s="6">
        <v>2580.3420000000001</v>
      </c>
      <c r="H16" s="6">
        <v>3823.6750000000002</v>
      </c>
      <c r="I16" s="6">
        <v>5959.9679999999998</v>
      </c>
      <c r="J16" s="5"/>
    </row>
    <row r="17" spans="1:10">
      <c r="A17" s="6" t="s">
        <v>21</v>
      </c>
      <c r="B17" s="6" t="str">
        <f>IF(B14&gt;B16,"等分散","不等分散")</f>
        <v>等分散</v>
      </c>
      <c r="C17" s="6" t="str">
        <f>IF(C14&gt;C16,"等分散","不等分散")</f>
        <v>等分散</v>
      </c>
      <c r="G17" s="6">
        <v>2557.962</v>
      </c>
      <c r="H17" s="6">
        <v>4639.4080000000004</v>
      </c>
      <c r="I17" s="6">
        <v>3073.6120000000001</v>
      </c>
      <c r="J17" s="5"/>
    </row>
    <row r="18" spans="1:10">
      <c r="A18" s="6" t="s">
        <v>26</v>
      </c>
      <c r="B18" s="6">
        <f>(B3*B6+C3*C6)/(B6+C6)</f>
        <v>928162.79879076139</v>
      </c>
      <c r="C18" s="6">
        <f>(C3*C6+D3*D6)/(C6+D6)</f>
        <v>1689790.3507038306</v>
      </c>
      <c r="G18" s="6">
        <v>2935.15</v>
      </c>
      <c r="H18" s="6">
        <v>4832.6210000000001</v>
      </c>
      <c r="I18" s="6">
        <v>2706.8560000000002</v>
      </c>
      <c r="J18" s="5"/>
    </row>
    <row r="19" spans="1:10">
      <c r="A19" s="6" t="s">
        <v>25</v>
      </c>
      <c r="B19" s="6">
        <f>(B2-C2)/SQRT(B18)/SQRT(1/B5+1/C5)</f>
        <v>-6.0990066464053898</v>
      </c>
      <c r="C19" s="6">
        <f>(C2-D2)/SQRT(C18)/SQRT(1/C5+1/D5)</f>
        <v>-3.8693436970559469</v>
      </c>
      <c r="G19" s="6">
        <v>2896.4119999999998</v>
      </c>
      <c r="H19" s="6">
        <v>4637.4549999999999</v>
      </c>
      <c r="I19" s="6">
        <v>4736.92</v>
      </c>
      <c r="J19" s="5"/>
    </row>
    <row r="20" spans="1:10">
      <c r="A20" s="6" t="s">
        <v>22</v>
      </c>
      <c r="B20" s="6">
        <f>_xlfn.T.TEST(G2:G44,H2:H46,2,2)</f>
        <v>3.9843359652919565E-8</v>
      </c>
      <c r="C20" s="6">
        <f>_xlfn.T.TEST(H2:H46,I2:I38,2,2)</f>
        <v>2.6136249984299047E-4</v>
      </c>
      <c r="G20" s="6">
        <v>3670.0819999999999</v>
      </c>
      <c r="H20" s="6">
        <v>5561.0349999999999</v>
      </c>
      <c r="I20" s="6">
        <v>4137.8950000000004</v>
      </c>
      <c r="J20" s="5"/>
    </row>
    <row r="21" spans="1:10">
      <c r="A21" s="6" t="s">
        <v>23</v>
      </c>
      <c r="B21" s="6" t="str">
        <f>IF(B15&lt;B20,"有意差なし","有意差あり")</f>
        <v>有意差あり</v>
      </c>
      <c r="C21" s="6" t="str">
        <f>IF(C15&lt;C20,"有意差なし","有意差あり")</f>
        <v>有意差あり</v>
      </c>
      <c r="G21" s="6">
        <v>2330.4520000000002</v>
      </c>
      <c r="H21" s="6">
        <v>4225.8680000000004</v>
      </c>
      <c r="I21" s="6">
        <v>4517.7929999999997</v>
      </c>
      <c r="J21" s="5"/>
    </row>
    <row r="22" spans="1:10">
      <c r="G22" s="6">
        <v>2411.444</v>
      </c>
      <c r="H22" s="6">
        <v>4988.2669999999998</v>
      </c>
      <c r="I22" s="6">
        <v>6481.55</v>
      </c>
      <c r="J22" s="5"/>
    </row>
    <row r="23" spans="1:10">
      <c r="G23" s="6">
        <v>4260.152</v>
      </c>
      <c r="H23" s="6">
        <v>4085.5929999999998</v>
      </c>
      <c r="I23" s="6">
        <v>4922.2489999999998</v>
      </c>
      <c r="J23" s="5"/>
    </row>
    <row r="24" spans="1:10">
      <c r="G24" s="6">
        <v>2386.5590000000002</v>
      </c>
      <c r="H24" s="6">
        <v>5207.4620000000004</v>
      </c>
      <c r="I24" s="6">
        <v>5301.665</v>
      </c>
      <c r="J24" s="5"/>
    </row>
    <row r="25" spans="1:10">
      <c r="G25" s="6">
        <v>2144.6930000000002</v>
      </c>
      <c r="H25" s="6">
        <v>4928.0339999999997</v>
      </c>
      <c r="I25" s="6">
        <v>4201.5360000000001</v>
      </c>
      <c r="J25" s="5"/>
    </row>
    <row r="26" spans="1:10">
      <c r="G26" s="6">
        <v>3236.125</v>
      </c>
      <c r="H26" s="6">
        <v>3469.9279999999999</v>
      </c>
      <c r="I26" s="6">
        <v>5166.3370000000004</v>
      </c>
      <c r="J26" s="5"/>
    </row>
    <row r="27" spans="1:10">
      <c r="G27" s="6">
        <v>2209.3890000000001</v>
      </c>
      <c r="H27" s="6">
        <v>3455.7530000000002</v>
      </c>
      <c r="I27" s="6">
        <v>5527.0280000000002</v>
      </c>
      <c r="J27" s="5"/>
    </row>
    <row r="28" spans="1:10">
      <c r="G28" s="6">
        <v>2737.8380000000002</v>
      </c>
      <c r="H28" s="6">
        <v>5333.8230000000003</v>
      </c>
      <c r="I28" s="6">
        <v>6120.2330000000002</v>
      </c>
      <c r="J28" s="5"/>
    </row>
    <row r="29" spans="1:10">
      <c r="G29" s="6">
        <v>2688.5929999999998</v>
      </c>
      <c r="H29" s="6">
        <v>4543.5739999999996</v>
      </c>
      <c r="I29" s="6">
        <v>8090.66</v>
      </c>
      <c r="J29" s="5"/>
    </row>
    <row r="30" spans="1:10">
      <c r="G30" s="6">
        <v>3647.4450000000002</v>
      </c>
      <c r="H30" s="6">
        <v>3995.817</v>
      </c>
      <c r="I30" s="6">
        <v>7642.3909999999996</v>
      </c>
      <c r="J30" s="5"/>
    </row>
    <row r="31" spans="1:10">
      <c r="G31" s="6">
        <v>3768.9549999999999</v>
      </c>
      <c r="H31" s="6">
        <v>5112.8860000000004</v>
      </c>
      <c r="I31" s="6">
        <v>4587.4449999999997</v>
      </c>
      <c r="J31" s="5"/>
    </row>
    <row r="32" spans="1:10">
      <c r="G32" s="6">
        <v>3206.15</v>
      </c>
      <c r="H32" s="6">
        <v>3575.3110000000001</v>
      </c>
      <c r="I32" s="6">
        <v>5549.1989999999996</v>
      </c>
      <c r="J32" s="5"/>
    </row>
    <row r="33" spans="7:10">
      <c r="G33" s="6">
        <v>2755.489</v>
      </c>
      <c r="H33" s="6">
        <v>4228.78</v>
      </c>
      <c r="I33" s="6">
        <v>6245.3440000000001</v>
      </c>
      <c r="J33" s="5"/>
    </row>
    <row r="34" spans="7:10">
      <c r="G34" s="6">
        <v>3147.1170000000002</v>
      </c>
      <c r="H34" s="6">
        <v>4538.82</v>
      </c>
      <c r="I34" s="6">
        <v>6475.4489999999996</v>
      </c>
      <c r="J34" s="5"/>
    </row>
    <row r="35" spans="7:10">
      <c r="G35" s="6">
        <v>3190.9870000000001</v>
      </c>
      <c r="H35" s="6">
        <v>5875.9340000000002</v>
      </c>
      <c r="I35" s="6">
        <v>6914.6120000000001</v>
      </c>
      <c r="J35" s="5"/>
    </row>
    <row r="36" spans="7:10">
      <c r="G36" s="6">
        <v>3312.3519999999999</v>
      </c>
      <c r="H36" s="6">
        <v>3787.5430000000001</v>
      </c>
      <c r="I36" s="6">
        <v>5175.558</v>
      </c>
      <c r="J36" s="5"/>
    </row>
    <row r="37" spans="7:10">
      <c r="G37" s="6">
        <v>2274.5619999999999</v>
      </c>
      <c r="H37" s="6">
        <v>3833.4670000000001</v>
      </c>
      <c r="I37" s="6">
        <v>5532.8329999999996</v>
      </c>
      <c r="J37" s="5"/>
    </row>
    <row r="38" spans="7:10">
      <c r="G38" s="6">
        <v>2155.335</v>
      </c>
      <c r="H38" s="6">
        <v>1795.4359999999999</v>
      </c>
      <c r="I38" s="6">
        <v>6082.4359999999997</v>
      </c>
      <c r="J38" s="5"/>
    </row>
    <row r="39" spans="7:10">
      <c r="G39" s="6">
        <v>3076.8589999999999</v>
      </c>
      <c r="H39" s="6">
        <v>2482.5529999999999</v>
      </c>
      <c r="J39" s="5"/>
    </row>
    <row r="40" spans="7:10">
      <c r="G40" s="6">
        <v>3660.5340000000001</v>
      </c>
      <c r="H40" s="6">
        <v>1916.7439999999999</v>
      </c>
      <c r="J40" s="5"/>
    </row>
    <row r="41" spans="7:10">
      <c r="G41" s="6">
        <v>2924.6480000000001</v>
      </c>
      <c r="H41" s="6">
        <v>2384.8359999999998</v>
      </c>
      <c r="J41" s="5"/>
    </row>
    <row r="42" spans="7:10">
      <c r="G42" s="6">
        <v>3534.069</v>
      </c>
      <c r="H42" s="6">
        <v>2374.7640000000001</v>
      </c>
      <c r="J42" s="5"/>
    </row>
    <row r="43" spans="7:10">
      <c r="G43" s="6">
        <v>2464.9920000000002</v>
      </c>
      <c r="H43" s="6">
        <v>2704.4740000000002</v>
      </c>
      <c r="J43" s="5"/>
    </row>
    <row r="44" spans="7:10">
      <c r="G44" s="6">
        <v>3700.694</v>
      </c>
      <c r="H44" s="6">
        <v>3114.1640000000002</v>
      </c>
      <c r="J44" s="5"/>
    </row>
    <row r="45" spans="7:10">
      <c r="H45" s="6">
        <v>3235.732</v>
      </c>
      <c r="J45" s="5"/>
    </row>
    <row r="46" spans="7:10">
      <c r="H46" s="6">
        <v>7949.2219999999998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Sheet5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鈴　木　　健　一</dc:creator>
  <cp:lastModifiedBy>鈴　木　　健　一</cp:lastModifiedBy>
  <dcterms:created xsi:type="dcterms:W3CDTF">2019-10-21T09:20:33Z</dcterms:created>
  <dcterms:modified xsi:type="dcterms:W3CDTF">2019-10-21T18:44:23Z</dcterms:modified>
</cp:coreProperties>
</file>