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80" yWindow="480" windowWidth="25120" windowHeight="169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3" i="1"/>
  <c r="G57" i="1"/>
  <c r="K72" i="1"/>
  <c r="K73" i="1"/>
  <c r="K74" i="1"/>
  <c r="K75" i="1"/>
  <c r="K76" i="1"/>
  <c r="K77" i="1"/>
  <c r="K78" i="1"/>
  <c r="K79" i="1"/>
  <c r="K80" i="1"/>
  <c r="K81" i="1"/>
  <c r="K82" i="1"/>
  <c r="K71" i="1"/>
  <c r="I81" i="1"/>
  <c r="I79" i="1"/>
  <c r="I77" i="1"/>
  <c r="I75" i="1"/>
  <c r="I73" i="1"/>
  <c r="I71" i="1"/>
  <c r="H78" i="1"/>
  <c r="H76" i="1"/>
  <c r="H74" i="1"/>
  <c r="H72" i="1"/>
  <c r="H70" i="1"/>
  <c r="G82" i="1"/>
  <c r="G80" i="1"/>
  <c r="G78" i="1"/>
  <c r="G76" i="1"/>
  <c r="G74" i="1"/>
  <c r="G72" i="1"/>
  <c r="I56" i="1"/>
  <c r="I54" i="1"/>
  <c r="I52" i="1"/>
  <c r="I50" i="1"/>
  <c r="I48" i="1"/>
  <c r="I46" i="1"/>
  <c r="H53" i="1"/>
  <c r="H51" i="1"/>
  <c r="H49" i="1"/>
  <c r="H47" i="1"/>
  <c r="H45" i="1"/>
  <c r="G55" i="1"/>
  <c r="G53" i="1"/>
  <c r="G51" i="1"/>
  <c r="G49" i="1"/>
  <c r="D65" i="1"/>
  <c r="D66" i="1"/>
  <c r="D67" i="1"/>
  <c r="D68" i="1"/>
  <c r="D64" i="1"/>
  <c r="C65" i="1"/>
  <c r="C66" i="1"/>
  <c r="C67" i="1"/>
  <c r="C68" i="1"/>
  <c r="C64" i="1"/>
  <c r="D56" i="1"/>
  <c r="D57" i="1"/>
  <c r="D58" i="1"/>
  <c r="D59" i="1"/>
  <c r="D60" i="1"/>
  <c r="D55" i="1"/>
  <c r="C56" i="1"/>
  <c r="C57" i="1"/>
  <c r="C58" i="1"/>
  <c r="C59" i="1"/>
  <c r="C60" i="1"/>
  <c r="C55" i="1"/>
  <c r="D46" i="1"/>
  <c r="D47" i="1"/>
  <c r="D48" i="1"/>
  <c r="D49" i="1"/>
  <c r="D50" i="1"/>
  <c r="D45" i="1"/>
  <c r="D7" i="2"/>
  <c r="D8" i="2"/>
  <c r="D9" i="2"/>
  <c r="D10" i="2"/>
  <c r="D6" i="2"/>
  <c r="C46" i="1"/>
  <c r="C47" i="1"/>
  <c r="C48" i="1"/>
  <c r="C49" i="1"/>
  <c r="C50" i="1"/>
  <c r="C45" i="1"/>
  <c r="C7" i="2"/>
  <c r="C8" i="2"/>
  <c r="C9" i="2"/>
  <c r="C10" i="2"/>
  <c r="C6" i="2"/>
  <c r="D24" i="1"/>
  <c r="D25" i="1"/>
  <c r="D26" i="1"/>
  <c r="D27" i="1"/>
  <c r="D23" i="1"/>
  <c r="G12" i="1"/>
  <c r="G10" i="1"/>
  <c r="G8" i="1"/>
  <c r="G6" i="1"/>
  <c r="G4" i="1"/>
</calcChain>
</file>

<file path=xl/sharedStrings.xml><?xml version="1.0" encoding="utf-8"?>
<sst xmlns="http://schemas.openxmlformats.org/spreadsheetml/2006/main" count="77" uniqueCount="25">
  <si>
    <t>INDY2</t>
  </si>
  <si>
    <t>ARCHER</t>
  </si>
  <si>
    <t>AWS-EC2</t>
  </si>
  <si>
    <t>N/A</t>
  </si>
  <si>
    <t>#of Core</t>
  </si>
  <si>
    <t>Simulation total time in second</t>
  </si>
  <si>
    <t>#Compute node</t>
  </si>
  <si>
    <t>Perf Delta</t>
  </si>
  <si>
    <t>Simulation time</t>
  </si>
  <si>
    <t># Compute nodes</t>
  </si>
  <si>
    <t>Core</t>
  </si>
  <si>
    <t>Time / s</t>
  </si>
  <si>
    <t>Core count</t>
  </si>
  <si>
    <t>Execution time</t>
  </si>
  <si>
    <t>Speed up</t>
  </si>
  <si>
    <t>Efficienc</t>
  </si>
  <si>
    <t>EFFICIENCY</t>
  </si>
  <si>
    <t>EFFICIENCY INDY2</t>
  </si>
  <si>
    <t>Time/s</t>
  </si>
  <si>
    <t>Efficiency</t>
  </si>
  <si>
    <t>EFFICIENCY  ARCHER</t>
  </si>
  <si>
    <t>EFFICIENCY AWS-EC2</t>
  </si>
  <si>
    <t>Ideal speedup</t>
  </si>
  <si>
    <t>Speedup</t>
  </si>
  <si>
    <t>Ideal parallel 
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</si>
</sst>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wrapText="1"/>
    </xf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INDY2</c:v>
                </c:pt>
              </c:strCache>
            </c:strRef>
          </c:tx>
          <c:spPr>
            <a:ln w="47625">
              <a:noFill/>
            </a:ln>
          </c:spPr>
          <c:trendline>
            <c:name/>
            <c:spPr>
              <a:ln>
                <a:solidFill>
                  <a:srgbClr val="3366FF"/>
                </a:solidFill>
                <a:prstDash val="lgDash"/>
              </a:ln>
            </c:spPr>
            <c:trendlineType val="power"/>
            <c:dispRSqr val="0"/>
            <c:dispEq val="0"/>
          </c:trendline>
          <c:xVal>
            <c:numRef>
              <c:f>Sheet1!$B$4:$B$16</c:f>
              <c:numCache>
                <c:formatCode>General</c:formatCode>
                <c:ptCount val="13"/>
                <c:pt idx="0">
                  <c:v>18.0</c:v>
                </c:pt>
                <c:pt idx="1">
                  <c:v>24.0</c:v>
                </c:pt>
                <c:pt idx="2">
                  <c:v>36.0</c:v>
                </c:pt>
                <c:pt idx="3">
                  <c:v>48.0</c:v>
                </c:pt>
                <c:pt idx="4">
                  <c:v>72.0</c:v>
                </c:pt>
                <c:pt idx="5">
                  <c:v>96.0</c:v>
                </c:pt>
                <c:pt idx="6">
                  <c:v>144.0</c:v>
                </c:pt>
                <c:pt idx="7">
                  <c:v>192.0</c:v>
                </c:pt>
                <c:pt idx="8">
                  <c:v>288.0</c:v>
                </c:pt>
                <c:pt idx="9">
                  <c:v>384.0</c:v>
                </c:pt>
                <c:pt idx="10">
                  <c:v>576.0</c:v>
                </c:pt>
                <c:pt idx="11">
                  <c:v>768.0</c:v>
                </c:pt>
                <c:pt idx="12">
                  <c:v>1152.0</c:v>
                </c:pt>
              </c:numCache>
            </c:numRef>
          </c:xVal>
          <c:yVal>
            <c:numRef>
              <c:f>Sheet1!$C$4:$C$16</c:f>
              <c:numCache>
                <c:formatCode>General</c:formatCode>
                <c:ptCount val="13"/>
                <c:pt idx="2">
                  <c:v>24.7</c:v>
                </c:pt>
                <c:pt idx="4">
                  <c:v>12.7</c:v>
                </c:pt>
                <c:pt idx="6">
                  <c:v>7.08</c:v>
                </c:pt>
                <c:pt idx="8">
                  <c:v>3.44</c:v>
                </c:pt>
                <c:pt idx="10">
                  <c:v>1.81</c:v>
                </c:pt>
                <c:pt idx="12">
                  <c:v>1.58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AWS-EC2</c:v>
                </c:pt>
              </c:strCache>
            </c:strRef>
          </c:tx>
          <c:spPr>
            <a:ln w="47625">
              <a:noFill/>
            </a:ln>
          </c:spPr>
          <c:trendline>
            <c:name/>
            <c:spPr>
              <a:ln>
                <a:solidFill>
                  <a:srgbClr val="FF0000"/>
                </a:solidFill>
                <a:prstDash val="lgDash"/>
              </a:ln>
            </c:spPr>
            <c:trendlineType val="power"/>
            <c:dispRSqr val="0"/>
            <c:dispEq val="0"/>
          </c:trendline>
          <c:xVal>
            <c:numRef>
              <c:f>Sheet1!$B$4:$B$16</c:f>
              <c:numCache>
                <c:formatCode>General</c:formatCode>
                <c:ptCount val="13"/>
                <c:pt idx="0">
                  <c:v>18.0</c:v>
                </c:pt>
                <c:pt idx="1">
                  <c:v>24.0</c:v>
                </c:pt>
                <c:pt idx="2">
                  <c:v>36.0</c:v>
                </c:pt>
                <c:pt idx="3">
                  <c:v>48.0</c:v>
                </c:pt>
                <c:pt idx="4">
                  <c:v>72.0</c:v>
                </c:pt>
                <c:pt idx="5">
                  <c:v>96.0</c:v>
                </c:pt>
                <c:pt idx="6">
                  <c:v>144.0</c:v>
                </c:pt>
                <c:pt idx="7">
                  <c:v>192.0</c:v>
                </c:pt>
                <c:pt idx="8">
                  <c:v>288.0</c:v>
                </c:pt>
                <c:pt idx="9">
                  <c:v>384.0</c:v>
                </c:pt>
                <c:pt idx="10">
                  <c:v>576.0</c:v>
                </c:pt>
                <c:pt idx="11">
                  <c:v>768.0</c:v>
                </c:pt>
                <c:pt idx="12">
                  <c:v>1152.0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35.3</c:v>
                </c:pt>
                <c:pt idx="2">
                  <c:v>24.6</c:v>
                </c:pt>
                <c:pt idx="4">
                  <c:v>16.8</c:v>
                </c:pt>
                <c:pt idx="6">
                  <c:v>11.5</c:v>
                </c:pt>
                <c:pt idx="8">
                  <c:v>10.3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ARCHER</c:v>
                </c:pt>
              </c:strCache>
            </c:strRef>
          </c:tx>
          <c:spPr>
            <a:ln w="47625">
              <a:noFill/>
            </a:ln>
          </c:spPr>
          <c:trendline>
            <c:name/>
            <c:spPr>
              <a:ln>
                <a:solidFill>
                  <a:schemeClr val="accent3"/>
                </a:solidFill>
                <a:prstDash val="lgDash"/>
              </a:ln>
            </c:spPr>
            <c:trendlineType val="power"/>
            <c:dispRSqr val="0"/>
            <c:dispEq val="0"/>
          </c:trendline>
          <c:xVal>
            <c:numRef>
              <c:f>Sheet1!$B$4:$B$16</c:f>
              <c:numCache>
                <c:formatCode>General</c:formatCode>
                <c:ptCount val="13"/>
                <c:pt idx="0">
                  <c:v>18.0</c:v>
                </c:pt>
                <c:pt idx="1">
                  <c:v>24.0</c:v>
                </c:pt>
                <c:pt idx="2">
                  <c:v>36.0</c:v>
                </c:pt>
                <c:pt idx="3">
                  <c:v>48.0</c:v>
                </c:pt>
                <c:pt idx="4">
                  <c:v>72.0</c:v>
                </c:pt>
                <c:pt idx="5">
                  <c:v>96.0</c:v>
                </c:pt>
                <c:pt idx="6">
                  <c:v>144.0</c:v>
                </c:pt>
                <c:pt idx="7">
                  <c:v>192.0</c:v>
                </c:pt>
                <c:pt idx="8">
                  <c:v>288.0</c:v>
                </c:pt>
                <c:pt idx="9">
                  <c:v>384.0</c:v>
                </c:pt>
                <c:pt idx="10">
                  <c:v>576.0</c:v>
                </c:pt>
                <c:pt idx="11">
                  <c:v>768.0</c:v>
                </c:pt>
                <c:pt idx="12">
                  <c:v>1152.0</c:v>
                </c:pt>
              </c:numCache>
            </c:numRef>
          </c:xVal>
          <c:yVal>
            <c:numRef>
              <c:f>Sheet1!$E$4:$E$16</c:f>
              <c:numCache>
                <c:formatCode>General</c:formatCode>
                <c:ptCount val="13"/>
                <c:pt idx="1">
                  <c:v>33.6</c:v>
                </c:pt>
                <c:pt idx="3">
                  <c:v>22.1</c:v>
                </c:pt>
                <c:pt idx="5">
                  <c:v>13.4</c:v>
                </c:pt>
                <c:pt idx="7">
                  <c:v>9.81</c:v>
                </c:pt>
                <c:pt idx="9">
                  <c:v>9.94</c:v>
                </c:pt>
                <c:pt idx="11">
                  <c:v>9.64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329272"/>
        <c:axId val="-2141855304"/>
      </c:scatterChart>
      <c:valAx>
        <c:axId val="-2146329272"/>
        <c:scaling>
          <c:logBase val="10.0"/>
          <c:orientation val="minMax"/>
          <c:max val="1300.0"/>
          <c:min val="1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Cores (Log10)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855304"/>
        <c:crosses val="autoZero"/>
        <c:crossBetween val="midCat"/>
      </c:valAx>
      <c:valAx>
        <c:axId val="-214185530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 / S  (Log10)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329272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span"/>
    <c:showDLblsOverMax val="0"/>
  </c:chart>
  <c:spPr>
    <a:ln>
      <a:solidFill>
        <a:srgbClr val="4F81BD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Sheet1!$G$44</c:f>
              <c:strCache>
                <c:ptCount val="1"/>
                <c:pt idx="0">
                  <c:v>INDY2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lgDash"/>
              </a:ln>
            </c:spPr>
            <c:trendlineType val="log"/>
            <c:dispRSqr val="0"/>
            <c:dispEq val="0"/>
          </c:trendline>
          <c:xVal>
            <c:numRef>
              <c:f>Sheet1!$F$45:$F$57</c:f>
              <c:numCache>
                <c:formatCode>General</c:formatCode>
                <c:ptCount val="13"/>
                <c:pt idx="0">
                  <c:v>18.0</c:v>
                </c:pt>
                <c:pt idx="1">
                  <c:v>24.0</c:v>
                </c:pt>
                <c:pt idx="2">
                  <c:v>36.0</c:v>
                </c:pt>
                <c:pt idx="3">
                  <c:v>48.0</c:v>
                </c:pt>
                <c:pt idx="4">
                  <c:v>72.0</c:v>
                </c:pt>
                <c:pt idx="5">
                  <c:v>96.0</c:v>
                </c:pt>
                <c:pt idx="6">
                  <c:v>144.0</c:v>
                </c:pt>
                <c:pt idx="7">
                  <c:v>192.0</c:v>
                </c:pt>
                <c:pt idx="8">
                  <c:v>288.0</c:v>
                </c:pt>
                <c:pt idx="9">
                  <c:v>384.0</c:v>
                </c:pt>
                <c:pt idx="10">
                  <c:v>576.0</c:v>
                </c:pt>
                <c:pt idx="11">
                  <c:v>768.0</c:v>
                </c:pt>
                <c:pt idx="12">
                  <c:v>1152.0</c:v>
                </c:pt>
              </c:numCache>
            </c:numRef>
          </c:xVal>
          <c:yVal>
            <c:numRef>
              <c:f>Sheet1!$G$45:$G$57</c:f>
              <c:numCache>
                <c:formatCode>General</c:formatCode>
                <c:ptCount val="13"/>
                <c:pt idx="2">
                  <c:v>1.0</c:v>
                </c:pt>
                <c:pt idx="4">
                  <c:v>0.97244094488189</c:v>
                </c:pt>
                <c:pt idx="6">
                  <c:v>0.872175141242938</c:v>
                </c:pt>
                <c:pt idx="8">
                  <c:v>0.897529069767442</c:v>
                </c:pt>
                <c:pt idx="10">
                  <c:v>0.852900552486188</c:v>
                </c:pt>
                <c:pt idx="12">
                  <c:v>0.488528481012658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Sheet1!$H$44</c:f>
              <c:strCache>
                <c:ptCount val="1"/>
                <c:pt idx="0">
                  <c:v>AWS-EC2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og"/>
            <c:dispRSqr val="0"/>
            <c:dispEq val="0"/>
          </c:trendline>
          <c:xVal>
            <c:numRef>
              <c:f>Sheet1!$F$45:$F$57</c:f>
              <c:numCache>
                <c:formatCode>General</c:formatCode>
                <c:ptCount val="13"/>
                <c:pt idx="0">
                  <c:v>18.0</c:v>
                </c:pt>
                <c:pt idx="1">
                  <c:v>24.0</c:v>
                </c:pt>
                <c:pt idx="2">
                  <c:v>36.0</c:v>
                </c:pt>
                <c:pt idx="3">
                  <c:v>48.0</c:v>
                </c:pt>
                <c:pt idx="4">
                  <c:v>72.0</c:v>
                </c:pt>
                <c:pt idx="5">
                  <c:v>96.0</c:v>
                </c:pt>
                <c:pt idx="6">
                  <c:v>144.0</c:v>
                </c:pt>
                <c:pt idx="7">
                  <c:v>192.0</c:v>
                </c:pt>
                <c:pt idx="8">
                  <c:v>288.0</c:v>
                </c:pt>
                <c:pt idx="9">
                  <c:v>384.0</c:v>
                </c:pt>
                <c:pt idx="10">
                  <c:v>576.0</c:v>
                </c:pt>
                <c:pt idx="11">
                  <c:v>768.0</c:v>
                </c:pt>
                <c:pt idx="12">
                  <c:v>1152.0</c:v>
                </c:pt>
              </c:numCache>
            </c:numRef>
          </c:xVal>
          <c:yVal>
            <c:numRef>
              <c:f>Sheet1!$H$45:$H$57</c:f>
              <c:numCache>
                <c:formatCode>General</c:formatCode>
                <c:ptCount val="13"/>
                <c:pt idx="0">
                  <c:v>1.0</c:v>
                </c:pt>
                <c:pt idx="2">
                  <c:v>0.717479674796748</c:v>
                </c:pt>
                <c:pt idx="4">
                  <c:v>0.525297619047619</c:v>
                </c:pt>
                <c:pt idx="6">
                  <c:v>0.383695652173913</c:v>
                </c:pt>
                <c:pt idx="8">
                  <c:v>0.214199029126214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Sheet1!$I$44</c:f>
              <c:strCache>
                <c:ptCount val="1"/>
                <c:pt idx="0">
                  <c:v>ARCHER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  <a:prstDash val="lgDash"/>
              </a:ln>
            </c:spPr>
            <c:trendlineType val="log"/>
            <c:dispRSqr val="0"/>
            <c:dispEq val="0"/>
          </c:trendline>
          <c:xVal>
            <c:numRef>
              <c:f>Sheet1!$F$45:$F$57</c:f>
              <c:numCache>
                <c:formatCode>General</c:formatCode>
                <c:ptCount val="13"/>
                <c:pt idx="0">
                  <c:v>18.0</c:v>
                </c:pt>
                <c:pt idx="1">
                  <c:v>24.0</c:v>
                </c:pt>
                <c:pt idx="2">
                  <c:v>36.0</c:v>
                </c:pt>
                <c:pt idx="3">
                  <c:v>48.0</c:v>
                </c:pt>
                <c:pt idx="4">
                  <c:v>72.0</c:v>
                </c:pt>
                <c:pt idx="5">
                  <c:v>96.0</c:v>
                </c:pt>
                <c:pt idx="6">
                  <c:v>144.0</c:v>
                </c:pt>
                <c:pt idx="7">
                  <c:v>192.0</c:v>
                </c:pt>
                <c:pt idx="8">
                  <c:v>288.0</c:v>
                </c:pt>
                <c:pt idx="9">
                  <c:v>384.0</c:v>
                </c:pt>
                <c:pt idx="10">
                  <c:v>576.0</c:v>
                </c:pt>
                <c:pt idx="11">
                  <c:v>768.0</c:v>
                </c:pt>
                <c:pt idx="12">
                  <c:v>1152.0</c:v>
                </c:pt>
              </c:numCache>
            </c:numRef>
          </c:xVal>
          <c:yVal>
            <c:numRef>
              <c:f>Sheet1!$I$45:$I$57</c:f>
              <c:numCache>
                <c:formatCode>General</c:formatCode>
                <c:ptCount val="13"/>
                <c:pt idx="1">
                  <c:v>1.0</c:v>
                </c:pt>
                <c:pt idx="3">
                  <c:v>0.760180995475113</c:v>
                </c:pt>
                <c:pt idx="5">
                  <c:v>0.626865671641791</c:v>
                </c:pt>
                <c:pt idx="7">
                  <c:v>0.428134556574924</c:v>
                </c:pt>
                <c:pt idx="9">
                  <c:v>0.211267605633803</c:v>
                </c:pt>
                <c:pt idx="11">
                  <c:v>0.108921161825726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Sheet1!$K$44</c:f>
              <c:strCache>
                <c:ptCount val="1"/>
                <c:pt idx="0">
                  <c:v>Ideal parallel _x000d_efficiency</c:v>
                </c:pt>
              </c:strCache>
            </c:strRef>
          </c:tx>
          <c:xVal>
            <c:numRef>
              <c:f>Sheet1!$J$45:$J$57</c:f>
              <c:numCache>
                <c:formatCode>General</c:formatCode>
                <c:ptCount val="13"/>
                <c:pt idx="0">
                  <c:v>1.0</c:v>
                </c:pt>
                <c:pt idx="12">
                  <c:v>10000.0</c:v>
                </c:pt>
              </c:numCache>
            </c:numRef>
          </c:xVal>
          <c:yVal>
            <c:numRef>
              <c:f>Sheet1!$K$45:$K$57</c:f>
              <c:numCache>
                <c:formatCode>General</c:formatCode>
                <c:ptCount val="13"/>
                <c:pt idx="0">
                  <c:v>1.0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65896"/>
        <c:axId val="-2145111160"/>
      </c:scatterChart>
      <c:valAx>
        <c:axId val="-2140565896"/>
        <c:scaling>
          <c:logBase val="10.0"/>
          <c:orientation val="minMax"/>
          <c:max val="1200.0"/>
          <c:min val="1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Core</a:t>
                </a:r>
                <a:r>
                  <a:rPr lang="en-US" sz="1400" baseline="0"/>
                  <a:t> (Log10)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111160"/>
        <c:crosses val="autoZero"/>
        <c:crossBetween val="midCat"/>
      </c:valAx>
      <c:valAx>
        <c:axId val="-2145111160"/>
        <c:scaling>
          <c:orientation val="minMax"/>
          <c:max val="1.1"/>
          <c:min val="0.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Parallel</a:t>
                </a:r>
                <a:r>
                  <a:rPr lang="en-US" sz="1400" baseline="0"/>
                  <a:t> </a:t>
                </a:r>
                <a:r>
                  <a:rPr lang="en-US" sz="1400"/>
                  <a:t>Efficiency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565896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1</xdr:row>
      <xdr:rowOff>139700</xdr:rowOff>
    </xdr:from>
    <xdr:to>
      <xdr:col>20</xdr:col>
      <xdr:colOff>203200</xdr:colOff>
      <xdr:row>38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558800</xdr:colOff>
      <xdr:row>40</xdr:row>
      <xdr:rowOff>63500</xdr:rowOff>
    </xdr:from>
    <xdr:to>
      <xdr:col>21</xdr:col>
      <xdr:colOff>800100</xdr:colOff>
      <xdr:row>73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4"/>
  <sheetViews>
    <sheetView tabSelected="1" workbookViewId="0">
      <selection activeCell="F28" sqref="F28"/>
    </sheetView>
  </sheetViews>
  <sheetFormatPr baseColWidth="10" defaultRowHeight="15" x14ac:dyDescent="0"/>
  <cols>
    <col min="1" max="1" width="20.33203125" customWidth="1"/>
    <col min="5" max="5" width="17.6640625" customWidth="1"/>
    <col min="6" max="6" width="19.6640625" bestFit="1" customWidth="1"/>
    <col min="7" max="7" width="21" bestFit="1" customWidth="1"/>
    <col min="10" max="10" width="12.33203125" customWidth="1"/>
  </cols>
  <sheetData>
    <row r="2" spans="2:7">
      <c r="C2" s="2" t="s">
        <v>5</v>
      </c>
      <c r="D2" s="2"/>
      <c r="E2" s="2"/>
    </row>
    <row r="3" spans="2:7">
      <c r="B3" t="s">
        <v>4</v>
      </c>
      <c r="C3" t="s">
        <v>0</v>
      </c>
      <c r="D3" t="s">
        <v>2</v>
      </c>
      <c r="E3" t="s">
        <v>1</v>
      </c>
    </row>
    <row r="4" spans="2:7">
      <c r="B4">
        <v>18</v>
      </c>
      <c r="D4">
        <v>35.299999999999997</v>
      </c>
      <c r="G4">
        <f>36.3/33.6</f>
        <v>1.0803571428571428</v>
      </c>
    </row>
    <row r="5" spans="2:7">
      <c r="B5">
        <v>24</v>
      </c>
      <c r="E5">
        <v>33.6</v>
      </c>
    </row>
    <row r="6" spans="2:7">
      <c r="B6">
        <v>36</v>
      </c>
      <c r="C6">
        <v>24.7</v>
      </c>
      <c r="D6">
        <v>24.6</v>
      </c>
      <c r="G6">
        <f>29.9/22.1</f>
        <v>1.3529411764705881</v>
      </c>
    </row>
    <row r="7" spans="2:7">
      <c r="B7">
        <v>48</v>
      </c>
      <c r="E7">
        <v>22.1</v>
      </c>
    </row>
    <row r="8" spans="2:7">
      <c r="B8">
        <v>72</v>
      </c>
      <c r="C8">
        <v>12.7</v>
      </c>
      <c r="D8">
        <v>16.8</v>
      </c>
      <c r="G8">
        <f>36.5/13.4</f>
        <v>2.7238805970149254</v>
      </c>
    </row>
    <row r="9" spans="2:7">
      <c r="B9">
        <v>96</v>
      </c>
      <c r="E9">
        <v>13.4</v>
      </c>
    </row>
    <row r="10" spans="2:7">
      <c r="B10">
        <v>144</v>
      </c>
      <c r="C10">
        <v>7.08</v>
      </c>
      <c r="D10">
        <v>11.5</v>
      </c>
      <c r="G10">
        <f>32.4/9.81</f>
        <v>3.3027522935779814</v>
      </c>
    </row>
    <row r="11" spans="2:7">
      <c r="B11">
        <v>192</v>
      </c>
      <c r="E11">
        <v>9.81</v>
      </c>
    </row>
    <row r="12" spans="2:7">
      <c r="B12">
        <v>288</v>
      </c>
      <c r="C12">
        <v>3.44</v>
      </c>
      <c r="D12">
        <v>10.3</v>
      </c>
      <c r="G12">
        <f>20.4/9.94</f>
        <v>2.0523138832997989</v>
      </c>
    </row>
    <row r="13" spans="2:7">
      <c r="B13">
        <v>384</v>
      </c>
      <c r="E13">
        <v>9.94</v>
      </c>
    </row>
    <row r="14" spans="2:7">
      <c r="B14">
        <v>576</v>
      </c>
      <c r="C14">
        <v>1.81</v>
      </c>
    </row>
    <row r="15" spans="2:7">
      <c r="B15">
        <v>768</v>
      </c>
      <c r="E15">
        <v>9.64</v>
      </c>
    </row>
    <row r="16" spans="2:7">
      <c r="B16">
        <v>1152</v>
      </c>
      <c r="C16">
        <v>1.58</v>
      </c>
    </row>
    <row r="21" spans="1:8">
      <c r="B21" s="2" t="s">
        <v>8</v>
      </c>
      <c r="C21" s="2"/>
    </row>
    <row r="22" spans="1:8">
      <c r="A22" t="s">
        <v>6</v>
      </c>
      <c r="B22" t="s">
        <v>2</v>
      </c>
      <c r="C22" t="s">
        <v>1</v>
      </c>
      <c r="D22" t="s">
        <v>7</v>
      </c>
      <c r="E22" t="s">
        <v>0</v>
      </c>
      <c r="F22" t="s">
        <v>7</v>
      </c>
    </row>
    <row r="23" spans="1:8">
      <c r="A23">
        <v>1</v>
      </c>
      <c r="B23">
        <v>35.299999999999997</v>
      </c>
      <c r="C23">
        <v>33.6</v>
      </c>
      <c r="D23">
        <f>B23/C23</f>
        <v>1.0505952380952379</v>
      </c>
      <c r="E23">
        <v>24.7</v>
      </c>
      <c r="F23">
        <f>B23/E23</f>
        <v>1.42914979757085</v>
      </c>
    </row>
    <row r="24" spans="1:8">
      <c r="A24">
        <v>2</v>
      </c>
      <c r="B24">
        <v>24.6</v>
      </c>
      <c r="C24">
        <v>22.1</v>
      </c>
      <c r="D24">
        <f t="shared" ref="D24:D27" si="0">B24/C24</f>
        <v>1.1131221719457014</v>
      </c>
      <c r="E24">
        <v>12.7</v>
      </c>
      <c r="F24">
        <f t="shared" ref="F24:F27" si="1">B24/E24</f>
        <v>1.9370078740157481</v>
      </c>
    </row>
    <row r="25" spans="1:8">
      <c r="A25">
        <v>3</v>
      </c>
      <c r="B25">
        <v>16.8</v>
      </c>
      <c r="C25">
        <v>13.4</v>
      </c>
      <c r="D25">
        <f t="shared" si="0"/>
        <v>1.2537313432835822</v>
      </c>
      <c r="E25">
        <v>7.08</v>
      </c>
      <c r="F25">
        <f t="shared" si="1"/>
        <v>2.3728813559322033</v>
      </c>
    </row>
    <row r="26" spans="1:8">
      <c r="A26">
        <v>4</v>
      </c>
      <c r="B26">
        <v>11.5</v>
      </c>
      <c r="C26">
        <v>9.81</v>
      </c>
      <c r="D26">
        <f t="shared" si="0"/>
        <v>1.1722731906218145</v>
      </c>
      <c r="E26">
        <v>3.44</v>
      </c>
      <c r="F26">
        <f t="shared" si="1"/>
        <v>3.3430232558139537</v>
      </c>
    </row>
    <row r="27" spans="1:8">
      <c r="A27">
        <v>5</v>
      </c>
      <c r="B27">
        <v>10.3</v>
      </c>
      <c r="C27">
        <v>9.94</v>
      </c>
      <c r="D27">
        <f t="shared" si="0"/>
        <v>1.0362173038229376</v>
      </c>
      <c r="E27">
        <v>1.81</v>
      </c>
      <c r="F27">
        <f t="shared" si="1"/>
        <v>5.6906077348066297</v>
      </c>
    </row>
    <row r="28" spans="1:8">
      <c r="C28">
        <v>9.64</v>
      </c>
      <c r="E28">
        <v>1.58</v>
      </c>
    </row>
    <row r="32" spans="1:8">
      <c r="A32" s="11" t="s">
        <v>9</v>
      </c>
      <c r="B32" s="4" t="s">
        <v>0</v>
      </c>
      <c r="C32" s="4"/>
      <c r="D32" s="4" t="s">
        <v>1</v>
      </c>
      <c r="E32" s="4"/>
      <c r="F32" s="4" t="s">
        <v>2</v>
      </c>
      <c r="G32" s="4"/>
      <c r="H32" s="1"/>
    </row>
    <row r="33" spans="1:11">
      <c r="A33" s="12"/>
      <c r="B33" s="3" t="s">
        <v>10</v>
      </c>
      <c r="C33" s="5" t="s">
        <v>11</v>
      </c>
      <c r="D33" s="5" t="s">
        <v>10</v>
      </c>
      <c r="E33" s="5" t="s">
        <v>11</v>
      </c>
      <c r="F33" s="5" t="s">
        <v>10</v>
      </c>
      <c r="G33" s="5" t="s">
        <v>11</v>
      </c>
    </row>
    <row r="34" spans="1:11">
      <c r="A34" s="5">
        <v>1</v>
      </c>
      <c r="B34" s="9">
        <v>36</v>
      </c>
      <c r="C34" s="5">
        <v>24.7</v>
      </c>
      <c r="D34" s="5">
        <v>24</v>
      </c>
      <c r="E34" s="5">
        <v>33.6</v>
      </c>
      <c r="F34" s="5">
        <v>18</v>
      </c>
      <c r="G34" s="5">
        <v>35.299999999999997</v>
      </c>
    </row>
    <row r="35" spans="1:11">
      <c r="A35" s="8">
        <v>2</v>
      </c>
      <c r="B35" s="7">
        <v>72</v>
      </c>
      <c r="C35" s="8">
        <v>12.7</v>
      </c>
      <c r="D35" s="8">
        <v>48</v>
      </c>
      <c r="E35" s="8">
        <v>22.1</v>
      </c>
      <c r="F35" s="8">
        <v>36</v>
      </c>
      <c r="G35" s="8">
        <v>24.6</v>
      </c>
    </row>
    <row r="36" spans="1:11">
      <c r="A36" s="8">
        <v>3</v>
      </c>
      <c r="B36" s="7">
        <v>144</v>
      </c>
      <c r="C36" s="8">
        <v>7.08</v>
      </c>
      <c r="D36" s="8">
        <v>96</v>
      </c>
      <c r="E36" s="8">
        <v>13.4</v>
      </c>
      <c r="F36" s="8">
        <v>72</v>
      </c>
      <c r="G36" s="8">
        <v>16.8</v>
      </c>
    </row>
    <row r="37" spans="1:11">
      <c r="A37" s="8">
        <v>4</v>
      </c>
      <c r="B37" s="7">
        <v>288</v>
      </c>
      <c r="C37" s="8">
        <v>3.44</v>
      </c>
      <c r="D37" s="8">
        <v>192</v>
      </c>
      <c r="E37" s="8">
        <v>9.81</v>
      </c>
      <c r="F37" s="8">
        <v>144</v>
      </c>
      <c r="G37" s="8">
        <v>11.5</v>
      </c>
    </row>
    <row r="38" spans="1:11">
      <c r="A38" s="8">
        <v>5</v>
      </c>
      <c r="B38" s="7">
        <v>576</v>
      </c>
      <c r="C38" s="8">
        <v>1.81</v>
      </c>
      <c r="D38" s="8">
        <v>384</v>
      </c>
      <c r="E38" s="8">
        <v>9.94</v>
      </c>
      <c r="F38" s="8">
        <v>288</v>
      </c>
      <c r="G38" s="8">
        <v>10.3</v>
      </c>
    </row>
    <row r="39" spans="1:11">
      <c r="A39" s="6">
        <v>6</v>
      </c>
      <c r="B39" s="10">
        <v>1152</v>
      </c>
      <c r="C39" s="6">
        <v>1.58</v>
      </c>
      <c r="D39" s="6">
        <v>768</v>
      </c>
      <c r="E39" s="6">
        <v>9.64</v>
      </c>
      <c r="F39" s="6" t="s">
        <v>3</v>
      </c>
      <c r="G39" s="6" t="s">
        <v>3</v>
      </c>
    </row>
    <row r="43" spans="1:11">
      <c r="A43" s="2" t="s">
        <v>17</v>
      </c>
      <c r="B43" s="2"/>
      <c r="C43" s="2"/>
      <c r="D43" s="2"/>
      <c r="G43" s="2" t="s">
        <v>16</v>
      </c>
      <c r="H43" s="2"/>
      <c r="I43" s="2"/>
    </row>
    <row r="44" spans="1:11" ht="45">
      <c r="A44" s="1" t="s">
        <v>10</v>
      </c>
      <c r="B44" t="s">
        <v>18</v>
      </c>
      <c r="C44" t="s">
        <v>14</v>
      </c>
      <c r="D44" t="s">
        <v>19</v>
      </c>
      <c r="F44" t="s">
        <v>4</v>
      </c>
      <c r="G44" t="s">
        <v>0</v>
      </c>
      <c r="H44" t="s">
        <v>2</v>
      </c>
      <c r="I44" t="s">
        <v>1</v>
      </c>
      <c r="J44" t="s">
        <v>10</v>
      </c>
      <c r="K44" s="18" t="s">
        <v>24</v>
      </c>
    </row>
    <row r="45" spans="1:11">
      <c r="A45" s="9">
        <v>36</v>
      </c>
      <c r="B45" s="5">
        <v>24.7</v>
      </c>
      <c r="C45">
        <f>$B$45 /B45</f>
        <v>1</v>
      </c>
      <c r="D45">
        <f>(C45/A45) * $A$45</f>
        <v>1</v>
      </c>
      <c r="F45">
        <v>18</v>
      </c>
      <c r="H45">
        <f>D64</f>
        <v>1</v>
      </c>
      <c r="J45">
        <v>1</v>
      </c>
      <c r="K45">
        <v>1</v>
      </c>
    </row>
    <row r="46" spans="1:11">
      <c r="A46" s="7">
        <v>72</v>
      </c>
      <c r="B46" s="8">
        <v>12.7</v>
      </c>
      <c r="C46">
        <f t="shared" ref="C46:C50" si="2">$B$45 /B46</f>
        <v>1.9448818897637796</v>
      </c>
      <c r="D46">
        <f t="shared" ref="D46:D50" si="3">(C46/A46) * $A$45</f>
        <v>0.97244094488188981</v>
      </c>
      <c r="F46">
        <v>24</v>
      </c>
      <c r="I46">
        <f>D55</f>
        <v>1</v>
      </c>
    </row>
    <row r="47" spans="1:11">
      <c r="A47" s="7">
        <v>144</v>
      </c>
      <c r="B47" s="8">
        <v>7.08</v>
      </c>
      <c r="C47">
        <f t="shared" si="2"/>
        <v>3.4887005649717513</v>
      </c>
      <c r="D47">
        <f t="shared" si="3"/>
        <v>0.87217514124293782</v>
      </c>
      <c r="F47">
        <v>36</v>
      </c>
      <c r="G47">
        <v>1</v>
      </c>
      <c r="H47">
        <f>D65</f>
        <v>0.7174796747967479</v>
      </c>
    </row>
    <row r="48" spans="1:11">
      <c r="A48" s="7">
        <v>288</v>
      </c>
      <c r="B48" s="8">
        <v>3.44</v>
      </c>
      <c r="C48">
        <f t="shared" si="2"/>
        <v>7.1802325581395348</v>
      </c>
      <c r="D48">
        <f t="shared" si="3"/>
        <v>0.89752906976744184</v>
      </c>
      <c r="F48">
        <v>48</v>
      </c>
      <c r="I48">
        <f>D56</f>
        <v>0.76018099547511309</v>
      </c>
    </row>
    <row r="49" spans="1:11">
      <c r="A49" s="7">
        <v>576</v>
      </c>
      <c r="B49" s="8">
        <v>1.81</v>
      </c>
      <c r="C49">
        <f t="shared" si="2"/>
        <v>13.646408839779005</v>
      </c>
      <c r="D49">
        <f t="shared" si="3"/>
        <v>0.85290055248618779</v>
      </c>
      <c r="F49">
        <v>72</v>
      </c>
      <c r="G49">
        <f>D46</f>
        <v>0.97244094488188981</v>
      </c>
      <c r="H49">
        <f>D66</f>
        <v>0.52529761904761896</v>
      </c>
    </row>
    <row r="50" spans="1:11">
      <c r="A50" s="10">
        <v>1152</v>
      </c>
      <c r="B50" s="6">
        <v>1.58</v>
      </c>
      <c r="C50">
        <f t="shared" si="2"/>
        <v>15.632911392405061</v>
      </c>
      <c r="D50">
        <f t="shared" si="3"/>
        <v>0.48852848101265817</v>
      </c>
      <c r="F50">
        <v>96</v>
      </c>
      <c r="I50">
        <f>D57</f>
        <v>0.62686567164179108</v>
      </c>
    </row>
    <row r="51" spans="1:11">
      <c r="F51">
        <v>144</v>
      </c>
      <c r="G51">
        <f>D47</f>
        <v>0.87217514124293782</v>
      </c>
      <c r="H51">
        <f>D67</f>
        <v>0.38369565217391299</v>
      </c>
    </row>
    <row r="52" spans="1:11">
      <c r="F52">
        <v>192</v>
      </c>
      <c r="I52">
        <f>D58</f>
        <v>0.42813455657492355</v>
      </c>
    </row>
    <row r="53" spans="1:11">
      <c r="A53" s="2" t="s">
        <v>20</v>
      </c>
      <c r="B53" s="2"/>
      <c r="C53" s="2"/>
      <c r="D53" s="2"/>
      <c r="F53">
        <v>288</v>
      </c>
      <c r="G53">
        <f>D48</f>
        <v>0.89752906976744184</v>
      </c>
      <c r="H53">
        <f>D68</f>
        <v>0.21419902912621355</v>
      </c>
    </row>
    <row r="54" spans="1:11">
      <c r="A54" s="1" t="s">
        <v>10</v>
      </c>
      <c r="B54" t="s">
        <v>18</v>
      </c>
      <c r="C54" t="s">
        <v>14</v>
      </c>
      <c r="D54" t="s">
        <v>19</v>
      </c>
      <c r="F54">
        <v>384</v>
      </c>
      <c r="I54">
        <f>D59</f>
        <v>0.21126760563380281</v>
      </c>
    </row>
    <row r="55" spans="1:11">
      <c r="A55" s="5">
        <v>24</v>
      </c>
      <c r="B55" s="5">
        <v>33.6</v>
      </c>
      <c r="C55">
        <f>$B$55 /B55</f>
        <v>1</v>
      </c>
      <c r="D55">
        <f>(C55/A55) * $A$55</f>
        <v>1</v>
      </c>
      <c r="F55">
        <v>576</v>
      </c>
      <c r="G55">
        <f>D49</f>
        <v>0.85290055248618779</v>
      </c>
    </row>
    <row r="56" spans="1:11">
      <c r="A56" s="8">
        <v>48</v>
      </c>
      <c r="B56" s="8">
        <v>22.1</v>
      </c>
      <c r="C56">
        <f t="shared" ref="C56:C60" si="4">$B$55 /B56</f>
        <v>1.5203619909502262</v>
      </c>
      <c r="D56">
        <f t="shared" ref="D56:D60" si="5">(C56/A56) * $A$55</f>
        <v>0.76018099547511309</v>
      </c>
      <c r="F56">
        <v>768</v>
      </c>
      <c r="I56">
        <f>D60</f>
        <v>0.10892116182572614</v>
      </c>
    </row>
    <row r="57" spans="1:11">
      <c r="A57" s="8">
        <v>96</v>
      </c>
      <c r="B57" s="8">
        <v>13.4</v>
      </c>
      <c r="C57">
        <f t="shared" si="4"/>
        <v>2.5074626865671643</v>
      </c>
      <c r="D57">
        <f t="shared" si="5"/>
        <v>0.62686567164179108</v>
      </c>
      <c r="F57">
        <v>1152</v>
      </c>
      <c r="G57">
        <f>D50</f>
        <v>0.48852848101265817</v>
      </c>
      <c r="J57">
        <v>10000</v>
      </c>
      <c r="K57">
        <v>1</v>
      </c>
    </row>
    <row r="58" spans="1:11">
      <c r="A58" s="8">
        <v>192</v>
      </c>
      <c r="B58" s="8">
        <v>9.81</v>
      </c>
      <c r="C58">
        <f t="shared" si="4"/>
        <v>3.4250764525993884</v>
      </c>
      <c r="D58">
        <f t="shared" si="5"/>
        <v>0.42813455657492355</v>
      </c>
    </row>
    <row r="59" spans="1:11">
      <c r="A59" s="8">
        <v>384</v>
      </c>
      <c r="B59" s="8">
        <v>9.94</v>
      </c>
      <c r="C59">
        <f t="shared" si="4"/>
        <v>3.3802816901408455</v>
      </c>
      <c r="D59">
        <f t="shared" si="5"/>
        <v>0.21126760563380281</v>
      </c>
    </row>
    <row r="60" spans="1:11">
      <c r="A60" s="6">
        <v>768</v>
      </c>
      <c r="B60" s="6">
        <v>9.64</v>
      </c>
      <c r="C60">
        <f t="shared" si="4"/>
        <v>3.4854771784232366</v>
      </c>
      <c r="D60">
        <f t="shared" si="5"/>
        <v>0.10892116182572614</v>
      </c>
    </row>
    <row r="62" spans="1:11">
      <c r="A62" s="2" t="s">
        <v>21</v>
      </c>
      <c r="B62" s="2"/>
      <c r="C62" s="2"/>
      <c r="D62" s="2"/>
    </row>
    <row r="63" spans="1:11">
      <c r="A63" s="5" t="s">
        <v>10</v>
      </c>
      <c r="B63" s="5" t="s">
        <v>11</v>
      </c>
      <c r="C63" t="s">
        <v>14</v>
      </c>
      <c r="D63" t="s">
        <v>19</v>
      </c>
    </row>
    <row r="64" spans="1:11">
      <c r="A64" s="5">
        <v>18</v>
      </c>
      <c r="B64" s="5">
        <v>35.299999999999997</v>
      </c>
      <c r="C64">
        <f>$B$64 /B64</f>
        <v>1</v>
      </c>
      <c r="D64">
        <f>(C64/A64) * $A$64</f>
        <v>1</v>
      </c>
    </row>
    <row r="65" spans="1:11">
      <c r="A65" s="8">
        <v>36</v>
      </c>
      <c r="B65" s="8">
        <v>24.6</v>
      </c>
      <c r="C65">
        <f t="shared" ref="C65:C69" si="6">$B$64 /B65</f>
        <v>1.4349593495934958</v>
      </c>
      <c r="D65">
        <f t="shared" ref="D65:D68" si="7">(C65/A65) * $A$64</f>
        <v>0.7174796747967479</v>
      </c>
    </row>
    <row r="66" spans="1:11">
      <c r="A66" s="8">
        <v>72</v>
      </c>
      <c r="B66" s="8">
        <v>16.8</v>
      </c>
      <c r="C66">
        <f t="shared" si="6"/>
        <v>2.1011904761904758</v>
      </c>
      <c r="D66">
        <f t="shared" si="7"/>
        <v>0.52529761904761896</v>
      </c>
    </row>
    <row r="67" spans="1:11">
      <c r="A67" s="8">
        <v>144</v>
      </c>
      <c r="B67" s="8">
        <v>11.5</v>
      </c>
      <c r="C67">
        <f t="shared" si="6"/>
        <v>3.0695652173913039</v>
      </c>
      <c r="D67">
        <f t="shared" si="7"/>
        <v>0.38369565217391299</v>
      </c>
    </row>
    <row r="68" spans="1:11">
      <c r="A68" s="8">
        <v>288</v>
      </c>
      <c r="B68" s="8">
        <v>10.3</v>
      </c>
      <c r="C68">
        <f t="shared" si="6"/>
        <v>3.4271844660194168</v>
      </c>
      <c r="D68">
        <f t="shared" si="7"/>
        <v>0.21419902912621355</v>
      </c>
      <c r="G68" s="2" t="s">
        <v>14</v>
      </c>
      <c r="H68" s="2"/>
      <c r="I68" s="2"/>
    </row>
    <row r="69" spans="1:11">
      <c r="A69" s="6"/>
      <c r="B69" s="6"/>
      <c r="F69" t="s">
        <v>4</v>
      </c>
      <c r="G69" t="s">
        <v>0</v>
      </c>
      <c r="H69" t="s">
        <v>2</v>
      </c>
      <c r="I69" t="s">
        <v>1</v>
      </c>
      <c r="J69" t="s">
        <v>10</v>
      </c>
      <c r="K69" t="s">
        <v>22</v>
      </c>
    </row>
    <row r="70" spans="1:11">
      <c r="F70">
        <v>18</v>
      </c>
      <c r="H70">
        <f>C64</f>
        <v>1</v>
      </c>
      <c r="J70">
        <v>1</v>
      </c>
      <c r="K70">
        <v>1</v>
      </c>
    </row>
    <row r="71" spans="1:11">
      <c r="F71">
        <v>24</v>
      </c>
      <c r="I71">
        <f>C55</f>
        <v>1</v>
      </c>
      <c r="K71">
        <f>K70*2</f>
        <v>2</v>
      </c>
    </row>
    <row r="72" spans="1:11">
      <c r="F72">
        <v>36</v>
      </c>
      <c r="G72">
        <f>C45</f>
        <v>1</v>
      </c>
      <c r="H72">
        <f>C65</f>
        <v>1.4349593495934958</v>
      </c>
      <c r="K72">
        <f t="shared" ref="K72:K82" si="8">K71*2</f>
        <v>4</v>
      </c>
    </row>
    <row r="73" spans="1:11">
      <c r="F73">
        <v>48</v>
      </c>
      <c r="I73">
        <f>C56</f>
        <v>1.5203619909502262</v>
      </c>
      <c r="K73">
        <f t="shared" si="8"/>
        <v>8</v>
      </c>
    </row>
    <row r="74" spans="1:11">
      <c r="F74">
        <v>72</v>
      </c>
      <c r="G74">
        <f>C46</f>
        <v>1.9448818897637796</v>
      </c>
      <c r="H74">
        <f>C66</f>
        <v>2.1011904761904758</v>
      </c>
      <c r="K74">
        <f t="shared" si="8"/>
        <v>16</v>
      </c>
    </row>
    <row r="75" spans="1:11">
      <c r="F75">
        <v>96</v>
      </c>
      <c r="I75">
        <f>C57</f>
        <v>2.5074626865671643</v>
      </c>
      <c r="K75">
        <f t="shared" si="8"/>
        <v>32</v>
      </c>
    </row>
    <row r="76" spans="1:11">
      <c r="F76">
        <v>144</v>
      </c>
      <c r="G76">
        <f>C47</f>
        <v>3.4887005649717513</v>
      </c>
      <c r="H76">
        <f>C67</f>
        <v>3.0695652173913039</v>
      </c>
      <c r="K76">
        <f t="shared" si="8"/>
        <v>64</v>
      </c>
    </row>
    <row r="77" spans="1:11">
      <c r="F77">
        <v>192</v>
      </c>
      <c r="I77">
        <f>C58</f>
        <v>3.4250764525993884</v>
      </c>
      <c r="K77">
        <f t="shared" si="8"/>
        <v>128</v>
      </c>
    </row>
    <row r="78" spans="1:11">
      <c r="F78">
        <v>288</v>
      </c>
      <c r="G78">
        <f>C48</f>
        <v>7.1802325581395348</v>
      </c>
      <c r="H78">
        <f>C68</f>
        <v>3.4271844660194168</v>
      </c>
      <c r="K78">
        <f t="shared" si="8"/>
        <v>256</v>
      </c>
    </row>
    <row r="79" spans="1:11">
      <c r="F79">
        <v>384</v>
      </c>
      <c r="I79">
        <f>C59</f>
        <v>3.3802816901408455</v>
      </c>
      <c r="K79">
        <f t="shared" si="8"/>
        <v>512</v>
      </c>
    </row>
    <row r="80" spans="1:11">
      <c r="F80">
        <v>576</v>
      </c>
      <c r="G80">
        <f>C49</f>
        <v>13.646408839779005</v>
      </c>
      <c r="K80">
        <f t="shared" si="8"/>
        <v>1024</v>
      </c>
    </row>
    <row r="81" spans="6:11">
      <c r="F81">
        <v>768</v>
      </c>
      <c r="I81">
        <f>C60</f>
        <v>3.4854771784232366</v>
      </c>
      <c r="K81">
        <f t="shared" si="8"/>
        <v>2048</v>
      </c>
    </row>
    <row r="82" spans="6:11">
      <c r="F82">
        <v>1152</v>
      </c>
      <c r="G82">
        <f>C50</f>
        <v>15.632911392405061</v>
      </c>
      <c r="J82">
        <v>4096</v>
      </c>
      <c r="K82">
        <f t="shared" si="8"/>
        <v>4096</v>
      </c>
    </row>
    <row r="87" spans="6:11">
      <c r="F87" s="5" t="s">
        <v>10</v>
      </c>
      <c r="G87" s="5" t="s">
        <v>19</v>
      </c>
    </row>
    <row r="88" spans="6:11">
      <c r="F88" s="5">
        <v>18</v>
      </c>
      <c r="G88" s="5">
        <v>1</v>
      </c>
    </row>
    <row r="89" spans="6:11">
      <c r="F89" s="8">
        <v>36</v>
      </c>
      <c r="G89" s="8">
        <v>0.7174796747967479</v>
      </c>
    </row>
    <row r="90" spans="6:11">
      <c r="F90" s="8">
        <v>72</v>
      </c>
      <c r="G90" s="8">
        <v>0.52529761904761896</v>
      </c>
    </row>
    <row r="91" spans="6:11">
      <c r="F91" s="8">
        <v>144</v>
      </c>
      <c r="G91" s="8">
        <v>0.38369565217391299</v>
      </c>
    </row>
    <row r="92" spans="6:11">
      <c r="F92" s="8">
        <v>288</v>
      </c>
      <c r="G92" s="8">
        <v>0.21419902912621355</v>
      </c>
    </row>
    <row r="93" spans="6:11">
      <c r="F93" s="6" t="s">
        <v>3</v>
      </c>
      <c r="G93" s="6" t="s">
        <v>3</v>
      </c>
    </row>
    <row r="97" spans="1:10">
      <c r="A97" s="11" t="s">
        <v>9</v>
      </c>
      <c r="B97" s="13" t="s">
        <v>0</v>
      </c>
      <c r="C97" s="14"/>
      <c r="D97" s="14"/>
      <c r="E97" s="15" t="s">
        <v>1</v>
      </c>
      <c r="F97" s="16"/>
      <c r="G97" s="16"/>
      <c r="H97" s="13" t="s">
        <v>2</v>
      </c>
      <c r="I97" s="14"/>
      <c r="J97" s="14"/>
    </row>
    <row r="98" spans="1:10">
      <c r="A98" s="12"/>
      <c r="B98" s="3" t="s">
        <v>10</v>
      </c>
      <c r="C98" t="s">
        <v>23</v>
      </c>
      <c r="D98" s="5" t="s">
        <v>19</v>
      </c>
      <c r="E98" s="5" t="s">
        <v>10</v>
      </c>
      <c r="F98" s="17" t="s">
        <v>23</v>
      </c>
      <c r="G98" s="5" t="s">
        <v>19</v>
      </c>
      <c r="H98" s="5" t="s">
        <v>10</v>
      </c>
      <c r="I98" s="17" t="s">
        <v>23</v>
      </c>
      <c r="J98" s="5" t="s">
        <v>19</v>
      </c>
    </row>
    <row r="99" spans="1:10">
      <c r="A99" s="5">
        <v>1</v>
      </c>
      <c r="B99" s="9">
        <v>36</v>
      </c>
      <c r="C99">
        <v>1</v>
      </c>
      <c r="D99" s="5">
        <v>1</v>
      </c>
      <c r="E99" s="5">
        <v>24</v>
      </c>
      <c r="F99">
        <v>1</v>
      </c>
      <c r="G99" s="5">
        <v>1</v>
      </c>
      <c r="H99" s="5">
        <v>18</v>
      </c>
      <c r="I99">
        <v>1</v>
      </c>
      <c r="J99" s="5">
        <v>1</v>
      </c>
    </row>
    <row r="100" spans="1:10">
      <c r="A100" s="8">
        <v>2</v>
      </c>
      <c r="B100" s="7">
        <v>72</v>
      </c>
      <c r="C100">
        <v>1.9448818897637796</v>
      </c>
      <c r="D100" s="8">
        <v>0.97244094488188981</v>
      </c>
      <c r="E100" s="8">
        <v>48</v>
      </c>
      <c r="F100">
        <v>1.5203619909502262</v>
      </c>
      <c r="G100" s="8">
        <v>0.76018099547511309</v>
      </c>
      <c r="H100" s="8">
        <v>36</v>
      </c>
      <c r="I100">
        <v>1.4349593495934958</v>
      </c>
      <c r="J100" s="8">
        <v>0.7174796747967479</v>
      </c>
    </row>
    <row r="101" spans="1:10">
      <c r="A101" s="8">
        <v>3</v>
      </c>
      <c r="B101" s="7">
        <v>144</v>
      </c>
      <c r="C101">
        <v>3.4887005649717513</v>
      </c>
      <c r="D101" s="8">
        <v>0.87217514124293782</v>
      </c>
      <c r="E101" s="8">
        <v>96</v>
      </c>
      <c r="F101">
        <v>2.5074626865671643</v>
      </c>
      <c r="G101" s="8">
        <v>0.62686567164179108</v>
      </c>
      <c r="H101" s="8">
        <v>72</v>
      </c>
      <c r="I101">
        <v>2.1011904761904758</v>
      </c>
      <c r="J101" s="8">
        <v>0.52529761904761896</v>
      </c>
    </row>
    <row r="102" spans="1:10">
      <c r="A102" s="8">
        <v>4</v>
      </c>
      <c r="B102" s="7">
        <v>288</v>
      </c>
      <c r="C102">
        <v>7.1802325581395348</v>
      </c>
      <c r="D102" s="8">
        <v>0.89752906976744184</v>
      </c>
      <c r="E102" s="8">
        <v>192</v>
      </c>
      <c r="F102">
        <v>3.4250764525993884</v>
      </c>
      <c r="G102" s="8">
        <v>0.42813455657492355</v>
      </c>
      <c r="H102" s="8">
        <v>144</v>
      </c>
      <c r="I102">
        <v>3.0695652173913039</v>
      </c>
      <c r="J102" s="8">
        <v>0.38369565217391299</v>
      </c>
    </row>
    <row r="103" spans="1:10">
      <c r="A103" s="8">
        <v>5</v>
      </c>
      <c r="B103" s="7">
        <v>576</v>
      </c>
      <c r="C103">
        <v>13.646408839779005</v>
      </c>
      <c r="D103" s="8">
        <v>0.85290055248618779</v>
      </c>
      <c r="E103" s="8">
        <v>384</v>
      </c>
      <c r="F103">
        <v>3.3802816901408455</v>
      </c>
      <c r="G103" s="8">
        <v>0.21126760563380281</v>
      </c>
      <c r="H103" s="8">
        <v>288</v>
      </c>
      <c r="I103">
        <v>3.4271844660194168</v>
      </c>
      <c r="J103" s="8">
        <v>0.21419902912621355</v>
      </c>
    </row>
    <row r="104" spans="1:10">
      <c r="A104" s="6">
        <v>6</v>
      </c>
      <c r="B104" s="10">
        <v>1152</v>
      </c>
      <c r="C104">
        <v>15.632911392405061</v>
      </c>
      <c r="D104" s="6">
        <v>0.48852848101265817</v>
      </c>
      <c r="E104" s="6">
        <v>768</v>
      </c>
      <c r="F104">
        <v>3.4854771784232366</v>
      </c>
      <c r="G104" s="6">
        <v>0.10892116182572614</v>
      </c>
      <c r="H104" s="6" t="s">
        <v>3</v>
      </c>
      <c r="I104" s="6" t="s">
        <v>3</v>
      </c>
      <c r="J104" s="6" t="s">
        <v>3</v>
      </c>
    </row>
  </sheetData>
  <mergeCells count="15">
    <mergeCell ref="A43:D43"/>
    <mergeCell ref="A53:D53"/>
    <mergeCell ref="A62:D62"/>
    <mergeCell ref="G43:I43"/>
    <mergeCell ref="G68:I68"/>
    <mergeCell ref="A97:A98"/>
    <mergeCell ref="B97:D97"/>
    <mergeCell ref="E97:G97"/>
    <mergeCell ref="H97:J97"/>
    <mergeCell ref="C2:E2"/>
    <mergeCell ref="B21:C21"/>
    <mergeCell ref="B32:C32"/>
    <mergeCell ref="D32:E32"/>
    <mergeCell ref="F32:G32"/>
    <mergeCell ref="A32:A3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0"/>
  <sheetViews>
    <sheetView workbookViewId="0">
      <selection activeCell="D6" sqref="D6"/>
    </sheetView>
  </sheetViews>
  <sheetFormatPr baseColWidth="10" defaultRowHeight="15" x14ac:dyDescent="0"/>
  <cols>
    <col min="2" max="2" width="13.33203125" bestFit="1" customWidth="1"/>
  </cols>
  <sheetData>
    <row r="5" spans="1:4">
      <c r="A5" t="s">
        <v>12</v>
      </c>
      <c r="B5" t="s">
        <v>13</v>
      </c>
      <c r="C5" t="s">
        <v>14</v>
      </c>
      <c r="D5" t="s">
        <v>15</v>
      </c>
    </row>
    <row r="6" spans="1:4">
      <c r="A6">
        <v>2</v>
      </c>
      <c r="B6">
        <v>20</v>
      </c>
      <c r="C6">
        <f>$B$6 / B6</f>
        <v>1</v>
      </c>
      <c r="D6">
        <f>(C6/A6) *$A$6</f>
        <v>1</v>
      </c>
    </row>
    <row r="7" spans="1:4">
      <c r="A7">
        <v>4</v>
      </c>
      <c r="B7">
        <v>10</v>
      </c>
      <c r="C7">
        <f t="shared" ref="C7:C10" si="0">$B$6 / B7</f>
        <v>2</v>
      </c>
      <c r="D7">
        <f t="shared" ref="D7:D10" si="1">(C7/A7) *$A$6</f>
        <v>1</v>
      </c>
    </row>
    <row r="8" spans="1:4">
      <c r="A8">
        <v>8</v>
      </c>
      <c r="B8">
        <v>10</v>
      </c>
      <c r="C8">
        <f t="shared" si="0"/>
        <v>2</v>
      </c>
      <c r="D8">
        <f t="shared" si="1"/>
        <v>0.5</v>
      </c>
    </row>
    <row r="9" spans="1:4">
      <c r="A9">
        <v>16</v>
      </c>
      <c r="B9">
        <v>5</v>
      </c>
      <c r="C9">
        <f t="shared" si="0"/>
        <v>4</v>
      </c>
      <c r="D9">
        <f t="shared" si="1"/>
        <v>0.5</v>
      </c>
    </row>
    <row r="10" spans="1:4">
      <c r="A10">
        <v>32</v>
      </c>
      <c r="B10">
        <v>4</v>
      </c>
      <c r="C10">
        <f t="shared" si="0"/>
        <v>5</v>
      </c>
      <c r="D10">
        <f t="shared" si="1"/>
        <v>0.3125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2016-08-11T17:40:14Z</dcterms:created>
  <dcterms:modified xsi:type="dcterms:W3CDTF">2016-08-17T21:51:44Z</dcterms:modified>
</cp:coreProperties>
</file>