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ejal.NOTEBOOK_ULTRA\Downloads\"/>
    </mc:Choice>
  </mc:AlternateContent>
  <xr:revisionPtr revIDLastSave="0" documentId="13_ncr:1_{603914E0-C91B-42F7-A95F-AFD9CE1A30D9}" xr6:coauthVersionLast="47" xr6:coauthVersionMax="47" xr10:uidLastSave="{00000000-0000-0000-0000-000000000000}"/>
  <bookViews>
    <workbookView xWindow="-98" yWindow="-98" windowWidth="24196" windowHeight="14476" xr2:uid="{00000000-000D-0000-FFFF-FFFF00000000}"/>
  </bookViews>
  <sheets>
    <sheet name="2nd" sheetId="7" r:id="rId1"/>
    <sheet name="4th" sheetId="8" r:id="rId2"/>
    <sheet name="5th" sheetId="9" r:id="rId3"/>
    <sheet name="6th,7th" sheetId="10" r:id="rId4"/>
    <sheet name="Expense" sheetId="1" r:id="rId5"/>
    <sheet name="Tasks" sheetId="2" r:id="rId6"/>
  </sheets>
  <definedNames>
    <definedName name="_xlnm._FilterDatabase" localSheetId="4" hidden="1">Expense!$E$16:$F$26</definedName>
  </definedNames>
  <calcPr calcId="191029"/>
  <pivotCaches>
    <pivotCache cacheId="0" r:id="rId7"/>
    <pivotCache cacheId="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6" i="1" l="1"/>
  <c r="G25" i="1"/>
  <c r="G24" i="1"/>
  <c r="G23" i="1"/>
  <c r="G22" i="1"/>
  <c r="G21" i="1"/>
  <c r="G19" i="1"/>
  <c r="D3" i="10"/>
  <c r="D4" i="10"/>
  <c r="D5" i="10"/>
  <c r="D6" i="10"/>
  <c r="D7" i="10"/>
  <c r="D8" i="10"/>
  <c r="D9" i="10"/>
  <c r="D10" i="10"/>
  <c r="D11" i="10"/>
  <c r="D12" i="10"/>
  <c r="D13" i="10"/>
  <c r="D2" i="10"/>
  <c r="G20" i="1"/>
  <c r="G18" i="1"/>
  <c r="G17" i="1"/>
  <c r="G16" i="1"/>
  <c r="F16" i="1"/>
  <c r="F26" i="1"/>
  <c r="F25" i="1"/>
  <c r="F21" i="1"/>
  <c r="F20" i="1"/>
  <c r="F23" i="1"/>
  <c r="F22" i="1"/>
  <c r="F24" i="1"/>
  <c r="F19" i="1"/>
  <c r="F18" i="1"/>
  <c r="F17" i="1"/>
  <c r="G7" i="1"/>
  <c r="G6" i="1"/>
  <c r="G5" i="1"/>
  <c r="C2" i="1"/>
  <c r="F10" i="1" l="1"/>
</calcChain>
</file>

<file path=xl/sharedStrings.xml><?xml version="1.0" encoding="utf-8"?>
<sst xmlns="http://schemas.openxmlformats.org/spreadsheetml/2006/main" count="140" uniqueCount="43">
  <si>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</si>
  <si>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</si>
  <si>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</si>
  <si>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</si>
  <si>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</si>
  <si>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</si>
  <si>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</si>
  <si>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</si>
  <si>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</si>
  <si>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</si>
  <si>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</si>
  <si>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</si>
  <si>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</si>
  <si>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</si>
  <si>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</si>
  <si>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</si>
  <si>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</si>
  <si>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</si>
  <si>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</si>
  <si>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</si>
  <si>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</si>
  <si>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</si>
  <si>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</si>
  <si>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</si>
  <si>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</si>
  <si>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Grand Total</t>
  </si>
  <si>
    <t>Sum of Expense</t>
  </si>
  <si>
    <t>Oct</t>
  </si>
  <si>
    <t>Nov</t>
  </si>
  <si>
    <t>Dec</t>
  </si>
  <si>
    <t>1) How many times has Priya done transactions on online shopping, ordering food and gifts?</t>
  </si>
  <si>
    <t>2) Calculate the total expenses against each distinct item.</t>
  </si>
  <si>
    <t xml:space="preserve">Other essentials </t>
  </si>
  <si>
    <t>Vegetables and fruits</t>
  </si>
  <si>
    <t>Fish and chicken</t>
  </si>
  <si>
    <t>Trips</t>
  </si>
  <si>
    <t>Percentage</t>
  </si>
  <si>
    <t>Expenses</t>
  </si>
  <si>
    <t>(blank)</t>
  </si>
  <si>
    <t>Category</t>
  </si>
  <si>
    <t>Essentials</t>
  </si>
  <si>
    <t>Non-essentials</t>
  </si>
  <si>
    <t xml:space="preserve">Cost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</si>
</sst>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5" fillId="0" borderId="0" xfId="0" applyFont="1"/>
    <xf numFmtId="10" fontId="0" fillId="0" borderId="0" xfId="0" applyNumberFormat="1"/>
    <xf numFmtId="0" fontId="0" fillId="4" borderId="1" xfId="0" applyFill="1" applyBorder="1" applyAlignment="1">
      <alignment vertical="center" wrapText="1"/>
    </xf>
    <xf numFmtId="0" fontId="4" fillId="0" borderId="1" xfId="0" applyFont="1" applyBorder="1" applyAlignment="1">
      <alignment vertical="center"/>
    </xf>
    <xf numFmtId="14" fontId="3" fillId="3" borderId="0" xfId="0" applyNumberFormat="1" applyFont="1" applyFill="1" applyAlignment="1">
      <alignment horizontal="center" vertical="center" wrapText="1"/>
    </xf>
    <xf numFmtId="0" fontId="0" fillId="0" borderId="1" xfId="0" applyBorder="1"/>
    <xf numFmtId="0" fontId="3" fillId="2" borderId="0" xfId="0" applyFont="1" applyFill="1" applyAlignment="1">
      <alignment vertical="center" wrapText="1"/>
    </xf>
    <xf numFmtId="0" fontId="0" fillId="4" borderId="1" xfId="0" applyFill="1" applyBorder="1" applyAlignment="1">
      <alignment horizontal="right"/>
    </xf>
    <xf numFmtId="0" fontId="3" fillId="4" borderId="0" xfId="0" applyFont="1" applyFill="1" applyAlignment="1">
      <alignment horizontal="right" vertical="center" wrapText="1"/>
    </xf>
    <xf numFmtId="0" fontId="0" fillId="6" borderId="0" xfId="0" applyFill="1" applyAlignment="1">
      <alignment wrapText="1"/>
    </xf>
    <xf numFmtId="0" fontId="0" fillId="6" borderId="0" xfId="0" applyFill="1" applyAlignment="1">
      <alignment horizontal="left" wrapText="1"/>
    </xf>
    <xf numFmtId="0" fontId="0" fillId="0" borderId="1" xfId="0" pivotButton="1" applyBorder="1"/>
    <xf numFmtId="0" fontId="0" fillId="0" borderId="1" xfId="0" applyBorder="1" applyAlignment="1">
      <alignment horizontal="left"/>
    </xf>
    <xf numFmtId="0" fontId="5" fillId="6" borderId="1" xfId="0" applyFont="1" applyFill="1" applyBorder="1"/>
  </cellXfs>
  <cellStyles count="1">
    <cellStyle name="Normal" xfId="0" builtinId="0"/>
  </cellStyles>
  <dxfs count="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Priyas Expense Summary completed Sejal.xlsx]2nd!PivotTable5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'2nd'!$B$3</c:f>
              <c:strCache>
                <c:ptCount val="1"/>
                <c:pt idx="0">
                  <c:v>Total</c:v>
                </c:pt>
              </c:strCache>
            </c:strRef>
          </c:tx>
          <c:spPr>
            <a:solidFill>
              <a:schemeClr val="accent2"/>
            </a:solidFill>
            <a:ln>
              <a:noFill/>
            </a:ln>
            <a:effectLst/>
          </c:spPr>
          <c:invertIfNegative val="0"/>
          <c:cat>
            <c:strRef>
              <c:f>'2nd'!$A$4:$A$15</c:f>
              <c:strCache>
                <c:ptCount val="11"/>
                <c:pt idx="0">
                  <c:v>Trip</c:v>
                </c:pt>
                <c:pt idx="1">
                  <c:v>Other essential items</c:v>
                </c:pt>
                <c:pt idx="2">
                  <c:v>Medicine</c:v>
                </c:pt>
                <c:pt idx="3">
                  <c:v>Online shopping</c:v>
                </c:pt>
                <c:pt idx="4">
                  <c:v>Gifts</c:v>
                </c:pt>
                <c:pt idx="5">
                  <c:v>Fish &amp; Chicken</c:v>
                </c:pt>
                <c:pt idx="6">
                  <c:v>Vegetables &amp; Fruit</c:v>
                </c:pt>
                <c:pt idx="7">
                  <c:v>Movie with friends</c:v>
                </c:pt>
                <c:pt idx="8">
                  <c:v>Ordering food</c:v>
                </c:pt>
                <c:pt idx="9">
                  <c:v>Cab to office</c:v>
                </c:pt>
                <c:pt idx="10">
                  <c:v>Mobile Bill Payment</c:v>
                </c:pt>
              </c:strCache>
            </c:strRef>
          </c:cat>
          <c:val>
            <c:numRef>
              <c:f>'2nd'!$B$4:$B$15</c:f>
              <c:numCache>
                <c:formatCode>General</c:formatCode>
                <c:ptCount val="11"/>
                <c:pt idx="0">
                  <c:v>12000</c:v>
                </c:pt>
                <c:pt idx="1">
                  <c:v>10194.1</c:v>
                </c:pt>
                <c:pt idx="2">
                  <c:v>7775</c:v>
                </c:pt>
                <c:pt idx="3">
                  <c:v>7464</c:v>
                </c:pt>
                <c:pt idx="4">
                  <c:v>5688</c:v>
                </c:pt>
                <c:pt idx="5">
                  <c:v>3342</c:v>
                </c:pt>
                <c:pt idx="6">
                  <c:v>3217</c:v>
                </c:pt>
                <c:pt idx="7">
                  <c:v>2586</c:v>
                </c:pt>
                <c:pt idx="8">
                  <c:v>1857</c:v>
                </c:pt>
                <c:pt idx="9">
                  <c:v>1510.9099999999999</c:v>
                </c:pt>
                <c:pt idx="10">
                  <c:v>1411.26</c:v>
                </c:pt>
              </c:numCache>
            </c:numRef>
          </c:val>
          <c:extLst>
            <c:ext xmlns:c16="http://schemas.microsoft.com/office/drawing/2014/chart" uri="{C3380CC4-5D6E-409C-BE32-E72D297353CC}">
              <c16:uniqueId val="{00000000-3845-435C-AD27-0D15F0385843}"/>
            </c:ext>
          </c:extLst>
        </c:ser>
        <c:dLbls>
          <c:showLegendKey val="0"/>
          <c:showVal val="0"/>
          <c:showCatName val="0"/>
          <c:showSerName val="0"/>
          <c:showPercent val="0"/>
          <c:showBubbleSize val="0"/>
        </c:dLbls>
        <c:gapWidth val="219"/>
        <c:overlap val="-27"/>
        <c:axId val="192397807"/>
        <c:axId val="192406927"/>
      </c:barChart>
      <c:catAx>
        <c:axId val="19239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06927"/>
        <c:crosses val="autoZero"/>
        <c:auto val="1"/>
        <c:lblAlgn val="ctr"/>
        <c:lblOffset val="100"/>
        <c:noMultiLvlLbl val="0"/>
      </c:catAx>
      <c:valAx>
        <c:axId val="192406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97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Priyas Expense Summary completed Sejal.xlsx]4th!PivotTable6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'4th'!$B$3</c:f>
              <c:strCache>
                <c:ptCount val="1"/>
                <c:pt idx="0">
                  <c:v>Total</c:v>
                </c:pt>
              </c:strCache>
            </c:strRef>
          </c:tx>
          <c:spPr>
            <a:solidFill>
              <a:schemeClr val="accent1"/>
            </a:solidFill>
            <a:ln>
              <a:noFill/>
            </a:ln>
            <a:effectLst/>
          </c:spPr>
          <c:invertIfNegative val="0"/>
          <c:cat>
            <c:strRef>
              <c:f>'4th'!$A$4:$A$14</c:f>
              <c:strCache>
                <c:ptCount val="10"/>
                <c:pt idx="0">
                  <c:v>Fish &amp; Chicken</c:v>
                </c:pt>
                <c:pt idx="1">
                  <c:v>Gifts</c:v>
                </c:pt>
                <c:pt idx="2">
                  <c:v>Cab to office</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'4th'!$B$4:$B$14</c:f>
              <c:numCache>
                <c:formatCode>0.00%</c:formatCode>
                <c:ptCount val="10"/>
                <c:pt idx="0">
                  <c:v>7.4192029485004751E-2</c:v>
                </c:pt>
                <c:pt idx="1">
                  <c:v>0.12627296939279087</c:v>
                </c:pt>
                <c:pt idx="2">
                  <c:v>3.3542034491079752E-2</c:v>
                </c:pt>
                <c:pt idx="3">
                  <c:v>0.17260413801493477</c:v>
                </c:pt>
                <c:pt idx="4">
                  <c:v>3.1329815538901198E-2</c:v>
                </c:pt>
                <c:pt idx="5">
                  <c:v>5.7408913299886982E-2</c:v>
                </c:pt>
                <c:pt idx="6">
                  <c:v>0.16569997249433738</c:v>
                </c:pt>
                <c:pt idx="7">
                  <c:v>4.1225194121380558E-2</c:v>
                </c:pt>
                <c:pt idx="8">
                  <c:v>0.22630788981839828</c:v>
                </c:pt>
                <c:pt idx="9">
                  <c:v>7.1417043343285552E-2</c:v>
                </c:pt>
              </c:numCache>
            </c:numRef>
          </c:val>
          <c:extLst>
            <c:ext xmlns:c16="http://schemas.microsoft.com/office/drawing/2014/chart" uri="{C3380CC4-5D6E-409C-BE32-E72D297353CC}">
              <c16:uniqueId val="{00000000-D0C2-4454-BF35-FAD7379BF8B5}"/>
            </c:ext>
          </c:extLst>
        </c:ser>
        <c:dLbls>
          <c:showLegendKey val="0"/>
          <c:showVal val="0"/>
          <c:showCatName val="0"/>
          <c:showSerName val="0"/>
          <c:showPercent val="0"/>
          <c:showBubbleSize val="0"/>
        </c:dLbls>
        <c:gapWidth val="219"/>
        <c:overlap val="-27"/>
        <c:axId val="1266457007"/>
        <c:axId val="1266467567"/>
      </c:barChart>
      <c:catAx>
        <c:axId val="126645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467567"/>
        <c:crosses val="autoZero"/>
        <c:auto val="1"/>
        <c:lblAlgn val="ctr"/>
        <c:lblOffset val="100"/>
        <c:noMultiLvlLbl val="0"/>
      </c:catAx>
      <c:valAx>
        <c:axId val="12664675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457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Priyas Expense Summary completed Sejal.xlsx]5th!PivotTable7</c:name>
    <c:fmtId val="5"/>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s>
    <c:plotArea>
      <c:layout/>
      <c:pieChart>
        <c:varyColors val="1"/>
        <c:ser>
          <c:idx val="0"/>
          <c:order val="0"/>
          <c:tx>
            <c:strRef>
              <c:f>'5th'!$B$3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15CF-4899-B3BE-DDF59AB61BD7}"/>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15CF-4899-B3BE-DDF59AB61BD7}"/>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15CF-4899-B3BE-DDF59AB61BD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'5th'!$A$4:$A$7</c:f>
              <c:strCache>
                <c:ptCount val="3"/>
                <c:pt idx="0">
                  <c:v>Oct</c:v>
                </c:pt>
                <c:pt idx="1">
                  <c:v>Nov</c:v>
                </c:pt>
                <c:pt idx="2">
                  <c:v>Dec</c:v>
                </c:pt>
              </c:strCache>
            </c:strRef>
          </c:cat>
          <c:val>
            <c:numRef>
              <c:f>'5th'!$B$4:$B$7</c:f>
              <c:numCache>
                <c:formatCode>General</c:formatCode>
                <c:ptCount val="3"/>
                <c:pt idx="0">
                  <c:v>17443.37</c:v>
                </c:pt>
                <c:pt idx="1">
                  <c:v>18764.269999999997</c:v>
                </c:pt>
                <c:pt idx="2">
                  <c:v>20837.63</c:v>
                </c:pt>
              </c:numCache>
            </c:numRef>
          </c:val>
          <c:extLst>
            <c:ext xmlns:c16="http://schemas.microsoft.com/office/drawing/2014/chart" uri="{C3380CC4-5D6E-409C-BE32-E72D297353CC}">
              <c16:uniqueId val="{00000000-7F08-4D28-B83E-CBA3A1A8D8CD}"/>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211930</xdr:colOff>
      <xdr:row>11</xdr:row>
      <xdr:rowOff>157162</xdr:rowOff>
    </xdr:from>
    <xdr:to>
      <xdr:col>11</xdr:col>
      <xdr:colOff>500062</xdr:colOff>
      <xdr:row>29</xdr:row>
      <xdr:rowOff>152399</xdr:rowOff>
    </xdr:to>
    <xdr:graphicFrame macro="">
      <xdr:nvGraphicFramePr>
        <xdr:cNvPr id="2" name="Chart 1">
          <a:extLst>
            <a:ext uri="{FF2B5EF4-FFF2-40B4-BE49-F238E27FC236}">
              <a16:creationId xmlns:a16="http://schemas.microsoft.com/office/drawing/2014/main" id="{BA9BAA1F-9760-2EA4-DE70-F706FF872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595312</xdr:colOff>
      <xdr:row>8</xdr:row>
      <xdr:rowOff>166686</xdr:rowOff>
    </xdr:from>
    <xdr:to>
      <xdr:col>12</xdr:col>
      <xdr:colOff>219075</xdr:colOff>
      <xdr:row>28</xdr:row>
      <xdr:rowOff>71437</xdr:rowOff>
    </xdr:to>
    <xdr:graphicFrame macro="">
      <xdr:nvGraphicFramePr>
        <xdr:cNvPr id="3" name="Chart 2">
          <a:extLst>
            <a:ext uri="{FF2B5EF4-FFF2-40B4-BE49-F238E27FC236}">
              <a16:creationId xmlns:a16="http://schemas.microsoft.com/office/drawing/2014/main" id="{37A6137E-2170-70BF-E607-D7C3533CD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366712</xdr:colOff>
      <xdr:row>9</xdr:row>
      <xdr:rowOff>9526</xdr:rowOff>
    </xdr:from>
    <xdr:to>
      <xdr:col>12</xdr:col>
      <xdr:colOff>76200</xdr:colOff>
      <xdr:row>26</xdr:row>
      <xdr:rowOff>119063</xdr:rowOff>
    </xdr:to>
    <xdr:graphicFrame macro="">
      <xdr:nvGraphicFramePr>
        <xdr:cNvPr id="2" name="Chart 1">
          <a:extLst>
            <a:ext uri="{FF2B5EF4-FFF2-40B4-BE49-F238E27FC236}">
              <a16:creationId xmlns:a16="http://schemas.microsoft.com/office/drawing/2014/main" id="{C2F7F8ED-70CA-FC4E-5130-DAF5DB199B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jal Thakur" refreshedDate="45506.683978703702" createdVersion="8" refreshedVersion="8" minRefreshableVersion="3" recordCount="50" xr:uid="{A2E3D4C7-7C2F-49AC-A456-E018258CB23C}">
  <cacheSource type="worksheet">
    <worksheetSource ref="A1:C51" sheet="Expense"/>
  </cacheSource>
  <cacheFields count="5">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par="4"/>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ount="43">
        <n v="2300"/>
        <n v="767"/>
        <n v="2500"/>
        <n v="710"/>
        <n v="760"/>
        <n v="1900"/>
        <n v="450"/>
        <n v="620"/>
        <n v="470"/>
        <n v="970"/>
        <n v="1075"/>
        <n v="489"/>
        <n v="1574.1"/>
        <n v="550"/>
        <n v="423"/>
        <n v="358.22"/>
        <n v="520"/>
        <n v="300"/>
        <n v="407.05"/>
        <n v="2327"/>
        <n v="1150"/>
        <n v="1138"/>
        <n v="500"/>
        <n v="702"/>
        <n v="1600"/>
        <n v="600"/>
        <n v="900"/>
        <n v="150"/>
        <n v="2100"/>
        <n v="470.63"/>
        <n v="322.64"/>
        <n v="428"/>
        <n v="447"/>
        <n v="1720"/>
        <n v="540"/>
        <n v="314"/>
        <n v="518"/>
        <n v="2000"/>
        <n v="337"/>
        <n v="12000"/>
        <n v="1500"/>
        <n v="267"/>
        <n v="640"/>
      </sharedItems>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jal Thakur" refreshedDate="45524.710865277775" createdVersion="8" refreshedVersion="8" minRefreshableVersion="3" recordCount="51" xr:uid="{95B48195-14ED-4316-92CD-0BCAF39A6098}">
  <cacheSource type="worksheet">
    <worksheetSource ref="A1:C52" sheet="Expense"/>
  </cacheSource>
  <cacheFields count="3">
    <cacheField name="Date" numFmtId="0">
      <sharedItems containsNonDate="0" containsDate="1" containsString="0" containsBlank="1" minDate="2021-10-01T00:00:00" maxDate="2021-12-24T00:00:00"/>
    </cacheField>
    <cacheField name="Items" numFmtId="0">
      <sharedItems containsBlank="1" count="12">
        <m/>
        <s v="Trip"/>
        <s v="Other essential items"/>
        <s v="Online shopping"/>
        <s v="Medicine"/>
        <s v="Gifts"/>
        <s v="Fish &amp; Chicken"/>
        <s v="Vegetables &amp; Fruit"/>
        <s v="Movie with friends"/>
        <s v="Ordering food"/>
        <s v="Mobile Bill Payment"/>
        <s v="Cab to office"/>
      </sharedItems>
    </cacheField>
    <cacheField name="Expense" numFmtId="0">
      <sharedItems containsSemiMixedTypes="0" containsString="0" containsNumber="1" minValue="0" maxValue="12000" count="44">
        <n v="0"/>
        <n v="12000"/>
        <n v="2500"/>
        <n v="2327"/>
        <n v="2300"/>
        <n v="2100"/>
        <n v="2000"/>
        <n v="1900"/>
        <n v="1720"/>
        <n v="1600"/>
        <n v="1574.1"/>
        <n v="1500"/>
        <n v="1150"/>
        <n v="1138"/>
        <n v="1075"/>
        <n v="970"/>
        <n v="900"/>
        <n v="767"/>
        <n v="760"/>
        <n v="710"/>
        <n v="702"/>
        <n v="640"/>
        <n v="620"/>
        <n v="600"/>
        <n v="550"/>
        <n v="540"/>
        <n v="520"/>
        <n v="518"/>
        <n v="500"/>
        <n v="489"/>
        <n v="470.63"/>
        <n v="470"/>
        <n v="450"/>
        <n v="447"/>
        <n v="428"/>
        <n v="423"/>
        <n v="407.05"/>
        <n v="358.22"/>
        <n v="337"/>
        <n v="322.64"/>
        <n v="314"/>
        <n v="300"/>
        <n v="267"/>
        <n v="15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r>
  <r>
    <x v="0"/>
    <x v="1"/>
    <x v="1"/>
  </r>
  <r>
    <x v="0"/>
    <x v="2"/>
    <x v="2"/>
  </r>
  <r>
    <x v="1"/>
    <x v="3"/>
    <x v="3"/>
  </r>
  <r>
    <x v="1"/>
    <x v="4"/>
    <x v="4"/>
  </r>
  <r>
    <x v="2"/>
    <x v="5"/>
    <x v="5"/>
  </r>
  <r>
    <x v="3"/>
    <x v="6"/>
    <x v="6"/>
  </r>
  <r>
    <x v="4"/>
    <x v="7"/>
    <x v="7"/>
  </r>
  <r>
    <x v="5"/>
    <x v="8"/>
    <x v="8"/>
  </r>
  <r>
    <x v="6"/>
    <x v="1"/>
    <x v="9"/>
  </r>
  <r>
    <x v="6"/>
    <x v="0"/>
    <x v="10"/>
  </r>
  <r>
    <x v="7"/>
    <x v="6"/>
    <x v="11"/>
  </r>
  <r>
    <x v="8"/>
    <x v="2"/>
    <x v="12"/>
  </r>
  <r>
    <x v="8"/>
    <x v="4"/>
    <x v="13"/>
  </r>
  <r>
    <x v="9"/>
    <x v="9"/>
    <x v="14"/>
  </r>
  <r>
    <x v="10"/>
    <x v="9"/>
    <x v="15"/>
  </r>
  <r>
    <x v="10"/>
    <x v="7"/>
    <x v="16"/>
  </r>
  <r>
    <x v="11"/>
    <x v="3"/>
    <x v="17"/>
  </r>
  <r>
    <x v="12"/>
    <x v="9"/>
    <x v="18"/>
  </r>
  <r>
    <x v="13"/>
    <x v="2"/>
    <x v="17"/>
  </r>
  <r>
    <x v="14"/>
    <x v="1"/>
    <x v="19"/>
  </r>
  <r>
    <x v="15"/>
    <x v="5"/>
    <x v="20"/>
  </r>
  <r>
    <x v="16"/>
    <x v="5"/>
    <x v="21"/>
  </r>
  <r>
    <x v="17"/>
    <x v="1"/>
    <x v="22"/>
  </r>
  <r>
    <x v="18"/>
    <x v="4"/>
    <x v="23"/>
  </r>
  <r>
    <x v="19"/>
    <x v="2"/>
    <x v="24"/>
  </r>
  <r>
    <x v="20"/>
    <x v="3"/>
    <x v="25"/>
  </r>
  <r>
    <x v="21"/>
    <x v="1"/>
    <x v="26"/>
  </r>
  <r>
    <x v="21"/>
    <x v="4"/>
    <x v="27"/>
  </r>
  <r>
    <x v="21"/>
    <x v="0"/>
    <x v="28"/>
  </r>
  <r>
    <x v="22"/>
    <x v="8"/>
    <x v="29"/>
  </r>
  <r>
    <x v="22"/>
    <x v="9"/>
    <x v="30"/>
  </r>
  <r>
    <x v="23"/>
    <x v="7"/>
    <x v="31"/>
  </r>
  <r>
    <x v="24"/>
    <x v="3"/>
    <x v="32"/>
  </r>
  <r>
    <x v="25"/>
    <x v="2"/>
    <x v="33"/>
  </r>
  <r>
    <x v="26"/>
    <x v="4"/>
    <x v="34"/>
  </r>
  <r>
    <x v="27"/>
    <x v="6"/>
    <x v="35"/>
  </r>
  <r>
    <x v="28"/>
    <x v="7"/>
    <x v="36"/>
  </r>
  <r>
    <x v="28"/>
    <x v="1"/>
    <x v="37"/>
  </r>
  <r>
    <x v="29"/>
    <x v="6"/>
    <x v="38"/>
  </r>
  <r>
    <x v="30"/>
    <x v="7"/>
    <x v="22"/>
  </r>
  <r>
    <x v="31"/>
    <x v="2"/>
    <x v="2"/>
  </r>
  <r>
    <x v="32"/>
    <x v="3"/>
    <x v="3"/>
  </r>
  <r>
    <x v="33"/>
    <x v="0"/>
    <x v="0"/>
  </r>
  <r>
    <x v="34"/>
    <x v="10"/>
    <x v="39"/>
  </r>
  <r>
    <x v="35"/>
    <x v="5"/>
    <x v="40"/>
  </r>
  <r>
    <x v="36"/>
    <x v="8"/>
    <x v="29"/>
  </r>
  <r>
    <x v="37"/>
    <x v="6"/>
    <x v="41"/>
  </r>
  <r>
    <x v="38"/>
    <x v="4"/>
    <x v="42"/>
  </r>
  <r>
    <x v="38"/>
    <x v="3"/>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m/>
    <x v="0"/>
    <x v="0"/>
  </r>
  <r>
    <d v="2021-12-09T00:00:00"/>
    <x v="1"/>
    <x v="1"/>
  </r>
  <r>
    <d v="2021-10-01T00:00:00"/>
    <x v="2"/>
    <x v="2"/>
  </r>
  <r>
    <d v="2021-12-01T00:00:00"/>
    <x v="2"/>
    <x v="2"/>
  </r>
  <r>
    <d v="2021-11-01T00:00:00"/>
    <x v="3"/>
    <x v="3"/>
  </r>
  <r>
    <d v="2021-10-01T00:00:00"/>
    <x v="4"/>
    <x v="4"/>
  </r>
  <r>
    <d v="2021-12-07T00:00:00"/>
    <x v="4"/>
    <x v="4"/>
  </r>
  <r>
    <d v="2021-11-15T00:00:00"/>
    <x v="4"/>
    <x v="5"/>
  </r>
  <r>
    <d v="2021-11-26T00:00:00"/>
    <x v="3"/>
    <x v="6"/>
  </r>
  <r>
    <d v="2021-10-07T00:00:00"/>
    <x v="5"/>
    <x v="7"/>
  </r>
  <r>
    <d v="2021-11-22T00:00:00"/>
    <x v="2"/>
    <x v="8"/>
  </r>
  <r>
    <d v="2021-11-09T00:00:00"/>
    <x v="2"/>
    <x v="9"/>
  </r>
  <r>
    <d v="2021-10-22T00:00:00"/>
    <x v="2"/>
    <x v="10"/>
  </r>
  <r>
    <d v="2021-12-15T00:00:00"/>
    <x v="5"/>
    <x v="11"/>
  </r>
  <r>
    <d v="2021-11-02T00:00:00"/>
    <x v="5"/>
    <x v="12"/>
  </r>
  <r>
    <d v="2021-11-04T00:00:00"/>
    <x v="5"/>
    <x v="13"/>
  </r>
  <r>
    <d v="2021-10-18T00:00:00"/>
    <x v="4"/>
    <x v="14"/>
  </r>
  <r>
    <d v="2021-10-18T00:00:00"/>
    <x v="3"/>
    <x v="15"/>
  </r>
  <r>
    <d v="2021-11-15T00:00:00"/>
    <x v="3"/>
    <x v="16"/>
  </r>
  <r>
    <d v="2021-10-01T00:00:00"/>
    <x v="3"/>
    <x v="17"/>
  </r>
  <r>
    <d v="2021-10-04T00:00:00"/>
    <x v="6"/>
    <x v="18"/>
  </r>
  <r>
    <d v="2021-10-04T00:00:00"/>
    <x v="7"/>
    <x v="19"/>
  </r>
  <r>
    <d v="2021-12-04T00:00:00"/>
    <x v="7"/>
    <x v="19"/>
  </r>
  <r>
    <d v="2021-11-08T00:00:00"/>
    <x v="6"/>
    <x v="20"/>
  </r>
  <r>
    <d v="2021-12-23T00:00:00"/>
    <x v="6"/>
    <x v="21"/>
  </r>
  <r>
    <d v="2021-10-15T00:00:00"/>
    <x v="8"/>
    <x v="22"/>
  </r>
  <r>
    <d v="2021-11-12T00:00:00"/>
    <x v="7"/>
    <x v="23"/>
  </r>
  <r>
    <d v="2021-10-22T00:00:00"/>
    <x v="6"/>
    <x v="24"/>
  </r>
  <r>
    <d v="2021-11-24T00:00:00"/>
    <x v="6"/>
    <x v="25"/>
  </r>
  <r>
    <d v="2021-10-27T00:00:00"/>
    <x v="8"/>
    <x v="26"/>
  </r>
  <r>
    <d v="2021-11-26T00:00:00"/>
    <x v="8"/>
    <x v="27"/>
  </r>
  <r>
    <d v="2021-11-05T00:00:00"/>
    <x v="3"/>
    <x v="28"/>
  </r>
  <r>
    <d v="2021-11-30T00:00:00"/>
    <x v="8"/>
    <x v="28"/>
  </r>
  <r>
    <d v="2021-10-19T00:00:00"/>
    <x v="9"/>
    <x v="29"/>
  </r>
  <r>
    <d v="2021-11-17T00:00:00"/>
    <x v="10"/>
    <x v="30"/>
  </r>
  <r>
    <d v="2021-12-17T00:00:00"/>
    <x v="10"/>
    <x v="30"/>
  </r>
  <r>
    <d v="2021-10-16T00:00:00"/>
    <x v="10"/>
    <x v="31"/>
  </r>
  <r>
    <d v="2021-10-08T00:00:00"/>
    <x v="9"/>
    <x v="32"/>
  </r>
  <r>
    <d v="2021-12-23T00:00:00"/>
    <x v="7"/>
    <x v="32"/>
  </r>
  <r>
    <d v="2021-11-19T00:00:00"/>
    <x v="7"/>
    <x v="33"/>
  </r>
  <r>
    <d v="2021-11-18T00:00:00"/>
    <x v="8"/>
    <x v="34"/>
  </r>
  <r>
    <d v="2021-10-25T00:00:00"/>
    <x v="11"/>
    <x v="35"/>
  </r>
  <r>
    <d v="2021-10-29T00:00:00"/>
    <x v="11"/>
    <x v="36"/>
  </r>
  <r>
    <d v="2021-10-27T00:00:00"/>
    <x v="11"/>
    <x v="37"/>
  </r>
  <r>
    <d v="2021-11-29T00:00:00"/>
    <x v="9"/>
    <x v="38"/>
  </r>
  <r>
    <d v="2021-11-17T00:00:00"/>
    <x v="11"/>
    <x v="39"/>
  </r>
  <r>
    <d v="2021-11-25T00:00:00"/>
    <x v="9"/>
    <x v="40"/>
  </r>
  <r>
    <d v="2021-10-28T00:00:00"/>
    <x v="7"/>
    <x v="41"/>
  </r>
  <r>
    <d v="2021-10-30T00:00:00"/>
    <x v="2"/>
    <x v="41"/>
  </r>
  <r>
    <d v="2021-12-20T00:00:00"/>
    <x v="9"/>
    <x v="42"/>
  </r>
  <r>
    <d v="2021-11-15T00:00:00"/>
    <x v="6"/>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51BF9C-9A63-4BE1-8395-2F8E5CA7B48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5" firstHeaderRow="1" firstDataRow="1" firstDataCol="1"/>
  <pivotFields count="5">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sortType="descending">
      <items count="12">
        <item x="3"/>
        <item x="10"/>
        <item x="2"/>
        <item x="6"/>
        <item x="1"/>
        <item x="7"/>
        <item x="8"/>
        <item x="0"/>
        <item x="5"/>
        <item x="4"/>
        <item x="9"/>
        <item t="default"/>
      </items>
      <autoSortScope>
        <pivotArea dataOnly="0" outline="0" fieldPosition="0">
          <references count="1">
            <reference field="4294967294" count="1" selected="0">
              <x v="0"/>
            </reference>
          </references>
        </pivotArea>
      </autoSortScope>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2">
    <i>
      <x v="1"/>
    </i>
    <i>
      <x v="2"/>
    </i>
    <i>
      <x v="7"/>
    </i>
    <i>
      <x v="4"/>
    </i>
    <i>
      <x v="8"/>
    </i>
    <i>
      <x v="9"/>
    </i>
    <i>
      <x/>
    </i>
    <i>
      <x v="5"/>
    </i>
    <i>
      <x v="3"/>
    </i>
    <i>
      <x v="10"/>
    </i>
    <i>
      <x v="6"/>
    </i>
    <i t="grand">
      <x/>
    </i>
  </rowItems>
  <colItems count="1">
    <i/>
  </colItems>
  <dataFields count="1">
    <dataField name="Sum of Expens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7DC37F-5EA8-4DAB-B3D8-ED409F1C6AA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Expenses">
  <location ref="A3:B14" firstHeaderRow="1" firstDataRow="1" firstDataCol="1"/>
  <pivotFields count="5">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2">
        <item x="4"/>
        <item x="5"/>
        <item x="9"/>
        <item x="0"/>
        <item x="8"/>
        <item x="7"/>
        <item x="1"/>
        <item x="6"/>
        <item x="2"/>
        <item h="1" x="10"/>
        <item x="3"/>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i>
    <i>
      <x v="1"/>
    </i>
    <i>
      <x v="2"/>
    </i>
    <i>
      <x v="3"/>
    </i>
    <i>
      <x v="4"/>
    </i>
    <i>
      <x v="5"/>
    </i>
    <i>
      <x v="6"/>
    </i>
    <i>
      <x v="7"/>
    </i>
    <i>
      <x v="8"/>
    </i>
    <i>
      <x v="10"/>
    </i>
    <i t="grand">
      <x/>
    </i>
  </rowItems>
  <colItems count="1">
    <i/>
  </colItems>
  <dataFields count="1">
    <dataField name="Sum of Expense" fld="2"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 chart="0" format="9">
      <pivotArea type="data" outline="0" fieldPosition="0">
        <references count="2">
          <reference field="4294967294" count="1" selected="0">
            <x v="0"/>
          </reference>
          <reference field="1" count="1" selected="0">
            <x v="8"/>
          </reference>
        </references>
      </pivotArea>
    </chartFormat>
    <chartFormat chart="0" format="10">
      <pivotArea type="data" outline="0" fieldPosition="0">
        <references count="2">
          <reference field="4294967294" count="1" selected="0">
            <x v="0"/>
          </reference>
          <reference field="1" count="1" selected="0">
            <x v="1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27E90A-8102-41B1-A667-203F1A7E0EF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5">
    <pivotField axis="axisRow"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4"/>
    <field x="3"/>
    <field x="0"/>
  </rowFields>
  <rowItems count="4">
    <i>
      <x v="10"/>
    </i>
    <i>
      <x v="11"/>
    </i>
    <i>
      <x v="12"/>
    </i>
    <i t="grand">
      <x/>
    </i>
  </rowItems>
  <colItems count="1">
    <i/>
  </colItems>
  <dataFields count="1">
    <dataField name="Sum of Expense" fld="2" baseField="0" baseItem="0"/>
  </dataFields>
  <chartFormats count="4">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4" count="1" selected="0">
            <x v="10"/>
          </reference>
        </references>
      </pivotArea>
    </chartFormat>
    <chartFormat chart="5" format="2">
      <pivotArea type="data" outline="0" fieldPosition="0">
        <references count="2">
          <reference field="4294967294" count="1" selected="0">
            <x v="0"/>
          </reference>
          <reference field="4" count="1" selected="0">
            <x v="11"/>
          </reference>
        </references>
      </pivotArea>
    </chartFormat>
    <chartFormat chart="5" format="3">
      <pivotArea type="data" outline="0" fieldPosition="0">
        <references count="2">
          <reference field="4294967294" count="1" selected="0">
            <x v="0"/>
          </reference>
          <reference field="4"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03CDC8-ACD3-4EC5-86C9-17AC3390AFE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xpenses">
  <location ref="A1:B14" firstHeaderRow="1" firstDataRow="1" firstDataCol="1"/>
  <pivotFields count="3">
    <pivotField showAll="0"/>
    <pivotField axis="axisRow" showAll="0">
      <items count="13">
        <item x="11"/>
        <item x="6"/>
        <item x="5"/>
        <item x="4"/>
        <item x="10"/>
        <item x="8"/>
        <item x="3"/>
        <item x="9"/>
        <item x="2"/>
        <item x="1"/>
        <item x="7"/>
        <item x="0"/>
        <item t="default"/>
      </items>
    </pivotField>
    <pivotField dataField="1" showAll="0">
      <items count="45">
        <item x="0"/>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Sum of Expense" fld="2" baseField="0" baseItem="0"/>
  </dataFields>
  <formats count="6">
    <format dxfId="5">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4D32-42EA-4E2D-8ECE-5D0C06C21041}">
  <dimension ref="A3:B15"/>
  <sheetViews>
    <sheetView tabSelected="1" workbookViewId="0">
      <selection activeCell="O31" sqref="O31"/>
    </sheetView>
  </sheetViews>
  <sheetFormatPr defaultRowHeight="14.25" x14ac:dyDescent="0.45"/>
  <cols>
    <col min="1" max="1" width="17.53125" bestFit="1" customWidth="1"/>
    <col min="2" max="2" width="13.73046875" bestFit="1" customWidth="1"/>
  </cols>
  <sheetData>
    <row r="3" spans="1:2" x14ac:dyDescent="0.45">
      <c r="A3" s="13" t="s">
        <v>24</v>
      </c>
      <c r="B3" t="s">
        <v>26</v>
      </c>
    </row>
    <row r="4" spans="1:2" x14ac:dyDescent="0.45">
      <c r="A4" s="14" t="s">
        <v>12</v>
      </c>
      <c r="B4">
        <v>12000</v>
      </c>
    </row>
    <row r="5" spans="1:2" x14ac:dyDescent="0.45">
      <c r="A5" s="14" t="s">
        <v>4</v>
      </c>
      <c r="B5">
        <v>10194.1</v>
      </c>
    </row>
    <row r="6" spans="1:2" x14ac:dyDescent="0.45">
      <c r="A6" s="14" t="s">
        <v>2</v>
      </c>
      <c r="B6">
        <v>7775</v>
      </c>
    </row>
    <row r="7" spans="1:2" x14ac:dyDescent="0.45">
      <c r="A7" s="14" t="s">
        <v>3</v>
      </c>
      <c r="B7">
        <v>7464</v>
      </c>
    </row>
    <row r="8" spans="1:2" x14ac:dyDescent="0.45">
      <c r="A8" s="14" t="s">
        <v>10</v>
      </c>
      <c r="B8">
        <v>5688</v>
      </c>
    </row>
    <row r="9" spans="1:2" x14ac:dyDescent="0.45">
      <c r="A9" s="14" t="s">
        <v>6</v>
      </c>
      <c r="B9">
        <v>3342</v>
      </c>
    </row>
    <row r="10" spans="1:2" x14ac:dyDescent="0.45">
      <c r="A10" s="14" t="s">
        <v>5</v>
      </c>
      <c r="B10">
        <v>3217</v>
      </c>
    </row>
    <row r="11" spans="1:2" x14ac:dyDescent="0.45">
      <c r="A11" s="14" t="s">
        <v>8</v>
      </c>
      <c r="B11">
        <v>2586</v>
      </c>
    </row>
    <row r="12" spans="1:2" x14ac:dyDescent="0.45">
      <c r="A12" s="14" t="s">
        <v>7</v>
      </c>
      <c r="B12">
        <v>1857</v>
      </c>
    </row>
    <row r="13" spans="1:2" x14ac:dyDescent="0.45">
      <c r="A13" s="14" t="s">
        <v>9</v>
      </c>
      <c r="B13">
        <v>1510.9099999999999</v>
      </c>
    </row>
    <row r="14" spans="1:2" x14ac:dyDescent="0.45">
      <c r="A14" s="14" t="s">
        <v>11</v>
      </c>
      <c r="B14">
        <v>1411.26</v>
      </c>
    </row>
    <row r="15" spans="1:2" x14ac:dyDescent="0.45">
      <c r="A15" s="14" t="s">
        <v>25</v>
      </c>
      <c r="B15">
        <v>57045.270000000004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6694F-3053-4C75-9007-C6B5A5778C63}">
  <dimension ref="A1:D14"/>
  <sheetViews>
    <sheetView workbookViewId="0">
      <selection activeCell="A23" sqref="A23"/>
    </sheetView>
  </sheetViews>
  <sheetFormatPr defaultRowHeight="14.25" x14ac:dyDescent="0.45"/>
  <cols>
    <col min="1" max="1" width="17.53125" bestFit="1" customWidth="1"/>
    <col min="2" max="2" width="13.73046875" bestFit="1" customWidth="1"/>
  </cols>
  <sheetData>
    <row r="1" spans="1:4" x14ac:dyDescent="0.45">
      <c r="D1" s="15">
        <v>4</v>
      </c>
    </row>
    <row r="3" spans="1:4" x14ac:dyDescent="0.45">
      <c r="A3" s="13" t="s">
        <v>37</v>
      </c>
      <c r="B3" t="s">
        <v>26</v>
      </c>
    </row>
    <row r="4" spans="1:4" x14ac:dyDescent="0.45">
      <c r="A4" s="14" t="s">
        <v>6</v>
      </c>
      <c r="B4" s="16">
        <v>7.4192029485004751E-2</v>
      </c>
    </row>
    <row r="5" spans="1:4" x14ac:dyDescent="0.45">
      <c r="A5" s="14" t="s">
        <v>10</v>
      </c>
      <c r="B5" s="16">
        <v>0.12627296939279087</v>
      </c>
    </row>
    <row r="6" spans="1:4" x14ac:dyDescent="0.45">
      <c r="A6" s="14" t="s">
        <v>9</v>
      </c>
      <c r="B6" s="16">
        <v>3.3542034491079752E-2</v>
      </c>
    </row>
    <row r="7" spans="1:4" x14ac:dyDescent="0.45">
      <c r="A7" s="14" t="s">
        <v>2</v>
      </c>
      <c r="B7" s="16">
        <v>0.17260413801493477</v>
      </c>
    </row>
    <row r="8" spans="1:4" x14ac:dyDescent="0.45">
      <c r="A8" s="14" t="s">
        <v>11</v>
      </c>
      <c r="B8" s="16">
        <v>3.1329815538901198E-2</v>
      </c>
    </row>
    <row r="9" spans="1:4" x14ac:dyDescent="0.45">
      <c r="A9" s="14" t="s">
        <v>8</v>
      </c>
      <c r="B9" s="16">
        <v>5.7408913299886982E-2</v>
      </c>
    </row>
    <row r="10" spans="1:4" x14ac:dyDescent="0.45">
      <c r="A10" s="14" t="s">
        <v>3</v>
      </c>
      <c r="B10" s="16">
        <v>0.16569997249433738</v>
      </c>
    </row>
    <row r="11" spans="1:4" x14ac:dyDescent="0.45">
      <c r="A11" s="14" t="s">
        <v>7</v>
      </c>
      <c r="B11" s="16">
        <v>4.1225194121380558E-2</v>
      </c>
    </row>
    <row r="12" spans="1:4" x14ac:dyDescent="0.45">
      <c r="A12" s="14" t="s">
        <v>4</v>
      </c>
      <c r="B12" s="16">
        <v>0.22630788981839828</v>
      </c>
    </row>
    <row r="13" spans="1:4" x14ac:dyDescent="0.45">
      <c r="A13" s="14" t="s">
        <v>5</v>
      </c>
      <c r="B13" s="16">
        <v>7.1417043343285552E-2</v>
      </c>
    </row>
    <row r="14" spans="1:4" x14ac:dyDescent="0.45">
      <c r="A14" s="14" t="s">
        <v>25</v>
      </c>
      <c r="B14" s="16">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73273-6D2C-4314-98C9-63D8FFB4206E}">
  <dimension ref="A1:C7"/>
  <sheetViews>
    <sheetView workbookViewId="0">
      <selection activeCell="B14" sqref="B14"/>
    </sheetView>
  </sheetViews>
  <sheetFormatPr defaultRowHeight="14.25" x14ac:dyDescent="0.45"/>
  <cols>
    <col min="1" max="1" width="12.06640625" bestFit="1" customWidth="1"/>
    <col min="2" max="2" width="13.73046875" bestFit="1" customWidth="1"/>
  </cols>
  <sheetData>
    <row r="1" spans="1:3" x14ac:dyDescent="0.45">
      <c r="C1" s="15">
        <v>5</v>
      </c>
    </row>
    <row r="3" spans="1:3" x14ac:dyDescent="0.45">
      <c r="A3" s="13" t="s">
        <v>24</v>
      </c>
      <c r="B3" t="s">
        <v>26</v>
      </c>
    </row>
    <row r="4" spans="1:3" x14ac:dyDescent="0.45">
      <c r="A4" s="14" t="s">
        <v>27</v>
      </c>
      <c r="B4">
        <v>17443.37</v>
      </c>
    </row>
    <row r="5" spans="1:3" x14ac:dyDescent="0.45">
      <c r="A5" s="14" t="s">
        <v>28</v>
      </c>
      <c r="B5">
        <v>18764.269999999997</v>
      </c>
    </row>
    <row r="6" spans="1:3" x14ac:dyDescent="0.45">
      <c r="A6" s="14" t="s">
        <v>29</v>
      </c>
      <c r="B6">
        <v>20837.63</v>
      </c>
    </row>
    <row r="7" spans="1:3" x14ac:dyDescent="0.45">
      <c r="A7" s="14" t="s">
        <v>25</v>
      </c>
      <c r="B7">
        <v>57045.270000000004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E189-A33F-45BD-87AF-6F8F9ABE8C94}">
  <dimension ref="A1:D14"/>
  <sheetViews>
    <sheetView workbookViewId="0">
      <selection activeCell="U16" sqref="U16"/>
    </sheetView>
  </sheetViews>
  <sheetFormatPr defaultRowHeight="14.25" x14ac:dyDescent="0.45"/>
  <cols>
    <col min="1" max="1" width="17.53125" bestFit="1" customWidth="1"/>
    <col min="2" max="2" width="13.73046875" bestFit="1" customWidth="1"/>
    <col min="3" max="3" width="12.6640625" customWidth="1"/>
    <col min="4" max="4" width="12.59765625" customWidth="1"/>
    <col min="5" max="6" width="3.73046875" bestFit="1" customWidth="1"/>
    <col min="7" max="7" width="6.73046875" bestFit="1" customWidth="1"/>
    <col min="8" max="8" width="3.73046875" bestFit="1" customWidth="1"/>
    <col min="9" max="10" width="6.73046875" bestFit="1" customWidth="1"/>
    <col min="11" max="15" width="3.73046875" bestFit="1" customWidth="1"/>
    <col min="16" max="16" width="6.73046875" bestFit="1" customWidth="1"/>
    <col min="17" max="31" width="3.73046875" bestFit="1" customWidth="1"/>
    <col min="32" max="35" width="4.73046875" bestFit="1" customWidth="1"/>
    <col min="36" max="36" width="6.73046875" bestFit="1" customWidth="1"/>
    <col min="37" max="44" width="4.73046875" bestFit="1" customWidth="1"/>
    <col min="45" max="45" width="5.73046875" bestFit="1" customWidth="1"/>
    <col min="46" max="46" width="10.19921875" bestFit="1" customWidth="1"/>
  </cols>
  <sheetData>
    <row r="1" spans="1:4" x14ac:dyDescent="0.45">
      <c r="A1" s="26" t="s">
        <v>37</v>
      </c>
      <c r="B1" s="20" t="s">
        <v>26</v>
      </c>
      <c r="C1" s="28" t="s">
        <v>39</v>
      </c>
      <c r="D1" s="28" t="s">
        <v>42</v>
      </c>
    </row>
    <row r="2" spans="1:4" x14ac:dyDescent="0.45">
      <c r="A2" s="27" t="s">
        <v>9</v>
      </c>
      <c r="B2" s="20">
        <v>1510.9099999999999</v>
      </c>
      <c r="C2" s="20" t="s">
        <v>40</v>
      </c>
      <c r="D2" s="20" t="str">
        <f>IF(B1&lt;2000,"Over budget","Within budget")</f>
        <v>Within budget</v>
      </c>
    </row>
    <row r="3" spans="1:4" x14ac:dyDescent="0.45">
      <c r="A3" s="27" t="s">
        <v>6</v>
      </c>
      <c r="B3" s="20">
        <v>3342</v>
      </c>
      <c r="C3" s="20" t="s">
        <v>40</v>
      </c>
      <c r="D3" s="20" t="str">
        <f t="shared" ref="D3:D13" si="0">IF(B2&lt;2000,"Over budget","Within budget")</f>
        <v>Over budget</v>
      </c>
    </row>
    <row r="4" spans="1:4" x14ac:dyDescent="0.45">
      <c r="A4" s="27" t="s">
        <v>10</v>
      </c>
      <c r="B4" s="20">
        <v>5688</v>
      </c>
      <c r="C4" s="20" t="s">
        <v>41</v>
      </c>
      <c r="D4" s="20" t="str">
        <f t="shared" si="0"/>
        <v>Within budget</v>
      </c>
    </row>
    <row r="5" spans="1:4" x14ac:dyDescent="0.45">
      <c r="A5" s="27" t="s">
        <v>2</v>
      </c>
      <c r="B5" s="20">
        <v>7775</v>
      </c>
      <c r="C5" s="20" t="s">
        <v>40</v>
      </c>
      <c r="D5" s="20" t="str">
        <f t="shared" si="0"/>
        <v>Within budget</v>
      </c>
    </row>
    <row r="6" spans="1:4" x14ac:dyDescent="0.45">
      <c r="A6" s="27" t="s">
        <v>11</v>
      </c>
      <c r="B6" s="20">
        <v>1411.26</v>
      </c>
      <c r="C6" s="20" t="s">
        <v>40</v>
      </c>
      <c r="D6" s="20" t="str">
        <f t="shared" si="0"/>
        <v>Within budget</v>
      </c>
    </row>
    <row r="7" spans="1:4" x14ac:dyDescent="0.45">
      <c r="A7" s="27" t="s">
        <v>8</v>
      </c>
      <c r="B7" s="20">
        <v>2586</v>
      </c>
      <c r="C7" s="20" t="s">
        <v>41</v>
      </c>
      <c r="D7" s="20" t="str">
        <f t="shared" si="0"/>
        <v>Over budget</v>
      </c>
    </row>
    <row r="8" spans="1:4" x14ac:dyDescent="0.45">
      <c r="A8" s="27" t="s">
        <v>3</v>
      </c>
      <c r="B8" s="20">
        <v>7464</v>
      </c>
      <c r="C8" s="20" t="s">
        <v>41</v>
      </c>
      <c r="D8" s="20" t="str">
        <f t="shared" si="0"/>
        <v>Within budget</v>
      </c>
    </row>
    <row r="9" spans="1:4" x14ac:dyDescent="0.45">
      <c r="A9" s="27" t="s">
        <v>7</v>
      </c>
      <c r="B9" s="20">
        <v>1857</v>
      </c>
      <c r="C9" s="20" t="s">
        <v>41</v>
      </c>
      <c r="D9" s="20" t="str">
        <f t="shared" si="0"/>
        <v>Within budget</v>
      </c>
    </row>
    <row r="10" spans="1:4" x14ac:dyDescent="0.45">
      <c r="A10" s="27" t="s">
        <v>4</v>
      </c>
      <c r="B10" s="20">
        <v>10194.1</v>
      </c>
      <c r="C10" s="20" t="s">
        <v>40</v>
      </c>
      <c r="D10" s="20" t="str">
        <f t="shared" si="0"/>
        <v>Over budget</v>
      </c>
    </row>
    <row r="11" spans="1:4" x14ac:dyDescent="0.45">
      <c r="A11" s="27" t="s">
        <v>12</v>
      </c>
      <c r="B11" s="20">
        <v>12000</v>
      </c>
      <c r="C11" s="20" t="s">
        <v>41</v>
      </c>
      <c r="D11" s="20" t="str">
        <f t="shared" si="0"/>
        <v>Within budget</v>
      </c>
    </row>
    <row r="12" spans="1:4" x14ac:dyDescent="0.45">
      <c r="A12" s="27" t="s">
        <v>5</v>
      </c>
      <c r="B12" s="20">
        <v>3217</v>
      </c>
      <c r="C12" s="20" t="s">
        <v>40</v>
      </c>
      <c r="D12" s="20" t="str">
        <f t="shared" si="0"/>
        <v>Within budget</v>
      </c>
    </row>
    <row r="13" spans="1:4" x14ac:dyDescent="0.45">
      <c r="A13" s="27" t="s">
        <v>38</v>
      </c>
      <c r="B13" s="20">
        <v>0</v>
      </c>
      <c r="C13" s="20"/>
      <c r="D13" s="20" t="str">
        <f t="shared" si="0"/>
        <v>Within budget</v>
      </c>
    </row>
    <row r="14" spans="1:4" x14ac:dyDescent="0.45">
      <c r="A14" s="27" t="s">
        <v>25</v>
      </c>
      <c r="B14" s="20">
        <v>57045.27</v>
      </c>
      <c r="C14" s="20"/>
      <c r="D14" s="20"/>
    </row>
  </sheetData>
  <dataValidations count="1">
    <dataValidation type="list" allowBlank="1" showInputMessage="1" showErrorMessage="1" sqref="C2:C14" xr:uid="{C18A9E0E-1B1D-4DC9-8FB7-474EE320AD14}">
      <formula1>"Essentials, Non-essentials"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105" zoomScaleNormal="145" workbookViewId="0">
      <selection activeCell="L20" sqref="L20"/>
    </sheetView>
  </sheetViews>
  <sheetFormatPr defaultRowHeight="14.25" x14ac:dyDescent="0.45"/>
  <cols>
    <col min="1" max="1" width="17.06640625" customWidth="1"/>
    <col min="2" max="2" width="24.53125" customWidth="1"/>
    <col min="3" max="3" width="14.46484375" style="10" customWidth="1"/>
    <col min="5" max="5" width="28.6640625" customWidth="1"/>
    <col min="6" max="6" width="16.59765625" customWidth="1"/>
  </cols>
  <sheetData>
    <row r="1" spans="1:8" ht="13.8" customHeight="1" x14ac:dyDescent="0.45">
      <c r="A1" s="2" t="s">
        <v>0</v>
      </c>
      <c r="B1" s="2" t="s">
        <v>14</v>
      </c>
      <c r="C1" s="7" t="s">
        <v>1</v>
      </c>
    </row>
    <row r="2" spans="1:8" ht="18" customHeight="1" x14ac:dyDescent="0.45">
      <c r="A2" s="18"/>
      <c r="B2" s="20"/>
      <c r="C2" s="22">
        <f>SUM(C1:C1)</f>
        <v>0</v>
      </c>
    </row>
    <row r="3" spans="1:8" x14ac:dyDescent="0.45">
      <c r="A3" s="3">
        <v>44539</v>
      </c>
      <c r="B3" s="4" t="s">
        <v>12</v>
      </c>
      <c r="C3" s="8">
        <v>12000</v>
      </c>
    </row>
    <row r="4" spans="1:8" x14ac:dyDescent="0.45">
      <c r="A4" s="5">
        <v>44470</v>
      </c>
      <c r="B4" s="6" t="s">
        <v>4</v>
      </c>
      <c r="C4" s="9">
        <v>2500</v>
      </c>
      <c r="F4" s="6"/>
      <c r="H4" s="15">
        <v>1</v>
      </c>
    </row>
    <row r="5" spans="1:8" x14ac:dyDescent="0.45">
      <c r="A5" s="3">
        <v>44531</v>
      </c>
      <c r="B5" s="4" t="s">
        <v>4</v>
      </c>
      <c r="C5" s="9">
        <v>2500</v>
      </c>
      <c r="F5" t="s">
        <v>3</v>
      </c>
      <c r="G5">
        <f>COUNTIF(B2:B51,"Online shopping")</f>
        <v>6</v>
      </c>
    </row>
    <row r="6" spans="1:8" x14ac:dyDescent="0.45">
      <c r="A6" s="5">
        <v>44501</v>
      </c>
      <c r="B6" s="6" t="s">
        <v>3</v>
      </c>
      <c r="C6" s="9">
        <v>2327</v>
      </c>
      <c r="F6" t="s">
        <v>10</v>
      </c>
      <c r="G6">
        <f>COUNTIF(B2:B51,"Gifts")</f>
        <v>4</v>
      </c>
    </row>
    <row r="7" spans="1:8" x14ac:dyDescent="0.45">
      <c r="A7" s="3">
        <v>44470</v>
      </c>
      <c r="B7" s="4" t="s">
        <v>2</v>
      </c>
      <c r="C7" s="8">
        <v>2300</v>
      </c>
      <c r="F7" t="s">
        <v>7</v>
      </c>
      <c r="G7">
        <f>COUNTIF(B2:B51,"Ordering food")</f>
        <v>5</v>
      </c>
    </row>
    <row r="8" spans="1:8" x14ac:dyDescent="0.45">
      <c r="A8" s="3">
        <v>44537</v>
      </c>
      <c r="B8" s="4" t="s">
        <v>2</v>
      </c>
      <c r="C8" s="8">
        <v>2300</v>
      </c>
    </row>
    <row r="9" spans="1:8" x14ac:dyDescent="0.45">
      <c r="A9" s="3">
        <v>44515</v>
      </c>
      <c r="B9" s="4" t="s">
        <v>2</v>
      </c>
      <c r="C9" s="8">
        <v>2100</v>
      </c>
    </row>
    <row r="10" spans="1:8" ht="27.4" customHeight="1" x14ac:dyDescent="0.45">
      <c r="A10" s="3">
        <v>44526</v>
      </c>
      <c r="B10" s="6" t="s">
        <v>3</v>
      </c>
      <c r="C10" s="9">
        <v>2000</v>
      </c>
      <c r="E10" s="25" t="s">
        <v>30</v>
      </c>
      <c r="F10">
        <f>SUM(G5:G7)</f>
        <v>15</v>
      </c>
    </row>
    <row r="11" spans="1:8" x14ac:dyDescent="0.45">
      <c r="A11" s="5">
        <v>44476</v>
      </c>
      <c r="B11" s="6" t="s">
        <v>10</v>
      </c>
      <c r="C11" s="9">
        <v>1900</v>
      </c>
    </row>
    <row r="12" spans="1:8" x14ac:dyDescent="0.45">
      <c r="A12" s="3">
        <v>44522</v>
      </c>
      <c r="B12" s="4" t="s">
        <v>4</v>
      </c>
      <c r="C12" s="9">
        <v>1720</v>
      </c>
    </row>
    <row r="13" spans="1:8" x14ac:dyDescent="0.45">
      <c r="A13" s="5">
        <v>44509</v>
      </c>
      <c r="B13" s="6" t="s">
        <v>4</v>
      </c>
      <c r="C13" s="9">
        <v>1600</v>
      </c>
    </row>
    <row r="14" spans="1:8" x14ac:dyDescent="0.45">
      <c r="A14" s="5">
        <v>44491</v>
      </c>
      <c r="B14" s="6" t="s">
        <v>4</v>
      </c>
      <c r="C14" s="9">
        <v>1574.1</v>
      </c>
    </row>
    <row r="15" spans="1:8" ht="28.9" customHeight="1" x14ac:dyDescent="0.45">
      <c r="A15" s="3">
        <v>44545</v>
      </c>
      <c r="B15" s="6" t="s">
        <v>10</v>
      </c>
      <c r="C15" s="8">
        <v>1500</v>
      </c>
      <c r="E15" s="24" t="s">
        <v>31</v>
      </c>
      <c r="G15" t="s">
        <v>36</v>
      </c>
    </row>
    <row r="16" spans="1:8" x14ac:dyDescent="0.45">
      <c r="A16" s="5">
        <v>44502</v>
      </c>
      <c r="B16" s="6" t="s">
        <v>10</v>
      </c>
      <c r="C16" s="8">
        <v>1150</v>
      </c>
      <c r="E16" t="s">
        <v>2</v>
      </c>
      <c r="F16">
        <f>SUMIF(B2:B51,B7,C2:C51)</f>
        <v>7775</v>
      </c>
      <c r="G16">
        <f>SUMIF(B:B, "Medicine", C:C) / SUM(C:C) * 100</f>
        <v>13.629526164044803</v>
      </c>
    </row>
    <row r="17" spans="1:7" x14ac:dyDescent="0.45">
      <c r="A17" s="5">
        <v>44504</v>
      </c>
      <c r="B17" s="6" t="s">
        <v>10</v>
      </c>
      <c r="C17" s="9">
        <v>1138</v>
      </c>
      <c r="E17" t="s">
        <v>3</v>
      </c>
      <c r="F17">
        <f>SUMIF(B2:B51,B3,C2:C51)</f>
        <v>12000</v>
      </c>
      <c r="G17">
        <f>SUMIF(B:B, "Online shopping", C:C) / SUM(C:C) * 100</f>
        <v>13.084345117483009</v>
      </c>
    </row>
    <row r="18" spans="1:7" x14ac:dyDescent="0.45">
      <c r="A18" s="5">
        <v>44487</v>
      </c>
      <c r="B18" s="4" t="s">
        <v>2</v>
      </c>
      <c r="C18" s="9">
        <v>1075</v>
      </c>
      <c r="E18" t="s">
        <v>32</v>
      </c>
      <c r="F18">
        <f>SUMIF(B2:B51,B4,C2:C51)</f>
        <v>10194.1</v>
      </c>
      <c r="G18">
        <f>SUMIF(B:B, "Other essential items", C:C) / SUM(C:C) * 100</f>
        <v>17.870193269310498</v>
      </c>
    </row>
    <row r="19" spans="1:7" x14ac:dyDescent="0.45">
      <c r="A19" s="5">
        <v>44487</v>
      </c>
      <c r="B19" s="6" t="s">
        <v>3</v>
      </c>
      <c r="C19" s="8">
        <v>970</v>
      </c>
      <c r="E19" t="s">
        <v>33</v>
      </c>
      <c r="F19">
        <f ca="1">SUMIF(B:B,B5,C2:C51)</f>
        <v>9768.1</v>
      </c>
      <c r="G19">
        <f>SUMIF(B:B, "Vegetables &amp; Fruit", C:C) / SUM(C:C) * 100</f>
        <v>5.6393807935346789</v>
      </c>
    </row>
    <row r="20" spans="1:7" x14ac:dyDescent="0.45">
      <c r="A20" s="3">
        <v>44515</v>
      </c>
      <c r="B20" s="4" t="s">
        <v>13</v>
      </c>
      <c r="C20" s="8">
        <v>900</v>
      </c>
      <c r="E20" t="s">
        <v>8</v>
      </c>
      <c r="F20">
        <f>SUMIF(B:B,B6,C:C)</f>
        <v>7464</v>
      </c>
      <c r="G20">
        <f>SUMIF(B:B, "Movie with friends", C:C) / SUM(C:C) * 100</f>
        <v>4.5332417569414609</v>
      </c>
    </row>
    <row r="21" spans="1:7" x14ac:dyDescent="0.45">
      <c r="A21" s="5">
        <v>44470</v>
      </c>
      <c r="B21" s="6" t="s">
        <v>3</v>
      </c>
      <c r="C21" s="8">
        <v>767</v>
      </c>
      <c r="E21" t="s">
        <v>11</v>
      </c>
      <c r="F21">
        <f>SUMIF(B:B,B7,C:C)</f>
        <v>7775</v>
      </c>
      <c r="G21">
        <f>SUMIF(B:B, "Mobile Bill Payment", C:C) / SUM(C:C) * 100</f>
        <v>2.4739299156617194</v>
      </c>
    </row>
    <row r="22" spans="1:7" x14ac:dyDescent="0.45">
      <c r="A22" s="3">
        <v>44473</v>
      </c>
      <c r="B22" s="4" t="s">
        <v>6</v>
      </c>
      <c r="C22" s="8">
        <v>760</v>
      </c>
      <c r="E22" t="s">
        <v>10</v>
      </c>
      <c r="F22">
        <f>SUMIF(B:B,B8,C:C)</f>
        <v>7775</v>
      </c>
      <c r="G22">
        <f>SUMIF(B:B, "Gifts", C:C) / SUM(C:C) * 100</f>
        <v>9.9710282728085957</v>
      </c>
    </row>
    <row r="23" spans="1:7" x14ac:dyDescent="0.45">
      <c r="A23" s="5">
        <v>44473</v>
      </c>
      <c r="B23" s="6" t="s">
        <v>5</v>
      </c>
      <c r="C23" s="8">
        <v>710</v>
      </c>
      <c r="E23" t="s">
        <v>7</v>
      </c>
      <c r="F23">
        <f>SUMIF(B:B,B9,C:C)</f>
        <v>7775</v>
      </c>
      <c r="G23">
        <f>SUMIF(B:B, "Ordering food", C:C) / SUM(C:C) * 100</f>
        <v>3.2553093359011189</v>
      </c>
    </row>
    <row r="24" spans="1:7" x14ac:dyDescent="0.45">
      <c r="A24" s="5">
        <v>44534</v>
      </c>
      <c r="B24" s="6" t="s">
        <v>5</v>
      </c>
      <c r="C24" s="8">
        <v>710</v>
      </c>
      <c r="E24" t="s">
        <v>34</v>
      </c>
      <c r="F24">
        <f ca="1">SUMIF(B:B,B10,C6:C55)</f>
        <v>5922</v>
      </c>
      <c r="G24">
        <f>SUMIF(B:B, "Fish &amp; chicken", C:C) / SUM(C:C) * 100</f>
        <v>5.8585050083907051</v>
      </c>
    </row>
    <row r="25" spans="1:7" x14ac:dyDescent="0.45">
      <c r="A25" s="3">
        <v>44508</v>
      </c>
      <c r="B25" s="4" t="s">
        <v>6</v>
      </c>
      <c r="C25" s="8">
        <v>702</v>
      </c>
      <c r="E25" t="s">
        <v>9</v>
      </c>
      <c r="F25">
        <f>SUMIF(B:B,B16,C:C)</f>
        <v>5688</v>
      </c>
      <c r="G25">
        <f>SUMIF(B:B, "Cab to office", C:C) / SUM(C:C) * 100</f>
        <v>2.6486157397449426</v>
      </c>
    </row>
    <row r="26" spans="1:7" x14ac:dyDescent="0.45">
      <c r="A26" s="3">
        <v>44553</v>
      </c>
      <c r="B26" s="4" t="s">
        <v>6</v>
      </c>
      <c r="C26" s="8">
        <v>640</v>
      </c>
      <c r="E26" t="s">
        <v>35</v>
      </c>
      <c r="F26">
        <f>SUMIF(B:B,B46,C:C)</f>
        <v>1857</v>
      </c>
      <c r="G26">
        <f>SUMIF(B:B, "Trip", C:C) / SUM(C:C) * 100</f>
        <v>21.035924626178474</v>
      </c>
    </row>
    <row r="27" spans="1:7" x14ac:dyDescent="0.45">
      <c r="A27" s="5">
        <v>44484</v>
      </c>
      <c r="B27" s="6" t="s">
        <v>8</v>
      </c>
      <c r="C27" s="8">
        <v>620</v>
      </c>
    </row>
    <row r="28" spans="1:7" x14ac:dyDescent="0.45">
      <c r="A28" s="5">
        <v>44512</v>
      </c>
      <c r="B28" s="6" t="s">
        <v>5</v>
      </c>
      <c r="C28" s="8">
        <v>600</v>
      </c>
    </row>
    <row r="29" spans="1:7" ht="19.25" customHeight="1" x14ac:dyDescent="0.45">
      <c r="A29" s="5">
        <v>44491</v>
      </c>
      <c r="B29" s="6" t="s">
        <v>6</v>
      </c>
      <c r="C29" s="8">
        <v>550</v>
      </c>
    </row>
    <row r="30" spans="1:7" x14ac:dyDescent="0.45">
      <c r="A30" s="5">
        <v>44524</v>
      </c>
      <c r="B30" s="6" t="s">
        <v>6</v>
      </c>
      <c r="C30" s="8">
        <v>540</v>
      </c>
    </row>
    <row r="31" spans="1:7" x14ac:dyDescent="0.45">
      <c r="A31" s="5">
        <v>44496</v>
      </c>
      <c r="B31" s="6" t="s">
        <v>8</v>
      </c>
      <c r="C31" s="8">
        <v>520</v>
      </c>
    </row>
    <row r="32" spans="1:7" x14ac:dyDescent="0.45">
      <c r="A32" s="3">
        <v>44526</v>
      </c>
      <c r="B32" s="4" t="s">
        <v>8</v>
      </c>
      <c r="C32" s="8">
        <v>518</v>
      </c>
    </row>
    <row r="33" spans="1:3" x14ac:dyDescent="0.45">
      <c r="A33" s="3">
        <v>44505</v>
      </c>
      <c r="B33" s="4" t="s">
        <v>13</v>
      </c>
      <c r="C33" s="8">
        <v>500</v>
      </c>
    </row>
    <row r="34" spans="1:3" x14ac:dyDescent="0.45">
      <c r="A34" s="3">
        <v>44530</v>
      </c>
      <c r="B34" s="4" t="s">
        <v>8</v>
      </c>
      <c r="C34" s="8">
        <v>500</v>
      </c>
    </row>
    <row r="35" spans="1:3" x14ac:dyDescent="0.45">
      <c r="A35" s="5">
        <v>44488</v>
      </c>
      <c r="B35" s="6" t="s">
        <v>7</v>
      </c>
      <c r="C35" s="8">
        <v>489</v>
      </c>
    </row>
    <row r="36" spans="1:3" x14ac:dyDescent="0.45">
      <c r="A36" s="3">
        <v>44517</v>
      </c>
      <c r="B36" s="4" t="s">
        <v>11</v>
      </c>
      <c r="C36" s="8">
        <v>470.63</v>
      </c>
    </row>
    <row r="37" spans="1:3" x14ac:dyDescent="0.45">
      <c r="A37" s="3">
        <v>44547</v>
      </c>
      <c r="B37" s="4" t="s">
        <v>11</v>
      </c>
      <c r="C37" s="8">
        <v>470.63</v>
      </c>
    </row>
    <row r="38" spans="1:3" x14ac:dyDescent="0.45">
      <c r="A38" s="5">
        <v>44485</v>
      </c>
      <c r="B38" s="6" t="s">
        <v>11</v>
      </c>
      <c r="C38" s="8">
        <v>470</v>
      </c>
    </row>
    <row r="39" spans="1:3" ht="18" customHeight="1" x14ac:dyDescent="0.45">
      <c r="A39" s="3">
        <v>44477</v>
      </c>
      <c r="B39" s="4" t="s">
        <v>7</v>
      </c>
      <c r="C39" s="8">
        <v>450</v>
      </c>
    </row>
    <row r="40" spans="1:3" ht="15.7" customHeight="1" x14ac:dyDescent="0.45">
      <c r="A40" s="3">
        <v>44553</v>
      </c>
      <c r="B40" s="4" t="s">
        <v>5</v>
      </c>
      <c r="C40" s="8">
        <v>450</v>
      </c>
    </row>
    <row r="41" spans="1:3" x14ac:dyDescent="0.45">
      <c r="A41" s="3">
        <v>44519</v>
      </c>
      <c r="B41" s="4" t="s">
        <v>5</v>
      </c>
      <c r="C41" s="8">
        <v>447</v>
      </c>
    </row>
    <row r="42" spans="1:3" x14ac:dyDescent="0.45">
      <c r="A42" s="3">
        <v>44518</v>
      </c>
      <c r="B42" s="6" t="s">
        <v>8</v>
      </c>
      <c r="C42" s="8">
        <v>428</v>
      </c>
    </row>
    <row r="43" spans="1:3" x14ac:dyDescent="0.45">
      <c r="A43" s="5">
        <v>44494</v>
      </c>
      <c r="B43" s="6" t="s">
        <v>9</v>
      </c>
      <c r="C43" s="8">
        <v>423</v>
      </c>
    </row>
    <row r="44" spans="1:3" x14ac:dyDescent="0.45">
      <c r="A44" s="3">
        <v>44498</v>
      </c>
      <c r="B44" s="4" t="s">
        <v>9</v>
      </c>
      <c r="C44" s="8">
        <v>407.05</v>
      </c>
    </row>
    <row r="45" spans="1:3" x14ac:dyDescent="0.45">
      <c r="A45" s="5">
        <v>44496</v>
      </c>
      <c r="B45" s="6" t="s">
        <v>9</v>
      </c>
      <c r="C45" s="8">
        <v>358.22</v>
      </c>
    </row>
    <row r="46" spans="1:3" x14ac:dyDescent="0.45">
      <c r="A46" s="5">
        <v>44529</v>
      </c>
      <c r="B46" s="6" t="s">
        <v>7</v>
      </c>
      <c r="C46" s="8">
        <v>337</v>
      </c>
    </row>
    <row r="47" spans="1:3" x14ac:dyDescent="0.45">
      <c r="A47" s="3">
        <v>44517</v>
      </c>
      <c r="B47" s="4" t="s">
        <v>9</v>
      </c>
      <c r="C47" s="8">
        <v>322.64</v>
      </c>
    </row>
    <row r="48" spans="1:3" x14ac:dyDescent="0.45">
      <c r="A48" s="3">
        <v>44525</v>
      </c>
      <c r="B48" s="4" t="s">
        <v>7</v>
      </c>
      <c r="C48" s="8">
        <v>314</v>
      </c>
    </row>
    <row r="49" spans="1:3" x14ac:dyDescent="0.45">
      <c r="A49" s="3">
        <v>44497</v>
      </c>
      <c r="B49" s="4" t="s">
        <v>5</v>
      </c>
      <c r="C49" s="8">
        <v>300</v>
      </c>
    </row>
    <row r="50" spans="1:3" x14ac:dyDescent="0.45">
      <c r="A50" s="3">
        <v>44499</v>
      </c>
      <c r="B50" s="4" t="s">
        <v>4</v>
      </c>
      <c r="C50" s="8">
        <v>300</v>
      </c>
    </row>
    <row r="51" spans="1:3" x14ac:dyDescent="0.45">
      <c r="A51" s="3">
        <v>44550</v>
      </c>
      <c r="B51" s="4" t="s">
        <v>7</v>
      </c>
      <c r="C51" s="8">
        <v>267</v>
      </c>
    </row>
    <row r="52" spans="1:3" x14ac:dyDescent="0.45">
      <c r="A52" s="19">
        <v>44515</v>
      </c>
      <c r="B52" s="21" t="s">
        <v>6</v>
      </c>
      <c r="C52" s="23">
        <v>150</v>
      </c>
    </row>
    <row r="53" spans="1:3" ht="15.75" x14ac:dyDescent="0.45">
      <c r="A53" s="1"/>
    </row>
  </sheetData>
  <autoFilter ref="E16:F26" xr:uid="{00000000-0001-0000-0000-000000000000}">
    <sortState xmlns:xlrd2="http://schemas.microsoft.com/office/spreadsheetml/2017/richdata2" ref="E17:F26">
      <sortCondition descending="1" ref="F16:F26"/>
    </sortState>
  </autoFilter>
  <sortState xmlns:xlrd2="http://schemas.microsoft.com/office/spreadsheetml/2017/richdata2" ref="A2:C52">
    <sortCondition descending="1" ref="C1:C5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D11" sqref="D11"/>
    </sheetView>
  </sheetViews>
  <sheetFormatPr defaultRowHeight="14.25" x14ac:dyDescent="0.45"/>
  <cols>
    <col min="2" max="2" width="61.46484375" customWidth="1"/>
  </cols>
  <sheetData>
    <row r="1" spans="2:2" x14ac:dyDescent="0.45">
      <c r="B1" s="11" t="s">
        <v>23</v>
      </c>
    </row>
    <row r="2" spans="2:2" ht="39" customHeight="1" x14ac:dyDescent="0.45">
      <c r="B2" s="17" t="s">
        <v>15</v>
      </c>
    </row>
    <row r="3" spans="2:2" ht="25.25" customHeight="1" x14ac:dyDescent="0.45">
      <c r="B3" s="17" t="s">
        <v>16</v>
      </c>
    </row>
    <row r="4" spans="2:2" ht="37.25" customHeight="1" x14ac:dyDescent="0.45">
      <c r="B4" s="17" t="s">
        <v>17</v>
      </c>
    </row>
    <row r="5" spans="2:2" ht="41.45" customHeight="1" x14ac:dyDescent="0.45">
      <c r="B5" s="17" t="s">
        <v>18</v>
      </c>
    </row>
    <row r="6" spans="2:2" ht="32.450000000000003" customHeight="1" x14ac:dyDescent="0.45">
      <c r="B6" s="17" t="s">
        <v>19</v>
      </c>
    </row>
    <row r="7" spans="2:2" ht="51" customHeight="1" x14ac:dyDescent="0.45">
      <c r="B7" s="12" t="s">
        <v>20</v>
      </c>
    </row>
    <row r="8" spans="2:2" ht="42" customHeight="1" x14ac:dyDescent="0.45">
      <c r="B8" s="12" t="s">
        <v>21</v>
      </c>
    </row>
    <row r="9" spans="2:2" ht="31.25" customHeight="1" x14ac:dyDescent="0.45">
      <c r="B9" s="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2nd</vt:lpstr>
      <vt:lpstr>4th</vt:lpstr>
      <vt:lpstr>5th</vt:lpstr>
      <vt:lpstr>6th,7th</vt:lpstr>
      <vt:lpstr>Expense</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Sejal Thakur</cp:lastModifiedBy>
  <dcterms:created xsi:type="dcterms:W3CDTF">2015-06-05T18:17:20Z</dcterms:created>
  <dcterms:modified xsi:type="dcterms:W3CDTF">2024-12-24T09:41:08Z</dcterms:modified>
</cp:coreProperties>
</file>