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1864D6C6-97D5-4C96-8C2B-B6C678BFCC18}" xr6:coauthVersionLast="47" xr6:coauthVersionMax="47" xr10:uidLastSave="{00000000-0000-0000-0000-000000000000}"/>
  <bookViews>
    <workbookView xWindow="30" yWindow="0" windowWidth="20460" windowHeight="10920" activeTab="5" xr2:uid="{7F7E1DDE-3781-814A-825E-072C922D74F6}"/>
  </bookViews>
  <sheets>
    <sheet name="Raw data" sheetId="2" r:id="rId1"/>
    <sheet name="Working sheet" sheetId="4" r:id="rId2"/>
    <sheet name="Questions" sheetId="6" r:id="rId3"/>
    <sheet name="Pivot table" sheetId="9" r:id="rId4"/>
    <sheet name="Dashboard" sheetId="7" r:id="rId5"/>
    <sheet name="Answers" sheetId="8" r:id="rId6"/>
  </sheets>
  <definedNames>
    <definedName name="_xlnm._FilterDatabase" localSheetId="1" hidden="1">'Working sheet'!$A$1:$J$32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7" l="1"/>
  <c r="A29" i="7"/>
  <c r="K2" i="4"/>
  <c r="A20" i="7"/>
  <c r="A12" i="7"/>
  <c r="A4" i="7"/>
  <c r="G5" i="4"/>
  <c r="H15" i="4"/>
  <c r="G15" i="4"/>
  <c r="F5" i="4"/>
  <c r="F4" i="4"/>
  <c r="H5" i="4"/>
  <c r="J3" i="4"/>
  <c r="J4" i="4"/>
  <c r="J6" i="4"/>
  <c r="J7" i="4"/>
  <c r="J8" i="4"/>
  <c r="J9" i="4"/>
  <c r="J10" i="4"/>
  <c r="J11" i="4"/>
  <c r="J12" i="4"/>
  <c r="J13" i="4"/>
  <c r="J14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2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<sst xmlns="http://schemas.openxmlformats.org/spreadsheetml/2006/main" count="343" uniqueCount="159">
  <si>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</si>
  <si>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</si>
  <si>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</si>
  <si>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</si>
  <si>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</si>
  <si>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</si>
  <si>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</si>
  <si>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</si>
  <si>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</si>
  <si>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</si>
  <si>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</si>
  <si>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</si>
  <si>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</si>
  <si>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</si>
  <si>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</si>
  <si>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</si>
  <si>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</si>
  <si>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</si>
  <si>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</si>
  <si>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</si>
  <si>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</si>
  <si>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</si>
  <si>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</si>
  <si>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</si>
  <si>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</si>
  <si>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</si>
  <si>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</si>
  <si>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</si>
  <si>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</si>
  <si>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</si>
  <si>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</si>
  <si>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</si>
  <si>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</si>
  <si>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</si>
  <si>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</si>
  <si>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</si>
  <si>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</si>
  <si>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</si>
  <si>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</si>
  <si>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</si>
  <si>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</si>
  <si>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</si>
  <si>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</si>
  <si>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</si>
  <si>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</si>
  <si>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</si>
  <si>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</si>
  <si>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</si>
  <si>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</si>
  <si>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</si>
  <si>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</si>
  <si>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</si>
  <si>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</si>
  <si>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</si>
  <si>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</si>
  <si>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</si>
  <si>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</si>
  <si>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</si>
  <si>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</si>
  <si>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</si>
  <si>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</si>
  <si>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</si>
  <si>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</si>
  <si>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</si>
  <si>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</si>
  <si>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</si>
  <si>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</si>
  <si>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</si>
  <si>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</si>
  <si>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</si>
  <si>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</si>
  <si>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</si>
  <si>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</si>
  <si>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</si>
  <si>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</si>
  <si>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</si>
  <si>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</si>
  <si>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</si>
  <si>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</si>
  <si>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</si>
  <si>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</si>
  <si>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</si>
  <si>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</si>
  <si>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</si>
  <si>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</si>
  <si>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</si>
  <si>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</si>
  <si>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</si>
  <si>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</si>
  <si>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</si>
  <si>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</si>
  <si>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</si>
  <si>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</si>
  <si>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</si>
  <si>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</si>
  <si>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</si>
  <si>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</si>
  <si>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</si>
  <si>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</si>
  <si>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</si>
  <si>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</si>
  <si>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</si>
  <si>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</si>
  <si>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Cost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</si>
  <si>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</si>
  <si>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</si>
  <si>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</si>
  <si>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</si>
  <si>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</si>
  <si>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</si>
  <si>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</si>
  <si>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</si>
  <si>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</si>
  <si>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</si>
  <si>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</si>
  <si>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</si>
  <si>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</si>
  <si>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</si>
  <si>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</si>
  <si>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</si>
  <si>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</si>
  <si>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</si>
  <si>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</si>
  <si>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</si>
  <si>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</si>
  <si>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</si>
  <si>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</si>
  <si>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</si>
  <si>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</si>
  <si>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</si>
  <si>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</si>
  <si>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</si>
  <si>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Row Labels</t>
  </si>
  <si>
    <t>Grand Total</t>
  </si>
  <si>
    <t>Sum of Cost</t>
  </si>
  <si>
    <t>Department branch</t>
  </si>
  <si>
    <t>Department region</t>
  </si>
  <si>
    <t>2. How many clients did the company had?</t>
  </si>
  <si>
    <t>3. Top 10 clients who made the company most money?</t>
  </si>
  <si>
    <t>4. Compare are departments how are they selling comparing to eachother?</t>
  </si>
  <si>
    <t>5. In what ways our clients are paying?</t>
  </si>
  <si>
    <t>6. The revenue, cost, profit, and profit margin by months?</t>
  </si>
  <si>
    <t>Questions:</t>
  </si>
  <si>
    <t>30-May</t>
  </si>
  <si>
    <t>31-May</t>
  </si>
  <si>
    <t>1-Jun</t>
  </si>
  <si>
    <t>2-Jun</t>
  </si>
  <si>
    <t>Sum of Profit</t>
  </si>
  <si>
    <t>1. How did the selling went threw during the dates in the data?</t>
  </si>
  <si>
    <t>Count of Client</t>
  </si>
  <si>
    <t>Sum of Profit Margin</t>
  </si>
  <si>
    <t>SALES COMPANY DASHBOARD</t>
  </si>
  <si>
    <t>1. The worst day was 30 May, then followed by the best day 31 May.</t>
  </si>
  <si>
    <t>2. The company during this 4 days where the data is available had 28 clients.</t>
  </si>
  <si>
    <t>3. By extracting top 10 most profitable clients, the company can assure to make these clients most satisfied and ensure a good longevity for the company.</t>
  </si>
  <si>
    <t>4. Comparing the department branches, New York has the best resuls, similar resuls and not far behind are Texas and California. But significantly statisticly the worst branch is in Florida.</t>
  </si>
  <si>
    <t>5. Half of the payments are made by transfer. With similar usaage are PayPal, Check and Card.</t>
  </si>
  <si>
    <t>6. Summing up the results during the period 30th May until 2nd June the company has made a profit of $28,845,00.</t>
  </si>
  <si>
    <t>Answers: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</si>
</sst>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/>
    <xf numFmtId="14" fontId="0" fillId="0" borderId="0" xfId="0" applyNumberFormat="1" applyAlignment="1">
      <alignment horizontal="left"/>
    </xf>
    <xf numFmtId="9" fontId="0" fillId="0" borderId="0" xfId="0" applyNumberFormat="1"/>
    <xf numFmtId="164" fontId="0" fillId="0" borderId="0" xfId="0" applyNumberFormat="1"/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4" fillId="4" borderId="0" xfId="2" applyFont="1" applyFill="1" applyAlignment="1">
      <alignment horizontal="left"/>
    </xf>
    <xf numFmtId="0" fontId="7" fillId="6" borderId="0" xfId="0" applyFont="1" applyFill="1" applyAlignment="1">
      <alignment horizontal="right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threw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table'!$A$2:$A$6</c:f>
              <c:strCache>
                <c:ptCount val="4"/>
                <c:pt idx="0">
                  <c:v>30-May</c:v>
                </c:pt>
                <c:pt idx="1">
                  <c:v>31-May</c:v>
                </c:pt>
                <c:pt idx="2">
                  <c:v>1-Jun</c:v>
                </c:pt>
                <c:pt idx="3">
                  <c:v>2-Jun</c:v>
                </c:pt>
              </c:strCache>
            </c:strRef>
          </c:cat>
          <c:val>
            <c:numRef>
              <c:f>'Pivot table'!$B$2:$B$6</c:f>
              <c:numCache>
                <c:formatCode>General</c:formatCode>
                <c:ptCount val="4"/>
                <c:pt idx="0">
                  <c:v>4115</c:v>
                </c:pt>
                <c:pt idx="1">
                  <c:v>9256</c:v>
                </c:pt>
                <c:pt idx="2">
                  <c:v>7352</c:v>
                </c:pt>
                <c:pt idx="3">
                  <c:v>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F-4457-A7A0-05986B1AEB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1616"/>
        <c:axId val="157340784"/>
      </c:lineChart>
      <c:catAx>
        <c:axId val="1573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340784"/>
        <c:crosses val="autoZero"/>
        <c:auto val="1"/>
        <c:lblAlgn val="ctr"/>
        <c:lblOffset val="100"/>
        <c:noMultiLvlLbl val="0"/>
      </c:catAx>
      <c:valAx>
        <c:axId val="1573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3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table!PivotTable20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clients with least amount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table'!$A$71:$A$81</c:f>
              <c:strCache>
                <c:ptCount val="10"/>
                <c:pt idx="0">
                  <c:v>CISCO SYSTEMS, INC. </c:v>
                </c:pt>
                <c:pt idx="1">
                  <c:v>COSTCO WHOLESALE CORPORATION </c:v>
                </c:pt>
                <c:pt idx="2">
                  <c:v>INTEL CORPORATION </c:v>
                </c:pt>
                <c:pt idx="3">
                  <c:v>MORGAN STANLEY </c:v>
                </c:pt>
                <c:pt idx="4">
                  <c:v>THE GOLDMAN SACHS GROUP, INC. </c:v>
                </c:pt>
                <c:pt idx="5">
                  <c:v>AMAZON.COM, INC. </c:v>
                </c:pt>
                <c:pt idx="6">
                  <c:v>AT&amp;T INC. </c:v>
                </c:pt>
                <c:pt idx="7">
                  <c:v>CHEVRON CORPORATION </c:v>
                </c:pt>
                <c:pt idx="8">
                  <c:v>LOCKHEED MARTIN CORPORATION </c:v>
                </c:pt>
                <c:pt idx="9">
                  <c:v>JPMORGAN CHASE &amp; CO. </c:v>
                </c:pt>
              </c:strCache>
            </c:strRef>
          </c:cat>
          <c:val>
            <c:numRef>
              <c:f>'Pivot table'!$B$71:$B$81</c:f>
              <c:numCache>
                <c:formatCode>0%</c:formatCode>
                <c:ptCount val="10"/>
                <c:pt idx="0">
                  <c:v>0.17052631578947369</c:v>
                </c:pt>
                <c:pt idx="1">
                  <c:v>0.16633333333333333</c:v>
                </c:pt>
                <c:pt idx="2">
                  <c:v>0.16044444444444445</c:v>
                </c:pt>
                <c:pt idx="3">
                  <c:v>0.14486486486486486</c:v>
                </c:pt>
                <c:pt idx="4">
                  <c:v>0.1368</c:v>
                </c:pt>
                <c:pt idx="5">
                  <c:v>0.13288888888888889</c:v>
                </c:pt>
                <c:pt idx="6">
                  <c:v>0.12874692874692875</c:v>
                </c:pt>
                <c:pt idx="7">
                  <c:v>0.12745901639344262</c:v>
                </c:pt>
                <c:pt idx="8">
                  <c:v>0.1</c:v>
                </c:pt>
                <c:pt idx="9">
                  <c:v>8.9180327868852466E-2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6-4977-A7DC-0CE3DA303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4371680"/>
        <c:axId val="324363776"/>
      </c:barChart>
      <c:catAx>
        <c:axId val="32437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24363776"/>
        <c:crosses val="autoZero"/>
        <c:auto val="1"/>
        <c:lblAlgn val="ctr"/>
        <c:lblOffset val="100"/>
        <c:noMultiLvlLbl val="0"/>
      </c:catAx>
      <c:valAx>
        <c:axId val="3243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243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clients company profits from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table'!$A$14:$A$23</c:f>
              <c:strCache>
                <c:ptCount val="10"/>
                <c:pt idx="0">
                  <c:v>CITIGROUP INC. </c:v>
                </c:pt>
                <c:pt idx="1">
                  <c:v>DELL TECHNOLOGIES INC. </c:v>
                </c:pt>
                <c:pt idx="2">
                  <c:v>BANK OF AMERICA CORPORATION </c:v>
                </c:pt>
                <c:pt idx="3">
                  <c:v>TARGET CORPORATION </c:v>
                </c:pt>
                <c:pt idx="4">
                  <c:v>MICROSOFT CORPORATION </c:v>
                </c:pt>
                <c:pt idx="5">
                  <c:v>JOHNSON &amp; JOHNSON </c:v>
                </c:pt>
                <c:pt idx="6">
                  <c:v>COMCAST CORPORATION </c:v>
                </c:pt>
                <c:pt idx="7">
                  <c:v>VERIZON COMMUNICATIONS INC. </c:v>
                </c:pt>
                <c:pt idx="8">
                  <c:v>WALMART INC. </c:v>
                </c:pt>
                <c:pt idx="9">
                  <c:v>THE HOME DEPOT, INC. </c:v>
                </c:pt>
              </c:strCache>
            </c:strRef>
          </c:cat>
          <c:val>
            <c:numRef>
              <c:f>'Pivot table'!$B$14:$B$23</c:f>
              <c:numCache>
                <c:formatCode>General</c:formatCode>
                <c:ptCount val="10"/>
                <c:pt idx="0">
                  <c:v>2045</c:v>
                </c:pt>
                <c:pt idx="1">
                  <c:v>1664</c:v>
                </c:pt>
                <c:pt idx="2">
                  <c:v>1564</c:v>
                </c:pt>
                <c:pt idx="3">
                  <c:v>1435</c:v>
                </c:pt>
                <c:pt idx="4">
                  <c:v>1349</c:v>
                </c:pt>
                <c:pt idx="5">
                  <c:v>1320</c:v>
                </c:pt>
                <c:pt idx="6">
                  <c:v>1288</c:v>
                </c:pt>
                <c:pt idx="7">
                  <c:v>1222</c:v>
                </c:pt>
                <c:pt idx="8">
                  <c:v>1220</c:v>
                </c:pt>
                <c:pt idx="9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8-4A78-AC45-A7E0CA78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32852304"/>
        <c:axId val="332852720"/>
      </c:barChart>
      <c:catAx>
        <c:axId val="33285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</a:t>
                </a:r>
              </a:p>
            </c:rich>
          </c:tx>
          <c:layout>
            <c:manualLayout>
              <c:xMode val="edge"/>
              <c:yMode val="edge"/>
              <c:x val="2.2581471102829261E-2"/>
              <c:y val="0.39780020785992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32852720"/>
        <c:crosses val="autoZero"/>
        <c:auto val="1"/>
        <c:lblAlgn val="ctr"/>
        <c:lblOffset val="100"/>
        <c:noMultiLvlLbl val="0"/>
      </c:catAx>
      <c:valAx>
        <c:axId val="3328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328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branch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table'!$A$28:$A$32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'Pivot table'!$B$28:$B$32</c:f>
              <c:numCache>
                <c:formatCode>General</c:formatCode>
                <c:ptCount val="4"/>
                <c:pt idx="0">
                  <c:v>7738</c:v>
                </c:pt>
                <c:pt idx="1">
                  <c:v>4204</c:v>
                </c:pt>
                <c:pt idx="2">
                  <c:v>8827</c:v>
                </c:pt>
                <c:pt idx="3">
                  <c:v>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8-4772-B59C-7FC7BA912D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57342032"/>
        <c:axId val="157340368"/>
        <c:axId val="0"/>
      </c:bar3DChart>
      <c:catAx>
        <c:axId val="157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340368"/>
        <c:crosses val="autoZero"/>
        <c:auto val="1"/>
        <c:lblAlgn val="ctr"/>
        <c:lblOffset val="100"/>
        <c:noMultiLvlLbl val="0"/>
      </c:catAx>
      <c:valAx>
        <c:axId val="157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3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C72-42A0-9D74-690A8B2D7E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C72-42A0-9D74-690A8B2D7E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C72-42A0-9D74-690A8B2D7E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C72-42A0-9D74-690A8B2D7E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table'!$A$41:$A$45</c:f>
              <c:strCache>
                <c:ptCount val="4"/>
                <c:pt idx="0">
                  <c:v>Card</c:v>
                </c:pt>
                <c:pt idx="1">
                  <c:v>Check</c:v>
                </c:pt>
                <c:pt idx="2">
                  <c:v>PayPal</c:v>
                </c:pt>
                <c:pt idx="3">
                  <c:v>Transfer</c:v>
                </c:pt>
              </c:strCache>
            </c:strRef>
          </c:cat>
          <c:val>
            <c:numRef>
              <c:f>'Pivot table'!$B$41:$B$45</c:f>
              <c:numCache>
                <c:formatCode>General</c:formatCode>
                <c:ptCount val="4"/>
                <c:pt idx="0">
                  <c:v>4049</c:v>
                </c:pt>
                <c:pt idx="1">
                  <c:v>4119</c:v>
                </c:pt>
                <c:pt idx="2">
                  <c:v>5346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D-4045-957B-03169432B6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table!PivotTable20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clients with least amount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table'!$B$70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table'!$A$71:$A$81</c:f>
              <c:strCache>
                <c:ptCount val="10"/>
                <c:pt idx="0">
                  <c:v>CISCO SYSTEMS, INC. </c:v>
                </c:pt>
                <c:pt idx="1">
                  <c:v>COSTCO WHOLESALE CORPORATION </c:v>
                </c:pt>
                <c:pt idx="2">
                  <c:v>INTEL CORPORATION </c:v>
                </c:pt>
                <c:pt idx="3">
                  <c:v>MORGAN STANLEY </c:v>
                </c:pt>
                <c:pt idx="4">
                  <c:v>THE GOLDMAN SACHS GROUP, INC. </c:v>
                </c:pt>
                <c:pt idx="5">
                  <c:v>AMAZON.COM, INC. </c:v>
                </c:pt>
                <c:pt idx="6">
                  <c:v>AT&amp;T INC. </c:v>
                </c:pt>
                <c:pt idx="7">
                  <c:v>CHEVRON CORPORATION </c:v>
                </c:pt>
                <c:pt idx="8">
                  <c:v>LOCKHEED MARTIN CORPORATION </c:v>
                </c:pt>
                <c:pt idx="9">
                  <c:v>JPMORGAN CHASE &amp; CO. </c:v>
                </c:pt>
              </c:strCache>
            </c:strRef>
          </c:cat>
          <c:val>
            <c:numRef>
              <c:f>'Pivot table'!$B$71:$B$81</c:f>
              <c:numCache>
                <c:formatCode>0%</c:formatCode>
                <c:ptCount val="10"/>
                <c:pt idx="0">
                  <c:v>0.17052631578947369</c:v>
                </c:pt>
                <c:pt idx="1">
                  <c:v>0.16633333333333333</c:v>
                </c:pt>
                <c:pt idx="2">
                  <c:v>0.16044444444444445</c:v>
                </c:pt>
                <c:pt idx="3">
                  <c:v>0.14486486486486486</c:v>
                </c:pt>
                <c:pt idx="4">
                  <c:v>0.1368</c:v>
                </c:pt>
                <c:pt idx="5">
                  <c:v>0.13288888888888889</c:v>
                </c:pt>
                <c:pt idx="6">
                  <c:v>0.12874692874692875</c:v>
                </c:pt>
                <c:pt idx="7">
                  <c:v>0.12745901639344262</c:v>
                </c:pt>
                <c:pt idx="8">
                  <c:v>0.1</c:v>
                </c:pt>
                <c:pt idx="9">
                  <c:v>8.9180327868852466E-2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F-48AA-8D11-7F0E513FD2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24371680"/>
        <c:axId val="324363776"/>
      </c:barChart>
      <c:catAx>
        <c:axId val="32437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24363776"/>
        <c:crosses val="autoZero"/>
        <c:auto val="1"/>
        <c:lblAlgn val="ctr"/>
        <c:lblOffset val="100"/>
        <c:noMultiLvlLbl val="0"/>
      </c:catAx>
      <c:valAx>
        <c:axId val="32436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 margin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2437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 threw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table'!$A$2:$A$6</c:f>
              <c:strCache>
                <c:ptCount val="4"/>
                <c:pt idx="0">
                  <c:v>30-May</c:v>
                </c:pt>
                <c:pt idx="1">
                  <c:v>31-May</c:v>
                </c:pt>
                <c:pt idx="2">
                  <c:v>1-Jun</c:v>
                </c:pt>
                <c:pt idx="3">
                  <c:v>2-Jun</c:v>
                </c:pt>
              </c:strCache>
            </c:strRef>
          </c:cat>
          <c:val>
            <c:numRef>
              <c:f>'Pivot table'!$B$2:$B$6</c:f>
              <c:numCache>
                <c:formatCode>General</c:formatCode>
                <c:ptCount val="4"/>
                <c:pt idx="0">
                  <c:v>4115</c:v>
                </c:pt>
                <c:pt idx="1">
                  <c:v>9256</c:v>
                </c:pt>
                <c:pt idx="2">
                  <c:v>7352</c:v>
                </c:pt>
                <c:pt idx="3">
                  <c:v>8122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1-4300-A12E-EAD566D26A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341616"/>
        <c:axId val="157340784"/>
      </c:lineChart>
      <c:catAx>
        <c:axId val="15734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340784"/>
        <c:crosses val="autoZero"/>
        <c:auto val="1"/>
        <c:lblAlgn val="ctr"/>
        <c:lblOffset val="100"/>
        <c:noMultiLvlLbl val="0"/>
      </c:catAx>
      <c:valAx>
        <c:axId val="1573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34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table!PivotTable9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clients company profits from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table'!$A$14:$A$23</c:f>
              <c:strCache>
                <c:ptCount val="10"/>
                <c:pt idx="0">
                  <c:v>CITIGROUP INC. </c:v>
                </c:pt>
                <c:pt idx="1">
                  <c:v>DELL TECHNOLOGIES INC. </c:v>
                </c:pt>
                <c:pt idx="2">
                  <c:v>BANK OF AMERICA CORPORATION </c:v>
                </c:pt>
                <c:pt idx="3">
                  <c:v>TARGET CORPORATION </c:v>
                </c:pt>
                <c:pt idx="4">
                  <c:v>MICROSOFT CORPORATION </c:v>
                </c:pt>
                <c:pt idx="5">
                  <c:v>JOHNSON &amp; JOHNSON </c:v>
                </c:pt>
                <c:pt idx="6">
                  <c:v>COMCAST CORPORATION </c:v>
                </c:pt>
                <c:pt idx="7">
                  <c:v>VERIZON COMMUNICATIONS INC. </c:v>
                </c:pt>
                <c:pt idx="8">
                  <c:v>WALMART INC. </c:v>
                </c:pt>
                <c:pt idx="9">
                  <c:v>THE HOME DEPOT, INC. </c:v>
                </c:pt>
              </c:strCache>
            </c:strRef>
          </c:cat>
          <c:val>
            <c:numRef>
              <c:f>'Pivot table'!$B$14:$B$23</c:f>
              <c:numCache>
                <c:formatCode>General</c:formatCode>
                <c:ptCount val="10"/>
                <c:pt idx="0">
                  <c:v>2045</c:v>
                </c:pt>
                <c:pt idx="1">
                  <c:v>1664</c:v>
                </c:pt>
                <c:pt idx="2">
                  <c:v>1564</c:v>
                </c:pt>
                <c:pt idx="3">
                  <c:v>1435</c:v>
                </c:pt>
                <c:pt idx="4">
                  <c:v>1349</c:v>
                </c:pt>
                <c:pt idx="5">
                  <c:v>1320</c:v>
                </c:pt>
                <c:pt idx="6">
                  <c:v>1288</c:v>
                </c:pt>
                <c:pt idx="7">
                  <c:v>1222</c:v>
                </c:pt>
                <c:pt idx="8">
                  <c:v>1220</c:v>
                </c:pt>
                <c:pt idx="9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C-4161-BCB7-3CF80D5017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32852304"/>
        <c:axId val="332852720"/>
      </c:barChart>
      <c:catAx>
        <c:axId val="3328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Client</a:t>
                </a:r>
              </a:p>
            </c:rich>
          </c:tx>
          <c:layout>
            <c:manualLayout>
              <c:xMode val="edge"/>
              <c:yMode val="edge"/>
              <c:x val="2.2581471102829261E-2"/>
              <c:y val="0.39780020785992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32852720"/>
        <c:crosses val="autoZero"/>
        <c:auto val="1"/>
        <c:lblAlgn val="ctr"/>
        <c:lblOffset val="100"/>
        <c:noMultiLvlLbl val="0"/>
      </c:catAx>
      <c:valAx>
        <c:axId val="3328527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crossAx val="33285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table!PivotTable10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branch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table'!$B$27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table'!$A$28:$A$32</c:f>
              <c:strCache>
                <c:ptCount val="4"/>
                <c:pt idx="0">
                  <c:v>California</c:v>
                </c:pt>
                <c:pt idx="1">
                  <c:v>Florida</c:v>
                </c:pt>
                <c:pt idx="2">
                  <c:v>New York</c:v>
                </c:pt>
                <c:pt idx="3">
                  <c:v>Texas</c:v>
                </c:pt>
              </c:strCache>
            </c:strRef>
          </c:cat>
          <c:val>
            <c:numRef>
              <c:f>'Pivot table'!$B$28:$B$32</c:f>
              <c:numCache>
                <c:formatCode>General</c:formatCode>
                <c:ptCount val="4"/>
                <c:pt idx="0">
                  <c:v>7738</c:v>
                </c:pt>
                <c:pt idx="1">
                  <c:v>4204</c:v>
                </c:pt>
                <c:pt idx="2">
                  <c:v>8827</c:v>
                </c:pt>
                <c:pt idx="3">
                  <c:v>8076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1E-4165-9384-9F2271E19C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57342032"/>
        <c:axId val="157340368"/>
        <c:axId val="0"/>
      </c:bar3DChart>
      <c:catAx>
        <c:axId val="1573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340368"/>
        <c:crosses val="autoZero"/>
        <c:auto val="1"/>
        <c:lblAlgn val="ctr"/>
        <c:lblOffset val="100"/>
        <c:noMultiLvlLbl val="0"/>
      </c:catAx>
      <c:valAx>
        <c:axId val="1573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573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[Sales_report.xlsx]Pivot table!PivotTable11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20-43CB-B463-EE2650A795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20-43CB-B463-EE2650A795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20-43CB-B463-EE2650A795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20-43CB-B463-EE2650A795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table'!$A$41:$A$45</c:f>
              <c:strCache>
                <c:ptCount val="4"/>
                <c:pt idx="0">
                  <c:v>Card</c:v>
                </c:pt>
                <c:pt idx="1">
                  <c:v>Check</c:v>
                </c:pt>
                <c:pt idx="2">
                  <c:v>PayPal</c:v>
                </c:pt>
                <c:pt idx="3">
                  <c:v>Transfer</c:v>
                </c:pt>
              </c:strCache>
            </c:strRef>
          </c:cat>
          <c:val>
            <c:numRef>
              <c:f>'Pivot table'!$B$41:$B$45</c:f>
              <c:numCache>
                <c:formatCode>General</c:formatCode>
                <c:ptCount val="4"/>
                <c:pt idx="0">
                  <c:v>4049</c:v>
                </c:pt>
                <c:pt idx="1">
                  <c:v>4119</c:v>
                </c:pt>
                <c:pt idx="2">
                  <c:v>5346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20-43CB-B463-EE2650A7952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128587</xdr:colOff>
      <xdr:row>0</xdr:row>
      <xdr:rowOff>0</xdr:rowOff>
    </xdr:from>
    <xdr:to>
      <xdr:col>7</xdr:col>
      <xdr:colOff>414337</xdr:colOff>
      <xdr:row>11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E8D17-0C3A-40F9-BA2D-39B8A0C6F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1604962</xdr:colOff>
      <xdr:row>12</xdr:row>
      <xdr:rowOff>38100</xdr:rowOff>
    </xdr:from>
    <xdr:to>
      <xdr:col>7</xdr:col>
      <xdr:colOff>161925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E83C52-5D88-4E4C-8BE7-776A1C0A3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623887</xdr:colOff>
      <xdr:row>26</xdr:row>
      <xdr:rowOff>28575</xdr:rowOff>
    </xdr:from>
    <xdr:to>
      <xdr:col>6</xdr:col>
      <xdr:colOff>671512</xdr:colOff>
      <xdr:row>40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B5ADD9-6E0F-4E61-821C-00ECE519F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295275</xdr:colOff>
      <xdr:row>41</xdr:row>
      <xdr:rowOff>190500</xdr:rowOff>
    </xdr:from>
    <xdr:to>
      <xdr:col>3</xdr:col>
      <xdr:colOff>1166812</xdr:colOff>
      <xdr:row>55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5F485D-B113-4302-963F-27FE9CB82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1071562</xdr:colOff>
      <xdr:row>69</xdr:row>
      <xdr:rowOff>0</xdr:rowOff>
    </xdr:from>
    <xdr:to>
      <xdr:col>5</xdr:col>
      <xdr:colOff>261937</xdr:colOff>
      <xdr:row>82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C82318-5154-493F-B601-86F4B330E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677334</xdr:colOff>
      <xdr:row>3</xdr:row>
      <xdr:rowOff>10583</xdr:rowOff>
    </xdr:from>
    <xdr:to>
      <xdr:col>10</xdr:col>
      <xdr:colOff>8468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34207-CB99-4607-8E8F-02291C7A4B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19051</xdr:colOff>
      <xdr:row>3</xdr:row>
      <xdr:rowOff>10583</xdr:rowOff>
    </xdr:from>
    <xdr:to>
      <xdr:col>18</xdr:col>
      <xdr:colOff>19051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9DF123-1465-4EEC-B3EE-C2FFD75C0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28</xdr:row>
      <xdr:rowOff>190500</xdr:rowOff>
    </xdr:from>
    <xdr:to>
      <xdr:col>10</xdr:col>
      <xdr:colOff>0</xdr:colOff>
      <xdr:row>43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656C4-86DE-4894-9B41-65A27A856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15</xdr:row>
      <xdr:rowOff>9525</xdr:rowOff>
    </xdr:from>
    <xdr:to>
      <xdr:col>10</xdr:col>
      <xdr:colOff>4762</xdr:colOff>
      <xdr:row>28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068DA1-4422-44F0-A7C7-C2D645D64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676275</xdr:colOff>
      <xdr:row>29</xdr:row>
      <xdr:rowOff>0</xdr:rowOff>
    </xdr:from>
    <xdr:to>
      <xdr:col>18</xdr:col>
      <xdr:colOff>0</xdr:colOff>
      <xdr:row>43</xdr:row>
      <xdr:rowOff>163286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325774-6E38-4174-8A89-C65E32613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3</xdr:row>
      <xdr:rowOff>116417</xdr:rowOff>
    </xdr:from>
    <xdr:to>
      <xdr:col>1</xdr:col>
      <xdr:colOff>624416</xdr:colOff>
      <xdr:row>6</xdr:row>
      <xdr:rowOff>52917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39FBD9-1038-4851-A5BB-5AA064A863FD}"/>
            </a:ext>
          </a:extLst>
        </xdr:cNvPr>
        <xdr:cNvSpPr txBox="1"/>
      </xdr:nvSpPr>
      <xdr:spPr>
        <a:xfrm>
          <a:off x="63500" y="719667"/>
          <a:ext cx="1248833" cy="5397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Number</a:t>
          </a:r>
          <a:r>
            <a:rPr lang="en-US" sz="1400" b="1" baseline="0"/>
            <a:t> </a:t>
          </a:r>
          <a:r>
            <a:rPr lang="en-US" sz="1400" b="1" baseline="0">
              <a:solidFill>
                <a:schemeClr val="bg1"/>
              </a:solidFill>
            </a:rPr>
            <a:t>of clients</a:t>
          </a:r>
          <a:endParaRPr lang="sr-Latn-R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42333</xdr:colOff>
      <xdr:row>11</xdr:row>
      <xdr:rowOff>137583</xdr:rowOff>
    </xdr:from>
    <xdr:to>
      <xdr:col>1</xdr:col>
      <xdr:colOff>645583</xdr:colOff>
      <xdr:row>14</xdr:row>
      <xdr:rowOff>179916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3E14D90-CB8F-46C8-8930-852ADE9C957D}"/>
            </a:ext>
          </a:extLst>
        </xdr:cNvPr>
        <xdr:cNvSpPr txBox="1"/>
      </xdr:nvSpPr>
      <xdr:spPr>
        <a:xfrm>
          <a:off x="42333" y="2349500"/>
          <a:ext cx="1291167" cy="64558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</a:rPr>
            <a:t>Sum of Profit</a:t>
          </a:r>
          <a:endParaRPr lang="sr-Latn-RS" sz="16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81643</xdr:colOff>
      <xdr:row>19</xdr:row>
      <xdr:rowOff>108857</xdr:rowOff>
    </xdr:from>
    <xdr:to>
      <xdr:col>1</xdr:col>
      <xdr:colOff>612322</xdr:colOff>
      <xdr:row>22</xdr:row>
      <xdr:rowOff>149679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E20EAD3-27A9-4F1B-997F-A735525C6DE3}"/>
            </a:ext>
          </a:extLst>
        </xdr:cNvPr>
        <xdr:cNvSpPr txBox="1"/>
      </xdr:nvSpPr>
      <xdr:spPr>
        <a:xfrm>
          <a:off x="81643" y="3986893"/>
          <a:ext cx="1211036" cy="65314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Biggest</a:t>
          </a:r>
          <a:r>
            <a:rPr lang="en-US" sz="1600" b="1" baseline="0"/>
            <a:t> client</a:t>
          </a:r>
          <a:endParaRPr lang="sr-Latn-RS" sz="1600" b="1"/>
        </a:p>
      </xdr:txBody>
    </xdr:sp>
    <xdr:clientData/>
  </xdr:twoCellAnchor>
  <xdr:twoCellAnchor>
    <xdr:from>
      <xdr:col>0</xdr:col>
      <xdr:colOff>40821</xdr:colOff>
      <xdr:row>28</xdr:row>
      <xdr:rowOff>122464</xdr:rowOff>
    </xdr:from>
    <xdr:to>
      <xdr:col>1</xdr:col>
      <xdr:colOff>639536</xdr:colOff>
      <xdr:row>32</xdr:row>
      <xdr:rowOff>81642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2DC40A-7A0D-4FE1-A6DC-05A3B8506890}"/>
            </a:ext>
          </a:extLst>
        </xdr:cNvPr>
        <xdr:cNvSpPr txBox="1"/>
      </xdr:nvSpPr>
      <xdr:spPr>
        <a:xfrm>
          <a:off x="40821" y="5837464"/>
          <a:ext cx="1279072" cy="77560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tx1"/>
              </a:solidFill>
            </a:rPr>
            <a:t>Client</a:t>
          </a:r>
          <a:r>
            <a:rPr lang="en-US" sz="1400" b="1" baseline="0">
              <a:solidFill>
                <a:schemeClr val="tx1"/>
              </a:solidFill>
            </a:rPr>
            <a:t> with biggest profit margin</a:t>
          </a:r>
          <a:endParaRPr lang="sr-Latn-R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54429</xdr:colOff>
      <xdr:row>37</xdr:row>
      <xdr:rowOff>81642</xdr:rowOff>
    </xdr:from>
    <xdr:to>
      <xdr:col>1</xdr:col>
      <xdr:colOff>598714</xdr:colOff>
      <xdr:row>41</xdr:row>
      <xdr:rowOff>13606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D82985D-E4E0-466F-A8F5-8959875D932D}"/>
            </a:ext>
          </a:extLst>
        </xdr:cNvPr>
        <xdr:cNvSpPr txBox="1"/>
      </xdr:nvSpPr>
      <xdr:spPr>
        <a:xfrm>
          <a:off x="54429" y="7633606"/>
          <a:ext cx="1224642" cy="748393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chemeClr val="tx2"/>
              </a:solidFill>
            </a:rPr>
            <a:t>The</a:t>
          </a:r>
          <a:r>
            <a:rPr lang="en-US" sz="1200" b="1" baseline="0">
              <a:solidFill>
                <a:schemeClr val="tx2"/>
              </a:solidFill>
            </a:rPr>
            <a:t> worst department branch</a:t>
          </a:r>
          <a:endParaRPr lang="sr-Latn-RS" sz="1200" b="1">
            <a:solidFill>
              <a:schemeClr val="tx2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370.467574652779" createdVersion="7" refreshedVersion="7" minRefreshableVersion="3" recordCount="28" xr:uid="{CE006EEC-C768-4251-82CA-FD9D0CFC3824}">
  <cacheSource type="worksheet">
    <worksheetSource ref="A1:J29" sheet="Working sheet"/>
  </cacheSource>
  <cacheFields count="11">
    <cacheField name="Date" numFmtId="14">
      <sharedItems containsSemiMixedTypes="0" containsNonDate="0" containsDate="1" containsString="0" minDate="2023-05-30T00:00:00" maxDate="2023-06-03T00:00:00" count="4">
        <d v="2023-05-30T00:00:00"/>
        <d v="2023-05-31T00:00:00"/>
        <d v="2023-06-01T00:00:00"/>
        <d v="2023-06-02T00:00:00"/>
      </sharedItems>
      <fieldGroup par="10" base="0">
        <rangePr groupBy="days" startDate="2023-05-30T00:00:00" endDate="2023-06-03T00:00:00"/>
        <groupItems count="368">
          <s v="&lt;5/30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3/2023"/>
        </groupItems>
      </fieldGroup>
    </cacheField>
    <cacheField name="Client" numFmtId="0">
      <sharedItems count="28">
        <s v="AMAZON.COM, INC. "/>
        <s v="TESLA, INC. "/>
        <s v="NETFLIX, INC. "/>
        <s v="THE PROCTER &amp; GAMBLE COMPANY "/>
        <s v="THE GOLDMAN SACHS GROUP, INC. "/>
        <s v="JPMORGAN CHASE &amp; CO. "/>
        <s v="MORGAN STANLEY "/>
        <s v="CITIGROUP INC. "/>
        <s v="BANK OF AMERICA CORPORATION "/>
        <s v="WALMART INC. "/>
        <s v="TARGET CORPORATION "/>
        <s v="COSTCO WHOLESALE CORPORATION "/>
        <s v="MCDONALD'S CORPORATION "/>
        <s v="EXXON MOBIL CORPORATION "/>
        <s v="VERIZON COMMUNICATIONS INC. "/>
        <s v="THE HOME DEPOT, INC. "/>
        <s v="CISCO SYSTEMS, INC. "/>
        <s v="CHEVRON CORPORATION "/>
        <s v="AT&amp;T INC. "/>
        <s v="INTEL CORPORATION "/>
        <s v="GENERAL MOTORS COMPANY "/>
        <s v="MICROSOFT CORPORATION "/>
        <s v="COMCAST CORPORATION "/>
        <s v="DELL TECHNOLOGIES INC. "/>
        <s v="JOHNSON &amp; JOHNSON "/>
        <s v="FEDEX CORPORATION "/>
        <s v="GENERAL ELECTRIC COMPANY "/>
        <s v="LOCKHEED MARTIN CORPORATION "/>
      </sharedItems>
    </cacheField>
    <cacheField name="Contact" numFmtId="0">
      <sharedItems/>
    </cacheField>
    <cacheField name="Department branch" numFmtId="0">
      <sharedItems/>
    </cacheField>
    <cacheField name="Department region" numFmtId="0">
      <sharedItems count="4">
        <s v="Texas"/>
        <s v="New York"/>
        <s v="Florida"/>
        <s v="California"/>
      </sharedItems>
    </cacheField>
    <cacheField name="Payment" numFmtId="0">
      <sharedItems count="5">
        <s v="Transfer"/>
        <s v="PayPal"/>
        <s v="NA"/>
        <s v="Check"/>
        <s v="Card"/>
      </sharedItems>
    </cacheField>
    <cacheField name="Revenue" numFmtId="6">
      <sharedItems containsMixedTypes="1" containsNumber="1" minValue="3600" maxValue="7500"/>
    </cacheField>
    <cacheField name="Cost" numFmtId="6">
      <sharedItems containsMixedTypes="1" containsNumber="1" minValue="1755" maxValue="6387"/>
    </cacheField>
    <cacheField name="Profit" numFmtId="6">
      <sharedItems containsSemiMixedTypes="0" containsString="0" containsNumber="1" containsInteger="1" minValue="540" maxValue="2045"/>
    </cacheField>
    <cacheField name="Profit Margin" numFmtId="164">
      <sharedItems containsMixedTypes="1" containsNumber="1" minValue="8.9180327868852466E-2" maxValue="0.53815789473684206"/>
    </cacheField>
    <cacheField name="Months" numFmtId="0" databaseField="0">
      <fieldGroup base="0">
        <rangePr groupBy="months" startDate="2023-05-30T00:00:00" endDate="2023-06-03T00:00:00"/>
        <groupItems count="14">
          <s v="&lt;5/30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Bill Smith"/>
    <s v="Cloud Tech"/>
    <x v="0"/>
    <x v="0"/>
    <n v="4500"/>
    <n v="3902"/>
    <n v="598"/>
    <n v="0.13288888888888889"/>
  </r>
  <r>
    <x v="0"/>
    <x v="1"/>
    <s v="Ken Singh"/>
    <s v="Strategy"/>
    <x v="1"/>
    <x v="1"/>
    <n v="3800"/>
    <n v="2755"/>
    <n v="1045"/>
    <n v="0.27500000000000002"/>
  </r>
  <r>
    <x v="0"/>
    <x v="2"/>
    <s v="Harley Fritz"/>
    <s v="Strategy"/>
    <x v="1"/>
    <x v="2"/>
    <n v="3712.5"/>
    <n v="2703.5"/>
    <n v="1009"/>
    <n v="0.2717845117845118"/>
  </r>
  <r>
    <x v="0"/>
    <x v="3"/>
    <s v="Nyla Novak"/>
    <s v="Operations"/>
    <x v="2"/>
    <x v="2"/>
    <s v="NA"/>
    <s v="NA"/>
    <n v="779"/>
    <e v="#N/A"/>
  </r>
  <r>
    <x v="0"/>
    <x v="4"/>
    <s v="David Rasmussen"/>
    <s v="Operations"/>
    <x v="2"/>
    <x v="3"/>
    <n v="5000"/>
    <n v="4316"/>
    <n v="684"/>
    <n v="0.1368"/>
  </r>
  <r>
    <x v="1"/>
    <x v="5"/>
    <s v="Ivan Hiney"/>
    <s v="Cloud Tech"/>
    <x v="0"/>
    <x v="0"/>
    <n v="6100"/>
    <n v="5556"/>
    <n v="544"/>
    <n v="8.9180327868852466E-2"/>
  </r>
  <r>
    <x v="1"/>
    <x v="6"/>
    <s v="Jonha Ma"/>
    <s v="Cloud Tech"/>
    <x v="0"/>
    <x v="0"/>
    <n v="4625"/>
    <n v="3955"/>
    <n v="670"/>
    <n v="0.14486486486486486"/>
  </r>
  <r>
    <x v="1"/>
    <x v="7"/>
    <s v="Jordan Boone"/>
    <s v="Cloud Tech"/>
    <x v="0"/>
    <x v="0"/>
    <n v="3800"/>
    <n v="1755"/>
    <n v="2045"/>
    <n v="0.53815789473684206"/>
  </r>
  <r>
    <x v="1"/>
    <x v="8"/>
    <s v="Kylee Townsend"/>
    <s v="Cloud Tech"/>
    <x v="0"/>
    <x v="4"/>
    <n v="3600"/>
    <n v="2036"/>
    <n v="1564"/>
    <n v="0.43444444444444447"/>
  </r>
  <r>
    <x v="1"/>
    <x v="9"/>
    <s v="Nora Rollins"/>
    <s v="Cloud Tech"/>
    <x v="0"/>
    <x v="3"/>
    <n v="5100"/>
    <n v="3880"/>
    <n v="1220"/>
    <n v="0.23921568627450981"/>
  </r>
  <r>
    <x v="1"/>
    <x v="10"/>
    <s v="Brendan Wallace"/>
    <s v="Cloud Tech"/>
    <x v="0"/>
    <x v="3"/>
    <n v="4750"/>
    <n v="3315"/>
    <n v="1435"/>
    <n v="0.30210526315789471"/>
  </r>
  <r>
    <x v="1"/>
    <x v="11"/>
    <s v="Conor Wise"/>
    <s v="Operations"/>
    <x v="2"/>
    <x v="0"/>
    <n v="6000"/>
    <n v="5002"/>
    <n v="998"/>
    <n v="0.16633333333333333"/>
  </r>
  <r>
    <x v="1"/>
    <x v="12"/>
    <s v="Steven Michael"/>
    <s v="Big Data"/>
    <x v="3"/>
    <x v="3"/>
    <n v="4500"/>
    <n v="3720"/>
    <n v="780"/>
    <n v="0.17333333333333334"/>
  </r>
  <r>
    <x v="2"/>
    <x v="13"/>
    <s v="Lucia Mckay"/>
    <s v="Big Data"/>
    <x v="3"/>
    <x v="4"/>
    <s v="NA"/>
    <s v="NA"/>
    <n v="1044"/>
    <e v="#N/A"/>
  </r>
  <r>
    <x v="2"/>
    <x v="14"/>
    <s v="Jose Roach"/>
    <s v="Big Data"/>
    <x v="3"/>
    <x v="0"/>
    <n v="3712.5"/>
    <n v="2490.5"/>
    <n v="1222"/>
    <n v="0.32915824915824915"/>
  </r>
  <r>
    <x v="2"/>
    <x v="15"/>
    <s v="Franklin Wrigt"/>
    <s v="Big Data"/>
    <x v="3"/>
    <x v="0"/>
    <n v="4950"/>
    <n v="3885"/>
    <n v="1065"/>
    <n v="0.21515151515151515"/>
  </r>
  <r>
    <x v="2"/>
    <x v="16"/>
    <s v="Alia Thornton"/>
    <s v="Operations"/>
    <x v="2"/>
    <x v="0"/>
    <n v="4750"/>
    <n v="3940"/>
    <n v="810"/>
    <n v="0.17052631578947369"/>
  </r>
  <r>
    <x v="2"/>
    <x v="17"/>
    <s v="Denzel Flores"/>
    <s v="Operations"/>
    <x v="2"/>
    <x v="0"/>
    <n v="7320"/>
    <n v="6387"/>
    <n v="933"/>
    <n v="0.12745901639344262"/>
  </r>
  <r>
    <x v="2"/>
    <x v="18"/>
    <s v="Bruno Cordova"/>
    <s v="Big Data"/>
    <x v="3"/>
    <x v="0"/>
    <n v="5087.5"/>
    <n v="4432.5"/>
    <n v="655"/>
    <n v="0.12874692874692875"/>
  </r>
  <r>
    <x v="2"/>
    <x v="19"/>
    <s v="Jaylynn Napp"/>
    <s v="Big Data"/>
    <x v="3"/>
    <x v="0"/>
    <n v="4500"/>
    <n v="3778"/>
    <n v="722"/>
    <n v="0.16044444444444445"/>
  </r>
  <r>
    <x v="2"/>
    <x v="20"/>
    <s v="Bruce Rich"/>
    <s v="Big Data"/>
    <x v="3"/>
    <x v="4"/>
    <n v="4250"/>
    <n v="3349"/>
    <n v="901"/>
    <n v="0.21199999999999999"/>
  </r>
  <r>
    <x v="3"/>
    <x v="21"/>
    <s v="Arturo Moore"/>
    <s v="Big Data"/>
    <x v="3"/>
    <x v="1"/>
    <n v="5250"/>
    <n v="3901"/>
    <n v="1349"/>
    <n v="0.25695238095238093"/>
  </r>
  <r>
    <x v="3"/>
    <x v="22"/>
    <s v="Bryce Carpenter"/>
    <s v="Strategy"/>
    <x v="1"/>
    <x v="1"/>
    <n v="6500"/>
    <n v="5212"/>
    <n v="1288"/>
    <n v="0.19815384615384615"/>
  </r>
  <r>
    <x v="3"/>
    <x v="23"/>
    <s v="Jaidyn Andersen"/>
    <s v="Strategy"/>
    <x v="1"/>
    <x v="1"/>
    <n v="7500"/>
    <n v="5836"/>
    <n v="1664"/>
    <n v="0.22186666666666666"/>
  </r>
  <r>
    <x v="3"/>
    <x v="24"/>
    <s v="Mark Walm"/>
    <s v="Strategy"/>
    <x v="1"/>
    <x v="0"/>
    <n v="5500"/>
    <n v="4180"/>
    <n v="1320"/>
    <n v="0.24"/>
  </r>
  <r>
    <x v="3"/>
    <x v="25"/>
    <s v="Harry Lee"/>
    <s v="Strategy"/>
    <x v="1"/>
    <x v="0"/>
    <n v="4625"/>
    <n v="3624"/>
    <n v="1001"/>
    <n v="0.21643243243243243"/>
  </r>
  <r>
    <x v="3"/>
    <x v="26"/>
    <s v="Josh Johnson"/>
    <s v="Strategy"/>
    <x v="1"/>
    <x v="0"/>
    <n v="4500"/>
    <n v="3540"/>
    <n v="960"/>
    <n v="0.21333333333333335"/>
  </r>
  <r>
    <x v="3"/>
    <x v="27"/>
    <s v="Mik Naam"/>
    <s v="Strategy"/>
    <x v="1"/>
    <x v="4"/>
    <n v="5400"/>
    <n v="4860"/>
    <n v="540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1256D-8976-408E-95D4-98FD89544D1F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0">
  <location ref="A40:B45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axis="axisRow" showAll="0">
      <items count="6">
        <item x="4"/>
        <item x="3"/>
        <item h="1" x="2"/>
        <item x="1"/>
        <item x="0"/>
        <item t="default"/>
      </items>
    </pivotField>
    <pivotField showAll="0"/>
    <pivotField showAll="0"/>
    <pivotField dataField="1" numFmtId="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5"/>
  </rowFields>
  <rowItems count="5">
    <i>
      <x/>
    </i>
    <i>
      <x v="1"/>
    </i>
    <i>
      <x v="3"/>
    </i>
    <i>
      <x v="4"/>
    </i>
    <i t="grand">
      <x/>
    </i>
  </rowItems>
  <colItems count="1">
    <i/>
  </colItems>
  <dataFields count="1">
    <dataField name="Sum of Profit" fld="8" baseField="0" baseItem="0"/>
  </dataFields>
  <chartFormats count="7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AADC14-AA41-4DBB-875A-C364E6F70461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7:B32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axis="axisRow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dataField="1" numFmtId="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rofit" fld="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3E661D-4EAF-4956-A734-DC9B8D23DE5B}" name="PivotTable9" cacheId="0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chartFormat="17">
  <location ref="A13:B23" firstHeaderRow="1" firstDataRow="1" firstDataCol="1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measureFilter="1" sortType="descending">
      <items count="29">
        <item x="0"/>
        <item x="18"/>
        <item x="8"/>
        <item x="17"/>
        <item x="16"/>
        <item x="7"/>
        <item x="22"/>
        <item x="11"/>
        <item x="23"/>
        <item x="13"/>
        <item x="25"/>
        <item x="26"/>
        <item x="20"/>
        <item x="19"/>
        <item x="24"/>
        <item x="5"/>
        <item x="27"/>
        <item x="12"/>
        <item x="21"/>
        <item x="6"/>
        <item x="2"/>
        <item x="10"/>
        <item x="1"/>
        <item x="4"/>
        <item x="15"/>
        <item x="3"/>
        <item x="1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numFmtId="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0">
    <i>
      <x v="5"/>
    </i>
    <i>
      <x v="8"/>
    </i>
    <i>
      <x v="2"/>
    </i>
    <i>
      <x v="21"/>
    </i>
    <i>
      <x v="18"/>
    </i>
    <i>
      <x v="14"/>
    </i>
    <i>
      <x v="6"/>
    </i>
    <i>
      <x v="26"/>
    </i>
    <i>
      <x v="27"/>
    </i>
    <i>
      <x v="24"/>
    </i>
  </rowItems>
  <colItems count="1">
    <i/>
  </colItems>
  <dataFields count="1">
    <dataField name="Sum of Profit" fld="8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65DE8-E803-4769-9852-A72A807CCF78}" name="PivotTable2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7:A58" firstHeaderRow="1" firstDataRow="1" firstDataCol="0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Cost" fld="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A90EB-93A2-4441-B69A-8EF1F56BF25A}" name="PivotTable2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2">
  <location ref="A70:B81" firstHeaderRow="1" firstDataRow="1" firstDataCol="1"/>
  <pivotFields count="11">
    <pivotField numFmtId="14" showAll="0"/>
    <pivotField axis="axisRow" showAll="0" measureFilter="1" sortType="descending">
      <items count="29">
        <item x="0"/>
        <item x="18"/>
        <item x="8"/>
        <item x="17"/>
        <item x="16"/>
        <item x="7"/>
        <item x="22"/>
        <item x="11"/>
        <item x="23"/>
        <item x="13"/>
        <item x="25"/>
        <item x="26"/>
        <item x="20"/>
        <item x="19"/>
        <item x="24"/>
        <item x="5"/>
        <item x="27"/>
        <item x="12"/>
        <item x="21"/>
        <item x="6"/>
        <item x="2"/>
        <item x="10"/>
        <item x="1"/>
        <item x="4"/>
        <item x="15"/>
        <item x="3"/>
        <item x="14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6" showAll="0"/>
    <pivotField dataField="1" showAll="0"/>
    <pivotField showAll="0" defaultSubtotal="0"/>
  </pivotFields>
  <rowFields count="1">
    <field x="1"/>
  </rowFields>
  <rowItems count="11">
    <i>
      <x v="4"/>
    </i>
    <i>
      <x v="7"/>
    </i>
    <i>
      <x v="13"/>
    </i>
    <i>
      <x v="19"/>
    </i>
    <i>
      <x v="23"/>
    </i>
    <i>
      <x/>
    </i>
    <i>
      <x v="1"/>
    </i>
    <i>
      <x v="3"/>
    </i>
    <i>
      <x v="16"/>
    </i>
    <i>
      <x v="15"/>
    </i>
    <i t="grand">
      <x/>
    </i>
  </rowItems>
  <colItems count="1">
    <i/>
  </colItems>
  <dataFields count="1">
    <dataField name="Sum of Profit Margin" fld="9" baseField="1" baseItem="0"/>
  </dataFields>
  <formats count="1">
    <format dxfId="0">
      <pivotArea collapsedLevelsAreSubtotals="1" fieldPosition="0">
        <references count="1">
          <reference field="1" count="10">
            <x v="0"/>
            <x v="1"/>
            <x v="3"/>
            <x v="4"/>
            <x v="7"/>
            <x v="13"/>
            <x v="15"/>
            <x v="16"/>
            <x v="19"/>
            <x v="23"/>
          </reference>
        </references>
      </pivotArea>
    </format>
  </format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top="0"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62DE91-876B-4714-B4C2-683FEC36D703}" name="PivotTable8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9:A10" firstHeaderRow="1" firstDataRow="1" firstDataCol="0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Count of Client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32C68-6C5F-4B94-A044-CEF0345C1D40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50:A51" firstHeaderRow="1" firstDataRow="1" firstDataCol="0"/>
  <pivotFields count="11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um of Profi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07FF27-A1B0-4570-AAC3-8326673D1769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1:B6" firstHeaderRow="1" firstDataRow="1" firstDataCol="1"/>
  <pivotFields count="1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numFmtId="6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5">
    <i>
      <x v="151"/>
    </i>
    <i>
      <x v="152"/>
    </i>
    <i>
      <x v="153"/>
    </i>
    <i>
      <x v="154"/>
    </i>
    <i t="grand">
      <x/>
    </i>
  </rowItems>
  <colItems count="1">
    <i/>
  </colItems>
  <dataFields count="1">
    <dataField name="Sum of Profit" fld="8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Normal="100" workbookViewId="0">
      <selection activeCell="J34" sqref="J34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909F-F6A6-42B2-B6DA-6E01C102FECC}">
  <dimension ref="A1:K41"/>
  <sheetViews>
    <sheetView topLeftCell="A7" workbookViewId="0">
      <selection activeCell="J9" sqref="J9"/>
    </sheetView>
  </sheetViews>
  <sheetFormatPr defaultRowHeight="15.75" x14ac:dyDescent="0.25"/>
  <cols>
    <col min="1" max="1" width="9.375" bestFit="1" customWidth="1"/>
    <col min="2" max="2" width="32.375" bestFit="1" customWidth="1"/>
    <col min="3" max="3" width="16.875" customWidth="1"/>
    <col min="4" max="4" width="16.875" bestFit="1" customWidth="1"/>
    <col min="5" max="5" width="16.875" customWidth="1"/>
    <col min="6" max="7" width="7.875" bestFit="1" customWidth="1"/>
    <col min="8" max="8" width="7.375" customWidth="1"/>
    <col min="9" max="9" width="7" customWidth="1"/>
    <col min="10" max="10" width="11.5" customWidth="1"/>
  </cols>
  <sheetData>
    <row r="1" spans="1:11" x14ac:dyDescent="0.25">
      <c r="A1" t="s">
        <v>0</v>
      </c>
      <c r="B1" t="s">
        <v>5</v>
      </c>
      <c r="C1" s="3" t="s">
        <v>1</v>
      </c>
      <c r="D1" s="3" t="s">
        <v>135</v>
      </c>
      <c r="E1" s="3" t="s">
        <v>136</v>
      </c>
      <c r="F1" s="3" t="s">
        <v>47</v>
      </c>
      <c r="G1" s="3" t="s">
        <v>2</v>
      </c>
      <c r="H1" s="3" t="s">
        <v>103</v>
      </c>
      <c r="I1" s="3" t="s">
        <v>3</v>
      </c>
      <c r="J1" s="3" t="s">
        <v>4</v>
      </c>
    </row>
    <row r="2" spans="1:11" x14ac:dyDescent="0.25">
      <c r="A2" s="4">
        <v>45076</v>
      </c>
      <c r="B2" t="s">
        <v>104</v>
      </c>
      <c r="C2" t="s">
        <v>72</v>
      </c>
      <c r="D2" t="s">
        <v>95</v>
      </c>
      <c r="E2" t="s">
        <v>96</v>
      </c>
      <c r="F2" t="s">
        <v>51</v>
      </c>
      <c r="G2" s="1">
        <v>4500</v>
      </c>
      <c r="H2" s="1">
        <v>3902</v>
      </c>
      <c r="I2" s="1">
        <v>598</v>
      </c>
      <c r="J2" s="2">
        <f>IFERROR(I2/G2, NA())</f>
        <v>0.13288888888888889</v>
      </c>
      <c r="K2" s="10">
        <f>MAX(J2:J29)</f>
        <v>0.53815789473684206</v>
      </c>
    </row>
    <row r="3" spans="1:11" x14ac:dyDescent="0.25">
      <c r="A3" s="4">
        <v>45076</v>
      </c>
      <c r="B3" t="s">
        <v>105</v>
      </c>
      <c r="C3" t="s">
        <v>73</v>
      </c>
      <c r="D3" t="s">
        <v>97</v>
      </c>
      <c r="E3" t="s">
        <v>98</v>
      </c>
      <c r="F3" t="s">
        <v>49</v>
      </c>
      <c r="G3" s="1">
        <v>3800</v>
      </c>
      <c r="H3" s="1">
        <v>2755</v>
      </c>
      <c r="I3" s="1">
        <v>1045</v>
      </c>
      <c r="J3" s="2">
        <f t="shared" ref="J3:J29" si="0">IFERROR(I3/G3, NA())</f>
        <v>0.27500000000000002</v>
      </c>
    </row>
    <row r="4" spans="1:11" x14ac:dyDescent="0.25">
      <c r="A4" s="4">
        <v>45076</v>
      </c>
      <c r="B4" t="s">
        <v>106</v>
      </c>
      <c r="C4" t="s">
        <v>74</v>
      </c>
      <c r="D4" t="s">
        <v>97</v>
      </c>
      <c r="E4" t="s">
        <v>98</v>
      </c>
      <c r="F4" t="e">
        <f>NA()</f>
        <v>#N/A</v>
      </c>
      <c r="G4" s="1">
        <v>3712.5</v>
      </c>
      <c r="H4" s="1">
        <v>2703.5</v>
      </c>
      <c r="I4" s="1">
        <v>1009</v>
      </c>
      <c r="J4" s="2">
        <f t="shared" si="0"/>
        <v>0.2717845117845118</v>
      </c>
    </row>
    <row r="5" spans="1:11" x14ac:dyDescent="0.25">
      <c r="A5" s="4">
        <v>45076</v>
      </c>
      <c r="B5" t="s">
        <v>107</v>
      </c>
      <c r="C5" t="s">
        <v>35</v>
      </c>
      <c r="D5" t="s">
        <v>99</v>
      </c>
      <c r="E5" t="s">
        <v>100</v>
      </c>
      <c r="F5" t="e">
        <f>NA()</f>
        <v>#N/A</v>
      </c>
      <c r="G5" s="1" t="e">
        <f>NA()</f>
        <v>#N/A</v>
      </c>
      <c r="H5" s="1" t="e">
        <f>NA()</f>
        <v>#N/A</v>
      </c>
      <c r="I5" s="1">
        <v>779</v>
      </c>
      <c r="J5" s="2">
        <v>0.1</v>
      </c>
    </row>
    <row r="6" spans="1:11" x14ac:dyDescent="0.25">
      <c r="A6" s="4">
        <v>45076</v>
      </c>
      <c r="B6" t="s">
        <v>108</v>
      </c>
      <c r="C6" t="s">
        <v>75</v>
      </c>
      <c r="D6" t="s">
        <v>99</v>
      </c>
      <c r="E6" t="s">
        <v>100</v>
      </c>
      <c r="F6" t="s">
        <v>50</v>
      </c>
      <c r="G6" s="1">
        <v>5000</v>
      </c>
      <c r="H6" s="1">
        <v>4316</v>
      </c>
      <c r="I6" s="1">
        <v>684</v>
      </c>
      <c r="J6" s="2">
        <f t="shared" si="0"/>
        <v>0.1368</v>
      </c>
    </row>
    <row r="7" spans="1:11" x14ac:dyDescent="0.25">
      <c r="A7" s="4">
        <v>45077</v>
      </c>
      <c r="B7" t="s">
        <v>109</v>
      </c>
      <c r="C7" t="s">
        <v>76</v>
      </c>
      <c r="D7" t="s">
        <v>95</v>
      </c>
      <c r="E7" t="s">
        <v>96</v>
      </c>
      <c r="F7" t="s">
        <v>51</v>
      </c>
      <c r="G7" s="1">
        <v>6100</v>
      </c>
      <c r="H7" s="1">
        <v>5556</v>
      </c>
      <c r="I7" s="1">
        <v>544</v>
      </c>
      <c r="J7" s="2">
        <f t="shared" si="0"/>
        <v>8.9180327868852466E-2</v>
      </c>
    </row>
    <row r="8" spans="1:11" x14ac:dyDescent="0.25">
      <c r="A8" s="4">
        <v>45077</v>
      </c>
      <c r="B8" t="s">
        <v>110</v>
      </c>
      <c r="C8" t="s">
        <v>77</v>
      </c>
      <c r="D8" t="s">
        <v>95</v>
      </c>
      <c r="E8" t="s">
        <v>96</v>
      </c>
      <c r="F8" t="s">
        <v>51</v>
      </c>
      <c r="G8" s="1">
        <v>4625</v>
      </c>
      <c r="H8" s="1">
        <v>3955</v>
      </c>
      <c r="I8" s="1">
        <v>670</v>
      </c>
      <c r="J8" s="2">
        <f t="shared" si="0"/>
        <v>0.14486486486486486</v>
      </c>
    </row>
    <row r="9" spans="1:11" x14ac:dyDescent="0.25">
      <c r="A9" s="4">
        <v>45077</v>
      </c>
      <c r="B9" t="s">
        <v>111</v>
      </c>
      <c r="C9" t="s">
        <v>78</v>
      </c>
      <c r="D9" t="s">
        <v>95</v>
      </c>
      <c r="E9" t="s">
        <v>96</v>
      </c>
      <c r="F9" t="s">
        <v>51</v>
      </c>
      <c r="G9" s="1">
        <v>3800</v>
      </c>
      <c r="H9" s="1">
        <v>1755</v>
      </c>
      <c r="I9" s="1">
        <v>2045</v>
      </c>
      <c r="J9" s="2">
        <f t="shared" si="0"/>
        <v>0.53815789473684206</v>
      </c>
    </row>
    <row r="10" spans="1:11" x14ac:dyDescent="0.25">
      <c r="A10" s="4">
        <v>45077</v>
      </c>
      <c r="B10" t="s">
        <v>112</v>
      </c>
      <c r="C10" t="s">
        <v>36</v>
      </c>
      <c r="D10" t="s">
        <v>95</v>
      </c>
      <c r="E10" t="s">
        <v>96</v>
      </c>
      <c r="F10" t="s">
        <v>48</v>
      </c>
      <c r="G10" s="1">
        <v>3600</v>
      </c>
      <c r="H10" s="1">
        <v>2036</v>
      </c>
      <c r="I10" s="1">
        <v>1564</v>
      </c>
      <c r="J10" s="2">
        <f t="shared" si="0"/>
        <v>0.43444444444444447</v>
      </c>
    </row>
    <row r="11" spans="1:11" x14ac:dyDescent="0.25">
      <c r="A11" s="4">
        <v>45077</v>
      </c>
      <c r="B11" t="s">
        <v>113</v>
      </c>
      <c r="C11" t="s">
        <v>37</v>
      </c>
      <c r="D11" t="s">
        <v>95</v>
      </c>
      <c r="E11" t="s">
        <v>96</v>
      </c>
      <c r="F11" t="s">
        <v>50</v>
      </c>
      <c r="G11" s="1">
        <v>5100</v>
      </c>
      <c r="H11" s="1">
        <v>3880</v>
      </c>
      <c r="I11" s="1">
        <v>1220</v>
      </c>
      <c r="J11" s="2">
        <f t="shared" si="0"/>
        <v>0.23921568627450981</v>
      </c>
    </row>
    <row r="12" spans="1:11" x14ac:dyDescent="0.25">
      <c r="A12" s="4">
        <v>45077</v>
      </c>
      <c r="B12" t="s">
        <v>114</v>
      </c>
      <c r="C12" t="s">
        <v>79</v>
      </c>
      <c r="D12" t="s">
        <v>95</v>
      </c>
      <c r="E12" t="s">
        <v>96</v>
      </c>
      <c r="F12" t="s">
        <v>50</v>
      </c>
      <c r="G12" s="1">
        <v>4750</v>
      </c>
      <c r="H12" s="1">
        <v>3315</v>
      </c>
      <c r="I12" s="1">
        <v>1435</v>
      </c>
      <c r="J12" s="2">
        <f t="shared" si="0"/>
        <v>0.30210526315789471</v>
      </c>
    </row>
    <row r="13" spans="1:11" x14ac:dyDescent="0.25">
      <c r="A13" s="4">
        <v>45077</v>
      </c>
      <c r="B13" t="s">
        <v>115</v>
      </c>
      <c r="C13" t="s">
        <v>80</v>
      </c>
      <c r="D13" t="s">
        <v>99</v>
      </c>
      <c r="E13" t="s">
        <v>100</v>
      </c>
      <c r="F13" t="s">
        <v>51</v>
      </c>
      <c r="G13" s="1">
        <v>6000</v>
      </c>
      <c r="H13" s="1">
        <v>5002</v>
      </c>
      <c r="I13" s="1">
        <v>998</v>
      </c>
      <c r="J13" s="2">
        <f t="shared" si="0"/>
        <v>0.16633333333333333</v>
      </c>
    </row>
    <row r="14" spans="1:11" x14ac:dyDescent="0.25">
      <c r="A14" s="4">
        <v>45077</v>
      </c>
      <c r="B14" t="s">
        <v>116</v>
      </c>
      <c r="C14" t="s">
        <v>81</v>
      </c>
      <c r="D14" t="s">
        <v>101</v>
      </c>
      <c r="E14" t="s">
        <v>102</v>
      </c>
      <c r="F14" t="s">
        <v>50</v>
      </c>
      <c r="G14" s="1">
        <v>4500</v>
      </c>
      <c r="H14" s="1">
        <v>3720</v>
      </c>
      <c r="I14" s="1">
        <v>780</v>
      </c>
      <c r="J14" s="2">
        <f t="shared" si="0"/>
        <v>0.17333333333333334</v>
      </c>
    </row>
    <row r="15" spans="1:11" x14ac:dyDescent="0.25">
      <c r="A15" s="4">
        <v>45078</v>
      </c>
      <c r="B15" t="s">
        <v>117</v>
      </c>
      <c r="C15" t="s">
        <v>38</v>
      </c>
      <c r="D15" t="s">
        <v>101</v>
      </c>
      <c r="E15" t="s">
        <v>102</v>
      </c>
      <c r="F15" t="s">
        <v>48</v>
      </c>
      <c r="G15" s="1" t="e">
        <f>NA()</f>
        <v>#N/A</v>
      </c>
      <c r="H15" s="1" t="e">
        <f>NA()</f>
        <v>#N/A</v>
      </c>
      <c r="I15" s="1">
        <v>1044</v>
      </c>
      <c r="J15" s="2">
        <v>0.1</v>
      </c>
    </row>
    <row r="16" spans="1:11" x14ac:dyDescent="0.25">
      <c r="A16" s="4">
        <v>45078</v>
      </c>
      <c r="B16" t="s">
        <v>118</v>
      </c>
      <c r="C16" t="s">
        <v>82</v>
      </c>
      <c r="D16" t="s">
        <v>101</v>
      </c>
      <c r="E16" t="s">
        <v>102</v>
      </c>
      <c r="F16" t="s">
        <v>51</v>
      </c>
      <c r="G16" s="1">
        <v>3712.5</v>
      </c>
      <c r="H16" s="1">
        <v>2490.5</v>
      </c>
      <c r="I16" s="1">
        <v>1222</v>
      </c>
      <c r="J16" s="2">
        <f t="shared" si="0"/>
        <v>0.32915824915824915</v>
      </c>
    </row>
    <row r="17" spans="1:10" x14ac:dyDescent="0.25">
      <c r="A17" s="4">
        <v>45078</v>
      </c>
      <c r="B17" t="s">
        <v>119</v>
      </c>
      <c r="C17" t="s">
        <v>83</v>
      </c>
      <c r="D17" t="s">
        <v>101</v>
      </c>
      <c r="E17" t="s">
        <v>102</v>
      </c>
      <c r="F17" t="s">
        <v>51</v>
      </c>
      <c r="G17" s="1">
        <v>4950</v>
      </c>
      <c r="H17" s="1">
        <v>3885</v>
      </c>
      <c r="I17" s="1">
        <v>1065</v>
      </c>
      <c r="J17" s="2">
        <f t="shared" si="0"/>
        <v>0.21515151515151515</v>
      </c>
    </row>
    <row r="18" spans="1:10" x14ac:dyDescent="0.25">
      <c r="A18" s="4">
        <v>45078</v>
      </c>
      <c r="B18" t="s">
        <v>120</v>
      </c>
      <c r="C18" t="s">
        <v>84</v>
      </c>
      <c r="D18" t="s">
        <v>99</v>
      </c>
      <c r="E18" t="s">
        <v>100</v>
      </c>
      <c r="F18" t="s">
        <v>51</v>
      </c>
      <c r="G18" s="1">
        <v>4750</v>
      </c>
      <c r="H18" s="1">
        <v>3940</v>
      </c>
      <c r="I18" s="1">
        <v>810</v>
      </c>
      <c r="J18" s="2">
        <f t="shared" si="0"/>
        <v>0.17052631578947369</v>
      </c>
    </row>
    <row r="19" spans="1:10" x14ac:dyDescent="0.25">
      <c r="A19" s="4">
        <v>45078</v>
      </c>
      <c r="B19" t="s">
        <v>121</v>
      </c>
      <c r="C19" t="s">
        <v>85</v>
      </c>
      <c r="D19" t="s">
        <v>99</v>
      </c>
      <c r="E19" t="s">
        <v>100</v>
      </c>
      <c r="F19" t="s">
        <v>51</v>
      </c>
      <c r="G19" s="1">
        <v>7320</v>
      </c>
      <c r="H19" s="1">
        <v>6387</v>
      </c>
      <c r="I19" s="1">
        <v>933</v>
      </c>
      <c r="J19" s="2">
        <f t="shared" si="0"/>
        <v>0.12745901639344262</v>
      </c>
    </row>
    <row r="20" spans="1:10" x14ac:dyDescent="0.25">
      <c r="A20" s="4">
        <v>45078</v>
      </c>
      <c r="B20" t="s">
        <v>122</v>
      </c>
      <c r="C20" t="s">
        <v>86</v>
      </c>
      <c r="D20" t="s">
        <v>101</v>
      </c>
      <c r="E20" t="s">
        <v>102</v>
      </c>
      <c r="F20" t="s">
        <v>51</v>
      </c>
      <c r="G20" s="1">
        <v>5087.5</v>
      </c>
      <c r="H20" s="1">
        <v>4432.5</v>
      </c>
      <c r="I20" s="1">
        <v>655</v>
      </c>
      <c r="J20" s="2">
        <f t="shared" si="0"/>
        <v>0.12874692874692875</v>
      </c>
    </row>
    <row r="21" spans="1:10" x14ac:dyDescent="0.25">
      <c r="A21" s="4">
        <v>45078</v>
      </c>
      <c r="B21" t="s">
        <v>123</v>
      </c>
      <c r="C21" t="s">
        <v>87</v>
      </c>
      <c r="D21" t="s">
        <v>101</v>
      </c>
      <c r="E21" t="s">
        <v>102</v>
      </c>
      <c r="F21" t="s">
        <v>51</v>
      </c>
      <c r="G21" s="1">
        <v>4500</v>
      </c>
      <c r="H21" s="1">
        <v>3778</v>
      </c>
      <c r="I21" s="1">
        <v>722</v>
      </c>
      <c r="J21" s="2">
        <f t="shared" si="0"/>
        <v>0.16044444444444445</v>
      </c>
    </row>
    <row r="22" spans="1:10" x14ac:dyDescent="0.25">
      <c r="A22" s="4">
        <v>45078</v>
      </c>
      <c r="B22" t="s">
        <v>124</v>
      </c>
      <c r="C22" t="s">
        <v>88</v>
      </c>
      <c r="D22" t="s">
        <v>101</v>
      </c>
      <c r="E22" t="s">
        <v>102</v>
      </c>
      <c r="F22" t="s">
        <v>48</v>
      </c>
      <c r="G22" s="1">
        <v>4250</v>
      </c>
      <c r="H22" s="1">
        <v>3349</v>
      </c>
      <c r="I22" s="1">
        <v>901</v>
      </c>
      <c r="J22" s="2">
        <f t="shared" si="0"/>
        <v>0.21199999999999999</v>
      </c>
    </row>
    <row r="23" spans="1:10" x14ac:dyDescent="0.25">
      <c r="A23" s="4">
        <v>45079</v>
      </c>
      <c r="B23" t="s">
        <v>125</v>
      </c>
      <c r="C23" t="s">
        <v>89</v>
      </c>
      <c r="D23" t="s">
        <v>101</v>
      </c>
      <c r="E23" t="s">
        <v>102</v>
      </c>
      <c r="F23" t="s">
        <v>49</v>
      </c>
      <c r="G23" s="1">
        <v>5250</v>
      </c>
      <c r="H23" s="1">
        <v>3901</v>
      </c>
      <c r="I23" s="1">
        <v>1349</v>
      </c>
      <c r="J23" s="2">
        <f t="shared" si="0"/>
        <v>0.25695238095238093</v>
      </c>
    </row>
    <row r="24" spans="1:10" x14ac:dyDescent="0.25">
      <c r="A24" s="4">
        <v>45079</v>
      </c>
      <c r="B24" t="s">
        <v>126</v>
      </c>
      <c r="C24" t="s">
        <v>90</v>
      </c>
      <c r="D24" t="s">
        <v>97</v>
      </c>
      <c r="E24" t="s">
        <v>98</v>
      </c>
      <c r="F24" t="s">
        <v>49</v>
      </c>
      <c r="G24" s="1">
        <v>6500</v>
      </c>
      <c r="H24" s="1">
        <v>5212</v>
      </c>
      <c r="I24" s="1">
        <v>1288</v>
      </c>
      <c r="J24" s="2">
        <f t="shared" si="0"/>
        <v>0.19815384615384615</v>
      </c>
    </row>
    <row r="25" spans="1:10" x14ac:dyDescent="0.25">
      <c r="A25" s="4">
        <v>45079</v>
      </c>
      <c r="B25" t="s">
        <v>127</v>
      </c>
      <c r="C25" t="s">
        <v>91</v>
      </c>
      <c r="D25" t="s">
        <v>97</v>
      </c>
      <c r="E25" t="s">
        <v>98</v>
      </c>
      <c r="F25" t="s">
        <v>49</v>
      </c>
      <c r="G25" s="1">
        <v>7500</v>
      </c>
      <c r="H25" s="1">
        <v>5836</v>
      </c>
      <c r="I25" s="1">
        <v>1664</v>
      </c>
      <c r="J25" s="2">
        <f t="shared" si="0"/>
        <v>0.22186666666666666</v>
      </c>
    </row>
    <row r="26" spans="1:10" x14ac:dyDescent="0.25">
      <c r="A26" s="4">
        <v>45079</v>
      </c>
      <c r="B26" t="s">
        <v>128</v>
      </c>
      <c r="C26" t="s">
        <v>92</v>
      </c>
      <c r="D26" t="s">
        <v>97</v>
      </c>
      <c r="E26" t="s">
        <v>98</v>
      </c>
      <c r="F26" t="s">
        <v>51</v>
      </c>
      <c r="G26" s="1">
        <v>5500</v>
      </c>
      <c r="H26" s="1">
        <v>4180</v>
      </c>
      <c r="I26" s="1">
        <v>1320</v>
      </c>
      <c r="J26" s="2">
        <f t="shared" si="0"/>
        <v>0.24</v>
      </c>
    </row>
    <row r="27" spans="1:10" x14ac:dyDescent="0.25">
      <c r="A27" s="4">
        <v>45079</v>
      </c>
      <c r="B27" t="s">
        <v>129</v>
      </c>
      <c r="C27" t="s">
        <v>93</v>
      </c>
      <c r="D27" t="s">
        <v>97</v>
      </c>
      <c r="E27" t="s">
        <v>98</v>
      </c>
      <c r="F27" t="s">
        <v>51</v>
      </c>
      <c r="G27" s="1">
        <v>4625</v>
      </c>
      <c r="H27" s="1">
        <v>3624</v>
      </c>
      <c r="I27" s="1">
        <v>1001</v>
      </c>
      <c r="J27" s="2">
        <f t="shared" si="0"/>
        <v>0.21643243243243243</v>
      </c>
    </row>
    <row r="28" spans="1:10" x14ac:dyDescent="0.25">
      <c r="A28" s="4">
        <v>45079</v>
      </c>
      <c r="B28" t="s">
        <v>130</v>
      </c>
      <c r="C28" t="s">
        <v>94</v>
      </c>
      <c r="D28" t="s">
        <v>97</v>
      </c>
      <c r="E28" t="s">
        <v>98</v>
      </c>
      <c r="F28" t="s">
        <v>51</v>
      </c>
      <c r="G28" s="1">
        <v>4500</v>
      </c>
      <c r="H28" s="1">
        <v>3540</v>
      </c>
      <c r="I28" s="1">
        <v>960</v>
      </c>
      <c r="J28" s="2">
        <f t="shared" si="0"/>
        <v>0.21333333333333335</v>
      </c>
    </row>
    <row r="29" spans="1:10" x14ac:dyDescent="0.25">
      <c r="A29" s="4">
        <v>45079</v>
      </c>
      <c r="B29" t="s">
        <v>131</v>
      </c>
      <c r="C29" t="s">
        <v>39</v>
      </c>
      <c r="D29" t="s">
        <v>97</v>
      </c>
      <c r="E29" t="s">
        <v>98</v>
      </c>
      <c r="F29" t="s">
        <v>48</v>
      </c>
      <c r="G29" s="1">
        <v>5400</v>
      </c>
      <c r="H29" s="1">
        <v>4860</v>
      </c>
      <c r="I29" s="1">
        <v>540</v>
      </c>
      <c r="J29" s="2">
        <f t="shared" si="0"/>
        <v>0.1</v>
      </c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C0BFC-1133-4711-84A7-49ADA14F7146}">
  <dimension ref="A3:A9"/>
  <sheetViews>
    <sheetView showGridLines="0" workbookViewId="0">
      <selection activeCell="E5" sqref="E5"/>
    </sheetView>
  </sheetViews>
  <sheetFormatPr defaultRowHeight="15.75" x14ac:dyDescent="0.25"/>
  <sheetData>
    <row r="3" spans="1:1" x14ac:dyDescent="0.25">
      <c r="A3" t="s">
        <v>142</v>
      </c>
    </row>
    <row r="4" spans="1:1" x14ac:dyDescent="0.25">
      <c r="A4" t="s">
        <v>148</v>
      </c>
    </row>
    <row r="5" spans="1:1" x14ac:dyDescent="0.25">
      <c r="A5" t="s">
        <v>137</v>
      </c>
    </row>
    <row r="6" spans="1:1" x14ac:dyDescent="0.25">
      <c r="A6" t="s">
        <v>138</v>
      </c>
    </row>
    <row r="7" spans="1:1" x14ac:dyDescent="0.25">
      <c r="A7" t="s">
        <v>139</v>
      </c>
    </row>
    <row r="8" spans="1:1" x14ac:dyDescent="0.25">
      <c r="A8" t="s">
        <v>140</v>
      </c>
    </row>
    <row r="9" spans="1:1" x14ac:dyDescent="0.25">
      <c r="A9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ADB0E-C433-426C-BE0E-7C6AF45EDA65}">
  <dimension ref="A1:B81"/>
  <sheetViews>
    <sheetView topLeftCell="A13" workbookViewId="0">
      <selection activeCell="A57" sqref="A57"/>
    </sheetView>
  </sheetViews>
  <sheetFormatPr defaultRowHeight="15.75" x14ac:dyDescent="0.25"/>
  <cols>
    <col min="1" max="2" width="11" bestFit="1" customWidth="1"/>
    <col min="3" max="3" width="32.375" bestFit="1" customWidth="1"/>
    <col min="4" max="5" width="19.125" bestFit="1" customWidth="1"/>
    <col min="6" max="6" width="20.5" bestFit="1" customWidth="1"/>
  </cols>
  <sheetData>
    <row r="1" spans="1:2" x14ac:dyDescent="0.25">
      <c r="A1" s="5" t="s">
        <v>132</v>
      </c>
      <c r="B1" t="s">
        <v>147</v>
      </c>
    </row>
    <row r="2" spans="1:2" x14ac:dyDescent="0.25">
      <c r="A2" s="8" t="s">
        <v>143</v>
      </c>
      <c r="B2">
        <v>4115</v>
      </c>
    </row>
    <row r="3" spans="1:2" x14ac:dyDescent="0.25">
      <c r="A3" s="8" t="s">
        <v>144</v>
      </c>
      <c r="B3">
        <v>9256</v>
      </c>
    </row>
    <row r="4" spans="1:2" x14ac:dyDescent="0.25">
      <c r="A4" s="8" t="s">
        <v>145</v>
      </c>
      <c r="B4">
        <v>7352</v>
      </c>
    </row>
    <row r="5" spans="1:2" x14ac:dyDescent="0.25">
      <c r="A5" s="8" t="s">
        <v>146</v>
      </c>
      <c r="B5">
        <v>8122</v>
      </c>
    </row>
    <row r="6" spans="1:2" x14ac:dyDescent="0.25">
      <c r="A6" s="8" t="s">
        <v>133</v>
      </c>
      <c r="B6">
        <v>28845</v>
      </c>
    </row>
    <row r="9" spans="1:2" x14ac:dyDescent="0.25">
      <c r="A9" t="s">
        <v>149</v>
      </c>
    </row>
    <row r="10" spans="1:2" x14ac:dyDescent="0.25">
      <c r="A10">
        <v>28</v>
      </c>
    </row>
    <row r="13" spans="1:2" x14ac:dyDescent="0.25">
      <c r="A13" s="5" t="s">
        <v>132</v>
      </c>
      <c r="B13" t="s">
        <v>147</v>
      </c>
    </row>
    <row r="14" spans="1:2" x14ac:dyDescent="0.25">
      <c r="A14" s="6" t="s">
        <v>111</v>
      </c>
      <c r="B14">
        <v>2045</v>
      </c>
    </row>
    <row r="15" spans="1:2" x14ac:dyDescent="0.25">
      <c r="A15" s="6" t="s">
        <v>127</v>
      </c>
      <c r="B15">
        <v>1664</v>
      </c>
    </row>
    <row r="16" spans="1:2" x14ac:dyDescent="0.25">
      <c r="A16" s="6" t="s">
        <v>112</v>
      </c>
      <c r="B16">
        <v>1564</v>
      </c>
    </row>
    <row r="17" spans="1:2" x14ac:dyDescent="0.25">
      <c r="A17" s="6" t="s">
        <v>114</v>
      </c>
      <c r="B17">
        <v>1435</v>
      </c>
    </row>
    <row r="18" spans="1:2" x14ac:dyDescent="0.25">
      <c r="A18" s="6" t="s">
        <v>125</v>
      </c>
      <c r="B18">
        <v>1349</v>
      </c>
    </row>
    <row r="19" spans="1:2" x14ac:dyDescent="0.25">
      <c r="A19" s="6" t="s">
        <v>128</v>
      </c>
      <c r="B19">
        <v>1320</v>
      </c>
    </row>
    <row r="20" spans="1:2" x14ac:dyDescent="0.25">
      <c r="A20" s="6" t="s">
        <v>126</v>
      </c>
      <c r="B20">
        <v>1288</v>
      </c>
    </row>
    <row r="21" spans="1:2" x14ac:dyDescent="0.25">
      <c r="A21" s="6" t="s">
        <v>118</v>
      </c>
      <c r="B21">
        <v>1222</v>
      </c>
    </row>
    <row r="22" spans="1:2" x14ac:dyDescent="0.25">
      <c r="A22" s="6" t="s">
        <v>113</v>
      </c>
      <c r="B22">
        <v>1220</v>
      </c>
    </row>
    <row r="23" spans="1:2" x14ac:dyDescent="0.25">
      <c r="A23" s="6" t="s">
        <v>119</v>
      </c>
      <c r="B23">
        <v>1065</v>
      </c>
    </row>
    <row r="27" spans="1:2" x14ac:dyDescent="0.25">
      <c r="A27" s="5" t="s">
        <v>132</v>
      </c>
      <c r="B27" t="s">
        <v>147</v>
      </c>
    </row>
    <row r="28" spans="1:2" x14ac:dyDescent="0.25">
      <c r="A28" s="6" t="s">
        <v>102</v>
      </c>
      <c r="B28">
        <v>7738</v>
      </c>
    </row>
    <row r="29" spans="1:2" x14ac:dyDescent="0.25">
      <c r="A29" s="6" t="s">
        <v>100</v>
      </c>
      <c r="B29">
        <v>4204</v>
      </c>
    </row>
    <row r="30" spans="1:2" x14ac:dyDescent="0.25">
      <c r="A30" s="6" t="s">
        <v>98</v>
      </c>
      <c r="B30">
        <v>8827</v>
      </c>
    </row>
    <row r="31" spans="1:2" x14ac:dyDescent="0.25">
      <c r="A31" s="6" t="s">
        <v>96</v>
      </c>
      <c r="B31">
        <v>8076</v>
      </c>
    </row>
    <row r="32" spans="1:2" x14ac:dyDescent="0.25">
      <c r="A32" s="6" t="s">
        <v>133</v>
      </c>
      <c r="B32">
        <v>28845</v>
      </c>
    </row>
    <row r="40" spans="1:2" x14ac:dyDescent="0.25">
      <c r="A40" s="5" t="s">
        <v>132</v>
      </c>
      <c r="B40" t="s">
        <v>147</v>
      </c>
    </row>
    <row r="41" spans="1:2" x14ac:dyDescent="0.25">
      <c r="A41" s="6" t="s">
        <v>48</v>
      </c>
      <c r="B41">
        <v>4049</v>
      </c>
    </row>
    <row r="42" spans="1:2" x14ac:dyDescent="0.25">
      <c r="A42" s="6" t="s">
        <v>50</v>
      </c>
      <c r="B42">
        <v>4119</v>
      </c>
    </row>
    <row r="43" spans="1:2" x14ac:dyDescent="0.25">
      <c r="A43" s="6" t="s">
        <v>49</v>
      </c>
      <c r="B43">
        <v>5346</v>
      </c>
    </row>
    <row r="44" spans="1:2" x14ac:dyDescent="0.25">
      <c r="A44" s="6" t="s">
        <v>51</v>
      </c>
      <c r="B44">
        <v>13543</v>
      </c>
    </row>
    <row r="45" spans="1:2" x14ac:dyDescent="0.25">
      <c r="A45" s="6" t="s">
        <v>133</v>
      </c>
      <c r="B45">
        <v>27057</v>
      </c>
    </row>
    <row r="50" spans="1:1" x14ac:dyDescent="0.25">
      <c r="A50" t="s">
        <v>147</v>
      </c>
    </row>
    <row r="51" spans="1:1" x14ac:dyDescent="0.25">
      <c r="A51">
        <v>28845</v>
      </c>
    </row>
    <row r="55" spans="1:1" x14ac:dyDescent="0.25">
      <c r="A55" s="7" t="s">
        <v>147</v>
      </c>
    </row>
    <row r="57" spans="1:1" x14ac:dyDescent="0.25">
      <c r="A57" t="s">
        <v>134</v>
      </c>
    </row>
    <row r="58" spans="1:1" x14ac:dyDescent="0.25">
      <c r="A58">
        <v>102310.5</v>
      </c>
    </row>
    <row r="70" spans="1:2" x14ac:dyDescent="0.25">
      <c r="A70" s="5" t="s">
        <v>132</v>
      </c>
      <c r="B70" t="s">
        <v>150</v>
      </c>
    </row>
    <row r="71" spans="1:2" x14ac:dyDescent="0.25">
      <c r="A71" s="6" t="s">
        <v>120</v>
      </c>
      <c r="B71" s="9">
        <v>0.17052631578947369</v>
      </c>
    </row>
    <row r="72" spans="1:2" x14ac:dyDescent="0.25">
      <c r="A72" s="6" t="s">
        <v>115</v>
      </c>
      <c r="B72" s="9">
        <v>0.16633333333333333</v>
      </c>
    </row>
    <row r="73" spans="1:2" x14ac:dyDescent="0.25">
      <c r="A73" s="6" t="s">
        <v>123</v>
      </c>
      <c r="B73" s="9">
        <v>0.16044444444444445</v>
      </c>
    </row>
    <row r="74" spans="1:2" x14ac:dyDescent="0.25">
      <c r="A74" s="6" t="s">
        <v>110</v>
      </c>
      <c r="B74" s="9">
        <v>0.14486486486486486</v>
      </c>
    </row>
    <row r="75" spans="1:2" x14ac:dyDescent="0.25">
      <c r="A75" s="6" t="s">
        <v>108</v>
      </c>
      <c r="B75" s="9">
        <v>0.1368</v>
      </c>
    </row>
    <row r="76" spans="1:2" x14ac:dyDescent="0.25">
      <c r="A76" s="6" t="s">
        <v>104</v>
      </c>
      <c r="B76" s="9">
        <v>0.13288888888888889</v>
      </c>
    </row>
    <row r="77" spans="1:2" x14ac:dyDescent="0.25">
      <c r="A77" s="6" t="s">
        <v>122</v>
      </c>
      <c r="B77" s="9">
        <v>0.12874692874692875</v>
      </c>
    </row>
    <row r="78" spans="1:2" x14ac:dyDescent="0.25">
      <c r="A78" s="6" t="s">
        <v>121</v>
      </c>
      <c r="B78" s="9">
        <v>0.12745901639344262</v>
      </c>
    </row>
    <row r="79" spans="1:2" x14ac:dyDescent="0.25">
      <c r="A79" s="6" t="s">
        <v>131</v>
      </c>
      <c r="B79" s="9">
        <v>0.1</v>
      </c>
    </row>
    <row r="80" spans="1:2" x14ac:dyDescent="0.25">
      <c r="A80" s="6" t="s">
        <v>109</v>
      </c>
      <c r="B80" s="9">
        <v>8.9180327868852466E-2</v>
      </c>
    </row>
    <row r="81" spans="1:2" x14ac:dyDescent="0.25">
      <c r="A81" s="6" t="s">
        <v>133</v>
      </c>
      <c r="B81">
        <v>1.3572441203302292</v>
      </c>
    </row>
  </sheetData>
  <pageMargins left="0.7" right="0.7" top="0.75" bottom="0.75" header="0.3" footer="0.3"/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B747-3ECB-448D-9682-941C17F247F8}">
  <dimension ref="A1:R50"/>
  <sheetViews>
    <sheetView showGridLines="0" topLeftCell="A7" zoomScale="70" zoomScaleNormal="70" workbookViewId="0">
      <selection activeCell="A38" sqref="A38:B44"/>
    </sheetView>
  </sheetViews>
  <sheetFormatPr defaultColWidth="0" defaultRowHeight="15.75" zeroHeight="1" x14ac:dyDescent="0.25"/>
  <cols>
    <col min="1" max="18" width="9" customWidth="1"/>
    <col min="19" max="16384" width="9" hidden="1"/>
  </cols>
  <sheetData>
    <row r="1" spans="1:18" x14ac:dyDescent="0.25">
      <c r="A1" s="11" t="s">
        <v>151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3">
        <f>'Pivot table'!$A$10</f>
        <v>28</v>
      </c>
      <c r="B4" s="13"/>
    </row>
    <row r="5" spans="1:18" x14ac:dyDescent="0.25">
      <c r="A5" s="13"/>
      <c r="B5" s="13"/>
    </row>
    <row r="6" spans="1:18" x14ac:dyDescent="0.25">
      <c r="A6" s="13"/>
      <c r="B6" s="13"/>
    </row>
    <row r="7" spans="1:18" x14ac:dyDescent="0.25">
      <c r="A7" s="13"/>
      <c r="B7" s="13"/>
    </row>
    <row r="8" spans="1:18" x14ac:dyDescent="0.25">
      <c r="A8" s="13"/>
      <c r="B8" s="13"/>
    </row>
    <row r="9" spans="1:18" x14ac:dyDescent="0.25">
      <c r="A9" s="13"/>
      <c r="B9" s="13"/>
    </row>
    <row r="10" spans="1:18" x14ac:dyDescent="0.25">
      <c r="A10" s="13"/>
      <c r="B10" s="13"/>
    </row>
    <row r="11" spans="1:18" x14ac:dyDescent="0.25">
      <c r="A11" s="13"/>
      <c r="B11" s="13"/>
    </row>
    <row r="12" spans="1:18" x14ac:dyDescent="0.25">
      <c r="A12" s="14">
        <f>'Pivot table'!$A$51</f>
        <v>28845</v>
      </c>
      <c r="B12" s="14"/>
    </row>
    <row r="13" spans="1:18" x14ac:dyDescent="0.25">
      <c r="A13" s="14"/>
      <c r="B13" s="14"/>
    </row>
    <row r="14" spans="1:18" x14ac:dyDescent="0.25">
      <c r="A14" s="14"/>
      <c r="B14" s="14"/>
    </row>
    <row r="15" spans="1:18" x14ac:dyDescent="0.25">
      <c r="A15" s="14"/>
      <c r="B15" s="14"/>
    </row>
    <row r="16" spans="1:18" x14ac:dyDescent="0.25">
      <c r="A16" s="14"/>
      <c r="B16" s="14"/>
    </row>
    <row r="17" spans="1:2" x14ac:dyDescent="0.25">
      <c r="A17" s="14"/>
      <c r="B17" s="14"/>
    </row>
    <row r="18" spans="1:2" x14ac:dyDescent="0.25">
      <c r="A18" s="14"/>
      <c r="B18" s="14"/>
    </row>
    <row r="19" spans="1:2" x14ac:dyDescent="0.25">
      <c r="A19" s="14"/>
      <c r="B19" s="14"/>
    </row>
    <row r="20" spans="1:2" x14ac:dyDescent="0.25">
      <c r="A20" s="15" t="str">
        <f>'Pivot table'!A14</f>
        <v xml:space="preserve">CITIGROUP INC. </v>
      </c>
      <c r="B20" s="15"/>
    </row>
    <row r="21" spans="1:2" x14ac:dyDescent="0.25">
      <c r="A21" s="15"/>
      <c r="B21" s="15"/>
    </row>
    <row r="22" spans="1:2" x14ac:dyDescent="0.25">
      <c r="A22" s="15"/>
      <c r="B22" s="15"/>
    </row>
    <row r="23" spans="1:2" x14ac:dyDescent="0.25">
      <c r="A23" s="15"/>
      <c r="B23" s="15"/>
    </row>
    <row r="24" spans="1:2" x14ac:dyDescent="0.25">
      <c r="A24" s="15"/>
      <c r="B24" s="15"/>
    </row>
    <row r="25" spans="1:2" x14ac:dyDescent="0.25">
      <c r="A25" s="15"/>
      <c r="B25" s="15"/>
    </row>
    <row r="26" spans="1:2" x14ac:dyDescent="0.25">
      <c r="A26" s="15"/>
      <c r="B26" s="15"/>
    </row>
    <row r="27" spans="1:2" x14ac:dyDescent="0.25">
      <c r="A27" s="15"/>
      <c r="B27" s="15"/>
    </row>
    <row r="28" spans="1:2" x14ac:dyDescent="0.25">
      <c r="A28" s="15"/>
      <c r="B28" s="15"/>
    </row>
    <row r="29" spans="1:2" x14ac:dyDescent="0.25">
      <c r="A29" s="16" t="str">
        <f>'Working sheet'!B9</f>
        <v xml:space="preserve">CITIGROUP INC. </v>
      </c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  <row r="37" spans="1:2" x14ac:dyDescent="0.25">
      <c r="A37" s="16"/>
      <c r="B37" s="16"/>
    </row>
    <row r="38" spans="1:2" x14ac:dyDescent="0.25">
      <c r="A38" s="17" t="str">
        <f>'Pivot table'!A29</f>
        <v>Florida</v>
      </c>
      <c r="B38" s="17"/>
    </row>
    <row r="39" spans="1:2" x14ac:dyDescent="0.25">
      <c r="A39" s="17"/>
      <c r="B39" s="17"/>
    </row>
    <row r="40" spans="1:2" x14ac:dyDescent="0.25">
      <c r="A40" s="17"/>
      <c r="B40" s="17"/>
    </row>
    <row r="41" spans="1:2" x14ac:dyDescent="0.25">
      <c r="A41" s="17"/>
      <c r="B41" s="17"/>
    </row>
    <row r="42" spans="1:2" x14ac:dyDescent="0.25">
      <c r="A42" s="17"/>
      <c r="B42" s="17"/>
    </row>
    <row r="43" spans="1:2" x14ac:dyDescent="0.25">
      <c r="A43" s="17"/>
      <c r="B43" s="17"/>
    </row>
    <row r="44" spans="1:2" x14ac:dyDescent="0.25">
      <c r="A44" s="17"/>
      <c r="B44" s="17"/>
    </row>
    <row r="49" customFormat="1" hidden="1" x14ac:dyDescent="0.25"/>
    <row r="50" customFormat="1" hidden="1" x14ac:dyDescent="0.25"/>
  </sheetData>
  <mergeCells count="6">
    <mergeCell ref="A38:B44"/>
    <mergeCell ref="A1:R3"/>
    <mergeCell ref="A4:B11"/>
    <mergeCell ref="A12:B19"/>
    <mergeCell ref="A20:B28"/>
    <mergeCell ref="A29:B3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D359-F23A-44E2-B967-11DC7F2750A1}">
  <dimension ref="A3:A9"/>
  <sheetViews>
    <sheetView showGridLines="0" tabSelected="1" workbookViewId="0">
      <selection activeCell="I19" sqref="I19"/>
    </sheetView>
  </sheetViews>
  <sheetFormatPr defaultRowHeight="15.75" x14ac:dyDescent="0.25"/>
  <sheetData>
    <row r="3" spans="1:1" x14ac:dyDescent="0.25">
      <c r="A3" t="s">
        <v>158</v>
      </c>
    </row>
    <row r="4" spans="1:1" x14ac:dyDescent="0.25">
      <c r="A4" t="s">
        <v>152</v>
      </c>
    </row>
    <row r="5" spans="1:1" x14ac:dyDescent="0.25">
      <c r="A5" t="s">
        <v>153</v>
      </c>
    </row>
    <row r="6" spans="1:1" x14ac:dyDescent="0.25">
      <c r="A6" t="s">
        <v>154</v>
      </c>
    </row>
    <row r="7" spans="1:1" x14ac:dyDescent="0.25">
      <c r="A7" t="s">
        <v>155</v>
      </c>
    </row>
    <row r="8" spans="1:1" x14ac:dyDescent="0.25">
      <c r="A8" t="s">
        <v>156</v>
      </c>
    </row>
    <row r="9" spans="1:1" x14ac:dyDescent="0.25">
      <c r="A9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Working sheet</vt:lpstr>
      <vt:lpstr>Questions</vt:lpstr>
      <vt:lpstr>Pivot table</vt:lpstr>
      <vt:lpstr>Dashboard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2023-05-29T07:26:35Z</dcterms:created>
  <dcterms:modified xsi:type="dcterms:W3CDTF">2024-05-15T12:07:16Z</dcterms:modified>
</cp:coreProperties>
</file>