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filterPrivacy="1" showPivotChartFilter="1" autoCompressPictures="0"/>
  <bookViews>
    <workbookView xWindow="0" yWindow="0" windowWidth="25600" windowHeight="14480" firstSheet="2" activeTab="5"/>
  </bookViews>
  <sheets>
    <sheet name="Summary" sheetId="21" r:id="rId1"/>
    <sheet name="Registrations - Country" sheetId="22" r:id="rId2"/>
    <sheet name="Registrations - Municipality" sheetId="17" r:id="rId3"/>
    <sheet name="Registrations - Make" sheetId="18" r:id="rId4"/>
    <sheet name="Registrations - Year" sheetId="19" r:id="rId5"/>
    <sheet name="Used Country+Engine Type" sheetId="13" r:id="rId6"/>
    <sheet name="Used Cars Engine Type+Age" sheetId="10" r:id="rId7"/>
    <sheet name="Country of Origin" sheetId="11" r:id="rId8"/>
    <sheet name="Engine Capacity Data" sheetId="6" r:id="rId9"/>
    <sheet name="Engine Type Summary" sheetId="7" r:id="rId10"/>
    <sheet name="Capacity Summary" sheetId="9" r:id="rId11"/>
    <sheet name="Country Summary" sheetId="12" r:id="rId12"/>
    <sheet name="Used Engine Type Summary" sheetId="14" r:id="rId13"/>
    <sheet name="Used Country Summary" sheetId="15" r:id="rId14"/>
    <sheet name="Revenue Calculator" sheetId="20" r:id="rId15"/>
  </sheets>
  <calcPr calcId="140001" concurrentCalc="0"/>
  <pivotCaches>
    <pivotCache cacheId="0" r:id="rId16"/>
    <pivotCache cacheId="1" r:id="rId17"/>
    <pivotCache cacheId="2" r:id="rId18"/>
    <pivotCache cacheId="3" r:id="rId19"/>
    <pivotCache cacheId="4" r:id="rId20"/>
    <pivotCache cacheId="13" r:id="rId21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0" i="18" l="1"/>
  <c r="I13" i="22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" i="13"/>
  <c r="B555" i="18"/>
  <c r="B556" i="18"/>
  <c r="B557" i="18"/>
  <c r="B558" i="18"/>
  <c r="B128" i="18"/>
  <c r="B325" i="18"/>
  <c r="B559" i="18"/>
  <c r="B87" i="18"/>
  <c r="B401" i="18"/>
  <c r="B560" i="18"/>
  <c r="B561" i="18"/>
  <c r="B295" i="18"/>
  <c r="B562" i="18"/>
  <c r="B264" i="18"/>
  <c r="B563" i="18"/>
  <c r="B402" i="18"/>
  <c r="B564" i="18"/>
  <c r="B403" i="18"/>
  <c r="B565" i="18"/>
  <c r="B404" i="18"/>
  <c r="B405" i="18"/>
  <c r="B566" i="18"/>
  <c r="B567" i="18"/>
  <c r="B135" i="18"/>
  <c r="B265" i="18"/>
  <c r="B35" i="18"/>
  <c r="B568" i="18"/>
  <c r="B296" i="18"/>
  <c r="B569" i="18"/>
  <c r="B570" i="18"/>
  <c r="B326" i="18"/>
  <c r="B327" i="18"/>
  <c r="B266" i="18"/>
  <c r="B62" i="18"/>
  <c r="B214" i="18"/>
  <c r="B571" i="18"/>
  <c r="B406" i="18"/>
  <c r="B189" i="18"/>
  <c r="B407" i="18"/>
  <c r="B572" i="18"/>
  <c r="B573" i="18"/>
  <c r="B574" i="18"/>
  <c r="B78" i="18"/>
  <c r="B408" i="18"/>
  <c r="B215" i="18"/>
  <c r="B409" i="18"/>
  <c r="B410" i="18"/>
  <c r="B575" i="18"/>
  <c r="B576" i="18"/>
  <c r="B577" i="18"/>
  <c r="B121" i="18"/>
  <c r="B411" i="18"/>
  <c r="B412" i="18"/>
  <c r="B578" i="18"/>
  <c r="B413" i="18"/>
  <c r="B579" i="18"/>
  <c r="B5" i="18"/>
  <c r="B216" i="18"/>
  <c r="B580" i="18"/>
  <c r="B239" i="18"/>
  <c r="B581" i="18"/>
  <c r="B582" i="18"/>
  <c r="B414" i="18"/>
  <c r="B328" i="18"/>
  <c r="B329" i="18"/>
  <c r="B190" i="18"/>
  <c r="B415" i="18"/>
  <c r="B583" i="18"/>
  <c r="B584" i="18"/>
  <c r="B416" i="18"/>
  <c r="B330" i="18"/>
  <c r="B585" i="18"/>
  <c r="B586" i="18"/>
  <c r="B159" i="18"/>
  <c r="B417" i="18"/>
  <c r="B587" i="18"/>
  <c r="B588" i="18"/>
  <c r="B331" i="18"/>
  <c r="B589" i="18"/>
  <c r="B332" i="18"/>
  <c r="B590" i="18"/>
  <c r="B591" i="18"/>
  <c r="B418" i="18"/>
  <c r="B592" i="18"/>
  <c r="B593" i="18"/>
  <c r="B594" i="18"/>
  <c r="B595" i="18"/>
  <c r="B297" i="18"/>
  <c r="B217" i="18"/>
  <c r="B596" i="18"/>
  <c r="B240" i="18"/>
  <c r="B241" i="18"/>
  <c r="B597" i="18"/>
  <c r="B598" i="18"/>
  <c r="B599" i="18"/>
  <c r="B600" i="18"/>
  <c r="B218" i="18"/>
  <c r="B601" i="18"/>
  <c r="B602" i="18"/>
  <c r="B419" i="18"/>
  <c r="B603" i="18"/>
  <c r="B604" i="18"/>
  <c r="B605" i="18"/>
  <c r="B606" i="18"/>
  <c r="B420" i="18"/>
  <c r="B421" i="18"/>
  <c r="B607" i="18"/>
  <c r="B298" i="18"/>
  <c r="B125" i="18"/>
  <c r="B140" i="18"/>
  <c r="B422" i="18"/>
  <c r="B136" i="18"/>
  <c r="B608" i="18"/>
  <c r="B12" i="18"/>
  <c r="B609" i="18"/>
  <c r="B610" i="18"/>
  <c r="B611" i="18"/>
  <c r="B612" i="18"/>
  <c r="B122" i="18"/>
  <c r="B613" i="18"/>
  <c r="B219" i="18"/>
  <c r="B614" i="18"/>
  <c r="B615" i="18"/>
  <c r="B616" i="18"/>
  <c r="B423" i="18"/>
  <c r="B617" i="18"/>
  <c r="B618" i="18"/>
  <c r="B176" i="18"/>
  <c r="B242" i="18"/>
  <c r="B619" i="18"/>
  <c r="B424" i="18"/>
  <c r="B425" i="18"/>
  <c r="B620" i="18"/>
  <c r="B621" i="18"/>
  <c r="B622" i="18"/>
  <c r="B623" i="18"/>
  <c r="B624" i="18"/>
  <c r="B625" i="18"/>
  <c r="B626" i="18"/>
  <c r="B627" i="18"/>
  <c r="B628" i="18"/>
  <c r="B426" i="18"/>
  <c r="B629" i="18"/>
  <c r="B630" i="18"/>
  <c r="B631" i="18"/>
  <c r="B267" i="18"/>
  <c r="B427" i="18"/>
  <c r="B632" i="18"/>
  <c r="B633" i="18"/>
  <c r="B634" i="18"/>
  <c r="B635" i="18"/>
  <c r="B636" i="18"/>
  <c r="B137" i="18"/>
  <c r="B333" i="18"/>
  <c r="B428" i="18"/>
  <c r="B637" i="18"/>
  <c r="B638" i="18"/>
  <c r="B334" i="18"/>
  <c r="B243" i="18"/>
  <c r="B639" i="18"/>
  <c r="B640" i="18"/>
  <c r="B641" i="18"/>
  <c r="B244" i="18"/>
  <c r="B642" i="18"/>
  <c r="B429" i="18"/>
  <c r="B82" i="18"/>
  <c r="B643" i="18"/>
  <c r="B220" i="18"/>
  <c r="B430" i="18"/>
  <c r="B644" i="18"/>
  <c r="B431" i="18"/>
  <c r="B138" i="18"/>
  <c r="B645" i="18"/>
  <c r="B646" i="18"/>
  <c r="B647" i="18"/>
  <c r="B648" i="18"/>
  <c r="B432" i="18"/>
  <c r="B649" i="18"/>
  <c r="B31" i="18"/>
  <c r="B650" i="18"/>
  <c r="B651" i="18"/>
  <c r="B652" i="18"/>
  <c r="B40" i="18"/>
  <c r="B653" i="18"/>
  <c r="B654" i="18"/>
  <c r="B655" i="18"/>
  <c r="B14" i="18"/>
  <c r="B335" i="18"/>
  <c r="B656" i="18"/>
  <c r="B657" i="18"/>
  <c r="B658" i="18"/>
  <c r="B336" i="18"/>
  <c r="B659" i="18"/>
  <c r="B433" i="18"/>
  <c r="B660" i="18"/>
  <c r="B177" i="18"/>
  <c r="B661" i="18"/>
  <c r="B662" i="18"/>
  <c r="B663" i="18"/>
  <c r="B43" i="18"/>
  <c r="B664" i="18"/>
  <c r="B191" i="18"/>
  <c r="B37" i="18"/>
  <c r="B665" i="18"/>
  <c r="B666" i="18"/>
  <c r="B53" i="18"/>
  <c r="B667" i="18"/>
  <c r="B668" i="18"/>
  <c r="B52" i="18"/>
  <c r="B669" i="18"/>
  <c r="B434" i="18"/>
  <c r="B245" i="18"/>
  <c r="B114" i="18"/>
  <c r="B435" i="18"/>
  <c r="B13" i="18"/>
  <c r="B8" i="18"/>
  <c r="B160" i="18"/>
  <c r="B670" i="18"/>
  <c r="B671" i="18"/>
  <c r="B672" i="18"/>
  <c r="B673" i="18"/>
  <c r="B337" i="18"/>
  <c r="B674" i="18"/>
  <c r="B675" i="18"/>
  <c r="B676" i="18"/>
  <c r="B436" i="18"/>
  <c r="B268" i="18"/>
  <c r="B677" i="18"/>
  <c r="B437" i="18"/>
  <c r="B678" i="18"/>
  <c r="B679" i="18"/>
  <c r="B680" i="18"/>
  <c r="B681" i="18"/>
  <c r="B682" i="18"/>
  <c r="B683" i="18"/>
  <c r="B684" i="18"/>
  <c r="B685" i="18"/>
  <c r="B686" i="18"/>
  <c r="B687" i="18"/>
  <c r="B77" i="18"/>
  <c r="B688" i="18"/>
  <c r="B269" i="18"/>
  <c r="B689" i="18"/>
  <c r="B690" i="18"/>
  <c r="B338" i="18"/>
  <c r="B161" i="18"/>
  <c r="B339" i="18"/>
  <c r="B270" i="18"/>
  <c r="B438" i="18"/>
  <c r="B691" i="18"/>
  <c r="B202" i="18"/>
  <c r="B692" i="18"/>
  <c r="B439" i="18"/>
  <c r="B693" i="18"/>
  <c r="B694" i="18"/>
  <c r="B695" i="18"/>
  <c r="B696" i="18"/>
  <c r="B697" i="18"/>
  <c r="B698" i="18"/>
  <c r="B699" i="18"/>
  <c r="B700" i="18"/>
  <c r="B701" i="18"/>
  <c r="B702" i="18"/>
  <c r="B703" i="18"/>
  <c r="B704" i="18"/>
  <c r="B340" i="18"/>
  <c r="B705" i="18"/>
  <c r="B271" i="18"/>
  <c r="B706" i="18"/>
  <c r="B221" i="18"/>
  <c r="B707" i="18"/>
  <c r="B708" i="18"/>
  <c r="B709" i="18"/>
  <c r="B710" i="18"/>
  <c r="B711" i="18"/>
  <c r="B712" i="18"/>
  <c r="B713" i="18"/>
  <c r="B440" i="18"/>
  <c r="B95" i="18"/>
  <c r="B714" i="18"/>
  <c r="B715" i="18"/>
  <c r="B299" i="18"/>
  <c r="B716" i="18"/>
  <c r="B717" i="18"/>
  <c r="B718" i="18"/>
  <c r="B341" i="18"/>
  <c r="B719" i="18"/>
  <c r="B104" i="18"/>
  <c r="B720" i="18"/>
  <c r="B64" i="18"/>
  <c r="B721" i="18"/>
  <c r="B722" i="18"/>
  <c r="B342" i="18"/>
  <c r="B723" i="18"/>
  <c r="B300" i="18"/>
  <c r="B441" i="18"/>
  <c r="B724" i="18"/>
  <c r="B81" i="18"/>
  <c r="B725" i="18"/>
  <c r="B726" i="18"/>
  <c r="B727" i="18"/>
  <c r="B172" i="18"/>
  <c r="B442" i="18"/>
  <c r="B728" i="18"/>
  <c r="B10" i="18"/>
  <c r="B729" i="18"/>
  <c r="B730" i="18"/>
  <c r="B343" i="18"/>
  <c r="B731" i="18"/>
  <c r="B443" i="18"/>
  <c r="B732" i="18"/>
  <c r="B733" i="18"/>
  <c r="B344" i="18"/>
  <c r="B444" i="18"/>
  <c r="B203" i="18"/>
  <c r="B734" i="18"/>
  <c r="B735" i="18"/>
  <c r="B736" i="18"/>
  <c r="B737" i="18"/>
  <c r="B345" i="18"/>
  <c r="B7" i="18"/>
  <c r="B738" i="18"/>
  <c r="B445" i="18"/>
  <c r="B446" i="18"/>
  <c r="B204" i="18"/>
  <c r="B739" i="18"/>
  <c r="B740" i="18"/>
  <c r="B741" i="18"/>
  <c r="B447" i="18"/>
  <c r="B742" i="18"/>
  <c r="B743" i="18"/>
  <c r="B744" i="18"/>
  <c r="B129" i="18"/>
  <c r="B126" i="18"/>
  <c r="B448" i="18"/>
  <c r="B745" i="18"/>
  <c r="B746" i="18"/>
  <c r="B301" i="18"/>
  <c r="B747" i="18"/>
  <c r="B748" i="18"/>
  <c r="B749" i="18"/>
  <c r="B750" i="18"/>
  <c r="B751" i="18"/>
  <c r="B752" i="18"/>
  <c r="B753" i="18"/>
  <c r="B178" i="18"/>
  <c r="B346" i="18"/>
  <c r="B754" i="18"/>
  <c r="B755" i="18"/>
  <c r="B449" i="18"/>
  <c r="B179" i="18"/>
  <c r="B756" i="18"/>
  <c r="B302" i="18"/>
  <c r="B757" i="18"/>
  <c r="B758" i="18"/>
  <c r="B192" i="18"/>
  <c r="B759" i="18"/>
  <c r="B246" i="18"/>
  <c r="B760" i="18"/>
  <c r="B180" i="18"/>
  <c r="B222" i="18"/>
  <c r="B761" i="18"/>
  <c r="B762" i="18"/>
  <c r="B272" i="18"/>
  <c r="B763" i="18"/>
  <c r="B181" i="18"/>
  <c r="B450" i="18"/>
  <c r="B764" i="18"/>
  <c r="B765" i="18"/>
  <c r="B60" i="18"/>
  <c r="B347" i="18"/>
  <c r="B766" i="18"/>
  <c r="B767" i="18"/>
  <c r="B768" i="18"/>
  <c r="B769" i="18"/>
  <c r="B205" i="18"/>
  <c r="B169" i="18"/>
  <c r="B451" i="18"/>
  <c r="B88" i="18"/>
  <c r="B770" i="18"/>
  <c r="B452" i="18"/>
  <c r="B771" i="18"/>
  <c r="B772" i="18"/>
  <c r="B773" i="18"/>
  <c r="B774" i="18"/>
  <c r="B775" i="18"/>
  <c r="B348" i="18"/>
  <c r="B776" i="18"/>
  <c r="B453" i="18"/>
  <c r="B777" i="18"/>
  <c r="B778" i="18"/>
  <c r="B349" i="18"/>
  <c r="B779" i="18"/>
  <c r="B780" i="18"/>
  <c r="B91" i="18"/>
  <c r="B781" i="18"/>
  <c r="B782" i="18"/>
  <c r="B783" i="18"/>
  <c r="B454" i="18"/>
  <c r="B784" i="18"/>
  <c r="B785" i="18"/>
  <c r="B223" i="18"/>
  <c r="B162" i="18"/>
  <c r="B786" i="18"/>
  <c r="B350" i="18"/>
  <c r="B787" i="18"/>
  <c r="B143" i="18"/>
  <c r="B455" i="18"/>
  <c r="B788" i="18"/>
  <c r="B789" i="18"/>
  <c r="B247" i="18"/>
  <c r="B182" i="18"/>
  <c r="B163" i="18"/>
  <c r="B456" i="18"/>
  <c r="B790" i="18"/>
  <c r="B791" i="18"/>
  <c r="B792" i="18"/>
  <c r="B793" i="18"/>
  <c r="B351" i="18"/>
  <c r="B794" i="18"/>
  <c r="B273" i="18"/>
  <c r="B352" i="18"/>
  <c r="B457" i="18"/>
  <c r="B795" i="18"/>
  <c r="B224" i="18"/>
  <c r="B173" i="18"/>
  <c r="B796" i="18"/>
  <c r="B797" i="18"/>
  <c r="B798" i="18"/>
  <c r="B799" i="18"/>
  <c r="B800" i="18"/>
  <c r="B801" i="18"/>
  <c r="B802" i="18"/>
  <c r="B803" i="18"/>
  <c r="B804" i="18"/>
  <c r="B805" i="18"/>
  <c r="B353" i="18"/>
  <c r="B806" i="18"/>
  <c r="B807" i="18"/>
  <c r="B274" i="18"/>
  <c r="B33" i="18"/>
  <c r="B808" i="18"/>
  <c r="B809" i="18"/>
  <c r="B303" i="18"/>
  <c r="B810" i="18"/>
  <c r="B811" i="18"/>
  <c r="B458" i="18"/>
  <c r="B812" i="18"/>
  <c r="B459" i="18"/>
  <c r="B813" i="18"/>
  <c r="B225" i="18"/>
  <c r="B460" i="18"/>
  <c r="B814" i="18"/>
  <c r="B815" i="18"/>
  <c r="B816" i="18"/>
  <c r="B817" i="18"/>
  <c r="B304" i="18"/>
  <c r="B818" i="18"/>
  <c r="B115" i="18"/>
  <c r="B819" i="18"/>
  <c r="B93" i="18"/>
  <c r="B461" i="18"/>
  <c r="B820" i="18"/>
  <c r="B248" i="18"/>
  <c r="B21" i="18"/>
  <c r="B354" i="18"/>
  <c r="B821" i="18"/>
  <c r="B249" i="18"/>
  <c r="B822" i="18"/>
  <c r="B462" i="18"/>
  <c r="B275" i="18"/>
  <c r="B193" i="18"/>
  <c r="B29" i="18"/>
  <c r="B823" i="18"/>
  <c r="B101" i="18"/>
  <c r="B355" i="18"/>
  <c r="B824" i="18"/>
  <c r="B123" i="18"/>
  <c r="B463" i="18"/>
  <c r="B194" i="18"/>
  <c r="B825" i="18"/>
  <c r="B826" i="18"/>
  <c r="B38" i="18"/>
  <c r="B464" i="18"/>
  <c r="B827" i="18"/>
  <c r="B206" i="18"/>
  <c r="B828" i="18"/>
  <c r="B829" i="18"/>
  <c r="B465" i="18"/>
  <c r="B18" i="18"/>
  <c r="B80" i="18"/>
  <c r="B96" i="18"/>
  <c r="B466" i="18"/>
  <c r="B276" i="18"/>
  <c r="B59" i="18"/>
  <c r="B467" i="18"/>
  <c r="B356" i="18"/>
  <c r="B69" i="18"/>
  <c r="B830" i="18"/>
  <c r="B831" i="18"/>
  <c r="B832" i="18"/>
  <c r="B250" i="18"/>
  <c r="B468" i="18"/>
  <c r="B469" i="18"/>
  <c r="B34" i="18"/>
  <c r="B833" i="18"/>
  <c r="B834" i="18"/>
  <c r="B835" i="18"/>
  <c r="B836" i="18"/>
  <c r="B837" i="18"/>
  <c r="B838" i="18"/>
  <c r="B839" i="18"/>
  <c r="B357" i="18"/>
  <c r="B840" i="18"/>
  <c r="B841" i="18"/>
  <c r="B842" i="18"/>
  <c r="B305" i="18"/>
  <c r="B470" i="18"/>
  <c r="B358" i="18"/>
  <c r="B843" i="18"/>
  <c r="B471" i="18"/>
  <c r="B844" i="18"/>
  <c r="B207" i="18"/>
  <c r="B845" i="18"/>
  <c r="B846" i="18"/>
  <c r="B847" i="18"/>
  <c r="B848" i="18"/>
  <c r="B849" i="18"/>
  <c r="B850" i="18"/>
  <c r="B851" i="18"/>
  <c r="B98" i="18"/>
  <c r="B36" i="18"/>
  <c r="B852" i="18"/>
  <c r="B174" i="18"/>
  <c r="B853" i="18"/>
  <c r="B306" i="18"/>
  <c r="B854" i="18"/>
  <c r="B855" i="18"/>
  <c r="B359" i="18"/>
  <c r="B856" i="18"/>
  <c r="B307" i="18"/>
  <c r="B149" i="18"/>
  <c r="B472" i="18"/>
  <c r="B83" i="18"/>
  <c r="B45" i="18"/>
  <c r="B857" i="18"/>
  <c r="B858" i="18"/>
  <c r="B70" i="18"/>
  <c r="B473" i="18"/>
  <c r="B859" i="18"/>
  <c r="B108" i="18"/>
  <c r="B860" i="18"/>
  <c r="B861" i="18"/>
  <c r="B360" i="18"/>
  <c r="B28" i="18"/>
  <c r="B862" i="18"/>
  <c r="B863" i="18"/>
  <c r="B864" i="18"/>
  <c r="B865" i="18"/>
  <c r="B866" i="18"/>
  <c r="B867" i="18"/>
  <c r="B868" i="18"/>
  <c r="B869" i="18"/>
  <c r="B870" i="18"/>
  <c r="B361" i="18"/>
  <c r="B871" i="18"/>
  <c r="B251" i="18"/>
  <c r="B872" i="18"/>
  <c r="B873" i="18"/>
  <c r="B874" i="18"/>
  <c r="B362" i="18"/>
  <c r="B474" i="18"/>
  <c r="B875" i="18"/>
  <c r="B50" i="18"/>
  <c r="B120" i="18"/>
  <c r="B308" i="18"/>
  <c r="B876" i="18"/>
  <c r="B877" i="18"/>
  <c r="B156" i="18"/>
  <c r="B878" i="18"/>
  <c r="B475" i="18"/>
  <c r="B879" i="18"/>
  <c r="B880" i="18"/>
  <c r="B476" i="18"/>
  <c r="B881" i="18"/>
  <c r="B882" i="18"/>
  <c r="B309" i="18"/>
  <c r="B883" i="18"/>
  <c r="B477" i="18"/>
  <c r="B884" i="18"/>
  <c r="B885" i="18"/>
  <c r="B886" i="18"/>
  <c r="B61" i="18"/>
  <c r="B277" i="18"/>
  <c r="B887" i="18"/>
  <c r="B164" i="18"/>
  <c r="B888" i="18"/>
  <c r="B363" i="18"/>
  <c r="B889" i="18"/>
  <c r="B124" i="18"/>
  <c r="B364" i="18"/>
  <c r="B890" i="18"/>
  <c r="B891" i="18"/>
  <c r="B892" i="18"/>
  <c r="B310" i="18"/>
  <c r="B195" i="18"/>
  <c r="B42" i="18"/>
  <c r="B208" i="18"/>
  <c r="B893" i="18"/>
  <c r="B894" i="18"/>
  <c r="B365" i="18"/>
  <c r="B55" i="18"/>
  <c r="B895" i="18"/>
  <c r="B26" i="18"/>
  <c r="B896" i="18"/>
  <c r="B897" i="18"/>
  <c r="B478" i="18"/>
  <c r="B366" i="18"/>
  <c r="B63" i="18"/>
  <c r="B898" i="18"/>
  <c r="B899" i="18"/>
  <c r="B157" i="18"/>
  <c r="B175" i="18"/>
  <c r="B900" i="18"/>
  <c r="B901" i="18"/>
  <c r="B479" i="18"/>
  <c r="B252" i="18"/>
  <c r="B902" i="18"/>
  <c r="B903" i="18"/>
  <c r="B311" i="18"/>
  <c r="B367" i="18"/>
  <c r="B904" i="18"/>
  <c r="B905" i="18"/>
  <c r="B130" i="18"/>
  <c r="B906" i="18"/>
  <c r="B183" i="18"/>
  <c r="B907" i="18"/>
  <c r="B480" i="18"/>
  <c r="B105" i="18"/>
  <c r="B481" i="18"/>
  <c r="B908" i="18"/>
  <c r="B109" i="18"/>
  <c r="B909" i="18"/>
  <c r="B910" i="18"/>
  <c r="B911" i="18"/>
  <c r="B912" i="18"/>
  <c r="B913" i="18"/>
  <c r="B482" i="18"/>
  <c r="B165" i="18"/>
  <c r="B483" i="18"/>
  <c r="B253" i="18"/>
  <c r="B196" i="18"/>
  <c r="B484" i="18"/>
  <c r="B278" i="18"/>
  <c r="B914" i="18"/>
  <c r="B915" i="18"/>
  <c r="B916" i="18"/>
  <c r="B226" i="18"/>
  <c r="B917" i="18"/>
  <c r="B166" i="18"/>
  <c r="B71" i="18"/>
  <c r="B485" i="18"/>
  <c r="B486" i="18"/>
  <c r="B918" i="18"/>
  <c r="B106" i="18"/>
  <c r="B22" i="18"/>
  <c r="B919" i="18"/>
  <c r="B65" i="18"/>
  <c r="B920" i="18"/>
  <c r="B368" i="18"/>
  <c r="B921" i="18"/>
  <c r="B487" i="18"/>
  <c r="B922" i="18"/>
  <c r="B923" i="18"/>
  <c r="B488" i="18"/>
  <c r="B369" i="18"/>
  <c r="B489" i="18"/>
  <c r="B924" i="18"/>
  <c r="B279" i="18"/>
  <c r="B116" i="18"/>
  <c r="B925" i="18"/>
  <c r="B102" i="18"/>
  <c r="B312" i="18"/>
  <c r="B370" i="18"/>
  <c r="B30" i="18"/>
  <c r="B144" i="18"/>
  <c r="B926" i="18"/>
  <c r="B927" i="18"/>
  <c r="B209" i="18"/>
  <c r="B490" i="18"/>
  <c r="B928" i="18"/>
  <c r="B929" i="18"/>
  <c r="B150" i="18"/>
  <c r="B131" i="18"/>
  <c r="B930" i="18"/>
  <c r="B313" i="18"/>
  <c r="B280" i="18"/>
  <c r="B9" i="18"/>
  <c r="B4" i="18"/>
  <c r="B314" i="18"/>
  <c r="B491" i="18"/>
  <c r="B931" i="18"/>
  <c r="B197" i="18"/>
  <c r="B932" i="18"/>
  <c r="B492" i="18"/>
  <c r="B132" i="18"/>
  <c r="B227" i="18"/>
  <c r="B281" i="18"/>
  <c r="B282" i="18"/>
  <c r="B933" i="18"/>
  <c r="B151" i="18"/>
  <c r="B73" i="18"/>
  <c r="B371" i="18"/>
  <c r="B934" i="18"/>
  <c r="B493" i="18"/>
  <c r="B112" i="18"/>
  <c r="B494" i="18"/>
  <c r="B254" i="18"/>
  <c r="B57" i="18"/>
  <c r="B228" i="18"/>
  <c r="B20" i="18"/>
  <c r="B495" i="18"/>
  <c r="B141" i="18"/>
  <c r="B372" i="18"/>
  <c r="B496" i="18"/>
  <c r="B497" i="18"/>
  <c r="B44" i="18"/>
  <c r="B935" i="18"/>
  <c r="B936" i="18"/>
  <c r="B937" i="18"/>
  <c r="B229" i="18"/>
  <c r="B283" i="18"/>
  <c r="B938" i="18"/>
  <c r="B939" i="18"/>
  <c r="B940" i="18"/>
  <c r="B498" i="18"/>
  <c r="B941" i="18"/>
  <c r="B373" i="18"/>
  <c r="B942" i="18"/>
  <c r="B943" i="18"/>
  <c r="B255" i="18"/>
  <c r="B944" i="18"/>
  <c r="B945" i="18"/>
  <c r="B167" i="18"/>
  <c r="B127" i="18"/>
  <c r="B946" i="18"/>
  <c r="B947" i="18"/>
  <c r="B948" i="18"/>
  <c r="B949" i="18"/>
  <c r="B315" i="18"/>
  <c r="B950" i="18"/>
  <c r="B951" i="18"/>
  <c r="B499" i="18"/>
  <c r="B952" i="18"/>
  <c r="B953" i="18"/>
  <c r="B954" i="18"/>
  <c r="B955" i="18"/>
  <c r="B152" i="18"/>
  <c r="B75" i="18"/>
  <c r="B956" i="18"/>
  <c r="B374" i="18"/>
  <c r="B957" i="18"/>
  <c r="B375" i="18"/>
  <c r="B958" i="18"/>
  <c r="B500" i="18"/>
  <c r="B959" i="18"/>
  <c r="B501" i="18"/>
  <c r="B960" i="18"/>
  <c r="B17" i="18"/>
  <c r="B502" i="18"/>
  <c r="B961" i="18"/>
  <c r="B962" i="18"/>
  <c r="B503" i="18"/>
  <c r="B963" i="18"/>
  <c r="B964" i="18"/>
  <c r="B230" i="18"/>
  <c r="B965" i="18"/>
  <c r="B256" i="18"/>
  <c r="B966" i="18"/>
  <c r="B967" i="18"/>
  <c r="B968" i="18"/>
  <c r="B969" i="18"/>
  <c r="B316" i="18"/>
  <c r="B970" i="18"/>
  <c r="B971" i="18"/>
  <c r="B231" i="18"/>
  <c r="B99" i="18"/>
  <c r="B232" i="18"/>
  <c r="B972" i="18"/>
  <c r="B973" i="18"/>
  <c r="B974" i="18"/>
  <c r="B975" i="18"/>
  <c r="B976" i="18"/>
  <c r="B977" i="18"/>
  <c r="B978" i="18"/>
  <c r="B979" i="18"/>
  <c r="B3" i="18"/>
  <c r="B980" i="18"/>
  <c r="B317" i="18"/>
  <c r="B981" i="18"/>
  <c r="B284" i="18"/>
  <c r="B982" i="18"/>
  <c r="B168" i="18"/>
  <c r="B983" i="18"/>
  <c r="B984" i="18"/>
  <c r="B504" i="18"/>
  <c r="B985" i="18"/>
  <c r="B505" i="18"/>
  <c r="B986" i="18"/>
  <c r="B210" i="18"/>
  <c r="B987" i="18"/>
  <c r="B988" i="18"/>
  <c r="B989" i="18"/>
  <c r="B506" i="18"/>
  <c r="B990" i="18"/>
  <c r="B991" i="18"/>
  <c r="B992" i="18"/>
  <c r="B376" i="18"/>
  <c r="B993" i="18"/>
  <c r="B994" i="18"/>
  <c r="B995" i="18"/>
  <c r="B507" i="18"/>
  <c r="B11" i="18"/>
  <c r="B285" i="18"/>
  <c r="B508" i="18"/>
  <c r="B509" i="18"/>
  <c r="B257" i="18"/>
  <c r="B996" i="18"/>
  <c r="B54" i="18"/>
  <c r="B997" i="18"/>
  <c r="B377" i="18"/>
  <c r="B998" i="18"/>
  <c r="B999" i="18"/>
  <c r="B1000" i="18"/>
  <c r="B378" i="18"/>
  <c r="B510" i="18"/>
  <c r="B233" i="18"/>
  <c r="B1001" i="18"/>
  <c r="B145" i="18"/>
  <c r="B1002" i="18"/>
  <c r="B76" i="18"/>
  <c r="B1003" i="18"/>
  <c r="B1004" i="18"/>
  <c r="B1005" i="18"/>
  <c r="B1006" i="18"/>
  <c r="B1007" i="18"/>
  <c r="B286" i="18"/>
  <c r="B511" i="18"/>
  <c r="B184" i="18"/>
  <c r="B1008" i="18"/>
  <c r="B198" i="18"/>
  <c r="B1009" i="18"/>
  <c r="B379" i="18"/>
  <c r="B1010" i="18"/>
  <c r="B380" i="18"/>
  <c r="B56" i="18"/>
  <c r="B1011" i="18"/>
  <c r="B1012" i="18"/>
  <c r="B1013" i="18"/>
  <c r="B1014" i="18"/>
  <c r="B1015" i="18"/>
  <c r="B1016" i="18"/>
  <c r="B1017" i="18"/>
  <c r="B1018" i="18"/>
  <c r="B117" i="18"/>
  <c r="B1019" i="18"/>
  <c r="B185" i="18"/>
  <c r="B6" i="18"/>
  <c r="B153" i="18"/>
  <c r="B1020" i="18"/>
  <c r="B1021" i="18"/>
  <c r="B512" i="18"/>
  <c r="B186" i="18"/>
  <c r="B1022" i="18"/>
  <c r="B1023" i="18"/>
  <c r="B1024" i="18"/>
  <c r="B107" i="18"/>
  <c r="B118" i="18"/>
  <c r="B513" i="18"/>
  <c r="B514" i="18"/>
  <c r="B1025" i="18"/>
  <c r="B39" i="18"/>
  <c r="B515" i="18"/>
  <c r="B1026" i="18"/>
  <c r="B72" i="18"/>
  <c r="B516" i="18"/>
  <c r="B234" i="18"/>
  <c r="B1027" i="18"/>
  <c r="B1028" i="18"/>
  <c r="B517" i="18"/>
  <c r="B287" i="18"/>
  <c r="B1029" i="18"/>
  <c r="B1030" i="18"/>
  <c r="B381" i="18"/>
  <c r="B187" i="18"/>
  <c r="B1031" i="18"/>
  <c r="B1032" i="18"/>
  <c r="B518" i="18"/>
  <c r="B1033" i="18"/>
  <c r="B1034" i="18"/>
  <c r="B258" i="18"/>
  <c r="B519" i="18"/>
  <c r="B199" i="18"/>
  <c r="B1035" i="18"/>
  <c r="B382" i="18"/>
  <c r="B1036" i="18"/>
  <c r="B1037" i="18"/>
  <c r="B520" i="18"/>
  <c r="B84" i="18"/>
  <c r="B1038" i="18"/>
  <c r="B1039" i="18"/>
  <c r="B32" i="18"/>
  <c r="B1040" i="18"/>
  <c r="B1041" i="18"/>
  <c r="B1042" i="18"/>
  <c r="B1043" i="18"/>
  <c r="B1044" i="18"/>
  <c r="B1045" i="18"/>
  <c r="B383" i="18"/>
  <c r="B51" i="18"/>
  <c r="B146" i="18"/>
  <c r="B1046" i="18"/>
  <c r="B318" i="18"/>
  <c r="B521" i="18"/>
  <c r="B235" i="18"/>
  <c r="B288" i="18"/>
  <c r="B170" i="18"/>
  <c r="B89" i="18"/>
  <c r="B74" i="18"/>
  <c r="B1047" i="18"/>
  <c r="B1048" i="18"/>
  <c r="B384" i="18"/>
  <c r="B1049" i="18"/>
  <c r="B1050" i="18"/>
  <c r="B1051" i="18"/>
  <c r="B1052" i="18"/>
  <c r="B1053" i="18"/>
  <c r="B97" i="18"/>
  <c r="B16" i="18"/>
  <c r="B522" i="18"/>
  <c r="B385" i="18"/>
  <c r="B1054" i="18"/>
  <c r="B1055" i="18"/>
  <c r="B523" i="18"/>
  <c r="B1056" i="18"/>
  <c r="B46" i="18"/>
  <c r="B1057" i="18"/>
  <c r="B386" i="18"/>
  <c r="B1058" i="18"/>
  <c r="B319" i="18"/>
  <c r="B387" i="18"/>
  <c r="B103" i="18"/>
  <c r="B1059" i="18"/>
  <c r="B1060" i="18"/>
  <c r="B259" i="18"/>
  <c r="B1061" i="18"/>
  <c r="B1062" i="18"/>
  <c r="B19" i="18"/>
  <c r="B1063" i="18"/>
  <c r="B1064" i="18"/>
  <c r="B524" i="18"/>
  <c r="B48" i="18"/>
  <c r="B1065" i="18"/>
  <c r="B1066" i="18"/>
  <c r="B1067" i="18"/>
  <c r="B525" i="18"/>
  <c r="B1068" i="18"/>
  <c r="B1069" i="18"/>
  <c r="B388" i="18"/>
  <c r="B113" i="18"/>
  <c r="B526" i="18"/>
  <c r="B1070" i="18"/>
  <c r="B1071" i="18"/>
  <c r="B1072" i="18"/>
  <c r="B1073" i="18"/>
  <c r="B133" i="18"/>
  <c r="B1074" i="18"/>
  <c r="B1075" i="18"/>
  <c r="B1076" i="18"/>
  <c r="B289" i="18"/>
  <c r="B1077" i="18"/>
  <c r="B389" i="18"/>
  <c r="B527" i="18"/>
  <c r="B528" i="18"/>
  <c r="B1078" i="18"/>
  <c r="B68" i="18"/>
  <c r="B390" i="18"/>
  <c r="B1079" i="18"/>
  <c r="B260" i="18"/>
  <c r="B1080" i="18"/>
  <c r="B1081" i="18"/>
  <c r="B1082" i="18"/>
  <c r="B142" i="18"/>
  <c r="B1083" i="18"/>
  <c r="B58" i="18"/>
  <c r="B147" i="18"/>
  <c r="B158" i="18"/>
  <c r="B1084" i="18"/>
  <c r="B529" i="18"/>
  <c r="B1085" i="18"/>
  <c r="B1086" i="18"/>
  <c r="B1087" i="18"/>
  <c r="B79" i="18"/>
  <c r="B1088" i="18"/>
  <c r="B92" i="18"/>
  <c r="B530" i="18"/>
  <c r="B25" i="18"/>
  <c r="B261" i="18"/>
  <c r="B1089" i="18"/>
  <c r="B1090" i="18"/>
  <c r="B1091" i="18"/>
  <c r="B86" i="18"/>
  <c r="B1092" i="18"/>
  <c r="B391" i="18"/>
  <c r="B66" i="18"/>
  <c r="B1093" i="18"/>
  <c r="B236" i="18"/>
  <c r="B1094" i="18"/>
  <c r="B94" i="18"/>
  <c r="B320" i="18"/>
  <c r="B1095" i="18"/>
  <c r="B531" i="18"/>
  <c r="B237" i="18"/>
  <c r="B1096" i="18"/>
  <c r="B532" i="18"/>
  <c r="B1097" i="18"/>
  <c r="B262" i="18"/>
  <c r="B1098" i="18"/>
  <c r="B1099" i="18"/>
  <c r="B392" i="18"/>
  <c r="B1100" i="18"/>
  <c r="B1101" i="18"/>
  <c r="B393" i="18"/>
  <c r="B1102" i="18"/>
  <c r="B1103" i="18"/>
  <c r="B1104" i="18"/>
  <c r="B394" i="18"/>
  <c r="B1105" i="18"/>
  <c r="B395" i="18"/>
  <c r="B1106" i="18"/>
  <c r="B533" i="18"/>
  <c r="B1107" i="18"/>
  <c r="B90" i="18"/>
  <c r="B290" i="18"/>
  <c r="B534" i="18"/>
  <c r="B15" i="18"/>
  <c r="B535" i="18"/>
  <c r="B1108" i="18"/>
  <c r="B1109" i="18"/>
  <c r="B1110" i="18"/>
  <c r="B396" i="18"/>
  <c r="B291" i="18"/>
  <c r="B110" i="18"/>
  <c r="B1111" i="18"/>
  <c r="B536" i="18"/>
  <c r="B200" i="18"/>
  <c r="B1112" i="18"/>
  <c r="B1113" i="18"/>
  <c r="B537" i="18"/>
  <c r="B321" i="18"/>
  <c r="B1114" i="18"/>
  <c r="B1115" i="18"/>
  <c r="B1116" i="18"/>
  <c r="B538" i="18"/>
  <c r="B539" i="18"/>
  <c r="B1117" i="18"/>
  <c r="B292" i="18"/>
  <c r="B540" i="18"/>
  <c r="B1118" i="18"/>
  <c r="B541" i="18"/>
  <c r="B1119" i="18"/>
  <c r="B322" i="18"/>
  <c r="B67" i="18"/>
  <c r="B148" i="18"/>
  <c r="B201" i="18"/>
  <c r="B211" i="18"/>
  <c r="B1120" i="18"/>
  <c r="B542" i="18"/>
  <c r="B212" i="18"/>
  <c r="B1121" i="18"/>
  <c r="B111" i="18"/>
  <c r="B1122" i="18"/>
  <c r="B1123" i="18"/>
  <c r="B1124" i="18"/>
  <c r="B100" i="18"/>
  <c r="B397" i="18"/>
  <c r="B47" i="18"/>
  <c r="B139" i="18"/>
  <c r="B1125" i="18"/>
  <c r="B238" i="18"/>
  <c r="B1126" i="18"/>
  <c r="B263" i="18"/>
  <c r="B171" i="18"/>
  <c r="B1127" i="18"/>
  <c r="B1128" i="18"/>
  <c r="B543" i="18"/>
  <c r="B544" i="18"/>
  <c r="B1129" i="18"/>
  <c r="B1130" i="18"/>
  <c r="B24" i="18"/>
  <c r="B1131" i="18"/>
  <c r="B1132" i="18"/>
  <c r="B2" i="18"/>
  <c r="B27" i="18"/>
  <c r="B398" i="18"/>
  <c r="B188" i="18"/>
  <c r="B545" i="18"/>
  <c r="B546" i="18"/>
  <c r="B154" i="18"/>
  <c r="B1133" i="18"/>
  <c r="B1134" i="18"/>
  <c r="B547" i="18"/>
  <c r="B548" i="18"/>
  <c r="B1135" i="18"/>
  <c r="B1136" i="18"/>
  <c r="B293" i="18"/>
  <c r="B399" i="18"/>
  <c r="B1137" i="18"/>
  <c r="B1138" i="18"/>
  <c r="B213" i="18"/>
  <c r="B1139" i="18"/>
  <c r="B294" i="18"/>
  <c r="B400" i="18"/>
  <c r="B549" i="18"/>
  <c r="B323" i="18"/>
  <c r="B550" i="18"/>
  <c r="B1140" i="18"/>
  <c r="B1141" i="18"/>
  <c r="B1142" i="18"/>
  <c r="B1143" i="18"/>
  <c r="B41" i="18"/>
  <c r="B551" i="18"/>
  <c r="B85" i="18"/>
  <c r="B1144" i="18"/>
  <c r="B1145" i="18"/>
  <c r="B1146" i="18"/>
  <c r="B155" i="18"/>
  <c r="B1147" i="18"/>
  <c r="B1148" i="18"/>
  <c r="B1149" i="18"/>
  <c r="B23" i="18"/>
  <c r="B1150" i="18"/>
  <c r="B552" i="18"/>
  <c r="B1151" i="18"/>
  <c r="B1152" i="18"/>
  <c r="B119" i="18"/>
  <c r="B1153" i="18"/>
  <c r="B49" i="18"/>
  <c r="B134" i="18"/>
  <c r="B324" i="18"/>
  <c r="B553" i="18"/>
  <c r="B1154" i="18"/>
  <c r="B554" i="18"/>
  <c r="B1155" i="18"/>
  <c r="B1156" i="18"/>
  <c r="F13" i="22"/>
  <c r="F81" i="22"/>
  <c r="E81" i="22"/>
  <c r="D81" i="22"/>
  <c r="C81" i="22"/>
  <c r="F3" i="22"/>
  <c r="F4" i="22"/>
  <c r="F5" i="22"/>
  <c r="F6" i="22"/>
  <c r="F7" i="22"/>
  <c r="F8" i="22"/>
  <c r="F9" i="22"/>
  <c r="F10" i="22"/>
  <c r="F11" i="22"/>
  <c r="F12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28" i="22"/>
  <c r="F29" i="22"/>
  <c r="F30" i="22"/>
  <c r="F31" i="22"/>
  <c r="F32" i="22"/>
  <c r="F33" i="22"/>
  <c r="F34" i="22"/>
  <c r="F35" i="22"/>
  <c r="F36" i="22"/>
  <c r="F37" i="22"/>
  <c r="F38" i="22"/>
  <c r="F39" i="22"/>
  <c r="F40" i="22"/>
  <c r="F41" i="22"/>
  <c r="F42" i="22"/>
  <c r="F43" i="22"/>
  <c r="F44" i="22"/>
  <c r="F45" i="22"/>
  <c r="F46" i="22"/>
  <c r="F47" i="22"/>
  <c r="F48" i="22"/>
  <c r="F49" i="22"/>
  <c r="F50" i="22"/>
  <c r="F51" i="22"/>
  <c r="F52" i="22"/>
  <c r="F53" i="22"/>
  <c r="F54" i="22"/>
  <c r="F55" i="22"/>
  <c r="F56" i="22"/>
  <c r="F57" i="22"/>
  <c r="F58" i="22"/>
  <c r="F59" i="22"/>
  <c r="F60" i="22"/>
  <c r="F61" i="22"/>
  <c r="F62" i="22"/>
  <c r="F63" i="22"/>
  <c r="F64" i="22"/>
  <c r="F65" i="22"/>
  <c r="F66" i="22"/>
  <c r="F67" i="22"/>
  <c r="F68" i="22"/>
  <c r="F69" i="22"/>
  <c r="F70" i="22"/>
  <c r="F71" i="22"/>
  <c r="F72" i="22"/>
  <c r="F73" i="22"/>
  <c r="F74" i="22"/>
  <c r="F75" i="22"/>
  <c r="F76" i="22"/>
  <c r="F77" i="22"/>
  <c r="F78" i="22"/>
  <c r="F79" i="22"/>
  <c r="F2" i="22"/>
  <c r="C1158" i="18"/>
  <c r="C33" i="17"/>
  <c r="B33" i="17"/>
  <c r="C75" i="19"/>
  <c r="D75" i="19"/>
  <c r="E75" i="19"/>
  <c r="F75" i="19"/>
  <c r="B75" i="19"/>
  <c r="E5" i="20"/>
  <c r="F8" i="20"/>
  <c r="F9" i="20"/>
  <c r="F6" i="20"/>
  <c r="F7" i="20"/>
  <c r="F5" i="20"/>
  <c r="D4" i="20"/>
  <c r="E4" i="20"/>
  <c r="F4" i="20"/>
  <c r="G4" i="20"/>
  <c r="D3" i="20"/>
  <c r="E3" i="20"/>
  <c r="F3" i="20"/>
  <c r="G3" i="20"/>
  <c r="E3" i="7"/>
  <c r="E5" i="7"/>
  <c r="E4" i="7"/>
</calcChain>
</file>

<file path=xl/sharedStrings.xml><?xml version="1.0" encoding="utf-8"?>
<sst xmlns="http://schemas.openxmlformats.org/spreadsheetml/2006/main" count="4258" uniqueCount="1496">
  <si>
    <t>VITI</t>
  </si>
  <si>
    <t>Lloji i veturave</t>
  </si>
  <si>
    <t>HS6 Code</t>
  </si>
  <si>
    <t>Sasia Cope</t>
  </si>
  <si>
    <t>Baza doganore</t>
  </si>
  <si>
    <t>Dogana</t>
  </si>
  <si>
    <t>Akciza</t>
  </si>
  <si>
    <t>TVSh</t>
  </si>
  <si>
    <t>TOTAL</t>
  </si>
  <si>
    <t>Me motor benzin</t>
  </si>
  <si>
    <t>Me motor dizel</t>
  </si>
  <si>
    <t>Te tjera - hibrid</t>
  </si>
  <si>
    <t xml:space="preserve"> Të nje cilindri me kapacitet që nuk e kalon 1000 cm3:</t>
  </si>
  <si>
    <t xml:space="preserve"> Të një cilindri me kapacitet që e kalon 1000 cm3 por nuk e kalon 1500 cm3:</t>
  </si>
  <si>
    <t xml:space="preserve"> Të një cilindri me kapacitet që e kalon 3000 cm3:</t>
  </si>
  <si>
    <t xml:space="preserve"> Të një cilindri me kapacitet që nuk e kalon 1500 cm3:</t>
  </si>
  <si>
    <t xml:space="preserve"> Të një cilindri me kapacitet që e kalon 1500 cm3 por nuk e kalon 3000 cm3:</t>
  </si>
  <si>
    <t xml:space="preserve"> Të një cilindri me kapacitet që e kalon 1500 cm3por nuk e kalon 2500 cm3:</t>
  </si>
  <si>
    <t xml:space="preserve"> Të nje cilindri me kapacitet që e kalon 2500 cm3:</t>
  </si>
  <si>
    <t xml:space="preserve"> Të tjera:</t>
  </si>
  <si>
    <t xml:space="preserve"> Të një cilindri me kapacitet që e kalon 3000 cm3 (tjetër):</t>
  </si>
  <si>
    <t xml:space="preserve"> Të një cilindri me kapacitet që e kalon 2000 cm3 por nuk e kalon 3000 cm3:</t>
  </si>
  <si>
    <t xml:space="preserve"> Të një cilindri me kapacitet që e kalon 2000 cm3por nuk e kalon 2500 cm3:</t>
  </si>
  <si>
    <t>Grand Total</t>
  </si>
  <si>
    <t>Sum of Sasia Cope</t>
  </si>
  <si>
    <t>Veturat e reja-motori</t>
  </si>
  <si>
    <t xml:space="preserve"> Me motor benzin</t>
  </si>
  <si>
    <t>Tjera</t>
  </si>
  <si>
    <t>1 deri 8</t>
  </si>
  <si>
    <t>Këmb shtëpizë</t>
  </si>
  <si>
    <t>Së pari e regjistruar brenda ose jashtë Kosovës 8 ose më shumë vite</t>
  </si>
  <si>
    <t xml:space="preserve"> Me motor dizel</t>
  </si>
  <si>
    <t xml:space="preserve"> Mjetet e veqanta</t>
  </si>
  <si>
    <t xml:space="preserve"> Te tjera - hibrid</t>
  </si>
  <si>
    <t>Vendi Origjines</t>
  </si>
  <si>
    <t>Gjermani</t>
  </si>
  <si>
    <t>Republika Çeke</t>
  </si>
  <si>
    <t>Spanjë</t>
  </si>
  <si>
    <t>Japoni</t>
  </si>
  <si>
    <t>Francë</t>
  </si>
  <si>
    <t>Hungari</t>
  </si>
  <si>
    <t>Indi</t>
  </si>
  <si>
    <t>Korea</t>
  </si>
  <si>
    <t>Belgjikë</t>
  </si>
  <si>
    <t>Kinë</t>
  </si>
  <si>
    <t>Mbretëria e Bashkuar</t>
  </si>
  <si>
    <t>Poloni</t>
  </si>
  <si>
    <t>Suedi</t>
  </si>
  <si>
    <t>Serbi</t>
  </si>
  <si>
    <t>Tajvani</t>
  </si>
  <si>
    <t>Rumani</t>
  </si>
  <si>
    <t>Rusi</t>
  </si>
  <si>
    <t>Itali</t>
  </si>
  <si>
    <t>Shtetet e Bashkuara të Amerikës</t>
  </si>
  <si>
    <t>Sllovakia</t>
  </si>
  <si>
    <t>Meksikë</t>
  </si>
  <si>
    <t>Ishujt Minor Periferik te SHBA-së</t>
  </si>
  <si>
    <t>Zvicër</t>
  </si>
  <si>
    <t>Tajlandë</t>
  </si>
  <si>
    <t>Holandë</t>
  </si>
  <si>
    <t>Kroaci</t>
  </si>
  <si>
    <t>Turqi</t>
  </si>
  <si>
    <t>Slloveni</t>
  </si>
  <si>
    <t>Veturat e reja- vendi I origjinës</t>
  </si>
  <si>
    <t>Republikë Çeke</t>
  </si>
  <si>
    <t>Kore Jugore</t>
  </si>
  <si>
    <t>Mbretëri e Bashkuar</t>
  </si>
  <si>
    <t>Sllovaki</t>
  </si>
  <si>
    <t>(blank)</t>
  </si>
  <si>
    <t>2 Me motor benzin</t>
  </si>
  <si>
    <t>Republika  Çeke</t>
  </si>
  <si>
    <t>Korea Jugore</t>
  </si>
  <si>
    <t>3 Me motor dizel</t>
  </si>
  <si>
    <t>Rusia</t>
  </si>
  <si>
    <t>1 Mjetet e veqanta</t>
  </si>
  <si>
    <t>4 Te tjera - hibrid</t>
  </si>
  <si>
    <t>Kanadë</t>
  </si>
  <si>
    <t xml:space="preserve">Bullgari </t>
  </si>
  <si>
    <t>Korea Veriore</t>
  </si>
  <si>
    <t>Austri</t>
  </si>
  <si>
    <t>Finlandë</t>
  </si>
  <si>
    <t>Banglladesh</t>
  </si>
  <si>
    <t>Ekuador</t>
  </si>
  <si>
    <t>Mali i Zi</t>
  </si>
  <si>
    <t>Arabia Saudite</t>
  </si>
  <si>
    <t>Luksemburg</t>
  </si>
  <si>
    <t>Xhamajkë</t>
  </si>
  <si>
    <t>5 Te tjera - hibrid</t>
  </si>
  <si>
    <t>6 Te tjera - hibrid</t>
  </si>
  <si>
    <t>Mjetet e veqanta</t>
  </si>
  <si>
    <t>Numri</t>
  </si>
  <si>
    <t>Republikë  Çeke</t>
  </si>
  <si>
    <t>Total</t>
  </si>
  <si>
    <t>Gjermania</t>
  </si>
  <si>
    <t>Zvicra</t>
  </si>
  <si>
    <t>Italia</t>
  </si>
  <si>
    <t>Kosova</t>
  </si>
  <si>
    <t>Austria</t>
  </si>
  <si>
    <t>Holanda</t>
  </si>
  <si>
    <t>Belgjika</t>
  </si>
  <si>
    <t>Franca</t>
  </si>
  <si>
    <t>Serbia</t>
  </si>
  <si>
    <t>Sllovenia</t>
  </si>
  <si>
    <t>Suedia</t>
  </si>
  <si>
    <t>Maqedonia</t>
  </si>
  <si>
    <t>Kroacia</t>
  </si>
  <si>
    <t>Mali I ZI</t>
  </si>
  <si>
    <t>Montenegro</t>
  </si>
  <si>
    <t>Danimarka</t>
  </si>
  <si>
    <t>Panjohur</t>
  </si>
  <si>
    <t>USA</t>
  </si>
  <si>
    <t>Hungaria</t>
  </si>
  <si>
    <t>Spanja</t>
  </si>
  <si>
    <t>Shqipëria</t>
  </si>
  <si>
    <t>Bullgaria</t>
  </si>
  <si>
    <t>Bosnja dhe Hercegovina</t>
  </si>
  <si>
    <t>Luksemburgu</t>
  </si>
  <si>
    <t>Greqia</t>
  </si>
  <si>
    <t>Norvegjia</t>
  </si>
  <si>
    <t>Rumania</t>
  </si>
  <si>
    <t>Qipro</t>
  </si>
  <si>
    <t>Turqia</t>
  </si>
  <si>
    <t>Tunisia</t>
  </si>
  <si>
    <t>Finlanda</t>
  </si>
  <si>
    <t>Japonia</t>
  </si>
  <si>
    <t>Polonia</t>
  </si>
  <si>
    <t>San Marino</t>
  </si>
  <si>
    <t>Jordani</t>
  </si>
  <si>
    <t>BE</t>
  </si>
  <si>
    <t>EU</t>
  </si>
  <si>
    <t>Islanda</t>
  </si>
  <si>
    <t>Emiratet e Bashkuara Arabe</t>
  </si>
  <si>
    <t>Gjibraltari</t>
  </si>
  <si>
    <t>Kanada</t>
  </si>
  <si>
    <t>UNMIK</t>
  </si>
  <si>
    <t>Latvia</t>
  </si>
  <si>
    <t>Lituania</t>
  </si>
  <si>
    <t>Ish-RSFJ</t>
  </si>
  <si>
    <t>Irlanda</t>
  </si>
  <si>
    <t>Kina</t>
  </si>
  <si>
    <t>Lihtenshtajni</t>
  </si>
  <si>
    <t>Izraeli</t>
  </si>
  <si>
    <t>Estonia</t>
  </si>
  <si>
    <t>Portugalia</t>
  </si>
  <si>
    <t>Ukraina</t>
  </si>
  <si>
    <t>Nigeria</t>
  </si>
  <si>
    <t>Andorra</t>
  </si>
  <si>
    <t>Brazil</t>
  </si>
  <si>
    <t>Ishujt Faroe</t>
  </si>
  <si>
    <t>Lebanon</t>
  </si>
  <si>
    <t>Afrika Jugore</t>
  </si>
  <si>
    <t>Egjipti</t>
  </si>
  <si>
    <t>Meksika</t>
  </si>
  <si>
    <t>Mozambiku</t>
  </si>
  <si>
    <t>Moldovia</t>
  </si>
  <si>
    <t>Monako</t>
  </si>
  <si>
    <t>India</t>
  </si>
  <si>
    <t>Malta</t>
  </si>
  <si>
    <t>Kazakistani</t>
  </si>
  <si>
    <t>Australia</t>
  </si>
  <si>
    <t>Katari</t>
  </si>
  <si>
    <t>Kosta Rika</t>
  </si>
  <si>
    <t>Omani</t>
  </si>
  <si>
    <t>Shtetet e Beneluksit</t>
  </si>
  <si>
    <t>Prishtinë</t>
  </si>
  <si>
    <t>Prizren</t>
  </si>
  <si>
    <t>Mitrovicë</t>
  </si>
  <si>
    <t>Ferizaj</t>
  </si>
  <si>
    <t>Gjilan</t>
  </si>
  <si>
    <t>Pejë</t>
  </si>
  <si>
    <t>Gjakovë</t>
  </si>
  <si>
    <t>Podujevë</t>
  </si>
  <si>
    <t>Suharekë</t>
  </si>
  <si>
    <t>Drenas</t>
  </si>
  <si>
    <t>Lipjan</t>
  </si>
  <si>
    <t>Rahovec</t>
  </si>
  <si>
    <t>Viti</t>
  </si>
  <si>
    <t>Fushë Kosovë</t>
  </si>
  <si>
    <t>Kamenicë</t>
  </si>
  <si>
    <t>Skenderaj</t>
  </si>
  <si>
    <t>Malishevë</t>
  </si>
  <si>
    <t>Istog</t>
  </si>
  <si>
    <t>Deçan</t>
  </si>
  <si>
    <t>Klinë</t>
  </si>
  <si>
    <t>Kaçanik</t>
  </si>
  <si>
    <t>Graçanicë</t>
  </si>
  <si>
    <t>Obiliq</t>
  </si>
  <si>
    <t>Shtime</t>
  </si>
  <si>
    <t>Dragash</t>
  </si>
  <si>
    <t>Shtërpcë</t>
  </si>
  <si>
    <t>Mitrovica Veriore</t>
  </si>
  <si>
    <t>Mamushë</t>
  </si>
  <si>
    <t>Novobërd</t>
  </si>
  <si>
    <t>Vushtrri</t>
  </si>
  <si>
    <t>Marka e automjeteve të regjistruara</t>
  </si>
  <si>
    <t>VW</t>
  </si>
  <si>
    <t>Opel</t>
  </si>
  <si>
    <t>Mercedes Benz</t>
  </si>
  <si>
    <t>Audi</t>
  </si>
  <si>
    <t>Renault</t>
  </si>
  <si>
    <t>Ford</t>
  </si>
  <si>
    <t>Daimler Chrysler</t>
  </si>
  <si>
    <t>Mercedes</t>
  </si>
  <si>
    <t>Fiat</t>
  </si>
  <si>
    <t>Peugeot</t>
  </si>
  <si>
    <t>BMW</t>
  </si>
  <si>
    <t>Daimler Benz</t>
  </si>
  <si>
    <t>Citroën</t>
  </si>
  <si>
    <t>Toyota</t>
  </si>
  <si>
    <t>Seat</t>
  </si>
  <si>
    <t>Nissan</t>
  </si>
  <si>
    <t>IVECO</t>
  </si>
  <si>
    <t>Skoda</t>
  </si>
  <si>
    <t>Mitsubishi</t>
  </si>
  <si>
    <t>Hyundai</t>
  </si>
  <si>
    <t>MAN</t>
  </si>
  <si>
    <t>Zastava</t>
  </si>
  <si>
    <t>Volvo</t>
  </si>
  <si>
    <t>Suzuki</t>
  </si>
  <si>
    <t>Land Rover</t>
  </si>
  <si>
    <t>VW MAN</t>
  </si>
  <si>
    <t>Kia</t>
  </si>
  <si>
    <t>IMT</t>
  </si>
  <si>
    <t>Mazda</t>
  </si>
  <si>
    <t>Chevrolet</t>
  </si>
  <si>
    <t>Scania</t>
  </si>
  <si>
    <t>Honda</t>
  </si>
  <si>
    <t>Jeep</t>
  </si>
  <si>
    <t>Alfa Romeo</t>
  </si>
  <si>
    <t>Kaessbohrer</t>
  </si>
  <si>
    <t>Daewoo</t>
  </si>
  <si>
    <t>Isuzu</t>
  </si>
  <si>
    <t>Rover</t>
  </si>
  <si>
    <t>Chrysler</t>
  </si>
  <si>
    <t>Yamaha</t>
  </si>
  <si>
    <t>Lada</t>
  </si>
  <si>
    <t>Dacia</t>
  </si>
  <si>
    <t>Mondial</t>
  </si>
  <si>
    <t>Kassbohrer</t>
  </si>
  <si>
    <t>Vauxhall</t>
  </si>
  <si>
    <t>Setra</t>
  </si>
  <si>
    <t>Smart</t>
  </si>
  <si>
    <t>Znen</t>
  </si>
  <si>
    <t>KOEGEL</t>
  </si>
  <si>
    <t>Schmitz</t>
  </si>
  <si>
    <t>Daihatsu</t>
  </si>
  <si>
    <t>DAF</t>
  </si>
  <si>
    <t>Piaggio</t>
  </si>
  <si>
    <t>Lancia</t>
  </si>
  <si>
    <t>Rakovica</t>
  </si>
  <si>
    <t>Mini</t>
  </si>
  <si>
    <t>Steyer</t>
  </si>
  <si>
    <t>Iveco Magirus</t>
  </si>
  <si>
    <t>Goldhofer</t>
  </si>
  <si>
    <t>Krone</t>
  </si>
  <si>
    <t>Andreoli</t>
  </si>
  <si>
    <t>Langendorf</t>
  </si>
  <si>
    <t>FAP</t>
  </si>
  <si>
    <t>Man nutzfahrzeuge</t>
  </si>
  <si>
    <t>TAM</t>
  </si>
  <si>
    <t>UNIS</t>
  </si>
  <si>
    <t>Ssangyong</t>
  </si>
  <si>
    <t>Jaguar</t>
  </si>
  <si>
    <t>Kawasaki</t>
  </si>
  <si>
    <t>Magirus Deutz</t>
  </si>
  <si>
    <t>Saab</t>
  </si>
  <si>
    <t>Micro Compact</t>
  </si>
  <si>
    <t>Schwarzmuller</t>
  </si>
  <si>
    <t>Porsche</t>
  </si>
  <si>
    <t>NEOPLAN</t>
  </si>
  <si>
    <t>Dodge</t>
  </si>
  <si>
    <t>Aprilia</t>
  </si>
  <si>
    <t>Subaru</t>
  </si>
  <si>
    <t>IVECO Astra</t>
  </si>
  <si>
    <t>FELDBINDER</t>
  </si>
  <si>
    <t>Carnehl</t>
  </si>
  <si>
    <t>Kassabohrer</t>
  </si>
  <si>
    <t>Saurer</t>
  </si>
  <si>
    <t>Yiben</t>
  </si>
  <si>
    <t>Tafe</t>
  </si>
  <si>
    <t>Schwarzmueller</t>
  </si>
  <si>
    <t>ACKERMANN</t>
  </si>
  <si>
    <t>Gosha</t>
  </si>
  <si>
    <t>Tomos</t>
  </si>
  <si>
    <t>Guschl</t>
  </si>
  <si>
    <t>Sukida</t>
  </si>
  <si>
    <t>Tata</t>
  </si>
  <si>
    <t>Hummer</t>
  </si>
  <si>
    <t>Evobus</t>
  </si>
  <si>
    <t>SDC</t>
  </si>
  <si>
    <t>Iveco fiat</t>
  </si>
  <si>
    <t>OM</t>
  </si>
  <si>
    <t>Kaesbohrer</t>
  </si>
  <si>
    <t>Van Hool</t>
  </si>
  <si>
    <t>Imv</t>
  </si>
  <si>
    <t>Matra</t>
  </si>
  <si>
    <t>Shkoda</t>
  </si>
  <si>
    <t>Malaguti</t>
  </si>
  <si>
    <t>Fak</t>
  </si>
  <si>
    <t>Lifan</t>
  </si>
  <si>
    <t>Rodeo</t>
  </si>
  <si>
    <t>Kempf</t>
  </si>
  <si>
    <t>Lincoln</t>
  </si>
  <si>
    <t>Trailor</t>
  </si>
  <si>
    <t>UTVA</t>
  </si>
  <si>
    <t>Miller</t>
  </si>
  <si>
    <t>Sovab</t>
  </si>
  <si>
    <t>Daimler AG</t>
  </si>
  <si>
    <t>Reisch</t>
  </si>
  <si>
    <t>Humbaur</t>
  </si>
  <si>
    <t>Zhejiang Lingyu</t>
  </si>
  <si>
    <t>Rohr</t>
  </si>
  <si>
    <t>Massey Ferguson</t>
  </si>
  <si>
    <t>Koegel FX</t>
  </si>
  <si>
    <t>Kymco</t>
  </si>
  <si>
    <t>Boeckmann</t>
  </si>
  <si>
    <t>Astra</t>
  </si>
  <si>
    <t>Indespension</t>
  </si>
  <si>
    <t>Fruehauf</t>
  </si>
  <si>
    <t>Blue Bird</t>
  </si>
  <si>
    <t>Mueller Mitteltal</t>
  </si>
  <si>
    <t>Fribest</t>
  </si>
  <si>
    <t>Lexus</t>
  </si>
  <si>
    <t>Acerbi</t>
  </si>
  <si>
    <t>Spitzer</t>
  </si>
  <si>
    <t>Meusburger</t>
  </si>
  <si>
    <t>Meiller</t>
  </si>
  <si>
    <t>Zorzi</t>
  </si>
  <si>
    <t>Cadillac</t>
  </si>
  <si>
    <t>BMC</t>
  </si>
  <si>
    <t>Vaz</t>
  </si>
  <si>
    <t>CCM</t>
  </si>
  <si>
    <t>Alfa</t>
  </si>
  <si>
    <t>Stema</t>
  </si>
  <si>
    <t>Moeslein</t>
  </si>
  <si>
    <t>BLUMHARDT</t>
  </si>
  <si>
    <t>SCHMITZ GOTHA</t>
  </si>
  <si>
    <t>Harley Davidson</t>
  </si>
  <si>
    <t>Pontiac</t>
  </si>
  <si>
    <t>MBK</t>
  </si>
  <si>
    <t>Steyer Daimler</t>
  </si>
  <si>
    <t>Universal</t>
  </si>
  <si>
    <t>Micro</t>
  </si>
  <si>
    <t>Yugo</t>
  </si>
  <si>
    <t>Naw</t>
  </si>
  <si>
    <t>Wartburg</t>
  </si>
  <si>
    <t>Meierling</t>
  </si>
  <si>
    <t>Karsan</t>
  </si>
  <si>
    <t>Renders</t>
  </si>
  <si>
    <t>Steyr</t>
  </si>
  <si>
    <t>LANz</t>
  </si>
  <si>
    <t>Kogel</t>
  </si>
  <si>
    <t>Other</t>
  </si>
  <si>
    <t>KTM</t>
  </si>
  <si>
    <t>Magirus</t>
  </si>
  <si>
    <t>HANGLER</t>
  </si>
  <si>
    <t>Hendricks</t>
  </si>
  <si>
    <t>Bamoto</t>
  </si>
  <si>
    <t>Daimler Chrysler D</t>
  </si>
  <si>
    <t>Droegmoeller</t>
  </si>
  <si>
    <t>London Taxi</t>
  </si>
  <si>
    <t>Mueller</t>
  </si>
  <si>
    <t>Schwarz Muller</t>
  </si>
  <si>
    <t>Viberti</t>
  </si>
  <si>
    <t>Gorica</t>
  </si>
  <si>
    <t>HFR</t>
  </si>
  <si>
    <t>Kaiser</t>
  </si>
  <si>
    <t>Ferguson</t>
  </si>
  <si>
    <t>Lanz Marti</t>
  </si>
  <si>
    <t>Çukurova</t>
  </si>
  <si>
    <t>LIEBHERR</t>
  </si>
  <si>
    <t>GILERA</t>
  </si>
  <si>
    <t>Bova</t>
  </si>
  <si>
    <t>Gauwaerter</t>
  </si>
  <si>
    <t>Wackenhut</t>
  </si>
  <si>
    <t>Reisch Martin</t>
  </si>
  <si>
    <t>SAMRO</t>
  </si>
  <si>
    <t>HEINEMANN</t>
  </si>
  <si>
    <t>Proton</t>
  </si>
  <si>
    <t>GMC</t>
  </si>
  <si>
    <t>General Motors</t>
  </si>
  <si>
    <t>Rimorkio</t>
  </si>
  <si>
    <t>Metalac</t>
  </si>
  <si>
    <t>Daelim</t>
  </si>
  <si>
    <t>Univerzal</t>
  </si>
  <si>
    <t>Puch</t>
  </si>
  <si>
    <t>Labin Progres</t>
  </si>
  <si>
    <t>Infiniti</t>
  </si>
  <si>
    <t>Auwaerter Gottlob</t>
  </si>
  <si>
    <t>LTI</t>
  </si>
  <si>
    <t>Saris</t>
  </si>
  <si>
    <t>Anhangewagen</t>
  </si>
  <si>
    <t>IMR</t>
  </si>
  <si>
    <t>Geusens</t>
  </si>
  <si>
    <t>Trepça</t>
  </si>
  <si>
    <t>UNK</t>
  </si>
  <si>
    <t>Wilhelm</t>
  </si>
  <si>
    <t>Jop</t>
  </si>
  <si>
    <t>Pacton</t>
  </si>
  <si>
    <t>Ducati</t>
  </si>
  <si>
    <t>Itas</t>
  </si>
  <si>
    <t>MCC Smart</t>
  </si>
  <si>
    <t>Foton</t>
  </si>
  <si>
    <t>Ursuz</t>
  </si>
  <si>
    <t>Lag</t>
  </si>
  <si>
    <t>Fliegl</t>
  </si>
  <si>
    <t>GONOW</t>
  </si>
  <si>
    <t>Sacim</t>
  </si>
  <si>
    <t>Heuser</t>
  </si>
  <si>
    <t>Andres</t>
  </si>
  <si>
    <t>MF</t>
  </si>
  <si>
    <t>Bertone</t>
  </si>
  <si>
    <t>Bentley</t>
  </si>
  <si>
    <t>Carsan</t>
  </si>
  <si>
    <t>Arbeitsgem Vw Man</t>
  </si>
  <si>
    <t>Aurepa</t>
  </si>
  <si>
    <t>Nuova</t>
  </si>
  <si>
    <t>Bolgan</t>
  </si>
  <si>
    <t>OM – 35</t>
  </si>
  <si>
    <t>Montracon SMR</t>
  </si>
  <si>
    <t>HPPA</t>
  </si>
  <si>
    <t>Schvarzmuller</t>
  </si>
  <si>
    <t>Oldsmobile</t>
  </si>
  <si>
    <t>Tarma</t>
  </si>
  <si>
    <t>Ginaf</t>
  </si>
  <si>
    <t>Vespa</t>
  </si>
  <si>
    <t>Pongratz</t>
  </si>
  <si>
    <t>Haller</t>
  </si>
  <si>
    <t>Maesey Ferguson</t>
  </si>
  <si>
    <t>Tehnostroj</t>
  </si>
  <si>
    <t>Mistrall</t>
  </si>
  <si>
    <t>Emro</t>
  </si>
  <si>
    <t>Loznica</t>
  </si>
  <si>
    <t>LDV</t>
  </si>
  <si>
    <t>Oaf</t>
  </si>
  <si>
    <t>MTK</t>
  </si>
  <si>
    <t>Berna</t>
  </si>
  <si>
    <t>Hyosung</t>
  </si>
  <si>
    <t>JCB</t>
  </si>
  <si>
    <t>SYM</t>
  </si>
  <si>
    <t>VETTER</t>
  </si>
  <si>
    <t>Santana</t>
  </si>
  <si>
    <t>Cami</t>
  </si>
  <si>
    <t>Minerva</t>
  </si>
  <si>
    <t>I.M.R</t>
  </si>
  <si>
    <t>Daimler</t>
  </si>
  <si>
    <t>Berger</t>
  </si>
  <si>
    <t>Knaus Sudwind</t>
  </si>
  <si>
    <t>Piacenza</t>
  </si>
  <si>
    <t>Austin</t>
  </si>
  <si>
    <t>Haxhijaha</t>
  </si>
  <si>
    <t>Terberg</t>
  </si>
  <si>
    <t>Geusens Lag B</t>
  </si>
  <si>
    <t>Shwarzmuller</t>
  </si>
  <si>
    <t>Stas</t>
  </si>
  <si>
    <t>Brenderup</t>
  </si>
  <si>
    <t>Cardi</t>
  </si>
  <si>
    <t>Menci E.C</t>
  </si>
  <si>
    <t>Ellinghaus</t>
  </si>
  <si>
    <t>Iveco Ford</t>
  </si>
  <si>
    <t>Drogmoller</t>
  </si>
  <si>
    <t>Gk Grunenfelder</t>
  </si>
  <si>
    <t>Ultirsan</t>
  </si>
  <si>
    <t>Andreas</t>
  </si>
  <si>
    <t>Schwarcmiler</t>
  </si>
  <si>
    <t>Trailking</t>
  </si>
  <si>
    <t>Wm meyer</t>
  </si>
  <si>
    <t>IBC Vehicles(GB)</t>
  </si>
  <si>
    <t>TORPEDO</t>
  </si>
  <si>
    <t>Adige</t>
  </si>
  <si>
    <t>Massey</t>
  </si>
  <si>
    <t>SAME</t>
  </si>
  <si>
    <t>Buick</t>
  </si>
  <si>
    <t>Moser</t>
  </si>
  <si>
    <t>DOLL</t>
  </si>
  <si>
    <t>Lutomer</t>
  </si>
  <si>
    <t>Hermanns</t>
  </si>
  <si>
    <t>Orthaus</t>
  </si>
  <si>
    <t>SREM</t>
  </si>
  <si>
    <t>Krukenmeier</t>
  </si>
  <si>
    <t>Westfalia Werke</t>
  </si>
  <si>
    <t>Alfa Lancia</t>
  </si>
  <si>
    <t>MG Rover</t>
  </si>
  <si>
    <t>Pezzaioli</t>
  </si>
  <si>
    <t>De Angelis</t>
  </si>
  <si>
    <t>MG</t>
  </si>
  <si>
    <t>Holden</t>
  </si>
  <si>
    <t>Progres</t>
  </si>
  <si>
    <t>Generals Motors</t>
  </si>
  <si>
    <t>Lecinena</t>
  </si>
  <si>
    <t>Shenke</t>
  </si>
  <si>
    <t>Kotschenreuther</t>
  </si>
  <si>
    <t>Truva</t>
  </si>
  <si>
    <t>Honda Motor</t>
  </si>
  <si>
    <t>Kamaz</t>
  </si>
  <si>
    <t>Mercedes Benz D</t>
  </si>
  <si>
    <t>Zovko</t>
  </si>
  <si>
    <t>Tatra</t>
  </si>
  <si>
    <t>Labin</t>
  </si>
  <si>
    <t>OK Kardesler</t>
  </si>
  <si>
    <t>MENCI</t>
  </si>
  <si>
    <t>Benalu</t>
  </si>
  <si>
    <t>Koehler</t>
  </si>
  <si>
    <t>FAW</t>
  </si>
  <si>
    <t>John Deere</t>
  </si>
  <si>
    <t>Huerlimann</t>
  </si>
  <si>
    <t>ALKOM</t>
  </si>
  <si>
    <t>Schrader</t>
  </si>
  <si>
    <t>Matra f</t>
  </si>
  <si>
    <t>Wolga Autow Vaz</t>
  </si>
  <si>
    <t>F.X.Meiller</t>
  </si>
  <si>
    <t>ADAM OPEL AG</t>
  </si>
  <si>
    <t>Blomenroehr</t>
  </si>
  <si>
    <t>Karsa</t>
  </si>
  <si>
    <t>Orten</t>
  </si>
  <si>
    <t>UNIMOG</t>
  </si>
  <si>
    <t>MZ</t>
  </si>
  <si>
    <t>Fuji Heavy Ind</t>
  </si>
  <si>
    <t>DROEGMOLLER</t>
  </si>
  <si>
    <t>RABA</t>
  </si>
  <si>
    <t>Achleitner</t>
  </si>
  <si>
    <t>Micro Compact Car</t>
  </si>
  <si>
    <t>Haojin</t>
  </si>
  <si>
    <t>Schwingenschlogel</t>
  </si>
  <si>
    <t>Kenworth</t>
  </si>
  <si>
    <t>Qingqi</t>
  </si>
  <si>
    <t>FODE</t>
  </si>
  <si>
    <t>Johnston Sweepers</t>
  </si>
  <si>
    <t>Nevkarsan</t>
  </si>
  <si>
    <t>Sorelpol</t>
  </si>
  <si>
    <t>Motobi</t>
  </si>
  <si>
    <t>Dong Feng</t>
  </si>
  <si>
    <t>LECITRAILER</t>
  </si>
  <si>
    <t>Faun</t>
  </si>
  <si>
    <t>Grunenfelder</t>
  </si>
  <si>
    <t>Camehl</t>
  </si>
  <si>
    <t>Kymko</t>
  </si>
  <si>
    <t>File GL</t>
  </si>
  <si>
    <t>Hoffman</t>
  </si>
  <si>
    <t>Axle Cement Semi</t>
  </si>
  <si>
    <t>Hyundai Motor</t>
  </si>
  <si>
    <t>Hersteller</t>
  </si>
  <si>
    <t>Sameco</t>
  </si>
  <si>
    <t>Lamborghini</t>
  </si>
  <si>
    <t>Trailer</t>
  </si>
  <si>
    <t>Variant</t>
  </si>
  <si>
    <t>Stadler</t>
  </si>
  <si>
    <t>Schmidt</t>
  </si>
  <si>
    <t>ELING HAUS</t>
  </si>
  <si>
    <t>Goldon</t>
  </si>
  <si>
    <t>Pegaso</t>
  </si>
  <si>
    <t>Her chee</t>
  </si>
  <si>
    <t>Bartoletti</t>
  </si>
  <si>
    <t>Datsun</t>
  </si>
  <si>
    <t>Barthau</t>
  </si>
  <si>
    <t>Polluremarke</t>
  </si>
  <si>
    <t>Westfalta Werke</t>
  </si>
  <si>
    <t>Knapen</t>
  </si>
  <si>
    <t>Amerikan Motors</t>
  </si>
  <si>
    <t>Fahrzeugwerk Orthaus</t>
  </si>
  <si>
    <t>Kumlin</t>
  </si>
  <si>
    <t>Tofas</t>
  </si>
  <si>
    <t>American motors</t>
  </si>
  <si>
    <t>Seat E</t>
  </si>
  <si>
    <t>Jac Rein</t>
  </si>
  <si>
    <t>Auwaerter Gotllob</t>
  </si>
  <si>
    <t>Cometto</t>
  </si>
  <si>
    <t>Shineray</t>
  </si>
  <si>
    <t>Jinlun</t>
  </si>
  <si>
    <t>Shenhu</t>
  </si>
  <si>
    <t>Srem Samro</t>
  </si>
  <si>
    <t>Talbot</t>
  </si>
  <si>
    <t>Marte</t>
  </si>
  <si>
    <t>Theurer</t>
  </si>
  <si>
    <t>Cagiva</t>
  </si>
  <si>
    <t>IMV Renault</t>
  </si>
  <si>
    <t>Gaz</t>
  </si>
  <si>
    <t>Netherland Car NI</t>
  </si>
  <si>
    <t>Sattel</t>
  </si>
  <si>
    <t>Wolfangel</t>
  </si>
  <si>
    <t>Maserati</t>
  </si>
  <si>
    <t>Great Wall</t>
  </si>
  <si>
    <t>CPI</t>
  </si>
  <si>
    <t>Maz</t>
  </si>
  <si>
    <t>Wackenhaut</t>
  </si>
  <si>
    <t>Auwaerter</t>
  </si>
  <si>
    <t>Pinzgauer</t>
  </si>
  <si>
    <t>Moessbauer</t>
  </si>
  <si>
    <t>Koch</t>
  </si>
  <si>
    <t>FLIE GL</t>
  </si>
  <si>
    <t>Landwind</t>
  </si>
  <si>
    <t>Tjanitschke</t>
  </si>
  <si>
    <t>TIGAR</t>
  </si>
  <si>
    <t>Karasan</t>
  </si>
  <si>
    <t>Umberto Pjacen</t>
  </si>
  <si>
    <t>Daimler B</t>
  </si>
  <si>
    <t>Tecnokar</t>
  </si>
  <si>
    <t>Masen</t>
  </si>
  <si>
    <t>Ardor</t>
  </si>
  <si>
    <t>Sanh Kipper</t>
  </si>
  <si>
    <t>Pantiac</t>
  </si>
  <si>
    <t>Masey</t>
  </si>
  <si>
    <t>Moto B</t>
  </si>
  <si>
    <t>POLY NORM</t>
  </si>
  <si>
    <t>Nooteboom</t>
  </si>
  <si>
    <t>Bayer Mot. Werke BMW</t>
  </si>
  <si>
    <t>RSA</t>
  </si>
  <si>
    <t>Hungentobler</t>
  </si>
  <si>
    <t>DAYANG</t>
  </si>
  <si>
    <t>Rolls Royce</t>
  </si>
  <si>
    <t>Lueck</t>
  </si>
  <si>
    <t>Super</t>
  </si>
  <si>
    <t>N.M.I.S.A</t>
  </si>
  <si>
    <t>Nissan  Europe</t>
  </si>
  <si>
    <t>Fliegel</t>
  </si>
  <si>
    <t>Landw traktor</t>
  </si>
  <si>
    <t>Adria</t>
  </si>
  <si>
    <t>John Derre</t>
  </si>
  <si>
    <t>Bunge</t>
  </si>
  <si>
    <t>SM</t>
  </si>
  <si>
    <t>Harput Fame</t>
  </si>
  <si>
    <t>Progres Labin</t>
  </si>
  <si>
    <t>Hr Srema</t>
  </si>
  <si>
    <t>Fordson</t>
  </si>
  <si>
    <t>Ferrari</t>
  </si>
  <si>
    <t>Roller</t>
  </si>
  <si>
    <t>Aprilia  Af 1</t>
  </si>
  <si>
    <t>Sauer</t>
  </si>
  <si>
    <t>Chery</t>
  </si>
  <si>
    <t>Drogomoller</t>
  </si>
  <si>
    <t>Ivanica</t>
  </si>
  <si>
    <t>Freightliner</t>
  </si>
  <si>
    <t>Crane Fruehauf</t>
  </si>
  <si>
    <t>Agrifull</t>
  </si>
  <si>
    <t>Bianchi</t>
  </si>
  <si>
    <t>VMoto</t>
  </si>
  <si>
    <t>Wagen Meyer</t>
  </si>
  <si>
    <t>Sren Gen Trafil</t>
  </si>
  <si>
    <t>Durst</t>
  </si>
  <si>
    <t>PHL</t>
  </si>
  <si>
    <t>Trivelsonda</t>
  </si>
  <si>
    <t>Königsegg</t>
  </si>
  <si>
    <t>TWG VAN</t>
  </si>
  <si>
    <t>SEMI TRAILER</t>
  </si>
  <si>
    <t>Kramer</t>
  </si>
  <si>
    <t>UAZ</t>
  </si>
  <si>
    <t>Dellsperger</t>
  </si>
  <si>
    <t>Briab  Rickardsson</t>
  </si>
  <si>
    <t>Hendrics</t>
  </si>
  <si>
    <t>Groenewegen</t>
  </si>
  <si>
    <t>Infin</t>
  </si>
  <si>
    <t>Avtotreiding</t>
  </si>
  <si>
    <t>CBV BLUMHARDT</t>
  </si>
  <si>
    <t>Zetor</t>
  </si>
  <si>
    <t>Sovab(F)</t>
  </si>
  <si>
    <t>SEAT (E)</t>
  </si>
  <si>
    <t>Anssems</t>
  </si>
  <si>
    <t>Wellmeyer Heinrich</t>
  </si>
  <si>
    <t>Arctic CAT</t>
  </si>
  <si>
    <t>Traktor</t>
  </si>
  <si>
    <t>ZPC Swidinik Spolka</t>
  </si>
  <si>
    <t>Megane Sedan</t>
  </si>
  <si>
    <t>Borgward</t>
  </si>
  <si>
    <t>Carter</t>
  </si>
  <si>
    <t>VOGELZANG</t>
  </si>
  <si>
    <t>LONCIN</t>
  </si>
  <si>
    <t>Jonckheere</t>
  </si>
  <si>
    <t>MERLO PANARPMIC</t>
  </si>
  <si>
    <t>Keeway</t>
  </si>
  <si>
    <t>Lorian</t>
  </si>
  <si>
    <t>GMF GELSTED</t>
  </si>
  <si>
    <t>Meterling</t>
  </si>
  <si>
    <t>Iveco Otoyol</t>
  </si>
  <si>
    <t>Toyo Kogyo</t>
  </si>
  <si>
    <t>Toma Vinkovic</t>
  </si>
  <si>
    <t>Layland Daf</t>
  </si>
  <si>
    <t>Gothaer</t>
  </si>
  <si>
    <t>Rimorchio</t>
  </si>
  <si>
    <t>Esterer</t>
  </si>
  <si>
    <t>Sanyang</t>
  </si>
  <si>
    <t>HOVER</t>
  </si>
  <si>
    <t>HA</t>
  </si>
  <si>
    <t>Autotreiding Slow</t>
  </si>
  <si>
    <t>Yamasaki</t>
  </si>
  <si>
    <t>BRIAB RICKARDSSON</t>
  </si>
  <si>
    <t>Mofa</t>
  </si>
  <si>
    <t>Gen Trail</t>
  </si>
  <si>
    <t>Liftlux</t>
  </si>
  <si>
    <t>Finkl</t>
  </si>
  <si>
    <t>Agados</t>
  </si>
  <si>
    <t>Fruheauf</t>
  </si>
  <si>
    <t>ATV</t>
  </si>
  <si>
    <t>Wolg Autow vaz su</t>
  </si>
  <si>
    <t>Srem Trailor</t>
  </si>
  <si>
    <t>IBC Vehicles</t>
  </si>
  <si>
    <t>Lieferwagen</t>
  </si>
  <si>
    <t>WEKA</t>
  </si>
  <si>
    <t>Wuhl</t>
  </si>
  <si>
    <t>Ovriga</t>
  </si>
  <si>
    <t>Ford D</t>
  </si>
  <si>
    <t>Mahindra</t>
  </si>
  <si>
    <t>Karsdorf</t>
  </si>
  <si>
    <t>Italjet</t>
  </si>
  <si>
    <t>Komatsu Dump Truck</t>
  </si>
  <si>
    <t>Moessbaure</t>
  </si>
  <si>
    <t>NICOLAS</t>
  </si>
  <si>
    <t>Steyr Puch</t>
  </si>
  <si>
    <t>JCB Baggerlader</t>
  </si>
  <si>
    <t>PA</t>
  </si>
  <si>
    <t>Ursus</t>
  </si>
  <si>
    <t>SAK</t>
  </si>
  <si>
    <t>Kockum</t>
  </si>
  <si>
    <t>Peter</t>
  </si>
  <si>
    <t>FBW</t>
  </si>
  <si>
    <t>Hersteller Unbekannt</t>
  </si>
  <si>
    <t>Atlas</t>
  </si>
  <si>
    <t>SOMMER</t>
  </si>
  <si>
    <t>Schroeder</t>
  </si>
  <si>
    <t>Temsa</t>
  </si>
  <si>
    <t>PGO</t>
  </si>
  <si>
    <t>Sachentransportanhanger</t>
  </si>
  <si>
    <t>Bucher</t>
  </si>
  <si>
    <t>Cahrnehl</t>
  </si>
  <si>
    <t>Ultrasan</t>
  </si>
  <si>
    <t>MIK</t>
  </si>
  <si>
    <t>Maruti</t>
  </si>
  <si>
    <t>New Holland</t>
  </si>
  <si>
    <t>Iveco Fiat ( I )</t>
  </si>
  <si>
    <t>MAGYAR SUZUKI</t>
  </si>
  <si>
    <t>Auwaerter Paul</t>
  </si>
  <si>
    <t>Carnehi</t>
  </si>
  <si>
    <t>Dailmler AG</t>
  </si>
  <si>
    <t>Minarelli</t>
  </si>
  <si>
    <t>Gosa</t>
  </si>
  <si>
    <t>Birrer</t>
  </si>
  <si>
    <t>Wagenbouw Hapert</t>
  </si>
  <si>
    <t>Toyota Europe B</t>
  </si>
  <si>
    <t>Zuck</t>
  </si>
  <si>
    <t>Atlas Copco</t>
  </si>
  <si>
    <t>ANH TIFLADER</t>
  </si>
  <si>
    <t>Agro Bar</t>
  </si>
  <si>
    <t>Blyss</t>
  </si>
  <si>
    <t>Mlaz</t>
  </si>
  <si>
    <t>JD</t>
  </si>
  <si>
    <t>Honold</t>
  </si>
  <si>
    <t>Blata</t>
  </si>
  <si>
    <t>ACTM</t>
  </si>
  <si>
    <t>Baotian</t>
  </si>
  <si>
    <t>Scattolini</t>
  </si>
  <si>
    <t>Ackerman Frughauf</t>
  </si>
  <si>
    <t>Asca Demico</t>
  </si>
  <si>
    <t>HM 50 QT</t>
  </si>
  <si>
    <t>IMW</t>
  </si>
  <si>
    <t>Boom Trikes</t>
  </si>
  <si>
    <t>TABBERT</t>
  </si>
  <si>
    <t>Ramfb Faba</t>
  </si>
  <si>
    <t>Geussens</t>
  </si>
  <si>
    <t>Nik Kioleides</t>
  </si>
  <si>
    <t>Gk   Grunenfelder</t>
  </si>
  <si>
    <t>Leci Trailer</t>
  </si>
  <si>
    <t>Fuxianda</t>
  </si>
  <si>
    <t>Ljutomer</t>
  </si>
  <si>
    <t>Bashan</t>
  </si>
  <si>
    <t>PTTS</t>
  </si>
  <si>
    <t>Grand Cheroke</t>
  </si>
  <si>
    <t>MASEY FERGUSON</t>
  </si>
  <si>
    <t>One X Weightlifter</t>
  </si>
  <si>
    <t>Hapert</t>
  </si>
  <si>
    <t>Farmal</t>
  </si>
  <si>
    <t>Hobbi</t>
  </si>
  <si>
    <t>JELCZ</t>
  </si>
  <si>
    <t>Kompenhans</t>
  </si>
  <si>
    <t>Ligier</t>
  </si>
  <si>
    <t>Eriba</t>
  </si>
  <si>
    <t>LANDINI S.P.A.</t>
  </si>
  <si>
    <t>Mondila</t>
  </si>
  <si>
    <t>Meier</t>
  </si>
  <si>
    <t>LMS GMBH</t>
  </si>
  <si>
    <t>Tehnostroj ljutom</t>
  </si>
  <si>
    <t>Kleinmotorrad</t>
  </si>
  <si>
    <t>Chateau</t>
  </si>
  <si>
    <t>Toma Vikoviq</t>
  </si>
  <si>
    <t>Tas</t>
  </si>
  <si>
    <t>Ms Parts</t>
  </si>
  <si>
    <t>Chopper</t>
  </si>
  <si>
    <t>Daltec</t>
  </si>
  <si>
    <t>Srem Ivan</t>
  </si>
  <si>
    <t>Demico</t>
  </si>
  <si>
    <t>Oldbury</t>
  </si>
  <si>
    <t>SUD TAINER</t>
  </si>
  <si>
    <t>Gothaer Fz Werk</t>
  </si>
  <si>
    <t>Stedele</t>
  </si>
  <si>
    <t>Metalac Ivanjica</t>
  </si>
  <si>
    <t>Erhadt</t>
  </si>
  <si>
    <t>Lako</t>
  </si>
  <si>
    <t>GSMOON</t>
  </si>
  <si>
    <t>Lastwagen</t>
  </si>
  <si>
    <t>Man Nutzfahrezeuge</t>
  </si>
  <si>
    <t>HZM</t>
  </si>
  <si>
    <t>Chevrolet Opel</t>
  </si>
  <si>
    <t>Vishenica</t>
  </si>
  <si>
    <t>HMK</t>
  </si>
  <si>
    <t>Bombarder</t>
  </si>
  <si>
    <t>TSETSIS</t>
  </si>
  <si>
    <t>Kroger</t>
  </si>
  <si>
    <t>Muenz</t>
  </si>
  <si>
    <t>Soles</t>
  </si>
  <si>
    <t>Tuber</t>
  </si>
  <si>
    <t>TTA</t>
  </si>
  <si>
    <t>Jin Cheng</t>
  </si>
  <si>
    <t>Bero Leisinger</t>
  </si>
  <si>
    <t>Alga</t>
  </si>
  <si>
    <t>Kockum Landsverk</t>
  </si>
  <si>
    <t>Fuchs Heinrich</t>
  </si>
  <si>
    <t>Pagasus</t>
  </si>
  <si>
    <t>TITAN</t>
  </si>
  <si>
    <t>Montesa honda</t>
  </si>
  <si>
    <t>L.AG</t>
  </si>
  <si>
    <t>Rally</t>
  </si>
  <si>
    <t>Pizeta</t>
  </si>
  <si>
    <t>Nor Slep</t>
  </si>
  <si>
    <t>DUERST</t>
  </si>
  <si>
    <t>Shulz</t>
  </si>
  <si>
    <t>HRD Novatrail</t>
  </si>
  <si>
    <t>Gebr.Gfollner</t>
  </si>
  <si>
    <t>Hoffmann</t>
  </si>
  <si>
    <t>Vilhelm</t>
  </si>
  <si>
    <t>Bedford</t>
  </si>
  <si>
    <t>Sattelanhanger</t>
  </si>
  <si>
    <t>Orthans/Kasssh</t>
  </si>
  <si>
    <t>HAL</t>
  </si>
  <si>
    <t>HAUSER</t>
  </si>
  <si>
    <t>Voltrailer</t>
  </si>
  <si>
    <t>Us Srema</t>
  </si>
  <si>
    <t>Kohler Silobau</t>
  </si>
  <si>
    <t>Yildiz Treyler</t>
  </si>
  <si>
    <t>Tengo M 1Z</t>
  </si>
  <si>
    <t>Jincheng</t>
  </si>
  <si>
    <t>HENNIGSDORF</t>
  </si>
  <si>
    <t>Hanomag</t>
  </si>
  <si>
    <t>Ford  Wag</t>
  </si>
  <si>
    <t>John Deer</t>
  </si>
  <si>
    <t>SONST.ANH.HERSTELLER</t>
  </si>
  <si>
    <t>Freudenau</t>
  </si>
  <si>
    <t>Savas</t>
  </si>
  <si>
    <t>Demag Mobilkran HC 70</t>
  </si>
  <si>
    <t>ABB Privesy</t>
  </si>
  <si>
    <t>Buhrer</t>
  </si>
  <si>
    <t>Frank</t>
  </si>
  <si>
    <t>Mossbaver</t>
  </si>
  <si>
    <t>Le Car</t>
  </si>
  <si>
    <t>Kautz Sohn</t>
  </si>
  <si>
    <t>Terberg   F</t>
  </si>
  <si>
    <t>Geers Fahrzeugbau</t>
  </si>
  <si>
    <t>Special Lux</t>
  </si>
  <si>
    <t>ROSTA</t>
  </si>
  <si>
    <t>Schoenholzer Brunner</t>
  </si>
  <si>
    <t>HESS</t>
  </si>
  <si>
    <t>Egyedi</t>
  </si>
  <si>
    <t>EINACHSANHANGER</t>
  </si>
  <si>
    <t>Fahrzeugwerk Otrhaus</t>
  </si>
  <si>
    <t>Cadi</t>
  </si>
  <si>
    <t>Rieselguter feldbinder</t>
  </si>
  <si>
    <t>Bombardier</t>
  </si>
  <si>
    <t>Mait</t>
  </si>
  <si>
    <t>Hillman</t>
  </si>
  <si>
    <t>Autocarro</t>
  </si>
  <si>
    <t>Aurere</t>
  </si>
  <si>
    <t>Obermaier</t>
  </si>
  <si>
    <t>Boeseler</t>
  </si>
  <si>
    <t>Gronland</t>
  </si>
  <si>
    <t>Sanh</t>
  </si>
  <si>
    <t>Aprila</t>
  </si>
  <si>
    <t>Pavelli</t>
  </si>
  <si>
    <t>Frankhauser</t>
  </si>
  <si>
    <t>HMK 102 B</t>
  </si>
  <si>
    <t>George Neville</t>
  </si>
  <si>
    <t>Plymouth</t>
  </si>
  <si>
    <t>Frech Hoch</t>
  </si>
  <si>
    <t>Netherlands Car</t>
  </si>
  <si>
    <t>Explorer</t>
  </si>
  <si>
    <t>Jamaha</t>
  </si>
  <si>
    <t>Meirling</t>
  </si>
  <si>
    <t>Qm</t>
  </si>
  <si>
    <t>METACO SD</t>
  </si>
  <si>
    <t>Taizhou Zhongneng</t>
  </si>
  <si>
    <t>Eisel Nistertal</t>
  </si>
  <si>
    <t>Marell</t>
  </si>
  <si>
    <t>YILDIZ</t>
  </si>
  <si>
    <t>Bertoja Supercondor</t>
  </si>
  <si>
    <t>Lkrad Motorrad</t>
  </si>
  <si>
    <t>Piacenza Umberto</t>
  </si>
  <si>
    <t>BOECKKMANN</t>
  </si>
  <si>
    <t>Reich Martin</t>
  </si>
  <si>
    <t>Daimler Puch</t>
  </si>
  <si>
    <t>MC Cormick</t>
  </si>
  <si>
    <t>Deutz  Fahr</t>
  </si>
  <si>
    <t>Mafa</t>
  </si>
  <si>
    <t>Bockmann</t>
  </si>
  <si>
    <t>Galtrailer</t>
  </si>
  <si>
    <t>Xinyang</t>
  </si>
  <si>
    <t>Stahi Walzw</t>
  </si>
  <si>
    <t>Zhejiang Lingyou</t>
  </si>
  <si>
    <t>Vozila Gajiç</t>
  </si>
  <si>
    <t>Bruhlmann</t>
  </si>
  <si>
    <t>PRIM BALL</t>
  </si>
  <si>
    <t>HONKHAUS</t>
  </si>
  <si>
    <t>AHP</t>
  </si>
  <si>
    <t>Jans</t>
  </si>
  <si>
    <t>Stockburger–Glatten</t>
  </si>
  <si>
    <t>GOMM KISSLEGG</t>
  </si>
  <si>
    <t>CI Apollo</t>
  </si>
  <si>
    <t>Brinkmann</t>
  </si>
  <si>
    <t>Grove Cranes</t>
  </si>
  <si>
    <t>Probst Augsburg</t>
  </si>
  <si>
    <t>SCHWINGENSCHKOGEL</t>
  </si>
  <si>
    <t>Ehebauer</t>
  </si>
  <si>
    <t>Schenk</t>
  </si>
  <si>
    <t>Beograd</t>
  </si>
  <si>
    <t>Hsun</t>
  </si>
  <si>
    <t>Klagie</t>
  </si>
  <si>
    <t>H p hall kg</t>
  </si>
  <si>
    <t>Brilliance</t>
  </si>
  <si>
    <t>Schelling</t>
  </si>
  <si>
    <t>HAULOTTE</t>
  </si>
  <si>
    <t>Panav</t>
  </si>
  <si>
    <t>Fendt</t>
  </si>
  <si>
    <t>P.P.M.</t>
  </si>
  <si>
    <t>DERBI</t>
  </si>
  <si>
    <t>TKA18</t>
  </si>
  <si>
    <t>New Holland TT</t>
  </si>
  <si>
    <t>Kwang Yang</t>
  </si>
  <si>
    <t>EMPL</t>
  </si>
  <si>
    <t>Daihatsu J</t>
  </si>
  <si>
    <t>CFMOTO</t>
  </si>
  <si>
    <t>Johnway</t>
  </si>
  <si>
    <t>Concept trailer BM</t>
  </si>
  <si>
    <t>Otovogel KG</t>
  </si>
  <si>
    <t>Safari</t>
  </si>
  <si>
    <t>Kampenhans</t>
  </si>
  <si>
    <t>OAF/Man</t>
  </si>
  <si>
    <t>Kroll</t>
  </si>
  <si>
    <t>Koehring</t>
  </si>
  <si>
    <t>Sanh Tieflander Normal</t>
  </si>
  <si>
    <t>Honda Moto J</t>
  </si>
  <si>
    <t>Omega</t>
  </si>
  <si>
    <t>KEMPF(D)</t>
  </si>
  <si>
    <t>D KOCKUM</t>
  </si>
  <si>
    <t>Zmaj</t>
  </si>
  <si>
    <t>KISA</t>
  </si>
  <si>
    <t>GUESES</t>
  </si>
  <si>
    <t>Kramer , Gutersloh</t>
  </si>
  <si>
    <t>Moskvic</t>
  </si>
  <si>
    <t>Erzeuger</t>
  </si>
  <si>
    <t>DAIMOND USA</t>
  </si>
  <si>
    <t>Partner</t>
  </si>
  <si>
    <t>-</t>
  </si>
  <si>
    <t>Zasta</t>
  </si>
  <si>
    <t>Shenk</t>
  </si>
  <si>
    <t>Reher</t>
  </si>
  <si>
    <t>Jonway Italia</t>
  </si>
  <si>
    <t>Avtoprikolka</t>
  </si>
  <si>
    <t>Elberu</t>
  </si>
  <si>
    <t>Fa Bischof Werke</t>
  </si>
  <si>
    <t>BATION</t>
  </si>
  <si>
    <t>Int Harv Co Thc</t>
  </si>
  <si>
    <t>Sljan</t>
  </si>
  <si>
    <t>EOS</t>
  </si>
  <si>
    <t>Dogan</t>
  </si>
  <si>
    <t>Alpina</t>
  </si>
  <si>
    <t>Kobras</t>
  </si>
  <si>
    <t>Goldon Univerzal</t>
  </si>
  <si>
    <t>BMW Motorbike</t>
  </si>
  <si>
    <t>ZY</t>
  </si>
  <si>
    <t>CAN AM</t>
  </si>
  <si>
    <t>Marte Bunge</t>
  </si>
  <si>
    <t>Aebi</t>
  </si>
  <si>
    <t>Langenthal</t>
  </si>
  <si>
    <t>Briab</t>
  </si>
  <si>
    <t>Omeps</t>
  </si>
  <si>
    <t>Daewood rok</t>
  </si>
  <si>
    <t>Jugo</t>
  </si>
  <si>
    <t>Tomo Vinkoviq</t>
  </si>
  <si>
    <t>Barthau Anhaengerrbau</t>
  </si>
  <si>
    <t>Pontgratz</t>
  </si>
  <si>
    <t>Liebherr werk</t>
  </si>
  <si>
    <t>CHEROKEE</t>
  </si>
  <si>
    <t>One Crane</t>
  </si>
  <si>
    <t>Omep Sud</t>
  </si>
  <si>
    <t>CAMI(CDN)</t>
  </si>
  <si>
    <t>Ernst riedler</t>
  </si>
  <si>
    <t>Schentransport</t>
  </si>
  <si>
    <t>Kikinda</t>
  </si>
  <si>
    <t>Knaus</t>
  </si>
  <si>
    <t>Geusens B</t>
  </si>
  <si>
    <t>Narko</t>
  </si>
  <si>
    <t>Eagle</t>
  </si>
  <si>
    <t>Hino rb</t>
  </si>
  <si>
    <t>BERYBAL</t>
  </si>
  <si>
    <t>Kubota</t>
  </si>
  <si>
    <t>Tisa</t>
  </si>
  <si>
    <t>Packton</t>
  </si>
  <si>
    <t>Bouwsar</t>
  </si>
  <si>
    <t>Soomer</t>
  </si>
  <si>
    <t>Steyr Daimler Puch</t>
  </si>
  <si>
    <t>Kostun</t>
  </si>
  <si>
    <t>GOMEXUS</t>
  </si>
  <si>
    <t>David pajiq</t>
  </si>
  <si>
    <t>OM 35</t>
  </si>
  <si>
    <t>H.P. Hall Nachf</t>
  </si>
  <si>
    <t>Leisinger</t>
  </si>
  <si>
    <t>Delitzscher</t>
  </si>
  <si>
    <t>King</t>
  </si>
  <si>
    <t>ITAS CAS</t>
  </si>
  <si>
    <t>BMK</t>
  </si>
  <si>
    <t>Semi remorque</t>
  </si>
  <si>
    <t>SKMS</t>
  </si>
  <si>
    <t>Kavadarci</t>
  </si>
  <si>
    <t>Sasaki</t>
  </si>
  <si>
    <t>G.AUWAERTER</t>
  </si>
  <si>
    <t>Christmann Wallau</t>
  </si>
  <si>
    <t>Dam Dod</t>
  </si>
  <si>
    <t>Skuter Gilera</t>
  </si>
  <si>
    <t>Multikultivator</t>
  </si>
  <si>
    <t>K Setra</t>
  </si>
  <si>
    <t>Tirsan</t>
  </si>
  <si>
    <t>Abbey Country Dorset</t>
  </si>
  <si>
    <t>Jinling</t>
  </si>
  <si>
    <t>SMC</t>
  </si>
  <si>
    <t>Georg</t>
  </si>
  <si>
    <t>Mtr ht</t>
  </si>
  <si>
    <t>Tanner</t>
  </si>
  <si>
    <t>Grand Cherokee</t>
  </si>
  <si>
    <t>Efe 514</t>
  </si>
  <si>
    <t>B.Bilanchi</t>
  </si>
  <si>
    <t>Same Saturne</t>
  </si>
  <si>
    <t>Bertoja (I)</t>
  </si>
  <si>
    <t>Joha</t>
  </si>
  <si>
    <t>Daf Trucks NL</t>
  </si>
  <si>
    <t>Barossa Motor</t>
  </si>
  <si>
    <t>Otoyol</t>
  </si>
  <si>
    <t>G.Auwerter STGT</t>
  </si>
  <si>
    <t>Mzda</t>
  </si>
  <si>
    <t>ELLEBI</t>
  </si>
  <si>
    <t>Acura</t>
  </si>
  <si>
    <t>Aro</t>
  </si>
  <si>
    <t>Fluid</t>
  </si>
  <si>
    <t>Honling</t>
  </si>
  <si>
    <t>OKA</t>
  </si>
  <si>
    <t>Belorus</t>
  </si>
  <si>
    <t>Nissan Europe</t>
  </si>
  <si>
    <t>AUWARTER</t>
  </si>
  <si>
    <t>Zhejiang Lingu</t>
  </si>
  <si>
    <t>Leibing</t>
  </si>
  <si>
    <t>Sattelsachentrsp</t>
  </si>
  <si>
    <t>Bodden</t>
  </si>
  <si>
    <t>Sport Series</t>
  </si>
  <si>
    <t>Volga Autow Vaz Su</t>
  </si>
  <si>
    <t>Bunk</t>
  </si>
  <si>
    <t>Italjet Velocifero</t>
  </si>
  <si>
    <t>Calabrese</t>
  </si>
  <si>
    <t>Jinma Eurowolf</t>
  </si>
  <si>
    <t>SAF</t>
  </si>
  <si>
    <t>NUSSLI</t>
  </si>
  <si>
    <t>Venture</t>
  </si>
  <si>
    <t>Hirth</t>
  </si>
  <si>
    <t>Greuter</t>
  </si>
  <si>
    <t>Galloper</t>
  </si>
  <si>
    <t>Cabby de Luxe</t>
  </si>
  <si>
    <t>Tieflader</t>
  </si>
  <si>
    <t>SCHMID</t>
  </si>
  <si>
    <t>Seddon Atkinson</t>
  </si>
  <si>
    <t>Henningsdofer F</t>
  </si>
  <si>
    <t>Ro Metalac ivanjica</t>
  </si>
  <si>
    <t>EPPFPO TREPÇ</t>
  </si>
  <si>
    <t>SENSA</t>
  </si>
  <si>
    <t>FM 150</t>
  </si>
  <si>
    <t>Fuji Heavt ind</t>
  </si>
  <si>
    <t>X</t>
  </si>
  <si>
    <t>Yiying</t>
  </si>
  <si>
    <t>K.Wieland Holzhausen</t>
  </si>
  <si>
    <t>TPV SLO</t>
  </si>
  <si>
    <t>Freytag</t>
  </si>
  <si>
    <t>BYD</t>
  </si>
  <si>
    <t>Shtore</t>
  </si>
  <si>
    <t>Emro Kavadarci</t>
  </si>
  <si>
    <t>Actomex</t>
  </si>
  <si>
    <t>Blauhard</t>
  </si>
  <si>
    <t>OPLEGGER</t>
  </si>
  <si>
    <t>Flamingo</t>
  </si>
  <si>
    <t>Stern</t>
  </si>
  <si>
    <t>Umberto Piacenza</t>
  </si>
  <si>
    <t>David</t>
  </si>
  <si>
    <t>BRP CAN AM</t>
  </si>
  <si>
    <t>S.T.M.Rok</t>
  </si>
  <si>
    <t>EGB</t>
  </si>
  <si>
    <t>MBK Industrie</t>
  </si>
  <si>
    <t>Carbo</t>
  </si>
  <si>
    <t>Jumbo</t>
  </si>
  <si>
    <t>Burstner</t>
  </si>
  <si>
    <t>Krup</t>
  </si>
  <si>
    <t>Custom Crane</t>
  </si>
  <si>
    <t>LA Mandrinoise</t>
  </si>
  <si>
    <t>HL</t>
  </si>
  <si>
    <t>Nissan Sunny</t>
  </si>
  <si>
    <t>Fiat Alfa Romeo</t>
  </si>
  <si>
    <t>OEAF</t>
  </si>
  <si>
    <t>MTZ</t>
  </si>
  <si>
    <t>Fahrzeugwerk</t>
  </si>
  <si>
    <t>DEX</t>
  </si>
  <si>
    <t>New Holand</t>
  </si>
  <si>
    <t>OMSTRI</t>
  </si>
  <si>
    <t>Cingolcar</t>
  </si>
  <si>
    <t>MG ZR 160</t>
  </si>
  <si>
    <t>Langfield</t>
  </si>
  <si>
    <t>Qelik</t>
  </si>
  <si>
    <t>N.M.I.S.A. E</t>
  </si>
  <si>
    <t>Mack</t>
  </si>
  <si>
    <t>INT</t>
  </si>
  <si>
    <t>Fvk</t>
  </si>
  <si>
    <t>UN</t>
  </si>
  <si>
    <t>MZ ETZ</t>
  </si>
  <si>
    <t>Kisber</t>
  </si>
  <si>
    <t>T 40 AS</t>
  </si>
  <si>
    <t>Liouid  Garbonik</t>
  </si>
  <si>
    <t>Barents</t>
  </si>
  <si>
    <t>AANHanger</t>
  </si>
  <si>
    <t>Micro Compakt</t>
  </si>
  <si>
    <t>Casse</t>
  </si>
  <si>
    <t>Lancier</t>
  </si>
  <si>
    <t>Pegasus</t>
  </si>
  <si>
    <t>E TON</t>
  </si>
  <si>
    <t>Triumph</t>
  </si>
  <si>
    <t>Karfa</t>
  </si>
  <si>
    <t>Pil Statuss Marte</t>
  </si>
  <si>
    <t>Trigano</t>
  </si>
  <si>
    <t>FHS</t>
  </si>
  <si>
    <t>CARGOTRAILERS</t>
  </si>
  <si>
    <t>FM</t>
  </si>
  <si>
    <t>Orthaus af</t>
  </si>
  <si>
    <t>Demag</t>
  </si>
  <si>
    <t>Klaeser</t>
  </si>
  <si>
    <t>Kaessbohrertank S</t>
  </si>
  <si>
    <t>Robus</t>
  </si>
  <si>
    <t>Biberach</t>
  </si>
  <si>
    <t>FA Gesler Tettnang</t>
  </si>
  <si>
    <t>Altinordu</t>
  </si>
  <si>
    <t>DIAMOND USA</t>
  </si>
  <si>
    <t>V K</t>
  </si>
  <si>
    <t>Vetëprodhuar</t>
  </si>
  <si>
    <t>Filliat</t>
  </si>
  <si>
    <t>Ahangewvagen</t>
  </si>
  <si>
    <t>JBW</t>
  </si>
  <si>
    <t>Compact</t>
  </si>
  <si>
    <t>KAISER S.A F</t>
  </si>
  <si>
    <t>Boro</t>
  </si>
  <si>
    <t>Knupp</t>
  </si>
  <si>
    <t>Diamond</t>
  </si>
  <si>
    <t>Hidro Stroj</t>
  </si>
  <si>
    <t>Koehler Elmshom</t>
  </si>
  <si>
    <t>Rampf Faba</t>
  </si>
  <si>
    <t>GOEBEL</t>
  </si>
  <si>
    <t>Madison</t>
  </si>
  <si>
    <t>Buerk Schaber FBS</t>
  </si>
  <si>
    <t>Birrel</t>
  </si>
  <si>
    <t>TianMa</t>
  </si>
  <si>
    <t>PPM</t>
  </si>
  <si>
    <t>Kompak</t>
  </si>
  <si>
    <t>Fluckiger</t>
  </si>
  <si>
    <t>Dombierer</t>
  </si>
  <si>
    <t>SANH PLANE</t>
  </si>
  <si>
    <t>Hall Nachf</t>
  </si>
  <si>
    <t>Zadrugar</t>
  </si>
  <si>
    <t>Smt Taiwan</t>
  </si>
  <si>
    <t>BT 125</t>
  </si>
  <si>
    <t>PONY</t>
  </si>
  <si>
    <t>Doll Franz</t>
  </si>
  <si>
    <t>REISCH KIPER</t>
  </si>
  <si>
    <t>Daewoo Rok</t>
  </si>
  <si>
    <t>L FARA GMBH NEUSTADT</t>
  </si>
  <si>
    <t>Moto Guzzi</t>
  </si>
  <si>
    <t>Huggel</t>
  </si>
  <si>
    <t>XS</t>
  </si>
  <si>
    <t>PARTENHEIMER</t>
  </si>
  <si>
    <t>Humberside</t>
  </si>
  <si>
    <t>Uebrie</t>
  </si>
  <si>
    <t>Big Dog</t>
  </si>
  <si>
    <t>Lamberet</t>
  </si>
  <si>
    <t>Evobus ULM</t>
  </si>
  <si>
    <t>FARZEUGBAV</t>
  </si>
  <si>
    <t>Trailor F</t>
  </si>
  <si>
    <t>Huber</t>
  </si>
  <si>
    <t>YZF</t>
  </si>
  <si>
    <t>Broshuls</t>
  </si>
  <si>
    <t>Sisu</t>
  </si>
  <si>
    <t>Fanz Achlenter</t>
  </si>
  <si>
    <t>Same Corsaro</t>
  </si>
  <si>
    <t>Muller</t>
  </si>
  <si>
    <t>Hurlimann</t>
  </si>
  <si>
    <t>DAV</t>
  </si>
  <si>
    <t>Store</t>
  </si>
  <si>
    <t>Stockuburger Glatten</t>
  </si>
  <si>
    <t>SSANG YONG</t>
  </si>
  <si>
    <t>Goldoni</t>
  </si>
  <si>
    <t>TGB</t>
  </si>
  <si>
    <t>V.K</t>
  </si>
  <si>
    <t>PNO/Burg</t>
  </si>
  <si>
    <t>Pemarke</t>
  </si>
  <si>
    <t>Landini</t>
  </si>
  <si>
    <t>Motom</t>
  </si>
  <si>
    <t>Moser Steiffisburg</t>
  </si>
  <si>
    <t>TPV</t>
  </si>
  <si>
    <t>Machart</t>
  </si>
  <si>
    <t>HER</t>
  </si>
  <si>
    <t>NETAM FRUEHAUF</t>
  </si>
  <si>
    <t>G.Auwaerter   STGT</t>
  </si>
  <si>
    <t>SPILLER</t>
  </si>
  <si>
    <t>Jiangling</t>
  </si>
  <si>
    <t>Eduards</t>
  </si>
  <si>
    <t>Scoter Jon Way</t>
  </si>
  <si>
    <t>HPA</t>
  </si>
  <si>
    <t>Scheuerle</t>
  </si>
  <si>
    <t>Goebel Sohn</t>
  </si>
  <si>
    <t>Cometto Falcom</t>
  </si>
  <si>
    <t>AGIDE</t>
  </si>
  <si>
    <t>Hoffman FZF Eschersh</t>
  </si>
  <si>
    <t>Kloeckner</t>
  </si>
  <si>
    <t>AP</t>
  </si>
  <si>
    <t>Weighman</t>
  </si>
  <si>
    <t>N/L</t>
  </si>
  <si>
    <t>WESTFALIA</t>
  </si>
  <si>
    <t>Daco Motoren</t>
  </si>
  <si>
    <t>Da</t>
  </si>
  <si>
    <t>TEC</t>
  </si>
  <si>
    <t>Staufen</t>
  </si>
  <si>
    <t>Trabant</t>
  </si>
  <si>
    <t>Scoter</t>
  </si>
  <si>
    <t>General Trailers</t>
  </si>
  <si>
    <t>BBS  Brandys</t>
  </si>
  <si>
    <t>BCW</t>
  </si>
  <si>
    <t>Kampf Bad</t>
  </si>
  <si>
    <t>Leyland Jetting</t>
  </si>
  <si>
    <t>Masch F.A –Nuern B Man</t>
  </si>
  <si>
    <t>Palm</t>
  </si>
  <si>
    <t>Hobby</t>
  </si>
  <si>
    <t>Daf Trucks</t>
  </si>
  <si>
    <t>Steinmann</t>
  </si>
  <si>
    <t>Wiederkehr</t>
  </si>
  <si>
    <t>GK GRUENENFELDER</t>
  </si>
  <si>
    <t>Robuste Kaiser</t>
  </si>
  <si>
    <t>Muenz OTTO</t>
  </si>
  <si>
    <t>FAV</t>
  </si>
  <si>
    <t>Schwingenschlogl</t>
  </si>
  <si>
    <t>Schweriner Nutzfz</t>
  </si>
  <si>
    <t>Anh schoelch</t>
  </si>
  <si>
    <t>Reinhold Schneider</t>
  </si>
  <si>
    <t>Cimos Citroen</t>
  </si>
  <si>
    <t>OMT</t>
  </si>
  <si>
    <t>Kempf Bad</t>
  </si>
  <si>
    <t>Zbinden Sensa</t>
  </si>
  <si>
    <t>GOTTLIEB AUSWARTER</t>
  </si>
  <si>
    <t>ATM</t>
  </si>
  <si>
    <t>Wellmeyer Heinricht</t>
  </si>
  <si>
    <t>BFW</t>
  </si>
  <si>
    <t>Peischi</t>
  </si>
  <si>
    <t>Rapido</t>
  </si>
  <si>
    <t>Honda (J)</t>
  </si>
  <si>
    <t>Nova Trail</t>
  </si>
  <si>
    <t>Fendt FW 278</t>
  </si>
  <si>
    <t>Wiesmann</t>
  </si>
  <si>
    <t>FIAT IVECO</t>
  </si>
  <si>
    <t>Jet</t>
  </si>
  <si>
    <t>BT  125</t>
  </si>
  <si>
    <t>Dtwa</t>
  </si>
  <si>
    <t>Brosmuis</t>
  </si>
  <si>
    <t>Winterhof</t>
  </si>
  <si>
    <t>Asia Motors</t>
  </si>
  <si>
    <t>Knosalla/Stork</t>
  </si>
  <si>
    <t>Frejat</t>
  </si>
  <si>
    <t>Biomenroehr</t>
  </si>
  <si>
    <t>Dinkel</t>
  </si>
  <si>
    <t>Backhoe</t>
  </si>
  <si>
    <t>SPR SCS 24/L 13</t>
  </si>
  <si>
    <t>Çelik</t>
  </si>
  <si>
    <t>Adamoli</t>
  </si>
  <si>
    <t>ECM Hurth</t>
  </si>
  <si>
    <t>Schwingschlogel</t>
  </si>
  <si>
    <t>HORZ</t>
  </si>
  <si>
    <t>Sportage</t>
  </si>
  <si>
    <t>Atv/Mot</t>
  </si>
  <si>
    <t>IBC</t>
  </si>
  <si>
    <t>Lawrence David</t>
  </si>
  <si>
    <t>Shempter</t>
  </si>
  <si>
    <t>Einfachtuer Auwaerter Gottlob</t>
  </si>
  <si>
    <t>Crane Fruehauf GB</t>
  </si>
  <si>
    <t>Gotha</t>
  </si>
  <si>
    <t>Herk</t>
  </si>
  <si>
    <t>Savana</t>
  </si>
  <si>
    <t>Fendit Xaver</t>
  </si>
  <si>
    <t>Sangyong</t>
  </si>
  <si>
    <t>Prince</t>
  </si>
  <si>
    <t>Zremb PL</t>
  </si>
  <si>
    <t>NAV</t>
  </si>
  <si>
    <t>BTM</t>
  </si>
  <si>
    <t>Scooter 50</t>
  </si>
  <si>
    <t>ITR</t>
  </si>
  <si>
    <t>Cam Unic</t>
  </si>
  <si>
    <t>Carnel</t>
  </si>
  <si>
    <t>Unsinn</t>
  </si>
  <si>
    <t>Antonio Carraro</t>
  </si>
  <si>
    <t>Zwalve</t>
  </si>
  <si>
    <t>Bertoja</t>
  </si>
  <si>
    <t>H W Willing</t>
  </si>
  <si>
    <t>JSB</t>
  </si>
  <si>
    <t>Linhai</t>
  </si>
  <si>
    <t>Hendrikcs</t>
  </si>
  <si>
    <t>CPS</t>
  </si>
  <si>
    <t>Flandria</t>
  </si>
  <si>
    <t>Huatian</t>
  </si>
  <si>
    <t>Vozila Girica</t>
  </si>
  <si>
    <t>Kel Berg</t>
  </si>
  <si>
    <t>VAN</t>
  </si>
  <si>
    <t>Rico</t>
  </si>
  <si>
    <t>MASSEY FERGUSON I</t>
  </si>
  <si>
    <t>Predom Prespol</t>
  </si>
  <si>
    <t>Dethleffs</t>
  </si>
  <si>
    <t>CHery QQ</t>
  </si>
  <si>
    <t>Spier Steiheim</t>
  </si>
  <si>
    <t>JEEP EANGLE CORP</t>
  </si>
  <si>
    <t>Ramseier</t>
  </si>
  <si>
    <t>Kovatch</t>
  </si>
  <si>
    <t>BUHL DK</t>
  </si>
  <si>
    <t>Spier</t>
  </si>
  <si>
    <t>K.W.B.</t>
  </si>
  <si>
    <t>SYM JET a</t>
  </si>
  <si>
    <t>MASCH</t>
  </si>
  <si>
    <t>GM DEAWOO</t>
  </si>
  <si>
    <t>JOTHA</t>
  </si>
  <si>
    <t>Weber Kueps</t>
  </si>
  <si>
    <t>FBW L50</t>
  </si>
  <si>
    <t>Graubremse</t>
  </si>
  <si>
    <t>Oelkers</t>
  </si>
  <si>
    <t>Meidou</t>
  </si>
  <si>
    <t>Adly Moto</t>
  </si>
  <si>
    <t>XP Hali</t>
  </si>
  <si>
    <t>Autolatina Brasil SA</t>
  </si>
  <si>
    <t>IMT 540</t>
  </si>
  <si>
    <t xml:space="preserve"> Viti i prodhimit</t>
  </si>
  <si>
    <t>Instituti GAP kalkulator për doganimin e veturave</t>
  </si>
  <si>
    <t>Viti i prodhimit</t>
  </si>
  <si>
    <t>Kubikazha</t>
  </si>
  <si>
    <t>Vlera</t>
  </si>
  <si>
    <t>TVSH</t>
  </si>
  <si>
    <t>Cmimi total</t>
  </si>
  <si>
    <t>Vetura e re</t>
  </si>
  <si>
    <t xml:space="preserve">Vjetërsia </t>
  </si>
  <si>
    <t>&lt;=2000</t>
  </si>
  <si>
    <t>2001 deri 3000</t>
  </si>
  <si>
    <t>&gt;3000</t>
  </si>
  <si>
    <t>Used</t>
  </si>
  <si>
    <t>New</t>
  </si>
  <si>
    <t>Fields</t>
  </si>
  <si>
    <t>Country</t>
  </si>
  <si>
    <t>Engine Type</t>
  </si>
  <si>
    <t>Yes</t>
  </si>
  <si>
    <t>Municipality</t>
  </si>
  <si>
    <t>Make</t>
  </si>
  <si>
    <t>Summary of Available Data</t>
  </si>
  <si>
    <t>Engine Capacity</t>
  </si>
  <si>
    <t>Age</t>
  </si>
  <si>
    <t>N/A</t>
  </si>
  <si>
    <t>Country - Translation</t>
  </si>
  <si>
    <t>Marok</t>
  </si>
  <si>
    <t>Pakistan</t>
  </si>
  <si>
    <t>2014</t>
  </si>
  <si>
    <t>2013</t>
  </si>
  <si>
    <t>2012</t>
  </si>
  <si>
    <t>Row Labels</t>
  </si>
  <si>
    <t>Column Labels</t>
  </si>
  <si>
    <t>Registrations Totals</t>
  </si>
  <si>
    <t>Registrations by Municipality</t>
  </si>
  <si>
    <t>Registrations by Make</t>
  </si>
  <si>
    <t>Registrations by Production Year</t>
  </si>
  <si>
    <t>Registrations by Country</t>
  </si>
  <si>
    <t>Used Car Totals</t>
  </si>
  <si>
    <t>Used Cars by Engine Type + Country</t>
  </si>
  <si>
    <t>Used Cars by Engine Type + Age</t>
  </si>
  <si>
    <t>New Car Totals</t>
  </si>
  <si>
    <t>New Cars by Country of Origin</t>
  </si>
  <si>
    <t>New Cars by Engine Type + Capacity</t>
  </si>
  <si>
    <t>All Others Total</t>
  </si>
  <si>
    <t>All Others</t>
  </si>
  <si>
    <t>Customs Basis per Car</t>
  </si>
  <si>
    <t>Values</t>
  </si>
  <si>
    <t>Sum of Baza doganore</t>
  </si>
  <si>
    <t>Sum of Dogana</t>
  </si>
  <si>
    <t>Sum of Akciza</t>
  </si>
  <si>
    <t>Sum of TVSh</t>
  </si>
  <si>
    <t>Sum of TOTAL</t>
  </si>
  <si>
    <t>Average of Customs Basis per Car</t>
  </si>
  <si>
    <t>Albania</t>
  </si>
  <si>
    <t>Belgium</t>
  </si>
  <si>
    <t xml:space="preserve">Benelux </t>
  </si>
  <si>
    <t>BiH</t>
  </si>
  <si>
    <t>Bolivia</t>
  </si>
  <si>
    <t>Bulgaria</t>
  </si>
  <si>
    <t>Canada</t>
  </si>
  <si>
    <t>China</t>
  </si>
  <si>
    <t>Costa Rica</t>
  </si>
  <si>
    <t>Croatia</t>
  </si>
  <si>
    <t>Cyprus</t>
  </si>
  <si>
    <t>Czech Republic</t>
  </si>
  <si>
    <t>Denmark</t>
  </si>
  <si>
    <t>Egypt</t>
  </si>
  <si>
    <t>Faroe Islands</t>
  </si>
  <si>
    <t>Finland</t>
  </si>
  <si>
    <t>Former Yugoslavia</t>
  </si>
  <si>
    <t>France</t>
  </si>
  <si>
    <t>Germany</t>
  </si>
  <si>
    <t>Gibraltar</t>
  </si>
  <si>
    <t>Greece</t>
  </si>
  <si>
    <t>Hungary</t>
  </si>
  <si>
    <t>Iceland</t>
  </si>
  <si>
    <t>Ireland</t>
  </si>
  <si>
    <t>Israel</t>
  </si>
  <si>
    <t>Italy</t>
  </si>
  <si>
    <t>Japan</t>
  </si>
  <si>
    <t>Jordan</t>
  </si>
  <si>
    <t>Kazakhstan</t>
  </si>
  <si>
    <t>Liechtenstein</t>
  </si>
  <si>
    <t>Lithuania</t>
  </si>
  <si>
    <t>Luxembourg</t>
  </si>
  <si>
    <t>Macedonia</t>
  </si>
  <si>
    <t>Mexico</t>
  </si>
  <si>
    <t>Moldova</t>
  </si>
  <si>
    <t>Monaco</t>
  </si>
  <si>
    <t>Morocco</t>
  </si>
  <si>
    <t>Mozambique</t>
  </si>
  <si>
    <t>Netherlands</t>
  </si>
  <si>
    <t>Norway</t>
  </si>
  <si>
    <t>Oman</t>
  </si>
  <si>
    <t>Poland</t>
  </si>
  <si>
    <t>Portugal</t>
  </si>
  <si>
    <t>Qatar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</si>
  <si>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</si>
  <si>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</si>
  <si>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</si>
  <si>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</si>
  <si>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</si>
  <si>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</si>
  <si>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</si>
  <si>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</si>
  <si>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Taiwan</t>
  </si>
  <si>
    <t>Turkey</t>
  </si>
  <si>
    <t>Ukraine</t>
  </si>
  <si>
    <t>United Arab Emirates</t>
  </si>
  <si>
    <t>United Kingdom</t>
  </si>
  <si>
    <t>Australi</t>
  </si>
  <si>
    <t>Unknown</t>
  </si>
  <si>
    <t>Original Make</t>
  </si>
  <si>
    <t>Corrected Make</t>
  </si>
  <si>
    <t>SsangYong</t>
  </si>
  <si>
    <t>IMV</t>
  </si>
  <si>
    <t>Sum of Marka e automjeteve të regjistruara</t>
  </si>
  <si>
    <t>Algjeri</t>
  </si>
  <si>
    <t>Andora</t>
  </si>
  <si>
    <t>ANGUILLA</t>
  </si>
  <si>
    <t>BRAZIL</t>
  </si>
  <si>
    <t>BURKINA FASO</t>
  </si>
  <si>
    <t>Danimark</t>
  </si>
  <si>
    <t>Egjipt</t>
  </si>
  <si>
    <t>Federat Ruse</t>
  </si>
  <si>
    <t>GABON</t>
  </si>
  <si>
    <t>Gjeorgji</t>
  </si>
  <si>
    <t>GJIBRALTAR</t>
  </si>
  <si>
    <t>ISLANDË</t>
  </si>
  <si>
    <t>Kosovë</t>
  </si>
  <si>
    <t>Malajzi</t>
  </si>
  <si>
    <t>Tailand</t>
  </si>
  <si>
    <t>Taivan</t>
  </si>
  <si>
    <t>Turki</t>
  </si>
  <si>
    <t>Clean Motor Type</t>
  </si>
  <si>
    <t>Original Type</t>
  </si>
  <si>
    <t>Clean Type</t>
  </si>
  <si>
    <t>Specialist</t>
  </si>
  <si>
    <t>Motor Benzin</t>
  </si>
  <si>
    <t>Motor Dizel</t>
  </si>
  <si>
    <t>Motor Hibrid</t>
  </si>
  <si>
    <t>All Other Countries</t>
  </si>
  <si>
    <t>Gjermani - Motor Benzin</t>
  </si>
  <si>
    <t>Gjermani - Motor Dizel</t>
  </si>
  <si>
    <t>Gjermani - Other</t>
  </si>
  <si>
    <t>All Other - Motor Benzin</t>
  </si>
  <si>
    <t>All Other - Motor Dizel</t>
  </si>
  <si>
    <t>All Other - Other</t>
  </si>
  <si>
    <t>Cars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</si>
</sst>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_(* #,##0_);_(* \(#,##0\);_(* &quot;-&quot;??_);_(@_)"/>
    <numFmt numFmtId="166" formatCode="#0"/>
    <numFmt numFmtId="167" formatCode="[$-409]d\-mmm\-yy;@"/>
    <numFmt numFmtId="168" formatCode="_([$€-2]\ * #,##0_);_([$€-2]\ * \(#,##0\);_([$€-2]\ * &quot;-&quot;??_);_(@_)"/>
    <numFmt numFmtId="169" formatCode="_([$€-2]\ * #,##0.00_);_([$€-2]\ * \(#,##0.00\);_([$€-2]\ * &quot;-&quot;??_);_(@_)"/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33333"/>
      <name val="Arial"/>
    </font>
    <font>
      <sz val="11"/>
      <color rgb="FF454545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Arial"/>
      <family val="2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Sylfaen"/>
      <family val="1"/>
    </font>
    <font>
      <sz val="10"/>
      <color rgb="FF000000"/>
      <name val="Calibri"/>
      <family val="2"/>
      <scheme val="minor"/>
    </font>
    <font>
      <sz val="10"/>
      <color rgb="FF000000"/>
      <name val="Sylfaen"/>
      <family val="1"/>
    </font>
    <font>
      <sz val="9"/>
      <color rgb="FF000000"/>
      <name val="Sylfaen"/>
      <family val="1"/>
    </font>
    <font>
      <b/>
      <sz val="18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333333"/>
      <name val="Calibri"/>
      <scheme val="minor"/>
    </font>
    <font>
      <b/>
      <sz val="11"/>
      <color rgb="FF454545"/>
      <name val="Calibri"/>
      <scheme val="minor"/>
    </font>
    <font>
      <sz val="11"/>
      <color rgb="FF454545"/>
      <name val="Calibri"/>
      <scheme val="minor"/>
    </font>
    <font>
      <b/>
      <sz val="14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7E5E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DCE6F1"/>
      </patternFill>
    </fill>
    <fill>
      <patternFill patternType="solid">
        <fgColor theme="0" tint="-4.9989318521683403E-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/>
      <bottom style="medium">
        <color rgb="FFE2E2E2"/>
      </bottom>
      <diagonal/>
    </border>
    <border>
      <left/>
      <right/>
      <top/>
      <bottom style="medium">
        <color rgb="FFE2E2E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57">
    <xf numFmtId="0" fontId="0" fillId="0" borderId="0"/>
    <xf numFmtId="0" fontId="1" fillId="0" borderId="0">
      <alignment vertical="top"/>
    </xf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>
      <alignment vertical="top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2">
    <xf numFmtId="0" fontId="0" fillId="0" borderId="0" xfId="0"/>
    <xf numFmtId="0" fontId="2" fillId="2" borderId="0" xfId="0" applyFont="1" applyFill="1"/>
    <xf numFmtId="165" fontId="0" fillId="0" borderId="0" xfId="2" applyNumberFormat="1" applyFont="1"/>
    <xf numFmtId="0" fontId="0" fillId="0" borderId="0" xfId="0" applyNumberFormat="1"/>
    <xf numFmtId="0" fontId="0" fillId="0" borderId="0" xfId="0" applyAlignment="1">
      <alignment horizontal="left"/>
    </xf>
    <xf numFmtId="9" fontId="0" fillId="0" borderId="0" xfId="3" applyFont="1"/>
    <xf numFmtId="0" fontId="2" fillId="3" borderId="1" xfId="0" applyFont="1" applyFill="1" applyBorder="1"/>
    <xf numFmtId="0" fontId="2" fillId="3" borderId="2" xfId="0" applyFont="1" applyFill="1" applyBorder="1" applyAlignment="1">
      <alignment horizontal="left"/>
    </xf>
    <xf numFmtId="0" fontId="2" fillId="3" borderId="2" xfId="0" applyNumberFormat="1" applyFont="1" applyFill="1" applyBorder="1"/>
    <xf numFmtId="0" fontId="2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66" fontId="2" fillId="3" borderId="1" xfId="0" applyNumberFormat="1" applyFont="1" applyFill="1" applyBorder="1"/>
    <xf numFmtId="0" fontId="0" fillId="0" borderId="0" xfId="0" applyAlignment="1"/>
    <xf numFmtId="49" fontId="5" fillId="4" borderId="0" xfId="0" applyNumberFormat="1" applyFont="1" applyFill="1" applyBorder="1" applyAlignment="1">
      <alignment horizontal="left" vertical="center" wrapText="1"/>
    </xf>
    <xf numFmtId="49" fontId="5" fillId="4" borderId="0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Border="1" applyAlignment="1">
      <alignment horizontal="right" vertical="top" wrapText="1"/>
    </xf>
    <xf numFmtId="4" fontId="6" fillId="0" borderId="0" xfId="0" applyNumberFormat="1" applyFont="1" applyBorder="1" applyAlignment="1">
      <alignment horizontal="right" vertical="top" wrapText="1"/>
    </xf>
    <xf numFmtId="3" fontId="6" fillId="0" borderId="0" xfId="1" applyNumberFormat="1" applyFont="1" applyFill="1" applyBorder="1" applyAlignment="1">
      <alignment horizontal="right" vertical="top" wrapText="1"/>
    </xf>
    <xf numFmtId="4" fontId="6" fillId="0" borderId="0" xfId="1" applyNumberFormat="1" applyFont="1" applyFill="1" applyBorder="1" applyAlignment="1">
      <alignment horizontal="right" vertical="top" wrapText="1"/>
    </xf>
    <xf numFmtId="166" fontId="6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vertical="top"/>
    </xf>
    <xf numFmtId="49" fontId="6" fillId="0" borderId="0" xfId="0" applyNumberFormat="1" applyFont="1" applyBorder="1" applyAlignment="1">
      <alignment horizontal="left" vertical="top"/>
    </xf>
    <xf numFmtId="166" fontId="6" fillId="0" borderId="0" xfId="1" applyNumberFormat="1" applyFont="1" applyFill="1" applyBorder="1" applyAlignment="1">
      <alignment horizontal="left" vertical="top" wrapText="1"/>
    </xf>
    <xf numFmtId="49" fontId="6" fillId="0" borderId="0" xfId="1" applyNumberFormat="1" applyFont="1" applyFill="1" applyBorder="1" applyAlignment="1">
      <alignment vertical="top"/>
    </xf>
    <xf numFmtId="49" fontId="6" fillId="0" borderId="0" xfId="1" applyNumberFormat="1" applyFont="1" applyFill="1" applyBorder="1" applyAlignment="1">
      <alignment horizontal="left" vertical="top"/>
    </xf>
    <xf numFmtId="49" fontId="6" fillId="0" borderId="0" xfId="1" applyNumberFormat="1" applyFont="1" applyBorder="1" applyAlignment="1">
      <alignment vertical="top"/>
    </xf>
    <xf numFmtId="49" fontId="5" fillId="4" borderId="0" xfId="0" applyNumberFormat="1" applyFont="1" applyFill="1" applyBorder="1" applyAlignment="1">
      <alignment horizontal="left" vertical="center"/>
    </xf>
    <xf numFmtId="0" fontId="2" fillId="6" borderId="10" xfId="0" applyFont="1" applyFill="1" applyBorder="1"/>
    <xf numFmtId="0" fontId="4" fillId="5" borderId="10" xfId="0" applyFont="1" applyFill="1" applyBorder="1"/>
    <xf numFmtId="0" fontId="4" fillId="5" borderId="10" xfId="0" applyFont="1" applyFill="1" applyBorder="1" applyAlignment="1">
      <alignment horizontal="left"/>
    </xf>
    <xf numFmtId="0" fontId="0" fillId="0" borderId="10" xfId="0" applyBorder="1"/>
    <xf numFmtId="0" fontId="2" fillId="6" borderId="10" xfId="0" applyFont="1" applyFill="1" applyBorder="1" applyAlignment="1">
      <alignment horizontal="center" wrapText="1"/>
    </xf>
    <xf numFmtId="0" fontId="9" fillId="6" borderId="10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left"/>
    </xf>
    <xf numFmtId="165" fontId="0" fillId="0" borderId="10" xfId="2" applyNumberFormat="1" applyFont="1" applyBorder="1" applyAlignment="1">
      <alignment horizontal="center"/>
    </xf>
    <xf numFmtId="165" fontId="0" fillId="0" borderId="10" xfId="2" applyNumberFormat="1" applyFont="1" applyBorder="1"/>
    <xf numFmtId="0" fontId="12" fillId="0" borderId="10" xfId="0" applyFont="1" applyBorder="1" applyAlignment="1">
      <alignment horizontal="center"/>
    </xf>
    <xf numFmtId="167" fontId="0" fillId="0" borderId="10" xfId="2" applyNumberFormat="1" applyFont="1" applyBorder="1" applyAlignment="1">
      <alignment horizontal="center"/>
    </xf>
    <xf numFmtId="168" fontId="0" fillId="0" borderId="10" xfId="2" applyNumberFormat="1" applyFont="1" applyBorder="1" applyAlignment="1">
      <alignment horizontal="center"/>
    </xf>
    <xf numFmtId="168" fontId="0" fillId="0" borderId="10" xfId="2" applyNumberFormat="1" applyFont="1" applyBorder="1"/>
    <xf numFmtId="168" fontId="0" fillId="0" borderId="0" xfId="0" applyNumberFormat="1"/>
    <xf numFmtId="169" fontId="0" fillId="0" borderId="0" xfId="0" applyNumberFormat="1"/>
    <xf numFmtId="0" fontId="13" fillId="6" borderId="10" xfId="0" applyFont="1" applyFill="1" applyBorder="1" applyAlignment="1">
      <alignment horizontal="justify"/>
    </xf>
    <xf numFmtId="0" fontId="13" fillId="6" borderId="10" xfId="0" applyFont="1" applyFill="1" applyBorder="1" applyAlignment="1"/>
    <xf numFmtId="167" fontId="14" fillId="5" borderId="10" xfId="0" applyNumberFormat="1" applyFont="1" applyFill="1" applyBorder="1" applyAlignment="1"/>
    <xf numFmtId="0" fontId="15" fillId="7" borderId="10" xfId="0" applyFont="1" applyFill="1" applyBorder="1" applyAlignment="1">
      <alignment horizontal="justify"/>
    </xf>
    <xf numFmtId="0" fontId="16" fillId="0" borderId="10" xfId="0" applyFont="1" applyBorder="1" applyAlignment="1">
      <alignment horizontal="justify"/>
    </xf>
    <xf numFmtId="0" fontId="0" fillId="5" borderId="10" xfId="0" applyFill="1" applyBorder="1"/>
    <xf numFmtId="0" fontId="15" fillId="5" borderId="10" xfId="0" applyFont="1" applyFill="1" applyBorder="1" applyAlignment="1">
      <alignment horizontal="justify"/>
    </xf>
    <xf numFmtId="0" fontId="15" fillId="7" borderId="10" xfId="0" applyNumberFormat="1" applyFont="1" applyFill="1" applyBorder="1" applyAlignment="1">
      <alignment horizontal="justify"/>
    </xf>
    <xf numFmtId="0" fontId="15" fillId="5" borderId="10" xfId="0" applyNumberFormat="1" applyFont="1" applyFill="1" applyBorder="1" applyAlignment="1">
      <alignment horizontal="justify"/>
    </xf>
    <xf numFmtId="164" fontId="0" fillId="0" borderId="10" xfId="2" applyNumberFormat="1" applyFont="1" applyBorder="1"/>
    <xf numFmtId="170" fontId="0" fillId="0" borderId="10" xfId="0" applyNumberFormat="1" applyBorder="1"/>
    <xf numFmtId="0" fontId="17" fillId="0" borderId="0" xfId="0" applyFont="1"/>
    <xf numFmtId="0" fontId="2" fillId="8" borderId="12" xfId="0" applyFont="1" applyFill="1" applyBorder="1"/>
    <xf numFmtId="0" fontId="2" fillId="8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4" fillId="5" borderId="10" xfId="0" applyNumberFormat="1" applyFont="1" applyFill="1" applyBorder="1" applyAlignment="1">
      <alignment horizontal="right"/>
    </xf>
    <xf numFmtId="3" fontId="0" fillId="5" borderId="10" xfId="0" applyNumberFormat="1" applyFont="1" applyFill="1" applyBorder="1"/>
    <xf numFmtId="3" fontId="4" fillId="5" borderId="0" xfId="0" applyNumberFormat="1" applyFont="1" applyFill="1" applyAlignment="1">
      <alignment horizontal="right"/>
    </xf>
    <xf numFmtId="3" fontId="0" fillId="0" borderId="10" xfId="0" applyNumberFormat="1" applyBorder="1"/>
    <xf numFmtId="3" fontId="4" fillId="5" borderId="10" xfId="0" applyNumberFormat="1" applyFont="1" applyFill="1" applyBorder="1"/>
    <xf numFmtId="1" fontId="2" fillId="6" borderId="10" xfId="2" applyNumberFormat="1" applyFont="1" applyFill="1" applyBorder="1"/>
    <xf numFmtId="0" fontId="8" fillId="5" borderId="0" xfId="0" applyFont="1" applyFill="1" applyBorder="1"/>
    <xf numFmtId="3" fontId="8" fillId="5" borderId="0" xfId="0" applyNumberFormat="1" applyFont="1" applyFill="1" applyBorder="1" applyAlignment="1">
      <alignment horizontal="right" wrapText="1"/>
    </xf>
    <xf numFmtId="3" fontId="8" fillId="5" borderId="0" xfId="0" applyNumberFormat="1" applyFont="1" applyFill="1" applyBorder="1" applyAlignment="1">
      <alignment horizontal="right"/>
    </xf>
    <xf numFmtId="0" fontId="7" fillId="8" borderId="12" xfId="0" applyFont="1" applyFill="1" applyBorder="1"/>
    <xf numFmtId="165" fontId="4" fillId="0" borderId="0" xfId="2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3" fontId="2" fillId="5" borderId="10" xfId="2" applyNumberFormat="1" applyFont="1" applyFill="1" applyBorder="1" applyAlignment="1">
      <alignment horizontal="right" wrapText="1"/>
    </xf>
    <xf numFmtId="3" fontId="10" fillId="5" borderId="10" xfId="2" applyNumberFormat="1" applyFont="1" applyFill="1" applyBorder="1" applyAlignment="1">
      <alignment horizontal="right"/>
    </xf>
    <xf numFmtId="3" fontId="0" fillId="0" borderId="10" xfId="2" applyNumberFormat="1" applyFont="1" applyBorder="1" applyAlignment="1">
      <alignment horizontal="right"/>
    </xf>
    <xf numFmtId="3" fontId="4" fillId="0" borderId="10" xfId="2" applyNumberFormat="1" applyFont="1" applyBorder="1" applyAlignment="1">
      <alignment horizontal="right"/>
    </xf>
    <xf numFmtId="3" fontId="8" fillId="5" borderId="0" xfId="0" applyNumberFormat="1" applyFont="1" applyFill="1" applyBorder="1" applyAlignment="1">
      <alignment horizontal="left"/>
    </xf>
    <xf numFmtId="165" fontId="8" fillId="5" borderId="0" xfId="2" applyNumberFormat="1" applyFont="1" applyFill="1" applyBorder="1" applyAlignment="1"/>
    <xf numFmtId="3" fontId="8" fillId="5" borderId="0" xfId="0" applyNumberFormat="1" applyFont="1" applyFill="1" applyBorder="1"/>
    <xf numFmtId="0" fontId="7" fillId="8" borderId="12" xfId="2" applyNumberFormat="1" applyFont="1" applyFill="1" applyBorder="1" applyAlignment="1">
      <alignment horizontal="center"/>
    </xf>
    <xf numFmtId="0" fontId="0" fillId="0" borderId="0" xfId="0" pivotButton="1"/>
    <xf numFmtId="166" fontId="0" fillId="0" borderId="0" xfId="0" applyNumberFormat="1"/>
    <xf numFmtId="49" fontId="20" fillId="4" borderId="3" xfId="4" applyNumberFormat="1" applyFont="1" applyFill="1" applyBorder="1" applyAlignment="1">
      <alignment horizontal="left" vertical="center" wrapText="1"/>
    </xf>
    <xf numFmtId="49" fontId="20" fillId="4" borderId="3" xfId="4" applyNumberFormat="1" applyFont="1" applyFill="1" applyBorder="1" applyAlignment="1">
      <alignment horizontal="center" vertical="center" wrapText="1"/>
    </xf>
    <xf numFmtId="49" fontId="20" fillId="4" borderId="4" xfId="4" applyNumberFormat="1" applyFont="1" applyFill="1" applyBorder="1" applyAlignment="1">
      <alignment horizontal="center" vertical="center" wrapText="1"/>
    </xf>
    <xf numFmtId="0" fontId="8" fillId="0" borderId="0" xfId="4" applyFont="1" applyAlignment="1">
      <alignment vertical="top"/>
    </xf>
    <xf numFmtId="166" fontId="21" fillId="0" borderId="5" xfId="4" applyNumberFormat="1" applyFont="1" applyBorder="1" applyAlignment="1">
      <alignment horizontal="left" vertical="top" wrapText="1"/>
    </xf>
    <xf numFmtId="49" fontId="21" fillId="0" borderId="6" xfId="4" applyNumberFormat="1" applyFont="1" applyBorder="1" applyAlignment="1">
      <alignment horizontal="left" vertical="top" wrapText="1"/>
    </xf>
    <xf numFmtId="3" fontId="22" fillId="0" borderId="6" xfId="4" applyNumberFormat="1" applyFont="1" applyBorder="1" applyAlignment="1">
      <alignment horizontal="right" vertical="top" wrapText="1"/>
    </xf>
    <xf numFmtId="4" fontId="22" fillId="0" borderId="6" xfId="4" applyNumberFormat="1" applyFont="1" applyBorder="1" applyAlignment="1">
      <alignment horizontal="right" vertical="top" wrapText="1"/>
    </xf>
    <xf numFmtId="4" fontId="22" fillId="0" borderId="7" xfId="4" applyNumberFormat="1" applyFont="1" applyBorder="1" applyAlignment="1">
      <alignment horizontal="right" vertical="top" wrapText="1"/>
    </xf>
    <xf numFmtId="49" fontId="21" fillId="0" borderId="8" xfId="4" applyNumberFormat="1" applyFont="1" applyBorder="1" applyAlignment="1">
      <alignment horizontal="left" vertical="top" wrapText="1"/>
    </xf>
    <xf numFmtId="3" fontId="22" fillId="0" borderId="8" xfId="4" applyNumberFormat="1" applyFont="1" applyBorder="1" applyAlignment="1">
      <alignment horizontal="right" vertical="top" wrapText="1"/>
    </xf>
    <xf numFmtId="4" fontId="22" fillId="0" borderId="8" xfId="4" applyNumberFormat="1" applyFont="1" applyBorder="1" applyAlignment="1">
      <alignment horizontal="right" vertical="top" wrapText="1"/>
    </xf>
    <xf numFmtId="4" fontId="22" fillId="0" borderId="9" xfId="4" applyNumberFormat="1" applyFont="1" applyBorder="1" applyAlignment="1">
      <alignment horizontal="right" vertical="top" wrapText="1"/>
    </xf>
    <xf numFmtId="0" fontId="8" fillId="0" borderId="0" xfId="4" applyFont="1" applyAlignment="1">
      <alignment horizontal="left" vertical="top"/>
    </xf>
    <xf numFmtId="3" fontId="0" fillId="0" borderId="0" xfId="0" applyNumberFormat="1"/>
    <xf numFmtId="0" fontId="2" fillId="0" borderId="12" xfId="0" applyFont="1" applyBorder="1"/>
    <xf numFmtId="3" fontId="2" fillId="0" borderId="12" xfId="0" applyNumberFormat="1" applyFont="1" applyBorder="1"/>
    <xf numFmtId="0" fontId="23" fillId="0" borderId="0" xfId="0" applyFont="1"/>
    <xf numFmtId="3" fontId="0" fillId="9" borderId="10" xfId="0" applyNumberFormat="1" applyFill="1" applyBorder="1"/>
    <xf numFmtId="1" fontId="9" fillId="8" borderId="10" xfId="0" applyNumberFormat="1" applyFont="1" applyFill="1" applyBorder="1"/>
    <xf numFmtId="165" fontId="2" fillId="0" borderId="0" xfId="0" applyNumberFormat="1" applyFont="1"/>
    <xf numFmtId="166" fontId="0" fillId="0" borderId="0" xfId="0" applyNumberFormat="1" applyAlignment="1">
      <alignment horizontal="left"/>
    </xf>
    <xf numFmtId="49" fontId="20" fillId="4" borderId="0" xfId="4" applyNumberFormat="1" applyFont="1" applyFill="1" applyBorder="1" applyAlignment="1">
      <alignment horizontal="center" vertical="center" wrapText="1"/>
    </xf>
    <xf numFmtId="4" fontId="22" fillId="0" borderId="0" xfId="4" applyNumberFormat="1" applyFont="1" applyBorder="1" applyAlignment="1">
      <alignment horizontal="right" vertical="top" wrapText="1"/>
    </xf>
    <xf numFmtId="3" fontId="8" fillId="0" borderId="0" xfId="4" applyNumberFormat="1" applyFont="1" applyAlignment="1">
      <alignment vertical="top"/>
    </xf>
    <xf numFmtId="0" fontId="9" fillId="10" borderId="12" xfId="0" applyFont="1" applyFill="1" applyBorder="1"/>
    <xf numFmtId="3" fontId="4" fillId="0" borderId="0" xfId="0" applyNumberFormat="1" applyFont="1"/>
    <xf numFmtId="0" fontId="8" fillId="0" borderId="0" xfId="0" applyFont="1" applyAlignment="1">
      <alignment vertical="top"/>
    </xf>
    <xf numFmtId="3" fontId="8" fillId="0" borderId="0" xfId="0" applyNumberFormat="1" applyFont="1" applyAlignment="1">
      <alignment vertical="top"/>
    </xf>
    <xf numFmtId="0" fontId="9" fillId="10" borderId="0" xfId="0" applyFont="1" applyFill="1" applyBorder="1"/>
    <xf numFmtId="166" fontId="0" fillId="0" borderId="0" xfId="0" applyNumberFormat="1" applyAlignment="1">
      <alignment horizontal="right"/>
    </xf>
    <xf numFmtId="0" fontId="8" fillId="0" borderId="0" xfId="4" applyFont="1" applyAlignment="1">
      <alignment horizontal="center" vertical="top"/>
    </xf>
    <xf numFmtId="0" fontId="9" fillId="10" borderId="12" xfId="0" applyFont="1" applyFill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3" fontId="8" fillId="5" borderId="0" xfId="0" applyNumberFormat="1" applyFont="1" applyFill="1" applyAlignment="1">
      <alignment horizontal="left"/>
    </xf>
    <xf numFmtId="3" fontId="8" fillId="5" borderId="0" xfId="2" applyNumberFormat="1" applyFont="1" applyFill="1" applyBorder="1"/>
    <xf numFmtId="3" fontId="8" fillId="5" borderId="0" xfId="2" applyNumberFormat="1" applyFont="1" applyFill="1"/>
    <xf numFmtId="3" fontId="8" fillId="5" borderId="0" xfId="0" applyNumberFormat="1" applyFont="1" applyFill="1" applyAlignment="1">
      <alignment horizontal="right" wrapText="1"/>
    </xf>
    <xf numFmtId="3" fontId="8" fillId="5" borderId="0" xfId="0" applyNumberFormat="1" applyFont="1" applyFill="1" applyAlignment="1">
      <alignment horizontal="right"/>
    </xf>
    <xf numFmtId="0" fontId="7" fillId="5" borderId="12" xfId="0" applyFont="1" applyFill="1" applyBorder="1"/>
    <xf numFmtId="165" fontId="7" fillId="5" borderId="12" xfId="2" applyNumberFormat="1" applyFont="1" applyFill="1" applyBorder="1" applyAlignment="1"/>
    <xf numFmtId="0" fontId="4" fillId="0" borderId="0" xfId="0" applyFont="1" applyFill="1" applyBorder="1" applyAlignment="1">
      <alignment horizontal="left"/>
    </xf>
    <xf numFmtId="0" fontId="2" fillId="8" borderId="14" xfId="0" applyFont="1" applyFill="1" applyBorder="1" applyAlignment="1">
      <alignment horizontal="left"/>
    </xf>
    <xf numFmtId="0" fontId="9" fillId="8" borderId="14" xfId="0" applyFont="1" applyFill="1" applyBorder="1" applyAlignment="1">
      <alignment horizontal="center"/>
    </xf>
    <xf numFmtId="3" fontId="2" fillId="0" borderId="0" xfId="0" applyNumberFormat="1" applyFont="1"/>
    <xf numFmtId="0" fontId="11" fillId="6" borderId="11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1" fillId="6" borderId="13" xfId="0" applyFont="1" applyFill="1" applyBorder="1" applyAlignment="1">
      <alignment horizontal="center"/>
    </xf>
    <xf numFmtId="0" fontId="6" fillId="0" borderId="0" xfId="0" applyNumberFormat="1" applyFont="1" applyBorder="1" applyAlignment="1">
      <alignment vertical="top"/>
    </xf>
    <xf numFmtId="0" fontId="0" fillId="0" borderId="0" xfId="0" applyFont="1" applyAlignment="1">
      <alignment horizontal="left"/>
    </xf>
    <xf numFmtId="0" fontId="2" fillId="11" borderId="12" xfId="0" applyFont="1" applyFill="1" applyBorder="1"/>
    <xf numFmtId="166" fontId="2" fillId="0" borderId="12" xfId="0" applyNumberFormat="1" applyFont="1" applyFill="1" applyBorder="1" applyAlignment="1">
      <alignment horizontal="left"/>
    </xf>
    <xf numFmtId="3" fontId="2" fillId="0" borderId="12" xfId="0" applyNumberFormat="1" applyFont="1" applyFill="1" applyBorder="1"/>
    <xf numFmtId="0" fontId="2" fillId="0" borderId="12" xfId="0" applyFont="1" applyFill="1" applyBorder="1"/>
    <xf numFmtId="3" fontId="0" fillId="0" borderId="10" xfId="0" applyNumberFormat="1" applyFill="1" applyBorder="1"/>
    <xf numFmtId="0" fontId="2" fillId="8" borderId="12" xfId="0" applyFont="1" applyFill="1" applyBorder="1" applyAlignment="1">
      <alignment horizontal="left"/>
    </xf>
  </cellXfs>
  <cellStyles count="457">
    <cellStyle name="Comma" xfId="2" builtin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Normal" xfId="0" builtinId="0"/>
    <cellStyle name="Normal 2" xfId="1"/>
    <cellStyle name="Normal 3" xfId="4"/>
    <cellStyle name="Percent" xfId="3" builtinId="5"/>
  </cellStyles>
  <dxfs count="31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right" readingOrder="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pivotCacheDefinition" Target="pivotCache/pivotCacheDefinition5.xml"/><Relationship Id="rId21" Type="http://schemas.openxmlformats.org/officeDocument/2006/relationships/pivotCacheDefinition" Target="pivotCache/pivotCacheDefinition6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25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'Registrations - Country'!$C$1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'Registrations - Country'!$A$2:$A$15</c:f>
              <c:strCache>
                <c:ptCount val="14"/>
                <c:pt idx="0">
                  <c:v>Gjermania</c:v>
                </c:pt>
                <c:pt idx="1">
                  <c:v>Zvicra</c:v>
                </c:pt>
                <c:pt idx="2">
                  <c:v>Italia</c:v>
                </c:pt>
                <c:pt idx="3">
                  <c:v>Kosova</c:v>
                </c:pt>
                <c:pt idx="4">
                  <c:v>Austria</c:v>
                </c:pt>
                <c:pt idx="5">
                  <c:v>Holanda</c:v>
                </c:pt>
                <c:pt idx="6">
                  <c:v>Belgjika</c:v>
                </c:pt>
                <c:pt idx="7">
                  <c:v>Franca</c:v>
                </c:pt>
                <c:pt idx="8">
                  <c:v>Sllovenia</c:v>
                </c:pt>
                <c:pt idx="9">
                  <c:v>Serbia</c:v>
                </c:pt>
                <c:pt idx="10">
                  <c:v>Suedia</c:v>
                </c:pt>
                <c:pt idx="11">
                  <c:v>Mbretëria e Bashkuar</c:v>
                </c:pt>
                <c:pt idx="12">
                  <c:v>Maqedonia</c:v>
                </c:pt>
                <c:pt idx="13">
                  <c:v>Mali I ZI</c:v>
                </c:pt>
              </c:strCache>
            </c:strRef>
          </c:cat>
          <c:val>
            <c:numRef>
              <c:f>'Registrations - Country'!$C$2:$C$15</c:f>
              <c:numCache>
                <c:formatCode>#,##0</c:formatCode>
                <c:ptCount val="14"/>
                <c:pt idx="0">
                  <c:v>143363.0</c:v>
                </c:pt>
                <c:pt idx="1">
                  <c:v>56578.0</c:v>
                </c:pt>
                <c:pt idx="2">
                  <c:v>36596.0</c:v>
                </c:pt>
                <c:pt idx="3">
                  <c:v>23319.0</c:v>
                </c:pt>
                <c:pt idx="4">
                  <c:v>12407.0</c:v>
                </c:pt>
                <c:pt idx="5">
                  <c:v>5282.0</c:v>
                </c:pt>
                <c:pt idx="6">
                  <c:v>5157.0</c:v>
                </c:pt>
                <c:pt idx="7">
                  <c:v>4733.0</c:v>
                </c:pt>
                <c:pt idx="8">
                  <c:v>4365.0</c:v>
                </c:pt>
                <c:pt idx="9">
                  <c:v>4441.0</c:v>
                </c:pt>
                <c:pt idx="10">
                  <c:v>2801.0</c:v>
                </c:pt>
                <c:pt idx="11">
                  <c:v>2501.0</c:v>
                </c:pt>
                <c:pt idx="12">
                  <c:v>2361.0</c:v>
                </c:pt>
                <c:pt idx="13">
                  <c:v>1733.0</c:v>
                </c:pt>
              </c:numCache>
            </c:numRef>
          </c:val>
        </c:ser>
        <c:ser>
          <c:idx val="1"/>
          <c:order val="1"/>
          <c:tx>
            <c:strRef>
              <c:f>'Registrations - Country'!$D$1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'Registrations - Country'!$A$2:$A$15</c:f>
              <c:strCache>
                <c:ptCount val="14"/>
                <c:pt idx="0">
                  <c:v>Gjermania</c:v>
                </c:pt>
                <c:pt idx="1">
                  <c:v>Zvicra</c:v>
                </c:pt>
                <c:pt idx="2">
                  <c:v>Italia</c:v>
                </c:pt>
                <c:pt idx="3">
                  <c:v>Kosova</c:v>
                </c:pt>
                <c:pt idx="4">
                  <c:v>Austria</c:v>
                </c:pt>
                <c:pt idx="5">
                  <c:v>Holanda</c:v>
                </c:pt>
                <c:pt idx="6">
                  <c:v>Belgjika</c:v>
                </c:pt>
                <c:pt idx="7">
                  <c:v>Franca</c:v>
                </c:pt>
                <c:pt idx="8">
                  <c:v>Sllovenia</c:v>
                </c:pt>
                <c:pt idx="9">
                  <c:v>Serbia</c:v>
                </c:pt>
                <c:pt idx="10">
                  <c:v>Suedia</c:v>
                </c:pt>
                <c:pt idx="11">
                  <c:v>Mbretëria e Bashkuar</c:v>
                </c:pt>
                <c:pt idx="12">
                  <c:v>Maqedonia</c:v>
                </c:pt>
                <c:pt idx="13">
                  <c:v>Mali I ZI</c:v>
                </c:pt>
              </c:strCache>
            </c:strRef>
          </c:cat>
          <c:val>
            <c:numRef>
              <c:f>'Registrations - Country'!$D$2:$D$15</c:f>
              <c:numCache>
                <c:formatCode>#,##0</c:formatCode>
                <c:ptCount val="14"/>
                <c:pt idx="0">
                  <c:v>243748.0</c:v>
                </c:pt>
                <c:pt idx="1">
                  <c:v>97581.0</c:v>
                </c:pt>
                <c:pt idx="2">
                  <c:v>69234.0</c:v>
                </c:pt>
                <c:pt idx="3">
                  <c:v>41455.0</c:v>
                </c:pt>
                <c:pt idx="4">
                  <c:v>20503.0</c:v>
                </c:pt>
                <c:pt idx="5">
                  <c:v>9298.0</c:v>
                </c:pt>
                <c:pt idx="6">
                  <c:v>9294.0</c:v>
                </c:pt>
                <c:pt idx="7">
                  <c:v>9135.0</c:v>
                </c:pt>
                <c:pt idx="8">
                  <c:v>7577.0</c:v>
                </c:pt>
                <c:pt idx="9">
                  <c:v>6290.0</c:v>
                </c:pt>
                <c:pt idx="10">
                  <c:v>4947.0</c:v>
                </c:pt>
                <c:pt idx="11">
                  <c:v>4680.0</c:v>
                </c:pt>
                <c:pt idx="12">
                  <c:v>3996.0</c:v>
                </c:pt>
                <c:pt idx="13">
                  <c:v>3056.0</c:v>
                </c:pt>
              </c:numCache>
            </c:numRef>
          </c:val>
        </c:ser>
        <c:ser>
          <c:idx val="2"/>
          <c:order val="2"/>
          <c:tx>
            <c:strRef>
              <c:f>'Registrations - Country'!$E$1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'Registrations - Country'!$A$2:$A$15</c:f>
              <c:strCache>
                <c:ptCount val="14"/>
                <c:pt idx="0">
                  <c:v>Gjermania</c:v>
                </c:pt>
                <c:pt idx="1">
                  <c:v>Zvicra</c:v>
                </c:pt>
                <c:pt idx="2">
                  <c:v>Italia</c:v>
                </c:pt>
                <c:pt idx="3">
                  <c:v>Kosova</c:v>
                </c:pt>
                <c:pt idx="4">
                  <c:v>Austria</c:v>
                </c:pt>
                <c:pt idx="5">
                  <c:v>Holanda</c:v>
                </c:pt>
                <c:pt idx="6">
                  <c:v>Belgjika</c:v>
                </c:pt>
                <c:pt idx="7">
                  <c:v>Franca</c:v>
                </c:pt>
                <c:pt idx="8">
                  <c:v>Sllovenia</c:v>
                </c:pt>
                <c:pt idx="9">
                  <c:v>Serbia</c:v>
                </c:pt>
                <c:pt idx="10">
                  <c:v>Suedia</c:v>
                </c:pt>
                <c:pt idx="11">
                  <c:v>Mbretëria e Bashkuar</c:v>
                </c:pt>
                <c:pt idx="12">
                  <c:v>Maqedonia</c:v>
                </c:pt>
                <c:pt idx="13">
                  <c:v>Mali I ZI</c:v>
                </c:pt>
              </c:strCache>
            </c:strRef>
          </c:cat>
          <c:val>
            <c:numRef>
              <c:f>'Registrations - Country'!$E$2:$E$15</c:f>
              <c:numCache>
                <c:formatCode>#,##0</c:formatCode>
                <c:ptCount val="14"/>
                <c:pt idx="0">
                  <c:v>126610.0</c:v>
                </c:pt>
                <c:pt idx="1">
                  <c:v>50156.0</c:v>
                </c:pt>
                <c:pt idx="2">
                  <c:v>36029.0</c:v>
                </c:pt>
                <c:pt idx="3">
                  <c:v>21898.0</c:v>
                </c:pt>
                <c:pt idx="4">
                  <c:v>10643.0</c:v>
                </c:pt>
                <c:pt idx="5">
                  <c:v>4981.0</c:v>
                </c:pt>
                <c:pt idx="6">
                  <c:v>4960.0</c:v>
                </c:pt>
                <c:pt idx="7">
                  <c:v>4681.0</c:v>
                </c:pt>
                <c:pt idx="8">
                  <c:v>3878.0</c:v>
                </c:pt>
                <c:pt idx="9">
                  <c:v>4075.0</c:v>
                </c:pt>
                <c:pt idx="10">
                  <c:v>2701.0</c:v>
                </c:pt>
                <c:pt idx="11">
                  <c:v>2183.0</c:v>
                </c:pt>
                <c:pt idx="12">
                  <c:v>2219.0</c:v>
                </c:pt>
                <c:pt idx="13">
                  <c:v>1381.0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2492072"/>
        <c:axId val="-2142489096"/>
      </c:barChart>
      <c:catAx>
        <c:axId val="-21424920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2489096"/>
        <c:crosses val="autoZero"/>
        <c:auto val="1"/>
        <c:lblAlgn val="ctr"/>
        <c:lblOffset val="100"/>
        <c:noMultiLvlLbl val="0"/>
      </c:catAx>
      <c:valAx>
        <c:axId val="-214248909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-21424920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400">
          <a:latin typeface="Eurostile"/>
          <a:cs typeface="Eurostile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Veturat e regjistruara sipas komunës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'Registrations - Municipality'!$C$1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'Registrations - Municipality'!$A$2:$A$16</c:f>
              <c:strCache>
                <c:ptCount val="15"/>
                <c:pt idx="0">
                  <c:v>Prishtinë</c:v>
                </c:pt>
                <c:pt idx="1">
                  <c:v>Prizren</c:v>
                </c:pt>
                <c:pt idx="2">
                  <c:v>Mitrovicë</c:v>
                </c:pt>
                <c:pt idx="3">
                  <c:v>Ferizaj</c:v>
                </c:pt>
                <c:pt idx="4">
                  <c:v>Gjilan</c:v>
                </c:pt>
                <c:pt idx="5">
                  <c:v>Pejë</c:v>
                </c:pt>
                <c:pt idx="6">
                  <c:v>Gjakovë</c:v>
                </c:pt>
                <c:pt idx="7">
                  <c:v>Podujevë</c:v>
                </c:pt>
                <c:pt idx="8">
                  <c:v>Suharekë</c:v>
                </c:pt>
                <c:pt idx="9">
                  <c:v>Drenas</c:v>
                </c:pt>
                <c:pt idx="10">
                  <c:v>Lipjan</c:v>
                </c:pt>
                <c:pt idx="11">
                  <c:v>Rahovec</c:v>
                </c:pt>
                <c:pt idx="12">
                  <c:v>Viti</c:v>
                </c:pt>
                <c:pt idx="13">
                  <c:v>Fushë Kosovë</c:v>
                </c:pt>
                <c:pt idx="14">
                  <c:v>Kamenicë</c:v>
                </c:pt>
              </c:strCache>
            </c:strRef>
          </c:cat>
          <c:val>
            <c:numRef>
              <c:f>'Registrations - Municipality'!$C$2:$C$16</c:f>
              <c:numCache>
                <c:formatCode>#,##0</c:formatCode>
                <c:ptCount val="15"/>
                <c:pt idx="0">
                  <c:v>53515.0</c:v>
                </c:pt>
                <c:pt idx="1">
                  <c:v>4780.0</c:v>
                </c:pt>
                <c:pt idx="2">
                  <c:v>5287.0</c:v>
                </c:pt>
                <c:pt idx="3">
                  <c:v>4743.0</c:v>
                </c:pt>
                <c:pt idx="4">
                  <c:v>3769.0</c:v>
                </c:pt>
                <c:pt idx="5">
                  <c:v>5223.0</c:v>
                </c:pt>
                <c:pt idx="6">
                  <c:v>2996.0</c:v>
                </c:pt>
                <c:pt idx="7">
                  <c:v>3883.0</c:v>
                </c:pt>
                <c:pt idx="8">
                  <c:v>946.0</c:v>
                </c:pt>
                <c:pt idx="9">
                  <c:v>2761.0</c:v>
                </c:pt>
                <c:pt idx="10">
                  <c:v>9620.0</c:v>
                </c:pt>
                <c:pt idx="11">
                  <c:v>1617.0</c:v>
                </c:pt>
                <c:pt idx="12">
                  <c:v>1816.0</c:v>
                </c:pt>
                <c:pt idx="13">
                  <c:v>7471.0</c:v>
                </c:pt>
                <c:pt idx="14">
                  <c:v>1113.0</c:v>
                </c:pt>
              </c:numCache>
            </c:numRef>
          </c:val>
        </c:ser>
        <c:ser>
          <c:idx val="0"/>
          <c:order val="0"/>
          <c:tx>
            <c:strRef>
              <c:f>'Registrations - Municipality'!$B$1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'Registrations - Municipality'!$A$2:$A$16</c:f>
              <c:strCache>
                <c:ptCount val="15"/>
                <c:pt idx="0">
                  <c:v>Prishtinë</c:v>
                </c:pt>
                <c:pt idx="1">
                  <c:v>Prizren</c:v>
                </c:pt>
                <c:pt idx="2">
                  <c:v>Mitrovicë</c:v>
                </c:pt>
                <c:pt idx="3">
                  <c:v>Ferizaj</c:v>
                </c:pt>
                <c:pt idx="4">
                  <c:v>Gjilan</c:v>
                </c:pt>
                <c:pt idx="5">
                  <c:v>Pejë</c:v>
                </c:pt>
                <c:pt idx="6">
                  <c:v>Gjakovë</c:v>
                </c:pt>
                <c:pt idx="7">
                  <c:v>Podujevë</c:v>
                </c:pt>
                <c:pt idx="8">
                  <c:v>Suharekë</c:v>
                </c:pt>
                <c:pt idx="9">
                  <c:v>Drenas</c:v>
                </c:pt>
                <c:pt idx="10">
                  <c:v>Lipjan</c:v>
                </c:pt>
                <c:pt idx="11">
                  <c:v>Rahovec</c:v>
                </c:pt>
                <c:pt idx="12">
                  <c:v>Viti</c:v>
                </c:pt>
                <c:pt idx="13">
                  <c:v>Fushë Kosovë</c:v>
                </c:pt>
                <c:pt idx="14">
                  <c:v>Kamenicë</c:v>
                </c:pt>
              </c:strCache>
            </c:strRef>
          </c:cat>
          <c:val>
            <c:numRef>
              <c:f>'Registrations - Municipality'!$B$2:$B$16</c:f>
              <c:numCache>
                <c:formatCode>#,##0</c:formatCode>
                <c:ptCount val="15"/>
                <c:pt idx="0">
                  <c:v>49547.0</c:v>
                </c:pt>
                <c:pt idx="1">
                  <c:v>24220.0</c:v>
                </c:pt>
                <c:pt idx="2">
                  <c:v>19340.0</c:v>
                </c:pt>
                <c:pt idx="3">
                  <c:v>18365.0</c:v>
                </c:pt>
                <c:pt idx="4">
                  <c:v>16849.0</c:v>
                </c:pt>
                <c:pt idx="5">
                  <c:v>16402.0</c:v>
                </c:pt>
                <c:pt idx="6">
                  <c:v>15018.0</c:v>
                </c:pt>
                <c:pt idx="7">
                  <c:v>12384.0</c:v>
                </c:pt>
                <c:pt idx="8">
                  <c:v>9924.0</c:v>
                </c:pt>
                <c:pt idx="9">
                  <c:v>8557.0</c:v>
                </c:pt>
                <c:pt idx="10">
                  <c:v>8528.0</c:v>
                </c:pt>
                <c:pt idx="11">
                  <c:v>8435.0</c:v>
                </c:pt>
                <c:pt idx="12">
                  <c:v>7800.0</c:v>
                </c:pt>
                <c:pt idx="13">
                  <c:v>7134.0</c:v>
                </c:pt>
                <c:pt idx="14">
                  <c:v>6840.0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2412088"/>
        <c:axId val="-2142409112"/>
      </c:barChart>
      <c:catAx>
        <c:axId val="-214241208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2409112"/>
        <c:crosses val="autoZero"/>
        <c:auto val="1"/>
        <c:lblAlgn val="ctr"/>
        <c:lblOffset val="100"/>
        <c:noMultiLvlLbl val="0"/>
      </c:catAx>
      <c:valAx>
        <c:axId val="-2142409112"/>
        <c:scaling>
          <c:orientation val="minMax"/>
        </c:scaling>
        <c:delete val="0"/>
        <c:axPos val="l"/>
        <c:majorGridlines/>
        <c:numFmt formatCode="#,##0" sourceLinked="1"/>
        <c:majorTickMark val="none"/>
        <c:minorTickMark val="none"/>
        <c:tickLblPos val="nextTo"/>
        <c:crossAx val="-2142412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>
          <a:latin typeface="Eurostile"/>
          <a:cs typeface="Eurostile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'Registrations - Make'!$H$5:$H$24</c:f>
              <c:strCache>
                <c:ptCount val="20"/>
                <c:pt idx="0">
                  <c:v>VW</c:v>
                </c:pt>
                <c:pt idx="1">
                  <c:v>Mercedes Benz</c:v>
                </c:pt>
                <c:pt idx="2">
                  <c:v>Opel</c:v>
                </c:pt>
                <c:pt idx="3">
                  <c:v>Audi</c:v>
                </c:pt>
                <c:pt idx="4">
                  <c:v>Renault</c:v>
                </c:pt>
                <c:pt idx="5">
                  <c:v>Ford</c:v>
                </c:pt>
                <c:pt idx="6">
                  <c:v>Fiat</c:v>
                </c:pt>
                <c:pt idx="7">
                  <c:v>Peugeot</c:v>
                </c:pt>
                <c:pt idx="8">
                  <c:v>BMW</c:v>
                </c:pt>
                <c:pt idx="9">
                  <c:v>Citroën</c:v>
                </c:pt>
                <c:pt idx="10">
                  <c:v>Toyota</c:v>
                </c:pt>
                <c:pt idx="11">
                  <c:v>MAN</c:v>
                </c:pt>
                <c:pt idx="12">
                  <c:v>Seat</c:v>
                </c:pt>
                <c:pt idx="13">
                  <c:v>IVECO</c:v>
                </c:pt>
                <c:pt idx="14">
                  <c:v>Nissan</c:v>
                </c:pt>
                <c:pt idx="15">
                  <c:v>Skoda</c:v>
                </c:pt>
                <c:pt idx="16">
                  <c:v>Mitsubishi</c:v>
                </c:pt>
                <c:pt idx="17">
                  <c:v>Hyundai</c:v>
                </c:pt>
                <c:pt idx="18">
                  <c:v>Zastava</c:v>
                </c:pt>
                <c:pt idx="19">
                  <c:v>Volvo</c:v>
                </c:pt>
              </c:strCache>
            </c:strRef>
          </c:cat>
          <c:val>
            <c:numRef>
              <c:f>'Registrations - Make'!$I$5:$I$24</c:f>
              <c:numCache>
                <c:formatCode>#,##0</c:formatCode>
                <c:ptCount val="20"/>
                <c:pt idx="0">
                  <c:v>103687.0</c:v>
                </c:pt>
                <c:pt idx="1">
                  <c:v>41407.0</c:v>
                </c:pt>
                <c:pt idx="2">
                  <c:v>37705.0</c:v>
                </c:pt>
                <c:pt idx="3">
                  <c:v>16101.0</c:v>
                </c:pt>
                <c:pt idx="4">
                  <c:v>10743.0</c:v>
                </c:pt>
                <c:pt idx="5">
                  <c:v>10482.0</c:v>
                </c:pt>
                <c:pt idx="6">
                  <c:v>8414.0</c:v>
                </c:pt>
                <c:pt idx="7">
                  <c:v>7670.0</c:v>
                </c:pt>
                <c:pt idx="8">
                  <c:v>7397.0</c:v>
                </c:pt>
                <c:pt idx="9">
                  <c:v>3251.0</c:v>
                </c:pt>
                <c:pt idx="10">
                  <c:v>3035.0</c:v>
                </c:pt>
                <c:pt idx="11">
                  <c:v>2555.0</c:v>
                </c:pt>
                <c:pt idx="12">
                  <c:v>2508.0</c:v>
                </c:pt>
                <c:pt idx="13">
                  <c:v>2304.0</c:v>
                </c:pt>
                <c:pt idx="14">
                  <c:v>2234.0</c:v>
                </c:pt>
                <c:pt idx="15">
                  <c:v>1856.0</c:v>
                </c:pt>
                <c:pt idx="16">
                  <c:v>1855.0</c:v>
                </c:pt>
                <c:pt idx="17">
                  <c:v>1819.0</c:v>
                </c:pt>
                <c:pt idx="18">
                  <c:v>1344.0</c:v>
                </c:pt>
                <c:pt idx="19">
                  <c:v>1284.0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9540312"/>
        <c:axId val="-2139537368"/>
      </c:barChart>
      <c:catAx>
        <c:axId val="-21395403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9537368"/>
        <c:crosses val="autoZero"/>
        <c:auto val="1"/>
        <c:lblAlgn val="ctr"/>
        <c:lblOffset val="100"/>
        <c:noMultiLvlLbl val="0"/>
      </c:catAx>
      <c:valAx>
        <c:axId val="-213953736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-21395403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400">
          <a:latin typeface="Eurostile"/>
          <a:cs typeface="Eurostile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'Registrations - Year'!$B$1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cat>
            <c:numRef>
              <c:f>'Registrations - Year'!$A$29:$A$73</c:f>
              <c:numCache>
                <c:formatCode>General</c:formatCode>
                <c:ptCount val="45"/>
                <c:pt idx="0">
                  <c:v>1970.0</c:v>
                </c:pt>
                <c:pt idx="1">
                  <c:v>1971.0</c:v>
                </c:pt>
                <c:pt idx="2">
                  <c:v>1972.0</c:v>
                </c:pt>
                <c:pt idx="3">
                  <c:v>1973.0</c:v>
                </c:pt>
                <c:pt idx="4">
                  <c:v>1974.0</c:v>
                </c:pt>
                <c:pt idx="5">
                  <c:v>1975.0</c:v>
                </c:pt>
                <c:pt idx="6">
                  <c:v>1976.0</c:v>
                </c:pt>
                <c:pt idx="7">
                  <c:v>1977.0</c:v>
                </c:pt>
                <c:pt idx="8">
                  <c:v>1978.0</c:v>
                </c:pt>
                <c:pt idx="9">
                  <c:v>1979.0</c:v>
                </c:pt>
                <c:pt idx="10">
                  <c:v>1980.0</c:v>
                </c:pt>
                <c:pt idx="11">
                  <c:v>1981.0</c:v>
                </c:pt>
                <c:pt idx="12">
                  <c:v>1982.0</c:v>
                </c:pt>
                <c:pt idx="13">
                  <c:v>1983.0</c:v>
                </c:pt>
                <c:pt idx="14">
                  <c:v>1984.0</c:v>
                </c:pt>
                <c:pt idx="15">
                  <c:v>1985.0</c:v>
                </c:pt>
                <c:pt idx="16">
                  <c:v>1986.0</c:v>
                </c:pt>
                <c:pt idx="17">
                  <c:v>1987.0</c:v>
                </c:pt>
                <c:pt idx="18">
                  <c:v>1988.0</c:v>
                </c:pt>
                <c:pt idx="19">
                  <c:v>1989.0</c:v>
                </c:pt>
                <c:pt idx="20">
                  <c:v>1990.0</c:v>
                </c:pt>
                <c:pt idx="21">
                  <c:v>1991.0</c:v>
                </c:pt>
                <c:pt idx="22">
                  <c:v>1992.0</c:v>
                </c:pt>
                <c:pt idx="23">
                  <c:v>1993.0</c:v>
                </c:pt>
                <c:pt idx="24">
                  <c:v>1994.0</c:v>
                </c:pt>
                <c:pt idx="25">
                  <c:v>1995.0</c:v>
                </c:pt>
                <c:pt idx="26">
                  <c:v>1996.0</c:v>
                </c:pt>
                <c:pt idx="27">
                  <c:v>1997.0</c:v>
                </c:pt>
                <c:pt idx="28">
                  <c:v>1998.0</c:v>
                </c:pt>
                <c:pt idx="29">
                  <c:v>1999.0</c:v>
                </c:pt>
                <c:pt idx="30">
                  <c:v>2000.0</c:v>
                </c:pt>
                <c:pt idx="31">
                  <c:v>2001.0</c:v>
                </c:pt>
                <c:pt idx="32">
                  <c:v>2002.0</c:v>
                </c:pt>
                <c:pt idx="33">
                  <c:v>2003.0</c:v>
                </c:pt>
                <c:pt idx="34">
                  <c:v>2004.0</c:v>
                </c:pt>
                <c:pt idx="35">
                  <c:v>2005.0</c:v>
                </c:pt>
                <c:pt idx="36">
                  <c:v>2006.0</c:v>
                </c:pt>
                <c:pt idx="37">
                  <c:v>2007.0</c:v>
                </c:pt>
                <c:pt idx="38">
                  <c:v>2008.0</c:v>
                </c:pt>
                <c:pt idx="39">
                  <c:v>2009.0</c:v>
                </c:pt>
                <c:pt idx="40">
                  <c:v>2010.0</c:v>
                </c:pt>
                <c:pt idx="41">
                  <c:v>2011.0</c:v>
                </c:pt>
                <c:pt idx="42">
                  <c:v>2012.0</c:v>
                </c:pt>
                <c:pt idx="43">
                  <c:v>2013.0</c:v>
                </c:pt>
                <c:pt idx="44">
                  <c:v>2014.0</c:v>
                </c:pt>
              </c:numCache>
            </c:numRef>
          </c:cat>
          <c:val>
            <c:numRef>
              <c:f>'Registrations - Year'!$B$29:$B$73</c:f>
              <c:numCache>
                <c:formatCode>#,##0</c:formatCode>
                <c:ptCount val="45"/>
                <c:pt idx="0">
                  <c:v>5.0</c:v>
                </c:pt>
                <c:pt idx="1">
                  <c:v>9.0</c:v>
                </c:pt>
                <c:pt idx="2">
                  <c:v>9.0</c:v>
                </c:pt>
                <c:pt idx="3">
                  <c:v>11.0</c:v>
                </c:pt>
                <c:pt idx="4">
                  <c:v>17.0</c:v>
                </c:pt>
                <c:pt idx="5">
                  <c:v>17.0</c:v>
                </c:pt>
                <c:pt idx="6">
                  <c:v>20.0</c:v>
                </c:pt>
                <c:pt idx="7">
                  <c:v>51.0</c:v>
                </c:pt>
                <c:pt idx="8">
                  <c:v>46.0</c:v>
                </c:pt>
                <c:pt idx="9">
                  <c:v>87.0</c:v>
                </c:pt>
                <c:pt idx="10">
                  <c:v>154.0</c:v>
                </c:pt>
                <c:pt idx="11">
                  <c:v>155.0</c:v>
                </c:pt>
                <c:pt idx="12">
                  <c:v>218.0</c:v>
                </c:pt>
                <c:pt idx="13">
                  <c:v>363.0</c:v>
                </c:pt>
                <c:pt idx="14">
                  <c:v>970.0</c:v>
                </c:pt>
                <c:pt idx="15">
                  <c:v>1621.0</c:v>
                </c:pt>
                <c:pt idx="16">
                  <c:v>2497.0</c:v>
                </c:pt>
                <c:pt idx="17">
                  <c:v>3218.0</c:v>
                </c:pt>
                <c:pt idx="18">
                  <c:v>3462.0</c:v>
                </c:pt>
                <c:pt idx="19">
                  <c:v>3704.0</c:v>
                </c:pt>
                <c:pt idx="20">
                  <c:v>3583.0</c:v>
                </c:pt>
                <c:pt idx="21">
                  <c:v>3513.0</c:v>
                </c:pt>
                <c:pt idx="22">
                  <c:v>3329.0</c:v>
                </c:pt>
                <c:pt idx="23">
                  <c:v>2144.0</c:v>
                </c:pt>
                <c:pt idx="24">
                  <c:v>1848.0</c:v>
                </c:pt>
                <c:pt idx="25">
                  <c:v>2037.0</c:v>
                </c:pt>
                <c:pt idx="26">
                  <c:v>2196.0</c:v>
                </c:pt>
                <c:pt idx="27">
                  <c:v>2661.0</c:v>
                </c:pt>
                <c:pt idx="28">
                  <c:v>3395.0</c:v>
                </c:pt>
                <c:pt idx="29">
                  <c:v>4012.0</c:v>
                </c:pt>
                <c:pt idx="30">
                  <c:v>3350.0</c:v>
                </c:pt>
                <c:pt idx="31">
                  <c:v>4720.0</c:v>
                </c:pt>
                <c:pt idx="32">
                  <c:v>9728.0</c:v>
                </c:pt>
                <c:pt idx="33">
                  <c:v>4933.0</c:v>
                </c:pt>
                <c:pt idx="34">
                  <c:v>3565.0</c:v>
                </c:pt>
                <c:pt idx="35">
                  <c:v>2927.0</c:v>
                </c:pt>
                <c:pt idx="36">
                  <c:v>1858.0</c:v>
                </c:pt>
                <c:pt idx="37">
                  <c:v>1108.0</c:v>
                </c:pt>
                <c:pt idx="38">
                  <c:v>939.0</c:v>
                </c:pt>
                <c:pt idx="39">
                  <c:v>725.0</c:v>
                </c:pt>
                <c:pt idx="40">
                  <c:v>1995.0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'Registrations - Year'!$C$1</c:f>
              <c:strCache>
                <c:ptCount val="1"/>
                <c:pt idx="0">
                  <c:v>2011</c:v>
                </c:pt>
              </c:strCache>
            </c:strRef>
          </c:tx>
          <c:marker>
            <c:symbol val="none"/>
          </c:marker>
          <c:cat>
            <c:numRef>
              <c:f>'Registrations - Year'!$A$29:$A$73</c:f>
              <c:numCache>
                <c:formatCode>General</c:formatCode>
                <c:ptCount val="45"/>
                <c:pt idx="0">
                  <c:v>1970.0</c:v>
                </c:pt>
                <c:pt idx="1">
                  <c:v>1971.0</c:v>
                </c:pt>
                <c:pt idx="2">
                  <c:v>1972.0</c:v>
                </c:pt>
                <c:pt idx="3">
                  <c:v>1973.0</c:v>
                </c:pt>
                <c:pt idx="4">
                  <c:v>1974.0</c:v>
                </c:pt>
                <c:pt idx="5">
                  <c:v>1975.0</c:v>
                </c:pt>
                <c:pt idx="6">
                  <c:v>1976.0</c:v>
                </c:pt>
                <c:pt idx="7">
                  <c:v>1977.0</c:v>
                </c:pt>
                <c:pt idx="8">
                  <c:v>1978.0</c:v>
                </c:pt>
                <c:pt idx="9">
                  <c:v>1979.0</c:v>
                </c:pt>
                <c:pt idx="10">
                  <c:v>1980.0</c:v>
                </c:pt>
                <c:pt idx="11">
                  <c:v>1981.0</c:v>
                </c:pt>
                <c:pt idx="12">
                  <c:v>1982.0</c:v>
                </c:pt>
                <c:pt idx="13">
                  <c:v>1983.0</c:v>
                </c:pt>
                <c:pt idx="14">
                  <c:v>1984.0</c:v>
                </c:pt>
                <c:pt idx="15">
                  <c:v>1985.0</c:v>
                </c:pt>
                <c:pt idx="16">
                  <c:v>1986.0</c:v>
                </c:pt>
                <c:pt idx="17">
                  <c:v>1987.0</c:v>
                </c:pt>
                <c:pt idx="18">
                  <c:v>1988.0</c:v>
                </c:pt>
                <c:pt idx="19">
                  <c:v>1989.0</c:v>
                </c:pt>
                <c:pt idx="20">
                  <c:v>1990.0</c:v>
                </c:pt>
                <c:pt idx="21">
                  <c:v>1991.0</c:v>
                </c:pt>
                <c:pt idx="22">
                  <c:v>1992.0</c:v>
                </c:pt>
                <c:pt idx="23">
                  <c:v>1993.0</c:v>
                </c:pt>
                <c:pt idx="24">
                  <c:v>1994.0</c:v>
                </c:pt>
                <c:pt idx="25">
                  <c:v>1995.0</c:v>
                </c:pt>
                <c:pt idx="26">
                  <c:v>1996.0</c:v>
                </c:pt>
                <c:pt idx="27">
                  <c:v>1997.0</c:v>
                </c:pt>
                <c:pt idx="28">
                  <c:v>1998.0</c:v>
                </c:pt>
                <c:pt idx="29">
                  <c:v>1999.0</c:v>
                </c:pt>
                <c:pt idx="30">
                  <c:v>2000.0</c:v>
                </c:pt>
                <c:pt idx="31">
                  <c:v>2001.0</c:v>
                </c:pt>
                <c:pt idx="32">
                  <c:v>2002.0</c:v>
                </c:pt>
                <c:pt idx="33">
                  <c:v>2003.0</c:v>
                </c:pt>
                <c:pt idx="34">
                  <c:v>2004.0</c:v>
                </c:pt>
                <c:pt idx="35">
                  <c:v>2005.0</c:v>
                </c:pt>
                <c:pt idx="36">
                  <c:v>2006.0</c:v>
                </c:pt>
                <c:pt idx="37">
                  <c:v>2007.0</c:v>
                </c:pt>
                <c:pt idx="38">
                  <c:v>2008.0</c:v>
                </c:pt>
                <c:pt idx="39">
                  <c:v>2009.0</c:v>
                </c:pt>
                <c:pt idx="40">
                  <c:v>2010.0</c:v>
                </c:pt>
                <c:pt idx="41">
                  <c:v>2011.0</c:v>
                </c:pt>
                <c:pt idx="42">
                  <c:v>2012.0</c:v>
                </c:pt>
                <c:pt idx="43">
                  <c:v>2013.0</c:v>
                </c:pt>
                <c:pt idx="44">
                  <c:v>2014.0</c:v>
                </c:pt>
              </c:numCache>
            </c:numRef>
          </c:cat>
          <c:val>
            <c:numRef>
              <c:f>'Registrations - Year'!$C$29:$C$73</c:f>
              <c:numCache>
                <c:formatCode>#,##0</c:formatCode>
                <c:ptCount val="45"/>
                <c:pt idx="0">
                  <c:v>12.0</c:v>
                </c:pt>
                <c:pt idx="1">
                  <c:v>14.0</c:v>
                </c:pt>
                <c:pt idx="2">
                  <c:v>18.0</c:v>
                </c:pt>
                <c:pt idx="3">
                  <c:v>12.0</c:v>
                </c:pt>
                <c:pt idx="4">
                  <c:v>24.0</c:v>
                </c:pt>
                <c:pt idx="5">
                  <c:v>26.0</c:v>
                </c:pt>
                <c:pt idx="6">
                  <c:v>36.0</c:v>
                </c:pt>
                <c:pt idx="7">
                  <c:v>89.0</c:v>
                </c:pt>
                <c:pt idx="8">
                  <c:v>144.0</c:v>
                </c:pt>
                <c:pt idx="9">
                  <c:v>244.0</c:v>
                </c:pt>
                <c:pt idx="10">
                  <c:v>461.0</c:v>
                </c:pt>
                <c:pt idx="11">
                  <c:v>747.0</c:v>
                </c:pt>
                <c:pt idx="12">
                  <c:v>1332.0</c:v>
                </c:pt>
                <c:pt idx="13">
                  <c:v>2220.0</c:v>
                </c:pt>
                <c:pt idx="14">
                  <c:v>6110.0</c:v>
                </c:pt>
                <c:pt idx="15">
                  <c:v>11785.0</c:v>
                </c:pt>
                <c:pt idx="16">
                  <c:v>18703.0</c:v>
                </c:pt>
                <c:pt idx="17">
                  <c:v>22117.0</c:v>
                </c:pt>
                <c:pt idx="18">
                  <c:v>23011.0</c:v>
                </c:pt>
                <c:pt idx="19">
                  <c:v>22718.0</c:v>
                </c:pt>
                <c:pt idx="20">
                  <c:v>22185.0</c:v>
                </c:pt>
                <c:pt idx="21">
                  <c:v>22423.0</c:v>
                </c:pt>
                <c:pt idx="22">
                  <c:v>20929.0</c:v>
                </c:pt>
                <c:pt idx="23">
                  <c:v>13295.0</c:v>
                </c:pt>
                <c:pt idx="24">
                  <c:v>10156.0</c:v>
                </c:pt>
                <c:pt idx="25">
                  <c:v>7764.0</c:v>
                </c:pt>
                <c:pt idx="26">
                  <c:v>7645.0</c:v>
                </c:pt>
                <c:pt idx="27">
                  <c:v>9576.0</c:v>
                </c:pt>
                <c:pt idx="28">
                  <c:v>16082.0</c:v>
                </c:pt>
                <c:pt idx="29">
                  <c:v>20382.0</c:v>
                </c:pt>
                <c:pt idx="30">
                  <c:v>18695.0</c:v>
                </c:pt>
                <c:pt idx="31">
                  <c:v>21384.0</c:v>
                </c:pt>
                <c:pt idx="32">
                  <c:v>23037.0</c:v>
                </c:pt>
                <c:pt idx="33">
                  <c:v>19616.0</c:v>
                </c:pt>
                <c:pt idx="34">
                  <c:v>14481.0</c:v>
                </c:pt>
                <c:pt idx="35">
                  <c:v>10828.0</c:v>
                </c:pt>
                <c:pt idx="36">
                  <c:v>7121.0</c:v>
                </c:pt>
                <c:pt idx="37">
                  <c:v>5318.0</c:v>
                </c:pt>
                <c:pt idx="38">
                  <c:v>4610.0</c:v>
                </c:pt>
                <c:pt idx="39">
                  <c:v>2532.0</c:v>
                </c:pt>
                <c:pt idx="40">
                  <c:v>2507.0</c:v>
                </c:pt>
                <c:pt idx="41">
                  <c:v>2446.0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'Registrations - Year'!$D$1</c:f>
              <c:strCache>
                <c:ptCount val="1"/>
                <c:pt idx="0">
                  <c:v>2012</c:v>
                </c:pt>
              </c:strCache>
            </c:strRef>
          </c:tx>
          <c:marker>
            <c:symbol val="none"/>
          </c:marker>
          <c:cat>
            <c:numRef>
              <c:f>'Registrations - Year'!$A$29:$A$73</c:f>
              <c:numCache>
                <c:formatCode>General</c:formatCode>
                <c:ptCount val="45"/>
                <c:pt idx="0">
                  <c:v>1970.0</c:v>
                </c:pt>
                <c:pt idx="1">
                  <c:v>1971.0</c:v>
                </c:pt>
                <c:pt idx="2">
                  <c:v>1972.0</c:v>
                </c:pt>
                <c:pt idx="3">
                  <c:v>1973.0</c:v>
                </c:pt>
                <c:pt idx="4">
                  <c:v>1974.0</c:v>
                </c:pt>
                <c:pt idx="5">
                  <c:v>1975.0</c:v>
                </c:pt>
                <c:pt idx="6">
                  <c:v>1976.0</c:v>
                </c:pt>
                <c:pt idx="7">
                  <c:v>1977.0</c:v>
                </c:pt>
                <c:pt idx="8">
                  <c:v>1978.0</c:v>
                </c:pt>
                <c:pt idx="9">
                  <c:v>1979.0</c:v>
                </c:pt>
                <c:pt idx="10">
                  <c:v>1980.0</c:v>
                </c:pt>
                <c:pt idx="11">
                  <c:v>1981.0</c:v>
                </c:pt>
                <c:pt idx="12">
                  <c:v>1982.0</c:v>
                </c:pt>
                <c:pt idx="13">
                  <c:v>1983.0</c:v>
                </c:pt>
                <c:pt idx="14">
                  <c:v>1984.0</c:v>
                </c:pt>
                <c:pt idx="15">
                  <c:v>1985.0</c:v>
                </c:pt>
                <c:pt idx="16">
                  <c:v>1986.0</c:v>
                </c:pt>
                <c:pt idx="17">
                  <c:v>1987.0</c:v>
                </c:pt>
                <c:pt idx="18">
                  <c:v>1988.0</c:v>
                </c:pt>
                <c:pt idx="19">
                  <c:v>1989.0</c:v>
                </c:pt>
                <c:pt idx="20">
                  <c:v>1990.0</c:v>
                </c:pt>
                <c:pt idx="21">
                  <c:v>1991.0</c:v>
                </c:pt>
                <c:pt idx="22">
                  <c:v>1992.0</c:v>
                </c:pt>
                <c:pt idx="23">
                  <c:v>1993.0</c:v>
                </c:pt>
                <c:pt idx="24">
                  <c:v>1994.0</c:v>
                </c:pt>
                <c:pt idx="25">
                  <c:v>1995.0</c:v>
                </c:pt>
                <c:pt idx="26">
                  <c:v>1996.0</c:v>
                </c:pt>
                <c:pt idx="27">
                  <c:v>1997.0</c:v>
                </c:pt>
                <c:pt idx="28">
                  <c:v>1998.0</c:v>
                </c:pt>
                <c:pt idx="29">
                  <c:v>1999.0</c:v>
                </c:pt>
                <c:pt idx="30">
                  <c:v>2000.0</c:v>
                </c:pt>
                <c:pt idx="31">
                  <c:v>2001.0</c:v>
                </c:pt>
                <c:pt idx="32">
                  <c:v>2002.0</c:v>
                </c:pt>
                <c:pt idx="33">
                  <c:v>2003.0</c:v>
                </c:pt>
                <c:pt idx="34">
                  <c:v>2004.0</c:v>
                </c:pt>
                <c:pt idx="35">
                  <c:v>2005.0</c:v>
                </c:pt>
                <c:pt idx="36">
                  <c:v>2006.0</c:v>
                </c:pt>
                <c:pt idx="37">
                  <c:v>2007.0</c:v>
                </c:pt>
                <c:pt idx="38">
                  <c:v>2008.0</c:v>
                </c:pt>
                <c:pt idx="39">
                  <c:v>2009.0</c:v>
                </c:pt>
                <c:pt idx="40">
                  <c:v>2010.0</c:v>
                </c:pt>
                <c:pt idx="41">
                  <c:v>2011.0</c:v>
                </c:pt>
                <c:pt idx="42">
                  <c:v>2012.0</c:v>
                </c:pt>
                <c:pt idx="43">
                  <c:v>2013.0</c:v>
                </c:pt>
                <c:pt idx="44">
                  <c:v>2014.0</c:v>
                </c:pt>
              </c:numCache>
            </c:numRef>
          </c:cat>
          <c:val>
            <c:numRef>
              <c:f>'Registrations - Year'!$D$29:$D$73</c:f>
              <c:numCache>
                <c:formatCode>#,##0</c:formatCode>
                <c:ptCount val="45"/>
                <c:pt idx="0">
                  <c:v>32.0</c:v>
                </c:pt>
                <c:pt idx="1">
                  <c:v>39.0</c:v>
                </c:pt>
                <c:pt idx="2">
                  <c:v>54.0</c:v>
                </c:pt>
                <c:pt idx="3">
                  <c:v>51.0</c:v>
                </c:pt>
                <c:pt idx="4">
                  <c:v>70.0</c:v>
                </c:pt>
                <c:pt idx="5">
                  <c:v>81.0</c:v>
                </c:pt>
                <c:pt idx="6">
                  <c:v>79.0</c:v>
                </c:pt>
                <c:pt idx="7">
                  <c:v>145.0</c:v>
                </c:pt>
                <c:pt idx="8">
                  <c:v>263.0</c:v>
                </c:pt>
                <c:pt idx="9">
                  <c:v>418.0</c:v>
                </c:pt>
                <c:pt idx="10">
                  <c:v>670.0</c:v>
                </c:pt>
                <c:pt idx="11">
                  <c:v>908.0</c:v>
                </c:pt>
                <c:pt idx="12">
                  <c:v>1282.0</c:v>
                </c:pt>
                <c:pt idx="13">
                  <c:v>2166.0</c:v>
                </c:pt>
                <c:pt idx="14">
                  <c:v>5295.0</c:v>
                </c:pt>
                <c:pt idx="15">
                  <c:v>9002.0</c:v>
                </c:pt>
                <c:pt idx="16">
                  <c:v>14055.0</c:v>
                </c:pt>
                <c:pt idx="17">
                  <c:v>17781.0</c:v>
                </c:pt>
                <c:pt idx="18">
                  <c:v>19498.0</c:v>
                </c:pt>
                <c:pt idx="19">
                  <c:v>19943.0</c:v>
                </c:pt>
                <c:pt idx="20">
                  <c:v>19029.0</c:v>
                </c:pt>
                <c:pt idx="21">
                  <c:v>18654.0</c:v>
                </c:pt>
                <c:pt idx="22">
                  <c:v>16330.0</c:v>
                </c:pt>
                <c:pt idx="23">
                  <c:v>10246.0</c:v>
                </c:pt>
                <c:pt idx="24">
                  <c:v>7946.0</c:v>
                </c:pt>
                <c:pt idx="25">
                  <c:v>6345.0</c:v>
                </c:pt>
                <c:pt idx="26">
                  <c:v>6183.0</c:v>
                </c:pt>
                <c:pt idx="27">
                  <c:v>7593.0</c:v>
                </c:pt>
                <c:pt idx="28">
                  <c:v>12288.0</c:v>
                </c:pt>
                <c:pt idx="29">
                  <c:v>17571.0</c:v>
                </c:pt>
                <c:pt idx="30">
                  <c:v>15991.0</c:v>
                </c:pt>
                <c:pt idx="31">
                  <c:v>16479.0</c:v>
                </c:pt>
                <c:pt idx="32">
                  <c:v>16856.0</c:v>
                </c:pt>
                <c:pt idx="33">
                  <c:v>14274.0</c:v>
                </c:pt>
                <c:pt idx="34">
                  <c:v>10966.0</c:v>
                </c:pt>
                <c:pt idx="35">
                  <c:v>7825.0</c:v>
                </c:pt>
                <c:pt idx="36">
                  <c:v>5260.0</c:v>
                </c:pt>
                <c:pt idx="37">
                  <c:v>4185.0</c:v>
                </c:pt>
                <c:pt idx="38">
                  <c:v>3753.0</c:v>
                </c:pt>
                <c:pt idx="39">
                  <c:v>2064.0</c:v>
                </c:pt>
                <c:pt idx="40">
                  <c:v>1889.0</c:v>
                </c:pt>
                <c:pt idx="41">
                  <c:v>1803.0</c:v>
                </c:pt>
                <c:pt idx="42">
                  <c:v>1286.0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'Registrations - Year'!$E$1</c:f>
              <c:strCache>
                <c:ptCount val="1"/>
                <c:pt idx="0">
                  <c:v>2013</c:v>
                </c:pt>
              </c:strCache>
            </c:strRef>
          </c:tx>
          <c:marker>
            <c:symbol val="none"/>
          </c:marker>
          <c:cat>
            <c:numRef>
              <c:f>'Registrations - Year'!$A$29:$A$73</c:f>
              <c:numCache>
                <c:formatCode>General</c:formatCode>
                <c:ptCount val="45"/>
                <c:pt idx="0">
                  <c:v>1970.0</c:v>
                </c:pt>
                <c:pt idx="1">
                  <c:v>1971.0</c:v>
                </c:pt>
                <c:pt idx="2">
                  <c:v>1972.0</c:v>
                </c:pt>
                <c:pt idx="3">
                  <c:v>1973.0</c:v>
                </c:pt>
                <c:pt idx="4">
                  <c:v>1974.0</c:v>
                </c:pt>
                <c:pt idx="5">
                  <c:v>1975.0</c:v>
                </c:pt>
                <c:pt idx="6">
                  <c:v>1976.0</c:v>
                </c:pt>
                <c:pt idx="7">
                  <c:v>1977.0</c:v>
                </c:pt>
                <c:pt idx="8">
                  <c:v>1978.0</c:v>
                </c:pt>
                <c:pt idx="9">
                  <c:v>1979.0</c:v>
                </c:pt>
                <c:pt idx="10">
                  <c:v>1980.0</c:v>
                </c:pt>
                <c:pt idx="11">
                  <c:v>1981.0</c:v>
                </c:pt>
                <c:pt idx="12">
                  <c:v>1982.0</c:v>
                </c:pt>
                <c:pt idx="13">
                  <c:v>1983.0</c:v>
                </c:pt>
                <c:pt idx="14">
                  <c:v>1984.0</c:v>
                </c:pt>
                <c:pt idx="15">
                  <c:v>1985.0</c:v>
                </c:pt>
                <c:pt idx="16">
                  <c:v>1986.0</c:v>
                </c:pt>
                <c:pt idx="17">
                  <c:v>1987.0</c:v>
                </c:pt>
                <c:pt idx="18">
                  <c:v>1988.0</c:v>
                </c:pt>
                <c:pt idx="19">
                  <c:v>1989.0</c:v>
                </c:pt>
                <c:pt idx="20">
                  <c:v>1990.0</c:v>
                </c:pt>
                <c:pt idx="21">
                  <c:v>1991.0</c:v>
                </c:pt>
                <c:pt idx="22">
                  <c:v>1992.0</c:v>
                </c:pt>
                <c:pt idx="23">
                  <c:v>1993.0</c:v>
                </c:pt>
                <c:pt idx="24">
                  <c:v>1994.0</c:v>
                </c:pt>
                <c:pt idx="25">
                  <c:v>1995.0</c:v>
                </c:pt>
                <c:pt idx="26">
                  <c:v>1996.0</c:v>
                </c:pt>
                <c:pt idx="27">
                  <c:v>1997.0</c:v>
                </c:pt>
                <c:pt idx="28">
                  <c:v>1998.0</c:v>
                </c:pt>
                <c:pt idx="29">
                  <c:v>1999.0</c:v>
                </c:pt>
                <c:pt idx="30">
                  <c:v>2000.0</c:v>
                </c:pt>
                <c:pt idx="31">
                  <c:v>2001.0</c:v>
                </c:pt>
                <c:pt idx="32">
                  <c:v>2002.0</c:v>
                </c:pt>
                <c:pt idx="33">
                  <c:v>2003.0</c:v>
                </c:pt>
                <c:pt idx="34">
                  <c:v>2004.0</c:v>
                </c:pt>
                <c:pt idx="35">
                  <c:v>2005.0</c:v>
                </c:pt>
                <c:pt idx="36">
                  <c:v>2006.0</c:v>
                </c:pt>
                <c:pt idx="37">
                  <c:v>2007.0</c:v>
                </c:pt>
                <c:pt idx="38">
                  <c:v>2008.0</c:v>
                </c:pt>
                <c:pt idx="39">
                  <c:v>2009.0</c:v>
                </c:pt>
                <c:pt idx="40">
                  <c:v>2010.0</c:v>
                </c:pt>
                <c:pt idx="41">
                  <c:v>2011.0</c:v>
                </c:pt>
                <c:pt idx="42">
                  <c:v>2012.0</c:v>
                </c:pt>
                <c:pt idx="43">
                  <c:v>2013.0</c:v>
                </c:pt>
                <c:pt idx="44">
                  <c:v>2014.0</c:v>
                </c:pt>
              </c:numCache>
            </c:numRef>
          </c:cat>
          <c:val>
            <c:numRef>
              <c:f>'Registrations - Year'!$E$29:$E$73</c:f>
              <c:numCache>
                <c:formatCode>#,##0</c:formatCode>
                <c:ptCount val="45"/>
                <c:pt idx="0">
                  <c:v>26.0</c:v>
                </c:pt>
                <c:pt idx="1">
                  <c:v>35.0</c:v>
                </c:pt>
                <c:pt idx="2">
                  <c:v>46.0</c:v>
                </c:pt>
                <c:pt idx="3">
                  <c:v>49.0</c:v>
                </c:pt>
                <c:pt idx="4">
                  <c:v>53.0</c:v>
                </c:pt>
                <c:pt idx="5">
                  <c:v>66.0</c:v>
                </c:pt>
                <c:pt idx="6">
                  <c:v>67.0</c:v>
                </c:pt>
                <c:pt idx="7">
                  <c:v>103.0</c:v>
                </c:pt>
                <c:pt idx="8">
                  <c:v>179.0</c:v>
                </c:pt>
                <c:pt idx="9">
                  <c:v>318.0</c:v>
                </c:pt>
                <c:pt idx="10">
                  <c:v>475.0</c:v>
                </c:pt>
                <c:pt idx="11">
                  <c:v>627.0</c:v>
                </c:pt>
                <c:pt idx="12">
                  <c:v>844.0</c:v>
                </c:pt>
                <c:pt idx="13">
                  <c:v>1531.0</c:v>
                </c:pt>
                <c:pt idx="14">
                  <c:v>3967.0</c:v>
                </c:pt>
                <c:pt idx="15">
                  <c:v>6761.0</c:v>
                </c:pt>
                <c:pt idx="16">
                  <c:v>10697.0</c:v>
                </c:pt>
                <c:pt idx="17">
                  <c:v>13673.0</c:v>
                </c:pt>
                <c:pt idx="18">
                  <c:v>15079.0</c:v>
                </c:pt>
                <c:pt idx="19">
                  <c:v>15506.0</c:v>
                </c:pt>
                <c:pt idx="20">
                  <c:v>14875.0</c:v>
                </c:pt>
                <c:pt idx="21">
                  <c:v>15043.0</c:v>
                </c:pt>
                <c:pt idx="22">
                  <c:v>13605.0</c:v>
                </c:pt>
                <c:pt idx="23">
                  <c:v>8638.0</c:v>
                </c:pt>
                <c:pt idx="24">
                  <c:v>6743.0</c:v>
                </c:pt>
                <c:pt idx="25">
                  <c:v>5323.0</c:v>
                </c:pt>
                <c:pt idx="26">
                  <c:v>5286.0</c:v>
                </c:pt>
                <c:pt idx="27">
                  <c:v>6677.0</c:v>
                </c:pt>
                <c:pt idx="28">
                  <c:v>11017.0</c:v>
                </c:pt>
                <c:pt idx="29">
                  <c:v>16124.0</c:v>
                </c:pt>
                <c:pt idx="30">
                  <c:v>17073.0</c:v>
                </c:pt>
                <c:pt idx="31">
                  <c:v>17305.0</c:v>
                </c:pt>
                <c:pt idx="32">
                  <c:v>17780.0</c:v>
                </c:pt>
                <c:pt idx="33">
                  <c:v>15230.0</c:v>
                </c:pt>
                <c:pt idx="34">
                  <c:v>12273.0</c:v>
                </c:pt>
                <c:pt idx="35">
                  <c:v>8948.0</c:v>
                </c:pt>
                <c:pt idx="36">
                  <c:v>5896.0</c:v>
                </c:pt>
                <c:pt idx="37">
                  <c:v>4722.0</c:v>
                </c:pt>
                <c:pt idx="38">
                  <c:v>4069.0</c:v>
                </c:pt>
                <c:pt idx="39">
                  <c:v>2456.0</c:v>
                </c:pt>
                <c:pt idx="40">
                  <c:v>2083.0</c:v>
                </c:pt>
                <c:pt idx="41">
                  <c:v>1797.0</c:v>
                </c:pt>
                <c:pt idx="42">
                  <c:v>1472.0</c:v>
                </c:pt>
                <c:pt idx="43">
                  <c:v>1125.0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'Registrations - Year'!$F$1</c:f>
              <c:strCache>
                <c:ptCount val="1"/>
                <c:pt idx="0">
                  <c:v>2014</c:v>
                </c:pt>
              </c:strCache>
            </c:strRef>
          </c:tx>
          <c:marker>
            <c:symbol val="none"/>
          </c:marker>
          <c:cat>
            <c:numRef>
              <c:f>'Registrations - Year'!$A$29:$A$73</c:f>
              <c:numCache>
                <c:formatCode>General</c:formatCode>
                <c:ptCount val="45"/>
                <c:pt idx="0">
                  <c:v>1970.0</c:v>
                </c:pt>
                <c:pt idx="1">
                  <c:v>1971.0</c:v>
                </c:pt>
                <c:pt idx="2">
                  <c:v>1972.0</c:v>
                </c:pt>
                <c:pt idx="3">
                  <c:v>1973.0</c:v>
                </c:pt>
                <c:pt idx="4">
                  <c:v>1974.0</c:v>
                </c:pt>
                <c:pt idx="5">
                  <c:v>1975.0</c:v>
                </c:pt>
                <c:pt idx="6">
                  <c:v>1976.0</c:v>
                </c:pt>
                <c:pt idx="7">
                  <c:v>1977.0</c:v>
                </c:pt>
                <c:pt idx="8">
                  <c:v>1978.0</c:v>
                </c:pt>
                <c:pt idx="9">
                  <c:v>1979.0</c:v>
                </c:pt>
                <c:pt idx="10">
                  <c:v>1980.0</c:v>
                </c:pt>
                <c:pt idx="11">
                  <c:v>1981.0</c:v>
                </c:pt>
                <c:pt idx="12">
                  <c:v>1982.0</c:v>
                </c:pt>
                <c:pt idx="13">
                  <c:v>1983.0</c:v>
                </c:pt>
                <c:pt idx="14">
                  <c:v>1984.0</c:v>
                </c:pt>
                <c:pt idx="15">
                  <c:v>1985.0</c:v>
                </c:pt>
                <c:pt idx="16">
                  <c:v>1986.0</c:v>
                </c:pt>
                <c:pt idx="17">
                  <c:v>1987.0</c:v>
                </c:pt>
                <c:pt idx="18">
                  <c:v>1988.0</c:v>
                </c:pt>
                <c:pt idx="19">
                  <c:v>1989.0</c:v>
                </c:pt>
                <c:pt idx="20">
                  <c:v>1990.0</c:v>
                </c:pt>
                <c:pt idx="21">
                  <c:v>1991.0</c:v>
                </c:pt>
                <c:pt idx="22">
                  <c:v>1992.0</c:v>
                </c:pt>
                <c:pt idx="23">
                  <c:v>1993.0</c:v>
                </c:pt>
                <c:pt idx="24">
                  <c:v>1994.0</c:v>
                </c:pt>
                <c:pt idx="25">
                  <c:v>1995.0</c:v>
                </c:pt>
                <c:pt idx="26">
                  <c:v>1996.0</c:v>
                </c:pt>
                <c:pt idx="27">
                  <c:v>1997.0</c:v>
                </c:pt>
                <c:pt idx="28">
                  <c:v>1998.0</c:v>
                </c:pt>
                <c:pt idx="29">
                  <c:v>1999.0</c:v>
                </c:pt>
                <c:pt idx="30">
                  <c:v>2000.0</c:v>
                </c:pt>
                <c:pt idx="31">
                  <c:v>2001.0</c:v>
                </c:pt>
                <c:pt idx="32">
                  <c:v>2002.0</c:v>
                </c:pt>
                <c:pt idx="33">
                  <c:v>2003.0</c:v>
                </c:pt>
                <c:pt idx="34">
                  <c:v>2004.0</c:v>
                </c:pt>
                <c:pt idx="35">
                  <c:v>2005.0</c:v>
                </c:pt>
                <c:pt idx="36">
                  <c:v>2006.0</c:v>
                </c:pt>
                <c:pt idx="37">
                  <c:v>2007.0</c:v>
                </c:pt>
                <c:pt idx="38">
                  <c:v>2008.0</c:v>
                </c:pt>
                <c:pt idx="39">
                  <c:v>2009.0</c:v>
                </c:pt>
                <c:pt idx="40">
                  <c:v>2010.0</c:v>
                </c:pt>
                <c:pt idx="41">
                  <c:v>2011.0</c:v>
                </c:pt>
                <c:pt idx="42">
                  <c:v>2012.0</c:v>
                </c:pt>
                <c:pt idx="43">
                  <c:v>2013.0</c:v>
                </c:pt>
                <c:pt idx="44">
                  <c:v>2014.0</c:v>
                </c:pt>
              </c:numCache>
            </c:numRef>
          </c:cat>
          <c:val>
            <c:numRef>
              <c:f>'Registrations - Year'!$F$29:$F$73</c:f>
              <c:numCache>
                <c:formatCode>#,##0</c:formatCode>
                <c:ptCount val="45"/>
                <c:pt idx="0">
                  <c:v>33.0</c:v>
                </c:pt>
                <c:pt idx="1">
                  <c:v>46.0</c:v>
                </c:pt>
                <c:pt idx="2">
                  <c:v>52.0</c:v>
                </c:pt>
                <c:pt idx="3">
                  <c:v>70.0</c:v>
                </c:pt>
                <c:pt idx="4">
                  <c:v>71.0</c:v>
                </c:pt>
                <c:pt idx="5">
                  <c:v>74.0</c:v>
                </c:pt>
                <c:pt idx="6">
                  <c:v>74.0</c:v>
                </c:pt>
                <c:pt idx="7">
                  <c:v>124.0</c:v>
                </c:pt>
                <c:pt idx="8">
                  <c:v>213.0</c:v>
                </c:pt>
                <c:pt idx="9">
                  <c:v>357.0</c:v>
                </c:pt>
                <c:pt idx="10">
                  <c:v>512.0</c:v>
                </c:pt>
                <c:pt idx="11">
                  <c:v>662.0</c:v>
                </c:pt>
                <c:pt idx="12">
                  <c:v>921.0</c:v>
                </c:pt>
                <c:pt idx="13">
                  <c:v>1590.0</c:v>
                </c:pt>
                <c:pt idx="14">
                  <c:v>4064.0</c:v>
                </c:pt>
                <c:pt idx="15">
                  <c:v>6865.0</c:v>
                </c:pt>
                <c:pt idx="16">
                  <c:v>10749.0</c:v>
                </c:pt>
                <c:pt idx="17">
                  <c:v>13793.0</c:v>
                </c:pt>
                <c:pt idx="18">
                  <c:v>15194.0</c:v>
                </c:pt>
                <c:pt idx="19">
                  <c:v>15622.0</c:v>
                </c:pt>
                <c:pt idx="20">
                  <c:v>14955.0</c:v>
                </c:pt>
                <c:pt idx="21">
                  <c:v>15128.0</c:v>
                </c:pt>
                <c:pt idx="22">
                  <c:v>13646.0</c:v>
                </c:pt>
                <c:pt idx="23">
                  <c:v>8682.0</c:v>
                </c:pt>
                <c:pt idx="24">
                  <c:v>6766.0</c:v>
                </c:pt>
                <c:pt idx="25">
                  <c:v>5334.0</c:v>
                </c:pt>
                <c:pt idx="26">
                  <c:v>5274.0</c:v>
                </c:pt>
                <c:pt idx="27">
                  <c:v>6655.0</c:v>
                </c:pt>
                <c:pt idx="28">
                  <c:v>10966.0</c:v>
                </c:pt>
                <c:pt idx="29">
                  <c:v>16062.0</c:v>
                </c:pt>
                <c:pt idx="30">
                  <c:v>17018.0</c:v>
                </c:pt>
                <c:pt idx="31">
                  <c:v>17272.0</c:v>
                </c:pt>
                <c:pt idx="32">
                  <c:v>17717.0</c:v>
                </c:pt>
                <c:pt idx="33">
                  <c:v>15152.0</c:v>
                </c:pt>
                <c:pt idx="34">
                  <c:v>12200.0</c:v>
                </c:pt>
                <c:pt idx="35">
                  <c:v>8900.0</c:v>
                </c:pt>
                <c:pt idx="36">
                  <c:v>5865.0</c:v>
                </c:pt>
                <c:pt idx="37">
                  <c:v>4706.0</c:v>
                </c:pt>
                <c:pt idx="38">
                  <c:v>4091.0</c:v>
                </c:pt>
                <c:pt idx="39">
                  <c:v>2450.0</c:v>
                </c:pt>
                <c:pt idx="40">
                  <c:v>2088.0</c:v>
                </c:pt>
                <c:pt idx="41">
                  <c:v>1793.0</c:v>
                </c:pt>
                <c:pt idx="42">
                  <c:v>1472.0</c:v>
                </c:pt>
                <c:pt idx="43">
                  <c:v>1128.0</c:v>
                </c:pt>
                <c:pt idx="44">
                  <c:v>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9467432"/>
        <c:axId val="-2139464312"/>
      </c:lineChart>
      <c:catAx>
        <c:axId val="-2139467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9464312"/>
        <c:crosses val="autoZero"/>
        <c:auto val="1"/>
        <c:lblAlgn val="ctr"/>
        <c:lblOffset val="100"/>
        <c:noMultiLvlLbl val="0"/>
      </c:catAx>
      <c:valAx>
        <c:axId val="-21394643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-21394674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400">
          <a:latin typeface="Eurostile"/>
          <a:cs typeface="Eurostile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'Used Country+Engine Type'!$Y$17</c:f>
              <c:strCache>
                <c:ptCount val="1"/>
                <c:pt idx="0">
                  <c:v>Gjermani - Motor Dizel</c:v>
                </c:pt>
              </c:strCache>
            </c:strRef>
          </c:tx>
          <c:invertIfNegative val="0"/>
          <c:cat>
            <c:numRef>
              <c:f>'Used Country+Engine Type'!$X$18:$X$22</c:f>
              <c:numCache>
                <c:formatCode>#0</c:formatCode>
                <c:ptCount val="5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  <c:pt idx="4">
                  <c:v>2014.0</c:v>
                </c:pt>
              </c:numCache>
            </c:numRef>
          </c:cat>
          <c:val>
            <c:numRef>
              <c:f>'Used Country+Engine Type'!$Y$18:$Y$22</c:f>
              <c:numCache>
                <c:formatCode>#,##0</c:formatCode>
                <c:ptCount val="5"/>
                <c:pt idx="0">
                  <c:v>7133.0</c:v>
                </c:pt>
                <c:pt idx="1">
                  <c:v>10885.0</c:v>
                </c:pt>
                <c:pt idx="2">
                  <c:v>13555.0</c:v>
                </c:pt>
                <c:pt idx="3">
                  <c:v>11853.0</c:v>
                </c:pt>
                <c:pt idx="4">
                  <c:v>11556.0</c:v>
                </c:pt>
              </c:numCache>
            </c:numRef>
          </c:val>
        </c:ser>
        <c:ser>
          <c:idx val="4"/>
          <c:order val="1"/>
          <c:tx>
            <c:strRef>
              <c:f>'Used Country+Engine Type'!$Z$17</c:f>
              <c:strCache>
                <c:ptCount val="1"/>
                <c:pt idx="0">
                  <c:v>All Other - Motor Dizel</c:v>
                </c:pt>
              </c:strCache>
            </c:strRef>
          </c:tx>
          <c:invertIfNegative val="0"/>
          <c:cat>
            <c:numRef>
              <c:f>'Used Country+Engine Type'!$X$18:$X$22</c:f>
              <c:numCache>
                <c:formatCode>#0</c:formatCode>
                <c:ptCount val="5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  <c:pt idx="4">
                  <c:v>2014.0</c:v>
                </c:pt>
              </c:numCache>
            </c:numRef>
          </c:cat>
          <c:val>
            <c:numRef>
              <c:f>'Used Country+Engine Type'!$Z$18:$Z$22</c:f>
              <c:numCache>
                <c:formatCode>#,##0</c:formatCode>
                <c:ptCount val="5"/>
                <c:pt idx="0">
                  <c:v>2786.0</c:v>
                </c:pt>
                <c:pt idx="1">
                  <c:v>3056.0</c:v>
                </c:pt>
                <c:pt idx="2">
                  <c:v>2886.0</c:v>
                </c:pt>
                <c:pt idx="3">
                  <c:v>2384.0</c:v>
                </c:pt>
                <c:pt idx="4">
                  <c:v>2497.0</c:v>
                </c:pt>
              </c:numCache>
            </c:numRef>
          </c:val>
        </c:ser>
        <c:ser>
          <c:idx val="0"/>
          <c:order val="2"/>
          <c:tx>
            <c:strRef>
              <c:f>'Used Country+Engine Type'!$AA$17</c:f>
              <c:strCache>
                <c:ptCount val="1"/>
                <c:pt idx="0">
                  <c:v>Gjermani - Motor Benzin</c:v>
                </c:pt>
              </c:strCache>
            </c:strRef>
          </c:tx>
          <c:invertIfNegative val="0"/>
          <c:cat>
            <c:numRef>
              <c:f>'Used Country+Engine Type'!$X$18:$X$22</c:f>
              <c:numCache>
                <c:formatCode>#0</c:formatCode>
                <c:ptCount val="5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  <c:pt idx="4">
                  <c:v>2014.0</c:v>
                </c:pt>
              </c:numCache>
            </c:numRef>
          </c:cat>
          <c:val>
            <c:numRef>
              <c:f>'Used Country+Engine Type'!$AA$18:$AA$22</c:f>
              <c:numCache>
                <c:formatCode>#,##0</c:formatCode>
                <c:ptCount val="5"/>
                <c:pt idx="0">
                  <c:v>1690.0</c:v>
                </c:pt>
                <c:pt idx="1">
                  <c:v>3271.0</c:v>
                </c:pt>
                <c:pt idx="2">
                  <c:v>2754.0</c:v>
                </c:pt>
                <c:pt idx="3">
                  <c:v>1838.0</c:v>
                </c:pt>
                <c:pt idx="4">
                  <c:v>1590.0</c:v>
                </c:pt>
              </c:numCache>
            </c:numRef>
          </c:val>
        </c:ser>
        <c:ser>
          <c:idx val="3"/>
          <c:order val="3"/>
          <c:tx>
            <c:strRef>
              <c:f>'Used Country+Engine Type'!$AB$17</c:f>
              <c:strCache>
                <c:ptCount val="1"/>
                <c:pt idx="0">
                  <c:v>All Other - Motor Benzin</c:v>
                </c:pt>
              </c:strCache>
            </c:strRef>
          </c:tx>
          <c:invertIfNegative val="0"/>
          <c:cat>
            <c:numRef>
              <c:f>'Used Country+Engine Type'!$X$18:$X$22</c:f>
              <c:numCache>
                <c:formatCode>#0</c:formatCode>
                <c:ptCount val="5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  <c:pt idx="4">
                  <c:v>2014.0</c:v>
                </c:pt>
              </c:numCache>
            </c:numRef>
          </c:cat>
          <c:val>
            <c:numRef>
              <c:f>'Used Country+Engine Type'!$AB$18:$AB$22</c:f>
              <c:numCache>
                <c:formatCode>#,##0</c:formatCode>
                <c:ptCount val="5"/>
                <c:pt idx="0">
                  <c:v>1525.0</c:v>
                </c:pt>
                <c:pt idx="1">
                  <c:v>1714.0</c:v>
                </c:pt>
                <c:pt idx="2">
                  <c:v>1354.0</c:v>
                </c:pt>
                <c:pt idx="3">
                  <c:v>990.0</c:v>
                </c:pt>
                <c:pt idx="4">
                  <c:v>1022.0</c:v>
                </c:pt>
              </c:numCache>
            </c:numRef>
          </c:val>
        </c:ser>
        <c:ser>
          <c:idx val="2"/>
          <c:order val="4"/>
          <c:tx>
            <c:strRef>
              <c:f>'Used Country+Engine Type'!$AC$17</c:f>
              <c:strCache>
                <c:ptCount val="1"/>
                <c:pt idx="0">
                  <c:v>Gjermani - Other</c:v>
                </c:pt>
              </c:strCache>
            </c:strRef>
          </c:tx>
          <c:invertIfNegative val="0"/>
          <c:cat>
            <c:numRef>
              <c:f>'Used Country+Engine Type'!$X$18:$X$22</c:f>
              <c:numCache>
                <c:formatCode>#0</c:formatCode>
                <c:ptCount val="5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  <c:pt idx="4">
                  <c:v>2014.0</c:v>
                </c:pt>
              </c:numCache>
            </c:numRef>
          </c:cat>
          <c:val>
            <c:numRef>
              <c:f>'Used Country+Engine Type'!$AC$18:$AC$22</c:f>
              <c:numCache>
                <c:formatCode>#,##0</c:formatCode>
                <c:ptCount val="5"/>
                <c:pt idx="0">
                  <c:v>3.0</c:v>
                </c:pt>
                <c:pt idx="1">
                  <c:v>26.0</c:v>
                </c:pt>
                <c:pt idx="2">
                  <c:v>8.0</c:v>
                </c:pt>
              </c:numCache>
            </c:numRef>
          </c:val>
        </c:ser>
        <c:ser>
          <c:idx val="5"/>
          <c:order val="5"/>
          <c:tx>
            <c:strRef>
              <c:f>'Used Country+Engine Type'!$AD$17</c:f>
              <c:strCache>
                <c:ptCount val="1"/>
                <c:pt idx="0">
                  <c:v>All Other - Other</c:v>
                </c:pt>
              </c:strCache>
            </c:strRef>
          </c:tx>
          <c:invertIfNegative val="0"/>
          <c:cat>
            <c:numRef>
              <c:f>'Used Country+Engine Type'!$X$18:$X$22</c:f>
              <c:numCache>
                <c:formatCode>#0</c:formatCode>
                <c:ptCount val="5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  <c:pt idx="4">
                  <c:v>2014.0</c:v>
                </c:pt>
              </c:numCache>
            </c:numRef>
          </c:cat>
          <c:val>
            <c:numRef>
              <c:f>'Used Country+Engine Type'!$AD$18:$AD$22</c:f>
              <c:numCache>
                <c:formatCode>#,##0</c:formatCode>
                <c:ptCount val="5"/>
                <c:pt idx="0">
                  <c:v>18.0</c:v>
                </c:pt>
                <c:pt idx="1">
                  <c:v>26.0</c:v>
                </c:pt>
                <c:pt idx="2">
                  <c:v>13.0</c:v>
                </c:pt>
                <c:pt idx="4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1713496"/>
        <c:axId val="-2121710520"/>
      </c:barChart>
      <c:catAx>
        <c:axId val="-2121713496"/>
        <c:scaling>
          <c:orientation val="minMax"/>
        </c:scaling>
        <c:delete val="0"/>
        <c:axPos val="b"/>
        <c:numFmt formatCode="#0" sourceLinked="1"/>
        <c:majorTickMark val="out"/>
        <c:minorTickMark val="none"/>
        <c:tickLblPos val="nextTo"/>
        <c:crossAx val="-2121710520"/>
        <c:crosses val="autoZero"/>
        <c:auto val="1"/>
        <c:lblAlgn val="ctr"/>
        <c:lblOffset val="100"/>
        <c:noMultiLvlLbl val="0"/>
      </c:catAx>
      <c:valAx>
        <c:axId val="-212171052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-21217134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100">
          <a:latin typeface="Eurostile"/>
          <a:cs typeface="Eurostile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'Used Cars Engine Type+Age'!$M$4:$M$9</c:f>
              <c:numCache>
                <c:formatCode>General</c:formatCode>
                <c:ptCount val="6"/>
                <c:pt idx="0">
                  <c:v>5166.0</c:v>
                </c:pt>
                <c:pt idx="1">
                  <c:v>1276.0</c:v>
                </c:pt>
                <c:pt idx="2">
                  <c:v>1314.0</c:v>
                </c:pt>
                <c:pt idx="3">
                  <c:v>1496.0</c:v>
                </c:pt>
                <c:pt idx="4">
                  <c:v>1873.0</c:v>
                </c:pt>
                <c:pt idx="5">
                  <c:v>1956.0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'Used Cars Engine Type+Age'!$N$4:$N$9</c:f>
              <c:numCache>
                <c:formatCode>General</c:formatCode>
                <c:ptCount val="6"/>
                <c:pt idx="0">
                  <c:v>6828.0</c:v>
                </c:pt>
                <c:pt idx="1">
                  <c:v>2548.0</c:v>
                </c:pt>
                <c:pt idx="2">
                  <c:v>2499.0</c:v>
                </c:pt>
                <c:pt idx="3">
                  <c:v>2403.0</c:v>
                </c:pt>
                <c:pt idx="4">
                  <c:v>2661.0</c:v>
                </c:pt>
                <c:pt idx="5">
                  <c:v>3404.0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'Used Cars Engine Type+Age'!$O$4:$O$9</c:f>
              <c:numCache>
                <c:formatCode>General</c:formatCode>
                <c:ptCount val="6"/>
                <c:pt idx="0">
                  <c:v>5257.0</c:v>
                </c:pt>
                <c:pt idx="1">
                  <c:v>2150.0</c:v>
                </c:pt>
                <c:pt idx="2">
                  <c:v>2218.0</c:v>
                </c:pt>
                <c:pt idx="3">
                  <c:v>2319.0</c:v>
                </c:pt>
                <c:pt idx="4">
                  <c:v>2128.0</c:v>
                </c:pt>
                <c:pt idx="5">
                  <c:v>2751.0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'Used Cars Engine Type+Age'!$P$4:$P$9</c:f>
              <c:numCache>
                <c:formatCode>General</c:formatCode>
                <c:ptCount val="6"/>
                <c:pt idx="0">
                  <c:v>4852.0</c:v>
                </c:pt>
                <c:pt idx="1">
                  <c:v>1837.0</c:v>
                </c:pt>
                <c:pt idx="2">
                  <c:v>2336.0</c:v>
                </c:pt>
                <c:pt idx="3">
                  <c:v>2505.0</c:v>
                </c:pt>
                <c:pt idx="4">
                  <c:v>2412.0</c:v>
                </c:pt>
                <c:pt idx="5">
                  <c:v>2452.0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1670344"/>
        <c:axId val="-2121667224"/>
      </c:lineChart>
      <c:catAx>
        <c:axId val="-21216703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667224"/>
        <c:crosses val="autoZero"/>
        <c:auto val="1"/>
        <c:lblAlgn val="ctr"/>
        <c:lblOffset val="100"/>
        <c:noMultiLvlLbl val="0"/>
      </c:catAx>
      <c:valAx>
        <c:axId val="-2121667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670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Veturat e reja- lloji</a:t>
            </a:r>
            <a:r>
              <a:rPr lang="en-US" baseline="0"/>
              <a:t> i </a:t>
            </a:r>
            <a:r>
              <a:rPr lang="en-US"/>
              <a:t>motorit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'Engine Type Summary'!$A$3</c:f>
              <c:strCache>
                <c:ptCount val="1"/>
                <c:pt idx="0">
                  <c:v>Veturat e reja-motori</c:v>
                </c:pt>
              </c:strCache>
            </c:strRef>
          </c:tx>
          <c:invertIfNegative val="0"/>
          <c:cat>
            <c:strRef>
              <c:f>'Engine Type Summary'!$B$2:$D$2</c:f>
              <c:strCache>
                <c:ptCount val="3"/>
                <c:pt idx="0">
                  <c:v>Me motor benzin</c:v>
                </c:pt>
                <c:pt idx="1">
                  <c:v>Me motor dizel</c:v>
                </c:pt>
                <c:pt idx="2">
                  <c:v>Te tjera - hibrid</c:v>
                </c:pt>
              </c:strCache>
            </c:strRef>
          </c:cat>
          <c:val>
            <c:numRef>
              <c:f>'Engine Type Summary'!$B$3:$D$3</c:f>
              <c:numCache>
                <c:formatCode>General</c:formatCode>
                <c:ptCount val="3"/>
                <c:pt idx="0">
                  <c:v>1790.0</c:v>
                </c:pt>
                <c:pt idx="1">
                  <c:v>2968.0</c:v>
                </c:pt>
                <c:pt idx="2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1133416"/>
        <c:axId val="-2121130472"/>
      </c:barChart>
      <c:catAx>
        <c:axId val="-21211334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130472"/>
        <c:crosses val="autoZero"/>
        <c:auto val="1"/>
        <c:lblAlgn val="ctr"/>
        <c:lblOffset val="100"/>
        <c:noMultiLvlLbl val="0"/>
      </c:catAx>
      <c:valAx>
        <c:axId val="-2121130472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133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'Capacity Summary'!$B$1</c:f>
              <c:strCache>
                <c:ptCount val="1"/>
                <c:pt idx="0">
                  <c:v>Sum of Sasia Cope</c:v>
                </c:pt>
              </c:strCache>
            </c:strRef>
          </c:tx>
          <c:invertIfNegative val="0"/>
          <c:cat>
            <c:strRef>
              <c:f>'Capacity Summary'!$A$2:$A$12</c:f>
              <c:strCache>
                <c:ptCount val="11"/>
                <c:pt idx="0">
                  <c:v> Të një cilindri me kapacitet që e kalon 1500 cm3por nuk e kalon 2500 cm3:</c:v>
                </c:pt>
                <c:pt idx="1">
                  <c:v> Të një cilindri me kapacitet që e kalon 1000 cm3 por nuk e kalon 1500 cm3:</c:v>
                </c:pt>
                <c:pt idx="2">
                  <c:v> Të një cilindri me kapacitet që nuk e kalon 1500 cm3:</c:v>
                </c:pt>
                <c:pt idx="3">
                  <c:v> Të nje cilindri me kapacitet që nuk e kalon 1000 cm3:</c:v>
                </c:pt>
                <c:pt idx="4">
                  <c:v> Të një cilindri me kapacitet që e kalon 1500 cm3 por nuk e kalon 3000 cm3:</c:v>
                </c:pt>
                <c:pt idx="5">
                  <c:v> Të nje cilindri me kapacitet që e kalon 2500 cm3:</c:v>
                </c:pt>
                <c:pt idx="6">
                  <c:v> Të një cilindri me kapacitet që e kalon 2000 cm3por nuk e kalon 2500 cm3:</c:v>
                </c:pt>
                <c:pt idx="7">
                  <c:v> Të një cilindri me kapacitet që e kalon 3000 cm3:</c:v>
                </c:pt>
                <c:pt idx="8">
                  <c:v> Të një cilindri me kapacitet që e kalon 2000 cm3 por nuk e kalon 3000 cm3:</c:v>
                </c:pt>
                <c:pt idx="9">
                  <c:v> Të një cilindri me kapacitet që e kalon 3000 cm3 (tjetër):</c:v>
                </c:pt>
                <c:pt idx="10">
                  <c:v> Të tjera:</c:v>
                </c:pt>
              </c:strCache>
            </c:strRef>
          </c:cat>
          <c:val>
            <c:numRef>
              <c:f>'Capacity Summary'!$B$2:$B$12</c:f>
              <c:numCache>
                <c:formatCode>General</c:formatCode>
                <c:ptCount val="11"/>
                <c:pt idx="0">
                  <c:v>1917.0</c:v>
                </c:pt>
                <c:pt idx="1">
                  <c:v>1200.0</c:v>
                </c:pt>
                <c:pt idx="2">
                  <c:v>818.0</c:v>
                </c:pt>
                <c:pt idx="3">
                  <c:v>285.0</c:v>
                </c:pt>
                <c:pt idx="4">
                  <c:v>280.0</c:v>
                </c:pt>
                <c:pt idx="5">
                  <c:v>184.0</c:v>
                </c:pt>
                <c:pt idx="6">
                  <c:v>46.0</c:v>
                </c:pt>
                <c:pt idx="7">
                  <c:v>19.0</c:v>
                </c:pt>
                <c:pt idx="8">
                  <c:v>6.0</c:v>
                </c:pt>
                <c:pt idx="9">
                  <c:v>3.0</c:v>
                </c:pt>
                <c:pt idx="10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1094488"/>
        <c:axId val="-2121091480"/>
      </c:barChart>
      <c:catAx>
        <c:axId val="-21210944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091480"/>
        <c:crosses val="autoZero"/>
        <c:auto val="1"/>
        <c:lblAlgn val="ctr"/>
        <c:lblOffset val="100"/>
        <c:noMultiLvlLbl val="0"/>
      </c:catAx>
      <c:valAx>
        <c:axId val="-2121091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094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Veturat e reja- vendi i origjinës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'Country Summary'!$B$1</c:f>
              <c:strCache>
                <c:ptCount val="1"/>
                <c:pt idx="0">
                  <c:v>Veturat e reja- vendi I origjinës</c:v>
                </c:pt>
              </c:strCache>
            </c:strRef>
          </c:tx>
          <c:invertIfNegative val="0"/>
          <c:cat>
            <c:strRef>
              <c:f>'Country Summary'!$A$2:$A$16</c:f>
              <c:strCache>
                <c:ptCount val="15"/>
                <c:pt idx="0">
                  <c:v>Gjermani</c:v>
                </c:pt>
                <c:pt idx="1">
                  <c:v>Republikë Çeke</c:v>
                </c:pt>
                <c:pt idx="2">
                  <c:v>Francë</c:v>
                </c:pt>
                <c:pt idx="3">
                  <c:v>Japoni</c:v>
                </c:pt>
                <c:pt idx="4">
                  <c:v>Kore Jugore</c:v>
                </c:pt>
                <c:pt idx="5">
                  <c:v>Spanjë</c:v>
                </c:pt>
                <c:pt idx="6">
                  <c:v>Rumani</c:v>
                </c:pt>
                <c:pt idx="7">
                  <c:v>Indi</c:v>
                </c:pt>
                <c:pt idx="8">
                  <c:v>Hungari</c:v>
                </c:pt>
                <c:pt idx="9">
                  <c:v>Kinë</c:v>
                </c:pt>
                <c:pt idx="10">
                  <c:v>Mbretëri e Bashkuar</c:v>
                </c:pt>
                <c:pt idx="11">
                  <c:v>Sllovaki</c:v>
                </c:pt>
                <c:pt idx="12">
                  <c:v>Itali</c:v>
                </c:pt>
                <c:pt idx="13">
                  <c:v>Belgjikë</c:v>
                </c:pt>
                <c:pt idx="14">
                  <c:v>Poloni</c:v>
                </c:pt>
              </c:strCache>
            </c:strRef>
          </c:cat>
          <c:val>
            <c:numRef>
              <c:f>'Country Summary'!$B$2:$B$16</c:f>
              <c:numCache>
                <c:formatCode>General</c:formatCode>
                <c:ptCount val="15"/>
                <c:pt idx="0">
                  <c:v>1510.0</c:v>
                </c:pt>
                <c:pt idx="1">
                  <c:v>803.0</c:v>
                </c:pt>
                <c:pt idx="2">
                  <c:v>694.0</c:v>
                </c:pt>
                <c:pt idx="3">
                  <c:v>364.0</c:v>
                </c:pt>
                <c:pt idx="4">
                  <c:v>297.0</c:v>
                </c:pt>
                <c:pt idx="5">
                  <c:v>173.0</c:v>
                </c:pt>
                <c:pt idx="6">
                  <c:v>157.0</c:v>
                </c:pt>
                <c:pt idx="7">
                  <c:v>155.0</c:v>
                </c:pt>
                <c:pt idx="8">
                  <c:v>143.0</c:v>
                </c:pt>
                <c:pt idx="9">
                  <c:v>116.0</c:v>
                </c:pt>
                <c:pt idx="10">
                  <c:v>96.0</c:v>
                </c:pt>
                <c:pt idx="11">
                  <c:v>66.0</c:v>
                </c:pt>
                <c:pt idx="12">
                  <c:v>55.0</c:v>
                </c:pt>
                <c:pt idx="13">
                  <c:v>35.0</c:v>
                </c:pt>
                <c:pt idx="14">
                  <c:v>27.0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1057400"/>
        <c:axId val="-2121054456"/>
      </c:barChart>
      <c:catAx>
        <c:axId val="-21210574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054456"/>
        <c:crosses val="autoZero"/>
        <c:auto val="1"/>
        <c:lblAlgn val="ctr"/>
        <c:lblOffset val="100"/>
        <c:noMultiLvlLbl val="0"/>
      </c:catAx>
      <c:valAx>
        <c:axId val="-2121054456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057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Veturat e përdorura- Lloji  </a:t>
            </a:r>
            <a:r>
              <a:rPr lang="en-US" baseline="0"/>
              <a:t>i motorit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'Used Engine Type Summary'!$B$2</c:f>
              <c:strCache>
                <c:ptCount val="1"/>
                <c:pt idx="0">
                  <c:v>Grand Total</c:v>
                </c:pt>
              </c:strCache>
            </c:strRef>
          </c:tx>
          <c:invertIfNegative val="0"/>
          <c:cat>
            <c:strRef>
              <c:f>'Used Engine Type Summary'!$A$3:$A$6</c:f>
              <c:strCache>
                <c:ptCount val="4"/>
                <c:pt idx="0">
                  <c:v>Me motor dizel</c:v>
                </c:pt>
                <c:pt idx="1">
                  <c:v>Me motor benzin</c:v>
                </c:pt>
                <c:pt idx="2">
                  <c:v>Mjetet e veqanta</c:v>
                </c:pt>
                <c:pt idx="3">
                  <c:v>Te tjera - hibrid</c:v>
                </c:pt>
              </c:strCache>
            </c:strRef>
          </c:cat>
          <c:val>
            <c:numRef>
              <c:f>'Used Engine Type Summary'!$B$3:$B$6</c:f>
              <c:numCache>
                <c:formatCode>General</c:formatCode>
                <c:ptCount val="4"/>
                <c:pt idx="0">
                  <c:v>29622.0</c:v>
                </c:pt>
                <c:pt idx="1">
                  <c:v>6582.0</c:v>
                </c:pt>
                <c:pt idx="2">
                  <c:v>14.0</c:v>
                </c:pt>
                <c:pt idx="3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1018888"/>
        <c:axId val="-2121015944"/>
      </c:barChart>
      <c:catAx>
        <c:axId val="-21210188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015944"/>
        <c:crosses val="autoZero"/>
        <c:auto val="1"/>
        <c:lblAlgn val="ctr"/>
        <c:lblOffset val="100"/>
        <c:noMultiLvlLbl val="0"/>
      </c:catAx>
      <c:valAx>
        <c:axId val="-2121015944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018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Veturat e përdorura-</a:t>
            </a:r>
            <a:r>
              <a:rPr lang="en-US" baseline="0"/>
              <a:t> </a:t>
            </a:r>
            <a:r>
              <a:rPr lang="en-US"/>
              <a:t>Vendi i origjinës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'Used Country Summary'!$B$1</c:f>
              <c:strCache>
                <c:ptCount val="1"/>
                <c:pt idx="0">
                  <c:v>Numri</c:v>
                </c:pt>
              </c:strCache>
            </c:strRef>
          </c:tx>
          <c:invertIfNegative val="0"/>
          <c:cat>
            <c:strRef>
              <c:f>'Used Country Summary'!$A$2:$A$11</c:f>
              <c:strCache>
                <c:ptCount val="10"/>
                <c:pt idx="0">
                  <c:v>Gjermani</c:v>
                </c:pt>
                <c:pt idx="1">
                  <c:v>Francë</c:v>
                </c:pt>
                <c:pt idx="2">
                  <c:v>Japoni</c:v>
                </c:pt>
                <c:pt idx="3">
                  <c:v>Itali</c:v>
                </c:pt>
                <c:pt idx="4">
                  <c:v>Republikë  Çeke</c:v>
                </c:pt>
                <c:pt idx="5">
                  <c:v>Spanjë</c:v>
                </c:pt>
                <c:pt idx="6">
                  <c:v>Kore Jugore</c:v>
                </c:pt>
                <c:pt idx="7">
                  <c:v>Mbretëri e Bashkuar</c:v>
                </c:pt>
                <c:pt idx="8">
                  <c:v>Shtetet e Bashkuara të Amerikës</c:v>
                </c:pt>
                <c:pt idx="9">
                  <c:v>Suedi</c:v>
                </c:pt>
              </c:strCache>
            </c:strRef>
          </c:cat>
          <c:val>
            <c:numRef>
              <c:f>'Used Country Summary'!$B$2:$B$11</c:f>
              <c:numCache>
                <c:formatCode>General</c:formatCode>
                <c:ptCount val="10"/>
                <c:pt idx="0">
                  <c:v>27705.0</c:v>
                </c:pt>
                <c:pt idx="1">
                  <c:v>3588.0</c:v>
                </c:pt>
                <c:pt idx="2">
                  <c:v>1035.0</c:v>
                </c:pt>
                <c:pt idx="3">
                  <c:v>894.0</c:v>
                </c:pt>
                <c:pt idx="4">
                  <c:v>710.0</c:v>
                </c:pt>
                <c:pt idx="5">
                  <c:v>493.0</c:v>
                </c:pt>
                <c:pt idx="6">
                  <c:v>492.0</c:v>
                </c:pt>
                <c:pt idx="7">
                  <c:v>350.0</c:v>
                </c:pt>
                <c:pt idx="8">
                  <c:v>202.0</c:v>
                </c:pt>
                <c:pt idx="9">
                  <c:v>197.0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80936"/>
        <c:axId val="-2120977992"/>
      </c:barChart>
      <c:catAx>
        <c:axId val="-21209809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977992"/>
        <c:crosses val="autoZero"/>
        <c:auto val="1"/>
        <c:lblAlgn val="ctr"/>
        <c:lblOffset val="100"/>
        <c:noMultiLvlLbl val="0"/>
      </c:catAx>
      <c:valAx>
        <c:axId val="-2120977992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980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1041400</xdr:colOff>
      <xdr:row>17</xdr:row>
      <xdr:rowOff>76200</xdr:rowOff>
    </xdr:from>
    <xdr:to>
      <xdr:col>13</xdr:col>
      <xdr:colOff>619125</xdr:colOff>
      <xdr:row>44</xdr:row>
      <xdr:rowOff>53975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657224</xdr:colOff>
      <xdr:row>0</xdr:row>
      <xdr:rowOff>161924</xdr:rowOff>
    </xdr:from>
    <xdr:to>
      <xdr:col>15</xdr:col>
      <xdr:colOff>584200</xdr:colOff>
      <xdr:row>31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517524</xdr:colOff>
      <xdr:row>5</xdr:row>
      <xdr:rowOff>9524</xdr:rowOff>
    </xdr:from>
    <xdr:to>
      <xdr:col>27</xdr:col>
      <xdr:colOff>126999</xdr:colOff>
      <xdr:row>34</xdr:row>
      <xdr:rowOff>165099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660400</xdr:colOff>
      <xdr:row>1</xdr:row>
      <xdr:rowOff>158750</xdr:rowOff>
    </xdr:from>
    <xdr:to>
      <xdr:col>19</xdr:col>
      <xdr:colOff>139700</xdr:colOff>
      <xdr:row>32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23</xdr:row>
      <xdr:rowOff>165100</xdr:rowOff>
    </xdr:from>
    <xdr:to>
      <xdr:col>33</xdr:col>
      <xdr:colOff>622300</xdr:colOff>
      <xdr:row>54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14</xdr:row>
      <xdr:rowOff>25400</xdr:rowOff>
    </xdr:from>
    <xdr:to>
      <xdr:col>11</xdr:col>
      <xdr:colOff>635000</xdr:colOff>
      <xdr:row>29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914400</xdr:colOff>
      <xdr:row>5</xdr:row>
      <xdr:rowOff>161925</xdr:rowOff>
    </xdr:from>
    <xdr:to>
      <xdr:col>11</xdr:col>
      <xdr:colOff>104775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250825</xdr:colOff>
      <xdr:row>12</xdr:row>
      <xdr:rowOff>79376</xdr:rowOff>
    </xdr:from>
    <xdr:to>
      <xdr:col>14</xdr:col>
      <xdr:colOff>342900</xdr:colOff>
      <xdr:row>33</xdr:row>
      <xdr:rowOff>79376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5</xdr:row>
      <xdr:rowOff>161925</xdr:rowOff>
    </xdr:from>
    <xdr:to>
      <xdr:col>11</xdr:col>
      <xdr:colOff>9525</xdr:colOff>
      <xdr:row>20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4</xdr:row>
      <xdr:rowOff>28575</xdr:rowOff>
    </xdr:from>
    <xdr:to>
      <xdr:col>13</xdr:col>
      <xdr:colOff>361950</xdr:colOff>
      <xdr:row>20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3</xdr:row>
      <xdr:rowOff>142875</xdr:rowOff>
    </xdr:from>
    <xdr:to>
      <xdr:col>13</xdr:col>
      <xdr:colOff>47625</xdr:colOff>
      <xdr:row>20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250.607236574077" createdVersion="4" refreshedVersion="4" minRefreshableVersion="3" recordCount="326">
  <cacheSource type="worksheet">
    <worksheetSource ref="A1:I327" sheet="Used Cars Engine Type+Age"/>
  </cacheSource>
  <cacheFields count="9">
    <cacheField name="VITI" numFmtId="0">
      <sharedItems containsSemiMixedTypes="0" containsString="0" containsNumber="1" containsInteger="1" minValue="2010" maxValue="2014" count="5">
        <n v="2014"/>
        <n v="2013"/>
        <n v="2012"/>
        <n v="2011"/>
        <n v="2010"/>
      </sharedItems>
    </cacheField>
    <cacheField name="Lloji i veturave" numFmtId="0">
      <sharedItems/>
    </cacheField>
    <cacheField name="Age" numFmtId="0">
      <sharedItems containsMixedTypes="1" containsNumber="1" containsInteger="1" minValue="9" maxValue="13" count="9">
        <s v="1 deri 8"/>
        <n v="11"/>
        <n v="10"/>
        <n v="12"/>
        <n v="13"/>
        <n v="9"/>
        <s v="Tjera"/>
        <s v="Së pari e regjistruar brenda ose jashtë Kosovës 8 ose më shumë vite"/>
        <s v="Këmb shtëpizë"/>
      </sharedItems>
    </cacheField>
    <cacheField name="Sasia Cope" numFmtId="0">
      <sharedItems containsSemiMixedTypes="0" containsString="0" containsNumber="1" containsInteger="1" minValue="1" maxValue="7280"/>
    </cacheField>
    <cacheField name="Baza doganore" numFmtId="165">
      <sharedItems containsSemiMixedTypes="0" containsString="0" containsNumber="1" minValue="206.02" maxValue="40813273.32"/>
    </cacheField>
    <cacheField name="Dogana" numFmtId="165">
      <sharedItems containsSemiMixedTypes="0" containsString="0" containsNumber="1" minValue="0" maxValue="3757030.59"/>
    </cacheField>
    <cacheField name="Akciza" numFmtId="165">
      <sharedItems containsSemiMixedTypes="0" containsString="0" containsNumber="1" minValue="0" maxValue="3423000"/>
    </cacheField>
    <cacheField name="TVSh" numFmtId="165">
      <sharedItems containsSemiMixedTypes="0" containsString="0" containsNumber="1" minValue="0" maxValue="7159410.6299999999"/>
    </cacheField>
    <cacheField name="TOTAL" numFmtId="165">
      <sharedItems containsSemiMixedTypes="0" containsString="0" containsNumber="1" minValue="0" maxValue="14339441.21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2250.651733449071" createdVersion="4" refreshedVersion="4" minRefreshableVersion="3" recordCount="59">
  <cacheSource type="worksheet">
    <worksheetSource ref="A1:I60" sheet="Engine Capacity Data"/>
  </cacheSource>
  <cacheFields count="9">
    <cacheField name="VITI" numFmtId="0">
      <sharedItems containsSemiMixedTypes="0" containsString="0" containsNumber="1" containsInteger="1" minValue="2010" maxValue="2014" count="5">
        <n v="2014"/>
        <n v="2013"/>
        <n v="2012"/>
        <n v="2011"/>
        <n v="2010"/>
      </sharedItems>
    </cacheField>
    <cacheField name="Lloji i veturave" numFmtId="0">
      <sharedItems count="3">
        <s v="Me motor dizel"/>
        <s v="Me motor benzin"/>
        <s v="Te tjera - hibrid"/>
      </sharedItems>
    </cacheField>
    <cacheField name="HS6 Code" numFmtId="0">
      <sharedItems/>
    </cacheField>
    <cacheField name="Sasia Cope" numFmtId="0">
      <sharedItems containsSemiMixedTypes="0" containsString="0" containsNumber="1" containsInteger="1" minValue="1" maxValue="524"/>
    </cacheField>
    <cacheField name="Baza doganore" numFmtId="165">
      <sharedItems containsSemiMixedTypes="0" containsString="0" containsNumber="1" minValue="2066.87" maxValue="8036973.1100000003"/>
    </cacheField>
    <cacheField name="Dogana" numFmtId="165">
      <sharedItems containsSemiMixedTypes="0" containsString="0" containsNumber="1" minValue="206.68" maxValue="791757.12"/>
    </cacheField>
    <cacheField name="Akciza" numFmtId="165">
      <sharedItems containsSemiMixedTypes="0" containsString="0" containsNumber="1" containsInteger="1" minValue="0" maxValue="124000"/>
    </cacheField>
    <cacheField name="TVSh" numFmtId="165">
      <sharedItems containsSemiMixedTypes="0" containsString="0" containsNumber="1" minValue="363.76" maxValue="1390852.33"/>
    </cacheField>
    <cacheField name="TOTAL" numFmtId="165">
      <sharedItems containsSemiMixedTypes="0" containsString="0" containsNumber="1" minValue="570.44000000000005" maxValue="2182609.45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2250.682154513888" createdVersion="4" refreshedVersion="4" minRefreshableVersion="3" recordCount="168">
  <cacheSource type="worksheet">
    <worksheetSource ref="A1:I169" sheet="Country of Origin"/>
  </cacheSource>
  <cacheFields count="9">
    <cacheField name="VITI" numFmtId="166">
      <sharedItems containsSemiMixedTypes="0" containsString="0" containsNumber="1" containsInteger="1" minValue="2010" maxValue="2014" count="5">
        <n v="2014"/>
        <n v="2013"/>
        <n v="2012"/>
        <n v="2011"/>
        <n v="2010"/>
      </sharedItems>
    </cacheField>
    <cacheField name="Vendi Origjines" numFmtId="49">
      <sharedItems count="28">
        <s v="Gjermani"/>
        <s v="Republika Çeke"/>
        <s v="Francë"/>
        <s v="Japoni"/>
        <s v="Rumani"/>
        <s v="Hungari"/>
        <s v="Kinë"/>
        <s v="Mbretëria e Bashkuar"/>
        <s v="Spanjë"/>
        <s v="Korea"/>
        <s v="Sllovakia"/>
        <s v="Turqi"/>
        <s v="Indi"/>
        <s v="Belgjikë"/>
        <s v="Itali"/>
        <s v="Shtetet e Bashkuara të Amerikës"/>
        <s v="Meksikë"/>
        <s v="Poloni"/>
        <s v="Rusi"/>
        <s v="Serbi"/>
        <s v="Tajlandë"/>
        <s v="Holandë"/>
        <s v="Tajvani"/>
        <s v="Kroaci"/>
        <s v="Slloveni"/>
        <s v="Suedi"/>
        <s v="Zvicër"/>
        <s v="Ishujt Minor Periferik te SHBA-së"/>
      </sharedItems>
    </cacheField>
    <cacheField name="Sasia Cope" numFmtId="3">
      <sharedItems containsSemiMixedTypes="0" containsString="0" containsNumber="1" containsInteger="1" minValue="1" maxValue="319"/>
    </cacheField>
    <cacheField name="Baza doganore" numFmtId="4">
      <sharedItems containsSemiMixedTypes="0" containsString="0" containsNumber="1" minValue="428" maxValue="6387647.4199999999"/>
    </cacheField>
    <cacheField name="Dogana" numFmtId="4">
      <sharedItems containsSemiMixedTypes="0" containsString="0" containsNumber="1" minValue="0" maxValue="630234.66"/>
    </cacheField>
    <cacheField name="Akciza" numFmtId="4">
      <sharedItems containsSemiMixedTypes="0" containsString="0" containsNumber="1" containsInteger="1" minValue="0" maxValue="38500"/>
    </cacheField>
    <cacheField name="TVSh" numFmtId="4">
      <sharedItems containsSemiMixedTypes="0" containsString="0" containsNumber="1" minValue="0" maxValue="1113132.8"/>
    </cacheField>
    <cacheField name="TOTAL" numFmtId="4">
      <sharedItems containsSemiMixedTypes="0" containsString="0" containsNumber="1" minValue="0" maxValue="1767867.46"/>
    </cacheField>
    <cacheField name="Customs Basis per Car" numFmtId="4">
      <sharedItems containsSemiMixedTypes="0" containsString="0" containsNumber="1" minValue="214" maxValue="461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hor" refreshedDate="42250.692384490743" createdVersion="4" refreshedVersion="4" minRefreshableVersion="3" recordCount="102">
  <cacheSource type="worksheet">
    <worksheetSource ref="T4:AB106" sheet="Country of Origin"/>
  </cacheSource>
  <cacheFields count="10">
    <cacheField name="Vendi Origjines" numFmtId="0">
      <sharedItems count="28">
        <s v="Belgjikë"/>
        <s v="Francë"/>
        <s v="Gjermani"/>
        <s v="Holandë"/>
        <s v="Hungari"/>
        <s v="Indi"/>
        <s v="Ishujt Minor Periferik te SHBA-së"/>
        <s v="Itali"/>
        <s v="Japoni"/>
        <s v="Kinë"/>
        <s v="Korea"/>
        <s v="Kroaci"/>
        <s v="Mbretëria e Bashkuar"/>
        <s v="Meksikë"/>
        <s v="Poloni"/>
        <s v="Republika Çeke"/>
        <s v="Rumani"/>
        <s v="Rusi"/>
        <s v="Serbi"/>
        <s v="Shtetet e Bashkuara të Amerikës"/>
        <s v="Sllovakia"/>
        <s v="Slloveni"/>
        <s v="Spanjë"/>
        <s v="Suedi"/>
        <s v="Tajlandë"/>
        <s v="Tajvani"/>
        <s v="Turqi"/>
        <s v="Zvicër"/>
      </sharedItems>
      <fieldGroup par="9"/>
    </cacheField>
    <cacheField name="VITI" numFmtId="0">
      <sharedItems containsSemiMixedTypes="0" containsString="0" containsNumber="1" containsInteger="1" minValue="2010" maxValue="2014" count="5">
        <n v="2010"/>
        <n v="2011"/>
        <n v="2013"/>
        <n v="2014"/>
        <n v="2012"/>
      </sharedItems>
    </cacheField>
    <cacheField name="Sum of Sasia Cope" numFmtId="3">
      <sharedItems containsSemiMixedTypes="0" containsString="0" containsNumber="1" containsInteger="1" minValue="1" maxValue="420" count="56">
        <n v="5"/>
        <n v="2"/>
        <n v="22"/>
        <n v="6"/>
        <n v="53"/>
        <n v="89"/>
        <n v="119"/>
        <n v="268"/>
        <n v="165"/>
        <n v="85"/>
        <n v="363"/>
        <n v="420"/>
        <n v="367"/>
        <n v="275"/>
        <n v="11"/>
        <n v="20"/>
        <n v="4"/>
        <n v="36"/>
        <n v="38"/>
        <n v="45"/>
        <n v="30"/>
        <n v="63"/>
        <n v="33"/>
        <n v="9"/>
        <n v="1"/>
        <n v="19"/>
        <n v="12"/>
        <n v="31"/>
        <n v="52"/>
        <n v="102"/>
        <n v="60"/>
        <n v="13"/>
        <n v="50"/>
        <n v="8"/>
        <n v="15"/>
        <n v="65"/>
        <n v="116"/>
        <n v="76"/>
        <n v="25"/>
        <n v="26"/>
        <n v="35"/>
        <n v="7"/>
        <n v="64"/>
        <n v="132"/>
        <n v="223"/>
        <n v="200"/>
        <n v="184"/>
        <n v="3"/>
        <n v="16"/>
        <n v="43"/>
        <n v="88"/>
        <n v="17"/>
        <n v="29"/>
        <n v="49"/>
        <n v="24"/>
        <n v="10"/>
      </sharedItems>
    </cacheField>
    <cacheField name="Sum of Baza doganore" numFmtId="3">
      <sharedItems containsSemiMixedTypes="0" containsString="0" containsNumber="1" containsInteger="1" minValue="541" maxValue="7293489"/>
    </cacheField>
    <cacheField name="Sum of Dogana" numFmtId="3">
      <sharedItems containsSemiMixedTypes="0" containsString="0" containsNumber="1" containsInteger="1" minValue="0" maxValue="719915"/>
    </cacheField>
    <cacheField name="Sum of Akciza" numFmtId="3">
      <sharedItems containsSemiMixedTypes="0" containsString="0" containsNumber="1" containsInteger="1" minValue="0" maxValue="64000"/>
    </cacheField>
    <cacheField name="Sum of TVSh" numFmtId="3">
      <sharedItems containsSemiMixedTypes="0" containsString="0" containsNumber="1" containsInteger="1" minValue="95" maxValue="1271130"/>
    </cacheField>
    <cacheField name="Sum of TOTAL" numFmtId="3">
      <sharedItems containsSemiMixedTypes="0" containsString="0" containsNumber="1" containsInteger="1" minValue="149" maxValue="2016544"/>
    </cacheField>
    <cacheField name="Customs Basis per Car" numFmtId="3">
      <sharedItems containsSemiMixedTypes="0" containsString="0" containsNumber="1" containsInteger="1" minValue="270" maxValue="42469"/>
    </cacheField>
    <cacheField name="Vendi Origjines2" numFmtId="0" databaseField="0">
      <fieldGroup base="0">
        <discretePr count="28">
          <x v="14"/>
          <x v="0"/>
          <x v="1"/>
          <x v="14"/>
          <x v="2"/>
          <x v="3"/>
          <x v="14"/>
          <x v="4"/>
          <x v="5"/>
          <x v="6"/>
          <x v="7"/>
          <x v="14"/>
          <x v="8"/>
          <x v="14"/>
          <x v="14"/>
          <x v="9"/>
          <x v="10"/>
          <x v="14"/>
          <x v="14"/>
          <x v="11"/>
          <x v="12"/>
          <x v="14"/>
          <x v="13"/>
          <x v="14"/>
          <x v="14"/>
          <x v="14"/>
          <x v="14"/>
          <x v="14"/>
        </discretePr>
        <groupItems count="15">
          <s v="Francë"/>
          <s v="Gjermani"/>
          <s v="Hungari"/>
          <s v="Indi"/>
          <s v="Itali"/>
          <s v="Japoni"/>
          <s v="Kinë"/>
          <s v="Korea"/>
          <s v="Mbretëria e Bashkuar"/>
          <s v="Republika Çeke"/>
          <s v="Rumani"/>
          <s v="Shtetet e Bashkuara të Amerikës"/>
          <s v="Sllovakia"/>
          <s v="Spanjë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thor" refreshedDate="42257.506776041664" createdVersion="4" refreshedVersion="4" minRefreshableVersion="3" recordCount="1155">
  <cacheSource type="worksheet">
    <worksheetSource name="Table3"/>
  </cacheSource>
  <cacheFields count="3">
    <cacheField name="Make" numFmtId="0">
      <sharedItems/>
    </cacheField>
    <cacheField name="Corrected Make" numFmtId="0">
      <sharedItems count="1100">
        <s v="VW"/>
        <s v="Opel"/>
        <s v="Mercedes Benz"/>
        <s v="Audi"/>
        <s v="Renault"/>
        <s v="Ford"/>
        <s v="Fiat"/>
        <s v="Peugeot"/>
        <s v="BMW"/>
        <s v="Citroën"/>
        <s v="Toyota"/>
        <s v="Seat"/>
        <s v="Nissan"/>
        <s v="IVECO"/>
        <s v="Skoda"/>
        <s v="Mitsubishi"/>
        <s v="Hyundai"/>
        <s v="MAN"/>
        <s v="Zastava"/>
        <s v="Volvo"/>
        <s v="Suzuki"/>
        <s v="Land Rover"/>
        <s v="Kia"/>
        <s v="IMT"/>
        <s v="Mazda"/>
        <s v="Chevrolet"/>
        <s v="Scania"/>
        <s v="Honda"/>
        <s v="Jeep"/>
        <s v="Alfa Romeo"/>
        <s v="Kaessbohrer"/>
        <s v="Daewoo"/>
        <s v="Isuzu"/>
        <s v="Rover"/>
        <s v="Chrysler"/>
        <s v="Yamaha"/>
        <s v="Lada"/>
        <s v="Dacia"/>
        <s v="Mondial"/>
        <s v="Kassbohrer"/>
        <s v="Setra"/>
        <s v="Vauxhall"/>
        <s v="Smart"/>
        <s v="Znen"/>
        <s v="KOEGEL"/>
        <s v="Schmitz"/>
        <s v="Daihatsu"/>
        <s v="DAF"/>
        <s v="Piaggio"/>
        <s v="Lancia"/>
        <s v="Rakovica"/>
        <s v="Mini"/>
        <s v="Steyer"/>
        <s v="Goldhofer"/>
        <s v="Krone"/>
        <s v="Andreoli"/>
        <s v="Langendorf"/>
        <s v="FAP"/>
        <s v="Man nutzfahrzeuge"/>
        <s v="TAM"/>
        <s v="UNIS"/>
        <s v="SsangYong"/>
        <s v="Jaguar"/>
        <s v="Kawasaki"/>
        <s v="Magirus Deutz"/>
        <s v="Saab"/>
        <s v="Micro"/>
        <s v="Schwarzmueller"/>
        <s v="NEOPLAN"/>
        <s v="Porsche"/>
        <s v="Dodge"/>
        <s v="Aprilia"/>
        <s v="Subaru"/>
        <s v="FELDBINDER"/>
        <s v="Carnehl"/>
        <s v="Kassabohrer"/>
        <s v="Saurer"/>
        <s v="Yiben"/>
        <s v="Tafe"/>
        <s v="ACKERMANN"/>
        <s v="Gosha"/>
        <s v="Tomos"/>
        <s v="Guschl"/>
        <s v="Sukida"/>
        <s v="Hummer"/>
        <s v="Tata"/>
        <s v="Evobus"/>
        <s v="SDC"/>
        <s v="Kaesbohrer"/>
        <s v="Oldsmobile"/>
        <s v="Van Hool"/>
        <s v="IMV"/>
        <s v="Matra"/>
        <s v="Shkoda"/>
        <s v="Fak"/>
        <s v="Lifan"/>
        <s v="Malaguti"/>
        <s v="Rodeo"/>
        <s v="Kempf"/>
        <s v="Lincoln"/>
        <s v="Trailor"/>
        <s v="UTVA"/>
        <s v="Miller"/>
        <s v="Sovab"/>
        <s v="Humbaur"/>
        <s v="Massey Ferguson"/>
        <s v="Reisch"/>
        <s v="Rohr"/>
        <s v="Zhejiang Lingyu"/>
        <s v="Koegel FX"/>
        <s v="Boeckmann"/>
        <s v="Indespension"/>
        <s v="Kymco"/>
        <s v="Blue Bird"/>
        <s v="Fruehauf"/>
        <s v="Mueller Mitteltal"/>
        <s v="Acerbi"/>
        <s v="Fribest"/>
        <s v="Lexus"/>
        <s v="Meiller"/>
        <s v="Meusburger"/>
        <s v="Spitzer"/>
        <s v="Zorzi"/>
        <s v="BMC"/>
        <s v="Cadillac"/>
        <s v="CCM"/>
        <s v="Vaz"/>
        <s v="BLUMHARDT"/>
        <s v="Moeslein"/>
        <s v="Stema"/>
        <s v="Harley Davidson"/>
        <s v="MBK"/>
        <s v="Pontiac"/>
        <s v="Steyer Daimler"/>
        <s v="Universal"/>
        <s v="Karsan"/>
        <s v="Meierling"/>
        <s v="Naw"/>
        <s v="Renders"/>
        <s v="Wartburg"/>
        <s v="Yugo"/>
        <s v="Kogel"/>
        <s v="LANz"/>
        <s v="Steyr"/>
        <s v="Bamoto"/>
        <s v="Daimler Chrysler D"/>
        <s v="Droegmoeller"/>
        <s v="HANGLER"/>
        <s v="Hendricks"/>
        <s v="KTM"/>
        <s v="London Taxi"/>
        <s v="Magirus"/>
        <s v="Mueller"/>
        <s v="Other"/>
        <s v="Gorica"/>
        <s v="Viberti"/>
        <s v="Ferguson"/>
        <s v="HFR"/>
        <s v="Kaiser"/>
        <s v="Lanz Marti"/>
        <s v="Bova"/>
        <s v="Çukurova"/>
        <s v="Gauwaerter"/>
        <s v="General Motors"/>
        <s v="GILERA"/>
        <s v="GMC"/>
        <s v="HEINEMANN"/>
        <s v="LIEBHERR"/>
        <s v="Proton"/>
        <s v="Reisch Martin"/>
        <s v="Rimorkio"/>
        <s v="SAMRO"/>
        <s v="Wackenhut"/>
        <s v="Anhangewagen"/>
        <s v="Auwaerter Gottlob"/>
        <s v="Daelim"/>
        <s v="Geusens"/>
        <s v="IMR"/>
        <s v="Infiniti"/>
        <s v="Labin Progres"/>
        <s v="LTI"/>
        <s v="Metalac"/>
        <s v="Puch"/>
        <s v="Saris"/>
        <s v="Trepça"/>
        <s v="Univerzal"/>
        <s v="Ducati"/>
        <s v="Fliegl"/>
        <s v="Foton"/>
        <s v="GONOW"/>
        <s v="Itas"/>
        <s v="Jop"/>
        <s v="Lag"/>
        <s v="MCC Smart"/>
        <s v="Pacton"/>
        <s v="UNK"/>
        <s v="Ursuz"/>
        <s v="Wilhelm"/>
        <s v="Andres"/>
        <s v="Arbeitsgem Vw Man"/>
        <s v="Aurepa"/>
        <s v="Bentley"/>
        <s v="Bertone"/>
        <s v="Bolgan"/>
        <s v="Carsan"/>
        <s v="Emro"/>
        <s v="Ginaf"/>
        <s v="Haller"/>
        <s v="Heuser"/>
        <s v="HPPA"/>
        <s v="Maesey Ferguson"/>
        <s v="MF"/>
        <s v="Mistrall"/>
        <s v="Montracon SMR"/>
        <s v="Nuova"/>
        <s v="Pongratz"/>
        <s v="Sacim"/>
        <s v="Tarma"/>
        <s v="Tehnostroj"/>
        <s v="Vespa"/>
        <s v="Austin"/>
        <s v="Berger"/>
        <s v="Berna"/>
        <s v="Brenderup"/>
        <s v="Cami"/>
        <s v="Cardi"/>
        <s v="Daimler"/>
        <s v="Geusens Lag B"/>
        <s v="Haxhijaha"/>
        <s v="Hyosung"/>
        <s v="I.M.R"/>
        <s v="JCB"/>
        <s v="Knaus Sudwind"/>
        <s v="LDV"/>
        <s v="Loznica"/>
        <s v="Minerva"/>
        <s v="MTK"/>
        <s v="Oaf"/>
        <s v="Piacenza"/>
        <s v="Santana"/>
        <s v="Shwarzmuller"/>
        <s v="Stas"/>
        <s v="SYM"/>
        <s v="Terberg"/>
        <s v="VETTER"/>
        <s v="Adige"/>
        <s v="Andreas"/>
        <s v="Buick"/>
        <s v="De Angelis"/>
        <s v="DOLL"/>
        <s v="Drogmoller"/>
        <s v="Ellinghaus"/>
        <s v="Gk Grunenfelder"/>
        <s v="Hermanns"/>
        <s v="Holden"/>
        <s v="IBC Vehicles(GB)"/>
        <s v="Krukenmeier"/>
        <s v="Lutomer"/>
        <s v="Massey"/>
        <s v="Menci E.C"/>
        <s v="MG"/>
        <s v="MG Rover"/>
        <s v="Moser"/>
        <s v="Orthaus"/>
        <s v="Pezzaioli"/>
        <s v="Progres"/>
        <s v="SAME"/>
        <s v="SREM"/>
        <s v="TORPEDO"/>
        <s v="Trailking"/>
        <s v="Ultirsan"/>
        <s v="Westfalia Werke"/>
        <s v="Wm meyer"/>
        <s v="ADAM OPEL AG"/>
        <s v="ALKOM"/>
        <s v="Benalu"/>
        <s v="Blomenroehr"/>
        <s v="F.X.Meiller"/>
        <s v="FAW"/>
        <s v="Fuji Heavy Ind"/>
        <s v="Generals Motors"/>
        <s v="Huerlimann"/>
        <s v="John Deere"/>
        <s v="Kamaz"/>
        <s v="Karsa"/>
        <s v="Koehler"/>
        <s v="Kotschenreuther"/>
        <s v="Labin"/>
        <s v="Lecinena"/>
        <s v="Matra f"/>
        <s v="MENCI"/>
        <s v="MZ"/>
        <s v="OK Kardesler"/>
        <s v="Orten"/>
        <s v="Schrader"/>
        <s v="Shenke"/>
        <s v="Tatra"/>
        <s v="Truva"/>
        <s v="UNIMOG"/>
        <s v="Wolga Autow Vaz"/>
        <s v="Zovko"/>
        <s v="Achleitner"/>
        <s v="American motors"/>
        <s v="Amerikan Motors"/>
        <s v="Auwaerter"/>
        <s v="Auwaerter Gotllob"/>
        <s v="Axle Cement Semi"/>
        <s v="Barthau"/>
        <s v="Bartoletti"/>
        <s v="Cagiva"/>
        <s v="Camehl"/>
        <s v="Cometto"/>
        <s v="CPI"/>
        <s v="Datsun"/>
        <s v="Dong Feng"/>
        <s v="DROEGMOLLER"/>
        <s v="ELING HAUS"/>
        <s v="Fahrzeugwerk Orthaus"/>
        <s v="Faun"/>
        <s v="File GL"/>
        <s v="FLIE GL"/>
        <s v="FODE"/>
        <s v="Gaz"/>
        <s v="Goldon"/>
        <s v="Great Wall"/>
        <s v="Grunenfelder"/>
        <s v="Haojin"/>
        <s v="Her chee"/>
        <s v="Hersteller"/>
        <s v="Hoffman"/>
        <s v="Jac Rein"/>
        <s v="Jinlun"/>
        <s v="Johnston Sweepers"/>
        <s v="Karasan"/>
        <s v="Kenworth"/>
        <s v="Knapen"/>
        <s v="Koch"/>
        <s v="Kumlin"/>
        <s v="Kymko"/>
        <s v="Lamborghini"/>
        <s v="Landwind"/>
        <s v="LECITRAILER"/>
        <s v="Marte"/>
        <s v="Maserati"/>
        <s v="Maz"/>
        <s v="Moessbauer"/>
        <s v="Motobi"/>
        <s v="Netherland Car NI"/>
        <s v="Nevkarsan"/>
        <s v="Pegaso"/>
        <s v="Pinzgauer"/>
        <s v="Polluremarke"/>
        <s v="Qingqi"/>
        <s v="RABA"/>
        <s v="Sameco"/>
        <s v="Sattel"/>
        <s v="Schwingenschlogel"/>
        <s v="Shenhu"/>
        <s v="Shineray"/>
        <s v="Sorelpol"/>
        <s v="Srem Samro"/>
        <s v="Stadler"/>
        <s v="Talbot"/>
        <s v="Theurer"/>
        <s v="TIGAR"/>
        <s v="Tjanitschke"/>
        <s v="Tofas"/>
        <s v="Trailer"/>
        <s v="Variant"/>
        <s v="Wackenhaut"/>
        <s v="Westfalta Werke"/>
        <s v="Wolfangel"/>
        <s v="ACTM"/>
        <s v="Adria"/>
        <s v="Agados"/>
        <s v="Agrifull"/>
        <s v="Agro Bar"/>
        <s v="ANH TIFLADER"/>
        <s v="Anssems"/>
        <s v="Arctic CAT"/>
        <s v="Ardor"/>
        <s v="Atlas"/>
        <s v="Atlas Copco"/>
        <s v="ATV"/>
        <s v="Autotreiding Slow"/>
        <s v="Auwaerter Paul"/>
        <s v="Avtotreiding"/>
        <s v="Baotian"/>
        <s v="Bayer Mot. Werke BMW"/>
        <s v="Bianchi"/>
        <s v="Birrer"/>
        <s v="Blata"/>
        <s v="Blyss"/>
        <s v="Borgward"/>
        <s v="Briab  Rickardsson"/>
        <s v="BRIAB RICKARDSSON"/>
        <s v="Bucher"/>
        <s v="Bunge"/>
        <s v="Cahrnehl"/>
        <s v="Carnehi"/>
        <s v="Carter"/>
        <s v="CBV BLUMHARDT"/>
        <s v="Chery"/>
        <s v="Crane Fruehauf"/>
        <s v="Dailmler AG"/>
        <s v="Daimler B"/>
        <s v="DAYANG"/>
        <s v="Dellsperger"/>
        <s v="Drogomoller"/>
        <s v="Durst"/>
        <s v="Esterer"/>
        <s v="FBW"/>
        <s v="Ferrari"/>
        <s v="Finkl"/>
        <s v="Fliegel"/>
        <s v="Fordson"/>
        <s v="Freightliner"/>
        <s v="Fruheauf"/>
        <s v="Gen Trail"/>
        <s v="GMF GELSTED"/>
        <s v="Gosa"/>
        <s v="Gothaer"/>
        <s v="Groenewegen"/>
        <s v="HA"/>
        <s v="Harput Fame"/>
        <s v="Hendrics"/>
        <s v="Hersteller Unbekannt"/>
        <s v="Honold"/>
        <s v="HOVER"/>
        <s v="Hr Srema"/>
        <s v="Hungentobler"/>
        <s v="IBC Vehicles"/>
        <s v="Infin"/>
        <s v="Italjet"/>
        <s v="Ivanica"/>
        <s v="JCB Baggerlader"/>
        <s v="JD"/>
        <s v="John Derre"/>
        <s v="Jonckheere"/>
        <s v="Karsdorf"/>
        <s v="Keeway"/>
        <s v="Kockum"/>
        <s v="Komatsu Dump Truck"/>
        <s v="Königsegg"/>
        <s v="Kramer"/>
        <s v="Landw traktor"/>
        <s v="Layland Daf"/>
        <s v="Lieferwagen"/>
        <s v="Liftlux"/>
        <s v="LONCIN"/>
        <s v="Lorian"/>
        <s v="Lueck"/>
        <s v="MAGYAR SUZUKI"/>
        <s v="Mahindra"/>
        <s v="Maruti"/>
        <s v="Masen"/>
        <s v="Masey"/>
        <s v="Megane Sedan"/>
        <s v="MERLO PANARPMIC"/>
        <s v="Meterling"/>
        <s v="MIK"/>
        <s v="Minarelli"/>
        <s v="Mlaz"/>
        <s v="Moessbaure"/>
        <s v="Mofa"/>
        <s v="Moto B"/>
        <s v="N.M.I.S.A"/>
        <s v="New Holland"/>
        <s v="NICOLAS"/>
        <s v="Nooteboom"/>
        <s v="Ovriga"/>
        <s v="PA"/>
        <s v="Pantiac"/>
        <s v="Peter"/>
        <s v="PGO"/>
        <s v="PHL"/>
        <s v="POLY NORM"/>
        <s v="Progres Labin"/>
        <s v="Rimorchio"/>
        <s v="Roller"/>
        <s v="Rolls Royce"/>
        <s v="RSA"/>
        <s v="Sachentransportanhanger"/>
        <s v="SAK"/>
        <s v="Sanh Kipper"/>
        <s v="Sanyang"/>
        <s v="Sauer"/>
        <s v="Schroeder"/>
        <s v="SEMI TRAILER"/>
        <s v="SM"/>
        <s v="SOMMER"/>
        <s v="Sovab(F)"/>
        <s v="Srem Trailor"/>
        <s v="Sren Gen Trafil"/>
        <s v="Steyr Puch"/>
        <s v="Super"/>
        <s v="Tecnokar"/>
        <s v="Temsa"/>
        <s v="Toma Vinkovic"/>
        <s v="Toyo Kogyo"/>
        <s v="Traktor"/>
        <s v="Trivelsonda"/>
        <s v="TWG VAN"/>
        <s v="UAZ"/>
        <s v="Ultrasan"/>
        <s v="Umberto Pjacen"/>
        <s v="Ursus"/>
        <s v="VMoto"/>
        <s v="VOGELZANG"/>
        <s v="Wagen Meyer"/>
        <s v="Wagenbouw Hapert"/>
        <s v="WEKA"/>
        <s v="Wellmeyer Heinrich"/>
        <s v="Wolg Autow vaz su"/>
        <s v="Wuhl"/>
        <s v="Yamasaki"/>
        <s v="Zetor"/>
        <s v="ZPC Swidinik Spolka"/>
        <s v="Zuck"/>
        <s v="Unknown"/>
        <s v="AANHanger"/>
        <s v="ABB Privesy"/>
        <s v="Abbey Country Dorset"/>
        <s v="Ackerman Frughauf"/>
        <s v="Actomex"/>
        <s v="Acura"/>
        <s v="Adamoli"/>
        <s v="Adly Moto"/>
        <s v="Aebi"/>
        <s v="AGIDE"/>
        <s v="Ahangewvagen"/>
        <s v="AHP"/>
        <s v="Alpina"/>
        <s v="Altinordu"/>
        <s v="Anh schoelch"/>
        <s v="Antonio Carraro"/>
        <s v="AP"/>
        <s v="Aro"/>
        <s v="Asca Demico"/>
        <s v="Asia Motors"/>
        <s v="ATM"/>
        <s v="Atv/Mot"/>
        <s v="Aurere"/>
        <s v="Autocarro"/>
        <s v="Autolatina Brasil SA"/>
        <s v="AUWARTER"/>
        <s v="Avtoprikolka"/>
        <s v="B.Bilanchi"/>
        <s v="Backhoe"/>
        <s v="Barents"/>
        <s v="Barossa Motor"/>
        <s v="Barthau Anhaengerrbau"/>
        <s v="Bashan"/>
        <s v="BATION"/>
        <s v="BBS  Brandys"/>
        <s v="BCW"/>
        <s v="Bedford"/>
        <s v="Belorus"/>
        <s v="Beograd"/>
        <s v="Bero Leisinger"/>
        <s v="Bertoja"/>
        <s v="Bertoja (I)"/>
        <s v="Bertoja Supercondor"/>
        <s v="BERYBAL"/>
        <s v="BFW"/>
        <s v="Biberach"/>
        <s v="Big Dog"/>
        <s v="Biomenroehr"/>
        <s v="Birrel"/>
        <s v="Blauhard"/>
        <s v="Bockmann"/>
        <s v="Bodden"/>
        <s v="BOECKKMANN"/>
        <s v="Boeseler"/>
        <s v="Bombarder"/>
        <s v="Bombardier"/>
        <s v="Boom Trikes"/>
        <s v="Boro"/>
        <s v="Bouwsar"/>
        <s v="Briab"/>
        <s v="Brilliance"/>
        <s v="Brinkmann"/>
        <s v="Broshuls"/>
        <s v="Brosmuis"/>
        <s v="BRP CAN AM"/>
        <s v="Bruhlmann"/>
        <s v="BT  125"/>
        <s v="BT 125"/>
        <s v="BTM"/>
        <s v="Buerk Schaber FBS"/>
        <s v="BUHL DK"/>
        <s v="Buhrer"/>
        <s v="Bunk"/>
        <s v="Burstner"/>
        <s v="BYD"/>
        <s v="Cabby de Luxe"/>
        <s v="Cadi"/>
        <s v="Calabrese"/>
        <s v="Cam Unic"/>
        <s v="CAMI(CDN)"/>
        <s v="CAN AM"/>
        <s v="Carbo"/>
        <s v="CARGOTRAILERS"/>
        <s v="Carnel"/>
        <s v="Casse"/>
        <s v="Çelik"/>
        <s v="CFMOTO"/>
        <s v="Chateau"/>
        <s v="CHEROKEE"/>
        <s v="CHery QQ"/>
        <s v="Chopper"/>
        <s v="Christmann Wallau"/>
        <s v="CI Apollo"/>
        <s v="Cimos Citroen"/>
        <s v="Cingolcar"/>
        <s v="Cometto Falcom"/>
        <s v="Compact"/>
        <s v="Concept trailer BM"/>
        <s v="CPS"/>
        <s v="Crane Fruehauf GB"/>
        <s v="Custom Crane"/>
        <s v="D KOCKUM"/>
        <s v="Da"/>
        <s v="Daco Motoren"/>
        <s v="Daf Trucks"/>
        <s v="Daf Trucks NL"/>
        <s v="Daihatsu J"/>
        <s v="Daimler Puch"/>
        <s v="DAIMOND USA"/>
        <s v="Daltec"/>
        <s v="Dam Dod"/>
        <s v="DAV"/>
        <s v="David"/>
        <s v="David pajiq"/>
        <s v="Delitzscher"/>
        <s v="Demag"/>
        <s v="Demag Mobilkran HC 70"/>
        <s v="Demico"/>
        <s v="DERBI"/>
        <s v="Dethleffs"/>
        <s v="Deutz  Fahr"/>
        <s v="DEX"/>
        <s v="Diamond"/>
        <s v="DIAMOND USA"/>
        <s v="Dinkel"/>
        <s v="Dogan"/>
        <s v="Doll Franz"/>
        <s v="Dombierer"/>
        <s v="Dtwa"/>
        <s v="DUERST"/>
        <s v="E TON"/>
        <s v="Eagle"/>
        <s v="ECM Hurth"/>
        <s v="Eduards"/>
        <s v="Efe 514"/>
        <s v="EGB"/>
        <s v="Egyedi"/>
        <s v="Ehebauer"/>
        <s v="EINACHSANHANGER"/>
        <s v="Einfachtuer Auwaerter Gottlob"/>
        <s v="Eisel Nistertal"/>
        <s v="Elberu"/>
        <s v="ELLEBI"/>
        <s v="EMPL"/>
        <s v="Emro Kavadarci"/>
        <s v="EOS"/>
        <s v="EPPFPO TREPÇ"/>
        <s v="Erhadt"/>
        <s v="Eriba"/>
        <s v="Ernst riedler"/>
        <s v="Erzeuger"/>
        <s v="Evobus ULM"/>
        <s v="Explorer"/>
        <s v="Fa Bischof Werke"/>
        <s v="FA Gesler Tettnang"/>
        <s v="Fahrzeugwerk"/>
        <s v="Fahrzeugwerk Otrhaus"/>
        <s v="Fanz Achlenter"/>
        <s v="Farmal"/>
        <s v="FARZEUGBAV"/>
        <s v="FAV"/>
        <s v="FBW L50"/>
        <s v="Fendit Xaver"/>
        <s v="Fendt"/>
        <s v="Fendt FW 278"/>
        <s v="FHS"/>
        <s v="Filliat"/>
        <s v="Flamingo"/>
        <s v="Flandria"/>
        <s v="Fluckiger"/>
        <s v="Fluid"/>
        <s v="FM"/>
        <s v="FM 150"/>
        <s v="Frank"/>
        <s v="Frankhauser"/>
        <s v="Frech Hoch"/>
        <s v="Frejat"/>
        <s v="Freudenau"/>
        <s v="Freytag"/>
        <s v="Fuchs Heinrich"/>
        <s v="Fuji Heavt ind"/>
        <s v="Fuxianda"/>
        <s v="Fvk"/>
        <s v="G.AUWAERTER"/>
        <s v="G.Auwaerter   STGT"/>
        <s v="G.Auwerter STGT"/>
        <s v="Galloper"/>
        <s v="Galtrailer"/>
        <s v="Gebr.Gfollner"/>
        <s v="Geers Fahrzeugbau"/>
        <s v="General Trailers"/>
        <s v="Georg"/>
        <s v="George Neville"/>
        <s v="Geusens B"/>
        <s v="Geussens"/>
        <s v="Gk   Grunenfelder"/>
        <s v="GK GRUENENFELDER"/>
        <s v="GOEBEL"/>
        <s v="Goebel Sohn"/>
        <s v="Goldon Univerzal"/>
        <s v="Goldoni"/>
        <s v="GOMEXUS"/>
        <s v="GOMM KISSLEGG"/>
        <s v="Gotha"/>
        <s v="Gothaer Fz Werk"/>
        <s v="GOTTLIEB AUSWARTER"/>
        <s v="Grand Cheroke"/>
        <s v="Grand Cherokee"/>
        <s v="Graubremse"/>
        <s v="Greuter"/>
        <s v="Gronland"/>
        <s v="Grove Cranes"/>
        <s v="GSMOON"/>
        <s v="GUESES"/>
        <s v="H p hall kg"/>
        <s v="H W Willing"/>
        <s v="H.P. Hall Nachf"/>
        <s v="HAL"/>
        <s v="Hall Nachf"/>
        <s v="Hanomag"/>
        <s v="Hapert"/>
        <s v="HAULOTTE"/>
        <s v="HAUSER"/>
        <s v="Hendrikcs"/>
        <s v="HENNIGSDORF"/>
        <s v="Henningsdofer F"/>
        <s v="HER"/>
        <s v="Herk"/>
        <s v="HESS"/>
        <s v="Hidro Stroj"/>
        <s v="Hillman"/>
        <s v="Hino rb"/>
        <s v="Hirth"/>
        <s v="HL"/>
        <s v="HM 50 QT"/>
        <s v="HMK"/>
        <s v="HMK 102 B"/>
        <s v="Hobbi"/>
        <s v="Hobby"/>
        <s v="Hoffman FZF Eschersh"/>
        <s v="Hoffmann"/>
        <s v="HONKHAUS"/>
        <s v="Honling"/>
        <s v="HORZ"/>
        <s v="HPA"/>
        <s v="HRD Novatrail"/>
        <s v="Hsun"/>
        <s v="Huatian"/>
        <s v="Huber"/>
        <s v="Huggel"/>
        <s v="Humberside"/>
        <s v="Hurlimann"/>
        <s v="HZM"/>
        <s v="IBC"/>
        <s v="IMT 540"/>
        <s v="INT"/>
        <s v="Int Harv Co Thc"/>
        <s v="Italjet Velocifero"/>
        <s v="ITAS CAS"/>
        <s v="ITR"/>
        <s v="Jans"/>
        <s v="JBW"/>
        <s v="JELCZ"/>
        <s v="Jet"/>
        <s v="Jiangling"/>
        <s v="Jin Cheng"/>
        <s v="Jincheng"/>
        <s v="Jinling"/>
        <s v="Jinma Eurowolf"/>
        <s v="Joha"/>
        <s v="John Deer"/>
        <s v="Johnway"/>
        <s v="Jonway Italia"/>
        <s v="JOTHA"/>
        <s v="JSB"/>
        <s v="Jugo"/>
        <s v="Jumbo"/>
        <s v="K Setra"/>
        <s v="K.W.B."/>
        <s v="K.Wieland Holzhausen"/>
        <s v="Kaessbohrertank S"/>
        <s v="KAISER S.A F"/>
        <s v="Kampenhans"/>
        <s v="Kampf Bad"/>
        <s v="Karfa"/>
        <s v="Kautz Sohn"/>
        <s v="Kavadarci"/>
        <s v="Kel Berg"/>
        <s v="Kempf Bad"/>
        <s v="KEMPF(D)"/>
        <s v="Kikinda"/>
        <s v="Kina"/>
        <s v="King"/>
        <s v="KISA"/>
        <s v="Kisber"/>
        <s v="Klaeser"/>
        <s v="Klagie"/>
        <s v="Kleinmotorrad"/>
        <s v="Kloeckner"/>
        <s v="Knaus"/>
        <s v="Knosalla/Stork"/>
        <s v="Knupp"/>
        <s v="Kobras"/>
        <s v="Kockum Landsverk"/>
        <s v="Koehler Elmshom"/>
        <s v="Koehring"/>
        <s v="Kohler Silobau"/>
        <s v="Kompak"/>
        <s v="Kompenhans"/>
        <s v="Kosova"/>
        <s v="Kostun"/>
        <s v="Kovatch"/>
        <s v="Kramer , Gutersloh"/>
        <s v="Kroger"/>
        <s v="Kroll"/>
        <s v="Krup"/>
        <s v="Kubota"/>
        <s v="Kwang Yang"/>
        <s v="L FARA GMBH NEUSTADT"/>
        <s v="L.AG"/>
        <s v="LA Mandrinoise"/>
        <s v="Lako"/>
        <s v="Lamberet"/>
        <s v="Lancier"/>
        <s v="Landini"/>
        <s v="LANDINI S.P.A."/>
        <s v="Langenthal"/>
        <s v="Langfield"/>
        <s v="Lastwagen"/>
        <s v="Lawrence David"/>
        <s v="Le Car"/>
        <s v="Leci Trailer"/>
        <s v="Leibing"/>
        <s v="Leisinger"/>
        <s v="Leyland Jetting"/>
        <s v="Liebherr werk"/>
        <s v="Ligier"/>
        <s v="Linhai"/>
        <s v="Liouid  Garbonik"/>
        <s v="Ljutomer"/>
        <s v="Lkrad Motorrad"/>
        <s v="LMS GMBH"/>
        <s v="Machart"/>
        <s v="Mack"/>
        <s v="Madison"/>
        <s v="Mafa"/>
        <s v="Mait"/>
        <s v="Man Nutzfahrezeuge"/>
        <s v="Marell"/>
        <s v="Marte Bunge"/>
        <s v="MASCH"/>
        <s v="Masch F.A –Nuern B Man"/>
        <s v="MASEY FERGUSON"/>
        <s v="MASSEY FERGUSON I"/>
        <s v="MBK Industrie"/>
        <s v="MC Cormick"/>
        <s v="Meidou"/>
        <s v="Meier"/>
        <s v="Meirling"/>
        <s v="METACO SD"/>
        <s v="Metalac Ivanjica"/>
        <s v="MG ZR 160"/>
        <s v="Mondila"/>
        <s v="Montenegro"/>
        <s v="Montesa honda"/>
        <s v="Moser Steiffisburg"/>
        <s v="Moskvic"/>
        <s v="Mossbaver"/>
        <s v="Moto Guzzi"/>
        <s v="Motom"/>
        <s v="Ms Parts"/>
        <s v="Mtr ht"/>
        <s v="MTZ"/>
        <s v="Muenz"/>
        <s v="Muenz OTTO"/>
        <s v="Muller"/>
        <s v="Multikultivator"/>
        <s v="MZ ETZ"/>
        <s v="Mzda"/>
        <s v="N.M.I.S.A. E"/>
        <s v="N/L"/>
        <s v="Narko"/>
        <s v="NAV"/>
        <s v="NETAM FRUEHAUF"/>
        <s v="Netherlands Car"/>
        <s v="New Holand"/>
        <s v="New Holland TT"/>
        <s v="Nik Kioleides"/>
        <s v="Nor Slep"/>
        <s v="Nova Trail"/>
        <s v="NUSSLI"/>
        <s v="OAF/Man"/>
        <s v="Obermaier"/>
        <s v="OEAF"/>
        <s v="Oelkers"/>
        <s v="OKA"/>
        <s v="Oldbury"/>
        <s v="Omega"/>
        <s v="Omep Sud"/>
        <s v="Omeps"/>
        <s v="OMSTRI"/>
        <s v="OMT"/>
        <s v="One Crane"/>
        <s v="One X Weightlifter"/>
        <s v="OPLEGGER"/>
        <s v="Orthans/Kasssh"/>
        <s v="Orthaus af"/>
        <s v="Otovogel KG"/>
        <s v="Otoyol"/>
        <s v="P.P.M."/>
        <s v="Packton"/>
        <s v="Pagasus"/>
        <s v="Palm"/>
        <s v="Panav"/>
        <s v="PARTENHEIMER"/>
        <s v="Partner"/>
        <s v="Pavelli"/>
        <s v="Pegasus"/>
        <s v="Peischi"/>
        <s v="Pemarke"/>
        <s v="Piacenza Umberto"/>
        <s v="Pil Statuss Marte"/>
        <s v="Pizeta"/>
        <s v="Plymouth"/>
        <s v="PNO/Burg"/>
        <s v="Pontgratz"/>
        <s v="PONY"/>
        <s v="PPM"/>
        <s v="Predom Prespol"/>
        <s v="PRIM BALL"/>
        <s v="Prince"/>
        <s v="Probst Augsburg"/>
        <s v="PTTS"/>
        <s v="Qelik"/>
        <s v="Qm"/>
        <s v="Rally"/>
        <s v="Ramfb Faba"/>
        <s v="Rampf Faba"/>
        <s v="Ramseier"/>
        <s v="Rapido"/>
        <s v="Reher"/>
        <s v="Reich Martin"/>
        <s v="Reinhold Schneider"/>
        <s v="REISCH KIPER"/>
        <s v="Rico"/>
        <s v="Rieselguter feldbinder"/>
        <s v="Ro Metalac ivanjica"/>
        <s v="Robus"/>
        <s v="Robuste Kaiser"/>
        <s v="ROSTA"/>
        <s v="S.T.M.Rok"/>
        <s v="SAF"/>
        <s v="Safari"/>
        <s v="Same Corsaro"/>
        <s v="Same Saturne"/>
        <s v="Sangyong"/>
        <s v="Sanh"/>
        <s v="SANH PLANE"/>
        <s v="Sanh Tieflander Normal"/>
        <s v="Sasaki"/>
        <s v="Sattelanhanger"/>
        <s v="Sattelsachentrsp"/>
        <s v="Savana"/>
        <s v="Savas"/>
        <s v="Scattolini"/>
        <s v="Schelling"/>
        <s v="Schenk"/>
        <s v="Schentransport"/>
        <s v="Scheuerle"/>
        <s v="SCHMID"/>
        <s v="Schoenholzer Brunner"/>
        <s v="Schweriner Nutzfz"/>
        <s v="SCHWINGENSCHKOGEL"/>
        <s v="Schwingenschlogl"/>
        <s v="Schwingschlogel"/>
        <s v="Scooter 50"/>
        <s v="Scoter"/>
        <s v="Scoter Jon Way"/>
        <s v="Seddon Atkinson"/>
        <s v="Semi remorque"/>
        <s v="SENSA"/>
        <s v="Shempter"/>
        <s v="Shenk"/>
        <s v="Shtore"/>
        <s v="Shulz"/>
        <s v="Sisu"/>
        <s v="SKMS"/>
        <s v="Skuter Gilera"/>
        <s v="Sljan"/>
        <s v="SMC"/>
        <s v="Smt Taiwan"/>
        <s v="Soles"/>
        <s v="SONST.ANH.HERSTELLER"/>
        <s v="Soomer"/>
        <s v="Special Lux"/>
        <s v="Spier"/>
        <s v="Spier Steiheim"/>
        <s v="SPILLER"/>
        <s v="Sport Series"/>
        <s v="Sportage"/>
        <s v="SPR SCS 24/L 13"/>
        <s v="Srem Ivan"/>
        <s v="Stahi Walzw"/>
        <s v="Staufen"/>
        <s v="Stedele"/>
        <s v="Steinmann"/>
        <s v="Stern"/>
        <s v="Steyr Daimler Puch"/>
        <s v="Stockburger–Glatten"/>
        <s v="Stockuburger Glatten"/>
        <s v="Store"/>
        <s v="SUD TAINER"/>
        <s v="SYM JET a"/>
        <s v="T 40 AS"/>
        <s v="TABBERT"/>
        <s v="Taizhou Zhongneng"/>
        <s v="Tanner"/>
        <s v="Tas"/>
        <s v="TEC"/>
        <s v="Tehnostroj ljutom"/>
        <s v="Tengo M 1Z"/>
        <s v="Terberg   F"/>
        <s v="TGB"/>
        <s v="TianMa"/>
        <s v="Tieflader"/>
        <s v="Tirsan"/>
        <s v="Tisa"/>
        <s v="TITAN"/>
        <s v="TKA18"/>
        <s v="Toma Vikoviq"/>
        <s v="Tomo Vinkoviq"/>
        <s v="TPV"/>
        <s v="TPV SLO"/>
        <s v="Trabant"/>
        <s v="Trailor F"/>
        <s v="Trigano"/>
        <s v="Triumph"/>
        <s v="TSETSIS"/>
        <s v="TTA"/>
        <s v="Tuber"/>
        <s v="Uebrie"/>
        <s v="Umberto Piacenza"/>
        <s v="UN"/>
        <s v="Unsinn"/>
        <s v="Us Srema"/>
        <s v="V K"/>
        <s v="V.K"/>
        <s v="VAN"/>
        <s v="Venture"/>
        <s v="Vetëprodhuar"/>
        <s v="Vilhelm"/>
        <s v="Vishenica"/>
        <s v="Volga Autow Vaz Su"/>
        <s v="Voltrailer"/>
        <s v="Vozila Gajiç"/>
        <s v="Vozila Girica"/>
        <s v="Weber Kueps"/>
        <s v="Weighman"/>
        <s v="Wellmeyer Heinricht"/>
        <s v="WESTFALIA"/>
        <s v="Wiederkehr"/>
        <s v="Wiesmann"/>
        <s v="Winterhof"/>
        <s v="X"/>
        <s v="Xinyang"/>
        <s v="XP Hali"/>
        <s v="XS"/>
        <s v="YILDIZ"/>
        <s v="Yildiz Treyler"/>
        <s v="Yiying"/>
        <s v="YZF"/>
        <s v="Zadrugar"/>
        <s v="Zasta"/>
        <s v="Zbinden Sensa"/>
        <s v="Zhejiang Lingu"/>
        <s v="Zhejiang Lingyou"/>
        <s v="Zmaj"/>
        <s v="Zremb PL"/>
        <s v="Zwalve"/>
        <s v="ZY"/>
      </sharedItems>
    </cacheField>
    <cacheField name="Marka e automjeteve të regjistruara" numFmtId="165">
      <sharedItems containsSemiMixedTypes="0" containsString="0" containsNumber="1" containsInteger="1" minValue="1" maxValue="1036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thor" refreshedDate="42257.623943865743" createdVersion="4" refreshedVersion="4" minRefreshableVersion="3" recordCount="261">
  <cacheSource type="worksheet">
    <worksheetSource ref="A1:J262" sheet="Used Country+Engine Type"/>
  </cacheSource>
  <cacheFields count="13">
    <cacheField name="VITI" numFmtId="166">
      <sharedItems containsSemiMixedTypes="0" containsString="0" containsNumber="1" containsInteger="1" minValue="2010" maxValue="2014" count="5">
        <n v="2011"/>
        <n v="2010"/>
        <n v="2014"/>
        <n v="2012"/>
        <n v="2013"/>
      </sharedItems>
    </cacheField>
    <cacheField name="Lloji i veturave" numFmtId="49">
      <sharedItems containsBlank="1" count="7">
        <s v="3 Me motor dizel"/>
        <s v="2 Me motor benzin"/>
        <s v="1 Mjetet e veqanta"/>
        <s v="4 Te tjera - hibrid"/>
        <m/>
        <s v="5 Te tjera - hibrid"/>
        <s v="6 Te tjera - hibrid"/>
      </sharedItems>
      <fieldGroup par="10"/>
    </cacheField>
    <cacheField name="Clean Motor Type" numFmtId="0">
      <sharedItems count="5">
        <s v="Motor Dizel"/>
        <s v="Motor Benzin"/>
        <s v="Specialist"/>
        <s v="Motor Hibrid"/>
        <s v="Unknown"/>
      </sharedItems>
      <fieldGroup par="12"/>
    </cacheField>
    <cacheField name="Vendi Origjines" numFmtId="49">
      <sharedItems count="50">
        <s v="Algjeri"/>
        <s v="Andora"/>
        <s v="ANGUILLA"/>
        <s v="Arabia Saudite"/>
        <s v="Austri"/>
        <s v="Banglladesh"/>
        <s v="Belgjikë"/>
        <s v="BRAZIL"/>
        <s v="Bullgari "/>
        <s v="BURKINA FASO"/>
        <s v="Danimark"/>
        <s v="Egjipt"/>
        <s v="Ekuador"/>
        <s v="Federat Ruse"/>
        <s v="Finlandë"/>
        <s v="Francë"/>
        <s v="GABON"/>
        <s v="Gjeorgji"/>
        <s v="Gjermani"/>
        <s v="GJIBRALTAR"/>
        <s v="Holandë"/>
        <s v="Hungari"/>
        <s v="Indi"/>
        <s v="ISLANDË"/>
        <s v="Itali"/>
        <s v="Japoni"/>
        <s v="Kanada"/>
        <s v="Kinë"/>
        <s v="Korea Jugore"/>
        <s v="Korea Veriore"/>
        <s v="Kosovë"/>
        <s v="Luksemburg"/>
        <s v="Malajzi"/>
        <s v="Mali i Zi"/>
        <s v="Mbretëria e Bashkuar"/>
        <s v="Meksikë"/>
        <s v="Poloni"/>
        <s v="Republika  Çeke"/>
        <s v="Rumani"/>
        <s v="Serbi"/>
        <s v="Shtetet e Bashkuara të Amerikës"/>
        <s v="Sllovaki"/>
        <s v="Slloveni"/>
        <s v="Spanjë"/>
        <s v="Suedi"/>
        <s v="Tailand"/>
        <s v="Taivan"/>
        <s v="Turki"/>
        <s v="Xhamajkë"/>
        <s v="Zvicër"/>
      </sharedItems>
      <fieldGroup par="11"/>
    </cacheField>
    <cacheField name="Sasia Cope" numFmtId="3">
      <sharedItems containsSemiMixedTypes="0" containsString="0" containsNumber="1" containsInteger="1" minValue="1" maxValue="13555"/>
    </cacheField>
    <cacheField name="Baza doganore" numFmtId="4">
      <sharedItems containsSemiMixedTypes="0" containsString="0" containsNumber="1" minValue="113" maxValue="64812695.710000001"/>
    </cacheField>
    <cacheField name="Dogana" numFmtId="4">
      <sharedItems containsSemiMixedTypes="0" containsString="0" containsNumber="1" minValue="0" maxValue="6259528.1399999997"/>
    </cacheField>
    <cacheField name="Akciza" numFmtId="4">
      <sharedItems containsSemiMixedTypes="0" containsString="0" containsNumber="1" minValue="0" maxValue="10278900"/>
    </cacheField>
    <cacheField name="TVSh" numFmtId="4">
      <sharedItems containsSemiMixedTypes="0" containsString="0" containsNumber="1" minValue="0" maxValue="12661387.220000001"/>
    </cacheField>
    <cacheField name="TOTAL" numFmtId="4">
      <sharedItems containsSemiMixedTypes="0" containsString="0" containsNumber="1" minValue="0" maxValue="29199815.359999999"/>
    </cacheField>
    <cacheField name="Lloji i veturave2" numFmtId="0" databaseField="0">
      <fieldGroup base="1">
        <discretePr count="7">
          <x v="0"/>
          <x v="1"/>
          <x v="2"/>
          <x v="4"/>
          <x v="3"/>
          <x v="4"/>
          <x v="4"/>
        </discretePr>
        <groupItems count="5">
          <s v="3 Me motor dizel"/>
          <s v="2 Me motor benzin"/>
          <s v="1 Mjetet e veqanta"/>
          <m/>
          <s v="Group1"/>
        </groupItems>
      </fieldGroup>
    </cacheField>
    <cacheField name="Vendi Origjines2" numFmtId="0" databaseField="0">
      <fieldGroup base="3">
        <discretePr count="50"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Gjermani"/>
          <s v="Group1"/>
        </groupItems>
      </fieldGroup>
    </cacheField>
    <cacheField name="Clean Motor Type2" numFmtId="0" databaseField="0">
      <fieldGroup base="2">
        <discretePr count="5">
          <x v="0"/>
          <x v="1"/>
          <x v="2"/>
          <x v="2"/>
          <x v="2"/>
        </discretePr>
        <groupItems count="3">
          <s v="Motor Dizel"/>
          <s v="Motor Benzin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6">
  <r>
    <x v="0"/>
    <s v=" Me motor dizel"/>
    <x v="0"/>
    <n v="3016"/>
    <n v="22292593.149999999"/>
    <n v="2189425.66"/>
    <n v="1486500"/>
    <n v="4091228.46"/>
    <n v="7767154.1200000001"/>
  </r>
  <r>
    <x v="0"/>
    <s v=" Me motor dizel"/>
    <x v="1"/>
    <n v="1621"/>
    <n v="3537812.72"/>
    <n v="348560.27"/>
    <n v="1438200"/>
    <n v="843577.67"/>
    <n v="2630337.94"/>
  </r>
  <r>
    <x v="0"/>
    <s v=" Me motor dizel"/>
    <x v="2"/>
    <n v="1450"/>
    <n v="4359082.47"/>
    <n v="429992.11"/>
    <n v="1143200"/>
    <n v="939697.93"/>
    <n v="2512890.04"/>
  </r>
  <r>
    <x v="0"/>
    <s v=" Me motor dizel"/>
    <x v="3"/>
    <n v="1400"/>
    <n v="2506212.14"/>
    <n v="245449.06"/>
    <n v="1373000"/>
    <n v="651669.36"/>
    <n v="2270118.42"/>
  </r>
  <r>
    <x v="0"/>
    <s v=" Me motor dizel"/>
    <x v="4"/>
    <n v="1386"/>
    <n v="2079316.79"/>
    <n v="202025"/>
    <n v="1485000"/>
    <n v="593160.55000000005"/>
    <n v="2280185.5499999998"/>
  </r>
  <r>
    <x v="0"/>
    <s v=" Me motor dizel"/>
    <x v="5"/>
    <n v="1223"/>
    <n v="4859301.09"/>
    <n v="479033.75"/>
    <n v="844900"/>
    <n v="978283.34"/>
    <n v="2302217.09"/>
  </r>
  <r>
    <x v="0"/>
    <s v=" Me motor dizel"/>
    <x v="0"/>
    <n v="865"/>
    <n v="16091711.609999999"/>
    <n v="1579772.46"/>
    <n v="425000"/>
    <n v="2848398.96"/>
    <n v="4853171.42"/>
  </r>
  <r>
    <x v="0"/>
    <s v=" Me motor benzin"/>
    <x v="4"/>
    <n v="382"/>
    <n v="648116.28"/>
    <n v="62156.12"/>
    <n v="398200"/>
    <n v="173105.65"/>
    <n v="633461.77"/>
  </r>
  <r>
    <x v="0"/>
    <s v=" Me motor dizel"/>
    <x v="0"/>
    <n v="375"/>
    <n v="4185286.92"/>
    <n v="404624.16"/>
    <n v="182500"/>
    <n v="741338.4"/>
    <n v="1328462.56"/>
  </r>
  <r>
    <x v="0"/>
    <s v=" Me motor dizel"/>
    <x v="3"/>
    <n v="333"/>
    <n v="823995.56"/>
    <n v="78524.990000000005"/>
    <n v="412100"/>
    <n v="204139.78"/>
    <n v="694764.77"/>
  </r>
  <r>
    <x v="0"/>
    <s v=" Me motor dizel"/>
    <x v="0"/>
    <n v="311"/>
    <n v="1092365.68"/>
    <n v="109023.47"/>
    <n v="155000"/>
    <n v="216681.22"/>
    <n v="480704.69"/>
  </r>
  <r>
    <x v="0"/>
    <s v=" Me motor dizel"/>
    <x v="1"/>
    <n v="264"/>
    <n v="772941.03"/>
    <n v="73784.009999999995"/>
    <n v="278300"/>
    <n v="174387.84"/>
    <n v="526471.85"/>
  </r>
  <r>
    <x v="0"/>
    <s v=" Me motor dizel"/>
    <x v="4"/>
    <n v="262"/>
    <n v="583466.68000000005"/>
    <n v="53628.67"/>
    <n v="361500"/>
    <n v="151459.44"/>
    <n v="566588.11"/>
  </r>
  <r>
    <x v="0"/>
    <s v=" Me motor benzin"/>
    <x v="3"/>
    <n v="254"/>
    <n v="490886.31"/>
    <n v="46877.57"/>
    <n v="245000"/>
    <n v="121704.41"/>
    <n v="413581.98"/>
  </r>
  <r>
    <x v="0"/>
    <s v=" Me motor benzin"/>
    <x v="6"/>
    <n v="223"/>
    <n v="864499.61"/>
    <n v="86194.78"/>
    <n v="111000"/>
    <n v="169462.81"/>
    <n v="366657.59"/>
  </r>
  <r>
    <x v="0"/>
    <s v=" Me motor dizel"/>
    <x v="2"/>
    <n v="217"/>
    <n v="853655.95"/>
    <n v="83165.509999999995"/>
    <n v="191700"/>
    <n v="177043.25"/>
    <n v="451908.76"/>
  </r>
  <r>
    <x v="0"/>
    <s v=" Me motor benzin"/>
    <x v="4"/>
    <n v="182"/>
    <n v="167795.98"/>
    <n v="16028.55"/>
    <n v="192500"/>
    <n v="59009.77"/>
    <n v="267538.32"/>
  </r>
  <r>
    <x v="0"/>
    <s v=" Me motor benzin"/>
    <x v="3"/>
    <n v="172"/>
    <n v="198578"/>
    <n v="19792.71"/>
    <n v="171000"/>
    <n v="62195.06"/>
    <n v="252987.77"/>
  </r>
  <r>
    <x v="0"/>
    <s v=" Me motor benzin"/>
    <x v="0"/>
    <n v="167"/>
    <n v="1036054.26"/>
    <n v="95599.17"/>
    <n v="80000"/>
    <n v="181054.53"/>
    <n v="356653.7"/>
  </r>
  <r>
    <x v="0"/>
    <s v=" Me motor benzin"/>
    <x v="1"/>
    <n v="159"/>
    <n v="356144.22"/>
    <n v="34910.160000000003"/>
    <n v="141300"/>
    <n v="84049.9"/>
    <n v="260260.06"/>
  </r>
  <r>
    <x v="0"/>
    <s v=" Me motor dizel"/>
    <x v="2"/>
    <n v="157"/>
    <n v="1067595.1100000001"/>
    <n v="98254.46"/>
    <n v="131400"/>
    <n v="193951.78"/>
    <n v="423606.24"/>
  </r>
  <r>
    <x v="0"/>
    <s v=" Me motor benzin"/>
    <x v="2"/>
    <n v="155"/>
    <n v="465531.26"/>
    <n v="45358.06"/>
    <n v="120800"/>
    <n v="99158.15"/>
    <n v="265316.21000000002"/>
  </r>
  <r>
    <x v="0"/>
    <s v=" Me motor dizel"/>
    <x v="2"/>
    <n v="153"/>
    <n v="221638.53"/>
    <n v="21552.51"/>
    <n v="120000"/>
    <n v="57132.42"/>
    <n v="198684.93"/>
  </r>
  <r>
    <x v="0"/>
    <s v=" Me motor benzin"/>
    <x v="1"/>
    <n v="147"/>
    <n v="200995.32"/>
    <n v="20099.45"/>
    <n v="132300"/>
    <n v="56543.06"/>
    <n v="208942.51"/>
  </r>
  <r>
    <x v="0"/>
    <s v=" Me motor dizel"/>
    <x v="5"/>
    <n v="144"/>
    <n v="801373.52"/>
    <n v="78182.289999999994"/>
    <n v="98700"/>
    <n v="153392.78"/>
    <n v="330275.07"/>
  </r>
  <r>
    <x v="0"/>
    <s v=" Me motor dizel"/>
    <x v="5"/>
    <n v="139"/>
    <n v="280613.84999999998"/>
    <n v="27636.240000000002"/>
    <n v="95900"/>
    <n v="63983.8"/>
    <n v="187520.04"/>
  </r>
  <r>
    <x v="0"/>
    <s v=" Me motor benzin"/>
    <x v="2"/>
    <n v="135"/>
    <n v="245654.22"/>
    <n v="24390.34"/>
    <n v="107200"/>
    <n v="60078.99"/>
    <n v="191669.33"/>
  </r>
  <r>
    <x v="0"/>
    <s v=" Me motor dizel"/>
    <x v="1"/>
    <n v="121"/>
    <n v="152438.29999999999"/>
    <n v="15243.74"/>
    <n v="108900"/>
    <n v="44252.93"/>
    <n v="168396.67"/>
  </r>
  <r>
    <x v="0"/>
    <s v=" Me motor dizel"/>
    <x v="5"/>
    <n v="114"/>
    <n v="888533.23"/>
    <n v="87633.16"/>
    <n v="78400"/>
    <n v="166778.29"/>
    <n v="332811.45"/>
  </r>
  <r>
    <x v="0"/>
    <s v=" Me motor benzin"/>
    <x v="5"/>
    <n v="99"/>
    <n v="223618.62"/>
    <n v="21786.81"/>
    <n v="67900"/>
    <n v="49208.81"/>
    <n v="138895.62"/>
  </r>
  <r>
    <x v="0"/>
    <s v=" Me motor dizel"/>
    <x v="1"/>
    <n v="98"/>
    <n v="483164.07"/>
    <n v="44821.38"/>
    <n v="100100"/>
    <n v="94901.63"/>
    <n v="239823.01"/>
  </r>
  <r>
    <x v="0"/>
    <s v=" Me motor benzin"/>
    <x v="5"/>
    <n v="87"/>
    <n v="358000.03"/>
    <n v="34654.949999999997"/>
    <n v="59500"/>
    <n v="70512.710000000006"/>
    <n v="164667.66"/>
  </r>
  <r>
    <x v="0"/>
    <s v=" Me motor dizel"/>
    <x v="4"/>
    <n v="87"/>
    <n v="234233.77"/>
    <n v="15759.42"/>
    <n v="82500"/>
    <n v="40936.43"/>
    <n v="139195.85"/>
  </r>
  <r>
    <x v="0"/>
    <s v=" Me motor dizel"/>
    <x v="3"/>
    <n v="83"/>
    <n v="318531.37"/>
    <n v="29366.59"/>
    <n v="100100"/>
    <n v="67701.13"/>
    <n v="197167.72"/>
  </r>
  <r>
    <x v="0"/>
    <s v=" Me motor dizel"/>
    <x v="3"/>
    <n v="80"/>
    <n v="89756.06"/>
    <n v="8975.57"/>
    <n v="80000"/>
    <n v="28596.95"/>
    <n v="117572.52"/>
  </r>
  <r>
    <x v="0"/>
    <s v=" Me motor benzin"/>
    <x v="4"/>
    <n v="62"/>
    <n v="159567.35"/>
    <n v="15956.7"/>
    <n v="93000"/>
    <n v="42963.62"/>
    <n v="151920.32000000001"/>
  </r>
  <r>
    <x v="0"/>
    <s v=" Me motor benzin"/>
    <x v="6"/>
    <n v="58"/>
    <n v="153923.70000000001"/>
    <n v="15392.29"/>
    <n v="29000"/>
    <n v="31730.47"/>
    <n v="76122.759999999995"/>
  </r>
  <r>
    <x v="0"/>
    <s v=" Me motor dizel"/>
    <x v="0"/>
    <n v="44"/>
    <n v="1169725.43"/>
    <n v="110528.51"/>
    <n v="42000"/>
    <n v="201250.16"/>
    <n v="353778.67"/>
  </r>
  <r>
    <x v="0"/>
    <s v=" Me motor benzin"/>
    <x v="3"/>
    <n v="40"/>
    <n v="94594.8"/>
    <n v="9181.51"/>
    <n v="49400"/>
    <n v="24063.41"/>
    <n v="82644.92"/>
  </r>
  <r>
    <x v="0"/>
    <s v=" Me motor benzin"/>
    <x v="1"/>
    <n v="36"/>
    <n v="157964.42000000001"/>
    <n v="15796.44"/>
    <n v="39600"/>
    <n v="34137.730000000003"/>
    <n v="89534.17"/>
  </r>
  <r>
    <x v="0"/>
    <s v=" Me motor benzin"/>
    <x v="4"/>
    <n v="36"/>
    <n v="30381.24"/>
    <n v="3038.11"/>
    <n v="39600"/>
    <n v="11683"/>
    <n v="54321.11"/>
  </r>
  <r>
    <x v="0"/>
    <s v=" Me motor benzin"/>
    <x v="0"/>
    <n v="34"/>
    <n v="324652.09000000003"/>
    <n v="32465.14"/>
    <n v="17000"/>
    <n v="59858.7"/>
    <n v="109323.84"/>
  </r>
  <r>
    <x v="0"/>
    <s v=" Me motor benzin"/>
    <x v="3"/>
    <n v="32"/>
    <n v="33121.31"/>
    <n v="3312.1"/>
    <n v="32000"/>
    <n v="10949.27"/>
    <n v="46261.37"/>
  </r>
  <r>
    <x v="0"/>
    <s v=" Me motor benzin"/>
    <x v="0"/>
    <n v="32"/>
    <n v="765467.55"/>
    <n v="67231.72"/>
    <n v="29000"/>
    <n v="122967.83"/>
    <n v="219199.55"/>
  </r>
  <r>
    <x v="0"/>
    <s v=" Me motor dizel"/>
    <x v="1"/>
    <n v="29"/>
    <n v="171841.6"/>
    <n v="16104.16"/>
    <n v="56700"/>
    <n v="37415.31"/>
    <n v="110219.47"/>
  </r>
  <r>
    <x v="0"/>
    <s v=" Me motor dizel"/>
    <x v="4"/>
    <n v="29"/>
    <n v="37284.18"/>
    <n v="3728.39"/>
    <n v="31900"/>
    <n v="11665.93"/>
    <n v="47294.32"/>
  </r>
  <r>
    <x v="0"/>
    <s v=" Me motor benzin"/>
    <x v="2"/>
    <n v="27"/>
    <n v="127808.73"/>
    <n v="11855.85"/>
    <n v="23400"/>
    <n v="24610.32"/>
    <n v="59866.17"/>
  </r>
  <r>
    <x v="0"/>
    <s v=" Me motor benzin"/>
    <x v="1"/>
    <n v="24"/>
    <n v="32093.56"/>
    <n v="3209.34"/>
    <n v="21600"/>
    <n v="9104.43"/>
    <n v="33913.769999999997"/>
  </r>
  <r>
    <x v="0"/>
    <s v=" Me motor dizel"/>
    <x v="2"/>
    <n v="23"/>
    <n v="156708.41"/>
    <n v="14320.84"/>
    <n v="37800"/>
    <n v="31252.66"/>
    <n v="83373.5"/>
  </r>
  <r>
    <x v="0"/>
    <s v=" Me motor dizel"/>
    <x v="4"/>
    <n v="15"/>
    <n v="88272.2"/>
    <n v="2758.23"/>
    <n v="18900"/>
    <n v="7878.47"/>
    <n v="29536.7"/>
  </r>
  <r>
    <x v="0"/>
    <s v=" Me motor benzin"/>
    <x v="2"/>
    <n v="12"/>
    <n v="15874.64"/>
    <n v="1587.46"/>
    <n v="9600"/>
    <n v="4329.92"/>
    <n v="15517.38"/>
  </r>
  <r>
    <x v="0"/>
    <s v=" Me motor benzin"/>
    <x v="3"/>
    <n v="12"/>
    <n v="65470.86"/>
    <n v="3406.1"/>
    <n v="14400"/>
    <n v="8298.73"/>
    <n v="26104.83"/>
  </r>
  <r>
    <x v="0"/>
    <s v=" Me motor benzin"/>
    <x v="5"/>
    <n v="11"/>
    <n v="65081.02"/>
    <n v="6508.09"/>
    <n v="7700"/>
    <n v="12686.23"/>
    <n v="26894.32"/>
  </r>
  <r>
    <x v="0"/>
    <s v=" Me motor benzin"/>
    <x v="4"/>
    <n v="10"/>
    <n v="45680.32"/>
    <n v="4341.03"/>
    <n v="24300"/>
    <n v="11528.19"/>
    <n v="40169.22"/>
  </r>
  <r>
    <x v="0"/>
    <s v=" Me motor dizel"/>
    <x v="5"/>
    <n v="8"/>
    <n v="65100"/>
    <n v="6510"/>
    <n v="12000"/>
    <n v="13377.6"/>
    <n v="31887.599999999999"/>
  </r>
  <r>
    <x v="0"/>
    <s v=" Me motor benzin"/>
    <x v="5"/>
    <n v="7"/>
    <n v="52349.75"/>
    <n v="4734.97"/>
    <n v="9000"/>
    <n v="9773.5499999999993"/>
    <n v="23508.52"/>
  </r>
  <r>
    <x v="0"/>
    <s v=" Me motor benzin"/>
    <x v="2"/>
    <n v="7"/>
    <n v="63816.79"/>
    <n v="6381.67"/>
    <n v="12600"/>
    <n v="13247.75"/>
    <n v="32229.42"/>
  </r>
  <r>
    <x v="0"/>
    <s v=" Me motor benzin"/>
    <x v="1"/>
    <n v="6"/>
    <n v="48218"/>
    <n v="4821.8"/>
    <n v="12600"/>
    <n v="10502.36"/>
    <n v="27924.16"/>
  </r>
  <r>
    <x v="0"/>
    <s v=" Me motor dizel"/>
    <x v="3"/>
    <n v="6"/>
    <n v="26513"/>
    <n v="2225"/>
    <n v="12000"/>
    <n v="5836"/>
    <n v="20061"/>
  </r>
  <r>
    <x v="0"/>
    <s v=" Mjetet e veqanta"/>
    <x v="0"/>
    <n v="6"/>
    <n v="20964.23"/>
    <n v="2096.4"/>
    <n v="3000"/>
    <n v="4169.67"/>
    <n v="9266.07"/>
  </r>
  <r>
    <x v="0"/>
    <s v=" Me motor benzin"/>
    <x v="5"/>
    <n v="4"/>
    <n v="5550"/>
    <n v="555"/>
    <n v="2800"/>
    <n v="1424.8"/>
    <n v="4779.8"/>
  </r>
  <r>
    <x v="0"/>
    <s v=" Te tjera - hibrid"/>
    <x v="0"/>
    <n v="2"/>
    <n v="782.86"/>
    <n v="65"/>
    <n v="500"/>
    <n v="194.4"/>
    <n v="759.4"/>
  </r>
  <r>
    <x v="0"/>
    <s v=" Mjetet e veqanta"/>
    <x v="5"/>
    <n v="1"/>
    <n v="5242.72"/>
    <n v="524.27"/>
    <n v="700"/>
    <n v="1034.71"/>
    <n v="2258.98"/>
  </r>
  <r>
    <x v="0"/>
    <s v=" Te tjera - hibrid"/>
    <x v="4"/>
    <n v="1"/>
    <n v="7921.9"/>
    <n v="0"/>
    <n v="0"/>
    <n v="0"/>
    <n v="0"/>
  </r>
  <r>
    <x v="1"/>
    <s v=" Me motor dizel"/>
    <x v="0"/>
    <n v="3263"/>
    <n v="20779088.399999999"/>
    <n v="2043674.31"/>
    <n v="1611000"/>
    <n v="3851675.85"/>
    <n v="7506350.1600000001"/>
  </r>
  <r>
    <x v="1"/>
    <s v=" Me motor dizel"/>
    <x v="4"/>
    <n v="1643"/>
    <n v="2184253.11"/>
    <n v="210733.98"/>
    <n v="1755600"/>
    <n v="651783.93999999994"/>
    <n v="2618117.92"/>
  </r>
  <r>
    <x v="1"/>
    <s v=" Me motor dizel"/>
    <x v="2"/>
    <n v="1432"/>
    <n v="3402555.8"/>
    <n v="334954.78000000003"/>
    <n v="1131200"/>
    <n v="770511.53"/>
    <n v="2236666.31"/>
  </r>
  <r>
    <x v="1"/>
    <s v=" Me motor dizel"/>
    <x v="1"/>
    <n v="1420"/>
    <n v="2795574.71"/>
    <n v="257173.24"/>
    <n v="1193400"/>
    <n v="643568.15"/>
    <n v="2094141.39"/>
  </r>
  <r>
    <x v="1"/>
    <s v=" Me motor dizel"/>
    <x v="5"/>
    <n v="1314"/>
    <n v="4212221.6900000004"/>
    <n v="405853.47"/>
    <n v="889000"/>
    <n v="856541.32"/>
    <n v="2151394.79"/>
  </r>
  <r>
    <x v="1"/>
    <s v=" Me motor dizel"/>
    <x v="3"/>
    <n v="1304"/>
    <n v="2165598.85"/>
    <n v="211390.01"/>
    <n v="1276000"/>
    <n v="576205.15"/>
    <n v="2063595.16"/>
  </r>
  <r>
    <x v="1"/>
    <s v=" Me motor dizel"/>
    <x v="0"/>
    <n v="871"/>
    <n v="13851457.02"/>
    <n v="1341886.8799999999"/>
    <n v="423500"/>
    <n v="2429479.9700000002"/>
    <n v="4194866.8499999996"/>
  </r>
  <r>
    <x v="1"/>
    <s v=" Me motor benzin"/>
    <x v="4"/>
    <n v="481"/>
    <n v="720302.07999999996"/>
    <n v="69490.009999999995"/>
    <n v="512600"/>
    <n v="203789.15"/>
    <n v="785879.16"/>
  </r>
  <r>
    <x v="1"/>
    <s v=" Me motor dizel"/>
    <x v="0"/>
    <n v="411"/>
    <n v="4079939.01"/>
    <n v="381306.64"/>
    <n v="197500"/>
    <n v="702699.26"/>
    <n v="1281505.8999999999"/>
  </r>
  <r>
    <x v="1"/>
    <s v=" Me motor dizel"/>
    <x v="0"/>
    <n v="340"/>
    <n v="1134268.1200000001"/>
    <n v="111561.55"/>
    <n v="167500"/>
    <n v="223148.08"/>
    <n v="502209.63"/>
  </r>
  <r>
    <x v="1"/>
    <s v=" Me motor dizel"/>
    <x v="1"/>
    <n v="323"/>
    <n v="951302.46"/>
    <n v="90875.12"/>
    <n v="341000"/>
    <n v="214500.12"/>
    <n v="646375.24"/>
  </r>
  <r>
    <x v="1"/>
    <s v=" Me motor dizel"/>
    <x v="2"/>
    <n v="279"/>
    <n v="940758.98"/>
    <n v="91770.78"/>
    <n v="244800"/>
    <n v="200684.37"/>
    <n v="537255.15"/>
  </r>
  <r>
    <x v="1"/>
    <s v=" Me motor benzin"/>
    <x v="3"/>
    <n v="264"/>
    <n v="507922.29"/>
    <n v="49557.14"/>
    <n v="260000"/>
    <n v="128820.39"/>
    <n v="438377.53"/>
  </r>
  <r>
    <x v="1"/>
    <s v=" Me motor dizel"/>
    <x v="3"/>
    <n v="227"/>
    <n v="600560.88"/>
    <n v="56576.03"/>
    <n v="279500"/>
    <n v="144293.57"/>
    <n v="480369.6"/>
  </r>
  <r>
    <x v="1"/>
    <s v=" Me motor dizel"/>
    <x v="5"/>
    <n v="222"/>
    <n v="1011641.8"/>
    <n v="95184.19"/>
    <n v="148400"/>
    <n v="191268.02"/>
    <n v="434852.21"/>
  </r>
  <r>
    <x v="1"/>
    <s v=" Me motor benzin"/>
    <x v="4"/>
    <n v="221"/>
    <n v="216223.98"/>
    <n v="21569.45"/>
    <n v="242000"/>
    <n v="76681.83"/>
    <n v="340251.28"/>
  </r>
  <r>
    <x v="1"/>
    <s v=" Me motor benzin"/>
    <x v="6"/>
    <n v="211"/>
    <n v="766429.21"/>
    <n v="76642.78"/>
    <n v="105500"/>
    <n v="151771.20000000001"/>
    <n v="333913.98"/>
  </r>
  <r>
    <x v="1"/>
    <s v=" Me motor benzin"/>
    <x v="0"/>
    <n v="206"/>
    <n v="1149616.6399999999"/>
    <n v="107955.14"/>
    <n v="98500"/>
    <n v="205764.94"/>
    <n v="412220.08"/>
  </r>
  <r>
    <x v="1"/>
    <s v=" Me motor benzin"/>
    <x v="1"/>
    <n v="201"/>
    <n v="448808.16"/>
    <n v="44880.69"/>
    <n v="180900"/>
    <n v="107934.08"/>
    <n v="333714.77"/>
  </r>
  <r>
    <x v="1"/>
    <s v=" Me motor dizel"/>
    <x v="5"/>
    <n v="187"/>
    <n v="1145296.83"/>
    <n v="108219.61"/>
    <n v="125300"/>
    <n v="210514.26"/>
    <n v="444033.87"/>
  </r>
  <r>
    <x v="1"/>
    <s v=" Me motor dizel"/>
    <x v="4"/>
    <n v="178"/>
    <n v="349662.46"/>
    <n v="31687"/>
    <n v="238500"/>
    <n v="93928.7"/>
    <n v="364115.7"/>
  </r>
  <r>
    <x v="1"/>
    <s v=" Me motor benzin"/>
    <x v="3"/>
    <n v="159"/>
    <n v="170993.96"/>
    <n v="17099.34"/>
    <n v="159000"/>
    <n v="55534.73"/>
    <n v="231634.07"/>
  </r>
  <r>
    <x v="1"/>
    <s v=" Me motor benzin"/>
    <x v="1"/>
    <n v="149"/>
    <n v="198384.43"/>
    <n v="19658.419999999998"/>
    <n v="133200"/>
    <n v="55910.73"/>
    <n v="208769.15"/>
  </r>
  <r>
    <x v="1"/>
    <s v=" Me motor benzin"/>
    <x v="2"/>
    <n v="148"/>
    <n v="387099.63"/>
    <n v="38709.93"/>
    <n v="118400"/>
    <n v="87073.39"/>
    <n v="244183.32"/>
  </r>
  <r>
    <x v="1"/>
    <s v=" Me motor dizel"/>
    <x v="5"/>
    <n v="141"/>
    <n v="244976.39"/>
    <n v="24497.52"/>
    <n v="98700"/>
    <n v="58907.57"/>
    <n v="182105.09"/>
  </r>
  <r>
    <x v="1"/>
    <s v=" Me motor benzin"/>
    <x v="5"/>
    <n v="120"/>
    <n v="423474.96"/>
    <n v="41352.449999999997"/>
    <n v="81900"/>
    <n v="85884.29"/>
    <n v="209136.74"/>
  </r>
  <r>
    <x v="1"/>
    <s v=" Me motor benzin"/>
    <x v="2"/>
    <n v="102"/>
    <n v="154873.26"/>
    <n v="15487.31"/>
    <n v="81600"/>
    <n v="40313.56"/>
    <n v="137400.87"/>
  </r>
  <r>
    <x v="1"/>
    <s v=" Me motor dizel"/>
    <x v="2"/>
    <n v="98"/>
    <n v="143027.16"/>
    <n v="14082.67"/>
    <n v="76800"/>
    <n v="37073.39"/>
    <n v="127956.06"/>
  </r>
  <r>
    <x v="1"/>
    <s v=" Me motor benzin"/>
    <x v="5"/>
    <n v="95"/>
    <n v="199058.44"/>
    <n v="19905.8"/>
    <n v="66500"/>
    <n v="45674.2"/>
    <n v="132080"/>
  </r>
  <r>
    <x v="1"/>
    <s v=" Me motor dizel"/>
    <x v="1"/>
    <n v="89"/>
    <n v="400030.96"/>
    <n v="38118.07"/>
    <n v="93500"/>
    <n v="82047.69"/>
    <n v="213665.76"/>
  </r>
  <r>
    <x v="1"/>
    <s v=" Me motor dizel"/>
    <x v="2"/>
    <n v="87"/>
    <n v="506861.43"/>
    <n v="45851.12"/>
    <n v="72900"/>
    <n v="92361.89"/>
    <n v="211113.01"/>
  </r>
  <r>
    <x v="1"/>
    <s v=" Me motor dizel"/>
    <x v="4"/>
    <n v="83"/>
    <n v="245735.53"/>
    <n v="16412.14"/>
    <n v="91500"/>
    <n v="43525.21"/>
    <n v="151437.35"/>
  </r>
  <r>
    <x v="1"/>
    <s v=" Me motor dizel"/>
    <x v="1"/>
    <n v="74"/>
    <n v="107085.81"/>
    <n v="10708.56"/>
    <n v="66600"/>
    <n v="29502.99"/>
    <n v="106811.55"/>
  </r>
  <r>
    <x v="1"/>
    <s v=" Me motor dizel"/>
    <x v="0"/>
    <n v="73"/>
    <n v="1468304.81"/>
    <n v="143221.76000000001"/>
    <n v="70000"/>
    <n v="263270.18"/>
    <n v="476491.94"/>
  </r>
  <r>
    <x v="1"/>
    <s v=" Me motor benzin"/>
    <x v="4"/>
    <n v="64"/>
    <n v="144255.62"/>
    <n v="14003.63"/>
    <n v="93000"/>
    <n v="39526.239999999998"/>
    <n v="146529.87"/>
  </r>
  <r>
    <x v="1"/>
    <s v=" Me motor dizel"/>
    <x v="3"/>
    <n v="58"/>
    <n v="235749.41"/>
    <n v="20991.63"/>
    <n v="68900"/>
    <n v="47969.2"/>
    <n v="137860.82999999999"/>
  </r>
  <r>
    <x v="1"/>
    <s v=" Me motor benzin"/>
    <x v="3"/>
    <n v="57"/>
    <n v="159526.49"/>
    <n v="15422.64"/>
    <n v="71500"/>
    <n v="38583.82"/>
    <n v="125506.46"/>
  </r>
  <r>
    <x v="1"/>
    <s v=" Me motor benzin"/>
    <x v="0"/>
    <n v="45"/>
    <n v="1008271.72"/>
    <n v="93738.48"/>
    <n v="41000"/>
    <n v="171539.75"/>
    <n v="306278.23"/>
  </r>
  <r>
    <x v="1"/>
    <s v=" Me motor benzin"/>
    <x v="6"/>
    <n v="44"/>
    <n v="121792.32000000001"/>
    <n v="12179.17"/>
    <n v="22000"/>
    <n v="24955.35"/>
    <n v="59134.52"/>
  </r>
  <r>
    <x v="1"/>
    <s v=" Me motor benzin"/>
    <x v="1"/>
    <n v="36"/>
    <n v="90685.24"/>
    <n v="9068.49"/>
    <n v="39600"/>
    <n v="22296.55"/>
    <n v="70965.039999999994"/>
  </r>
  <r>
    <x v="1"/>
    <s v=" Me motor benzin"/>
    <x v="4"/>
    <n v="36"/>
    <n v="30398.66"/>
    <n v="3039.84"/>
    <n v="39600"/>
    <n v="11686.06"/>
    <n v="54325.9"/>
  </r>
  <r>
    <x v="1"/>
    <s v=" Me motor benzin"/>
    <x v="0"/>
    <n v="36"/>
    <n v="347313.16"/>
    <n v="33896.629999999997"/>
    <n v="17500"/>
    <n v="62458.07"/>
    <n v="113854.7"/>
  </r>
  <r>
    <x v="1"/>
    <s v=" Me motor dizel"/>
    <x v="5"/>
    <n v="30"/>
    <n v="226076.79"/>
    <n v="22045.07"/>
    <n v="43500"/>
    <n v="45759.3"/>
    <n v="111304.37"/>
  </r>
  <r>
    <x v="1"/>
    <s v=" Me motor benzin"/>
    <x v="3"/>
    <n v="29"/>
    <n v="27095.56"/>
    <n v="2709.54"/>
    <n v="29000"/>
    <n v="9408.7800000000007"/>
    <n v="41118.32"/>
  </r>
  <r>
    <x v="1"/>
    <s v=" Me motor benzin"/>
    <x v="2"/>
    <n v="25"/>
    <n v="124824.85"/>
    <n v="12482.48"/>
    <n v="22500"/>
    <n v="25569.16"/>
    <n v="60551.64"/>
  </r>
  <r>
    <x v="1"/>
    <s v=" Me motor dizel"/>
    <x v="2"/>
    <n v="21"/>
    <n v="137916.79999999999"/>
    <n v="11550.68"/>
    <n v="32400"/>
    <n v="25513.17"/>
    <n v="69463.850000000006"/>
  </r>
  <r>
    <x v="1"/>
    <s v=" Me motor dizel"/>
    <x v="3"/>
    <n v="20"/>
    <n v="26570.67"/>
    <n v="2657.06"/>
    <n v="20000"/>
    <n v="7876.41"/>
    <n v="30533.47"/>
  </r>
  <r>
    <x v="1"/>
    <s v=" Me motor dizel"/>
    <x v="4"/>
    <n v="20"/>
    <n v="18518.150000000001"/>
    <n v="1851.8"/>
    <n v="22000"/>
    <n v="6779.14"/>
    <n v="30630.94"/>
  </r>
  <r>
    <x v="1"/>
    <s v=" Me motor benzin"/>
    <x v="2"/>
    <n v="17"/>
    <n v="21442.48"/>
    <n v="2144.23"/>
    <n v="13600"/>
    <n v="5949.85"/>
    <n v="21694.080000000002"/>
  </r>
  <r>
    <x v="1"/>
    <s v=" Me motor benzin"/>
    <x v="5"/>
    <n v="16"/>
    <n v="92203.5"/>
    <n v="9220.35"/>
    <n v="11200"/>
    <n v="18019.810000000001"/>
    <n v="38440.160000000003"/>
  </r>
  <r>
    <x v="1"/>
    <s v=" Me motor benzin"/>
    <x v="5"/>
    <n v="15"/>
    <n v="23729.8"/>
    <n v="2372.9699999999998"/>
    <n v="10500"/>
    <n v="5856.43"/>
    <n v="18729.400000000001"/>
  </r>
  <r>
    <x v="1"/>
    <s v=" Me motor benzin"/>
    <x v="1"/>
    <n v="14"/>
    <n v="14529.6"/>
    <n v="1452.96"/>
    <n v="12600"/>
    <n v="4573.2"/>
    <n v="18626.16"/>
  </r>
  <r>
    <x v="1"/>
    <s v=" Me motor dizel"/>
    <x v="4"/>
    <n v="14"/>
    <n v="84161.16"/>
    <n v="2661.16"/>
    <n v="18900"/>
    <n v="7707.63"/>
    <n v="29268.79"/>
  </r>
  <r>
    <x v="1"/>
    <s v=" Me motor benzin"/>
    <x v="4"/>
    <n v="11"/>
    <n v="53881.42"/>
    <n v="5388.13"/>
    <n v="29700"/>
    <n v="14235.1"/>
    <n v="49323.23"/>
  </r>
  <r>
    <x v="1"/>
    <s v=" Me motor benzin"/>
    <x v="5"/>
    <n v="9"/>
    <n v="83363.66"/>
    <n v="7286.36"/>
    <n v="12000"/>
    <n v="14743.99"/>
    <n v="34030.35"/>
  </r>
  <r>
    <x v="1"/>
    <s v=" Me motor benzin"/>
    <x v="2"/>
    <n v="9"/>
    <n v="83253.279999999999"/>
    <n v="7525.32"/>
    <n v="14400"/>
    <n v="15548.56"/>
    <n v="37473.879999999997"/>
  </r>
  <r>
    <x v="1"/>
    <s v=" Me motor dizel"/>
    <x v="1"/>
    <n v="9"/>
    <n v="50710"/>
    <n v="3796"/>
    <n v="14700"/>
    <n v="9032.9599999999991"/>
    <n v="27528.959999999999"/>
  </r>
  <r>
    <x v="1"/>
    <s v=" Mjetet e veqanta"/>
    <x v="0"/>
    <n v="7"/>
    <n v="6341.76"/>
    <n v="634.16999999999996"/>
    <n v="3500"/>
    <n v="1676.12"/>
    <n v="5810.29"/>
  </r>
  <r>
    <x v="1"/>
    <s v=" Me motor dizel"/>
    <x v="3"/>
    <n v="6"/>
    <n v="32650"/>
    <n v="1135"/>
    <n v="7200"/>
    <n v="3149.6"/>
    <n v="11484.6"/>
  </r>
  <r>
    <x v="1"/>
    <s v=" Mjetet e veqanta"/>
    <x v="0"/>
    <n v="5"/>
    <n v="4794.37"/>
    <n v="479.43"/>
    <n v="2500"/>
    <n v="1243.8"/>
    <n v="4223.2299999999996"/>
  </r>
  <r>
    <x v="1"/>
    <s v=" Me motor benzin"/>
    <x v="1"/>
    <n v="4"/>
    <n v="12527.52"/>
    <n v="1252.75"/>
    <n v="8400"/>
    <n v="3548.83"/>
    <n v="13201.58"/>
  </r>
  <r>
    <x v="1"/>
    <s v=" Me motor benzin"/>
    <x v="3"/>
    <n v="4"/>
    <n v="23140"/>
    <n v="2314"/>
    <n v="9600"/>
    <n v="5608.64"/>
    <n v="17522.64"/>
  </r>
  <r>
    <x v="1"/>
    <s v=" Mjetet e veqanta"/>
    <x v="5"/>
    <n v="1"/>
    <n v="350"/>
    <n v="35"/>
    <n v="700"/>
    <n v="173.6"/>
    <n v="908.6"/>
  </r>
  <r>
    <x v="2"/>
    <s v=" Me motor dizel"/>
    <x v="0"/>
    <n v="4157"/>
    <n v="26623927.469999999"/>
    <n v="2595758.1800000002"/>
    <n v="2036000"/>
    <n v="4894292.8899999997"/>
    <n v="9526051.0700000003"/>
  </r>
  <r>
    <x v="2"/>
    <s v=" Me motor dizel"/>
    <x v="4"/>
    <n v="1775"/>
    <n v="2566140.2400000002"/>
    <n v="243958.35"/>
    <n v="1876600"/>
    <n v="729620.74"/>
    <n v="2850179.08"/>
  </r>
  <r>
    <x v="2"/>
    <s v=" Me motor dizel"/>
    <x v="5"/>
    <n v="1620"/>
    <n v="4833811.63"/>
    <n v="471241.98"/>
    <n v="1113000"/>
    <n v="1007465.44"/>
    <n v="2591707.41"/>
  </r>
  <r>
    <x v="2"/>
    <s v=" Me motor dizel"/>
    <x v="3"/>
    <n v="1544"/>
    <n v="2553801.56"/>
    <n v="244197.59"/>
    <n v="1484000"/>
    <n v="667218.93000000005"/>
    <n v="2395416.5099999998"/>
  </r>
  <r>
    <x v="2"/>
    <s v=" Me motor dizel"/>
    <x v="2"/>
    <n v="1508"/>
    <n v="3652093.84"/>
    <n v="358964.64"/>
    <n v="1189600"/>
    <n v="822113.34"/>
    <n v="2370677.9900000002"/>
  </r>
  <r>
    <x v="2"/>
    <s v=" Me motor dizel"/>
    <x v="1"/>
    <n v="1497"/>
    <n v="3154481.51"/>
    <n v="307365.73"/>
    <n v="1314900"/>
    <n v="751347.32"/>
    <n v="2373613.0499999998"/>
  </r>
  <r>
    <x v="2"/>
    <s v=" Me motor dizel"/>
    <x v="0"/>
    <n v="893"/>
    <n v="14394280.6"/>
    <n v="1359415.14"/>
    <n v="421500"/>
    <n v="2460010.2599999998"/>
    <n v="4240925.4000000004"/>
  </r>
  <r>
    <x v="2"/>
    <s v=" Me motor benzin"/>
    <x v="4"/>
    <n v="744"/>
    <n v="1123664.18"/>
    <n v="108070.53"/>
    <n v="787600"/>
    <n v="316219.11"/>
    <n v="1211889.6299999999"/>
  </r>
  <r>
    <x v="2"/>
    <s v=" Me motor dizel"/>
    <x v="0"/>
    <n v="539"/>
    <n v="5043047.57"/>
    <n v="475678.38"/>
    <n v="260000"/>
    <n v="878793.78"/>
    <n v="1614472.17"/>
  </r>
  <r>
    <x v="2"/>
    <s v=" Me motor dizel"/>
    <x v="0"/>
    <n v="513"/>
    <n v="1689872.39"/>
    <n v="167317.13"/>
    <n v="254000"/>
    <n v="335118"/>
    <n v="756435.13"/>
  </r>
  <r>
    <x v="2"/>
    <s v=" Me motor benzin"/>
    <x v="3"/>
    <n v="436"/>
    <n v="764327.25"/>
    <n v="74604.02"/>
    <n v="425000"/>
    <n v="199302.91"/>
    <n v="698906.93"/>
  </r>
  <r>
    <x v="2"/>
    <s v=" Me motor dizel"/>
    <x v="2"/>
    <n v="333"/>
    <n v="1219613.1299999999"/>
    <n v="118563.59"/>
    <n v="292500"/>
    <n v="255471.87"/>
    <n v="666535.46"/>
  </r>
  <r>
    <x v="2"/>
    <s v=" Me motor benzin"/>
    <x v="4"/>
    <n v="331"/>
    <n v="331215.27"/>
    <n v="31764.92"/>
    <n v="349800"/>
    <n v="111873.89"/>
    <n v="493438.81"/>
  </r>
  <r>
    <x v="2"/>
    <s v=" Me motor benzin"/>
    <x v="0"/>
    <n v="327"/>
    <n v="1927439.14"/>
    <n v="182490"/>
    <n v="157500"/>
    <n v="346382.38"/>
    <n v="686372.38"/>
  </r>
  <r>
    <x v="2"/>
    <s v=" Me motor dizel"/>
    <x v="4"/>
    <n v="294"/>
    <n v="588401.81000000006"/>
    <n v="53965.11"/>
    <n v="409500"/>
    <n v="160498.12"/>
    <n v="623963.23"/>
  </r>
  <r>
    <x v="2"/>
    <s v=" Me motor dizel"/>
    <x v="5"/>
    <n v="285"/>
    <n v="1217097.3600000001"/>
    <n v="116120.09"/>
    <n v="192500"/>
    <n v="235171.32"/>
    <n v="543791.41"/>
  </r>
  <r>
    <x v="2"/>
    <s v=" Me motor benzin"/>
    <x v="1"/>
    <n v="269"/>
    <n v="623111.24"/>
    <n v="60761.1"/>
    <n v="236700"/>
    <n v="144811.5"/>
    <n v="442272.6"/>
  </r>
  <r>
    <x v="2"/>
    <s v=" Me motor benzin"/>
    <x v="3"/>
    <n v="267"/>
    <n v="286671.73"/>
    <n v="27558.54"/>
    <n v="258000"/>
    <n v="89782.91"/>
    <n v="375341.45"/>
  </r>
  <r>
    <x v="2"/>
    <s v=" Me motor dizel"/>
    <x v="1"/>
    <n v="263"/>
    <n v="905206.02"/>
    <n v="84676.42"/>
    <n v="273900"/>
    <n v="192854.49"/>
    <n v="551430.91"/>
  </r>
  <r>
    <x v="2"/>
    <s v=" Me motor dizel"/>
    <x v="3"/>
    <n v="208"/>
    <n v="547525.64"/>
    <n v="51033.01"/>
    <n v="252200"/>
    <n v="130169.98"/>
    <n v="433402.99"/>
  </r>
  <r>
    <x v="2"/>
    <s v=" Me motor benzin"/>
    <x v="2"/>
    <n v="194"/>
    <n v="499440.59"/>
    <n v="49204.04"/>
    <n v="153600"/>
    <n v="111175.07"/>
    <n v="313979.11"/>
  </r>
  <r>
    <x v="2"/>
    <s v=" Me motor benzin"/>
    <x v="1"/>
    <n v="181"/>
    <n v="236609.09"/>
    <n v="23085.88"/>
    <n v="160200"/>
    <n v="66263.149999999994"/>
    <n v="249549.03"/>
  </r>
  <r>
    <x v="2"/>
    <s v=" Me motor dizel"/>
    <x v="5"/>
    <n v="166"/>
    <n v="1100787.56"/>
    <n v="90271.13"/>
    <n v="95200"/>
    <n v="174109.16"/>
    <n v="359580.29"/>
  </r>
  <r>
    <x v="2"/>
    <s v=" Me motor benzin"/>
    <x v="6"/>
    <n v="164"/>
    <n v="546511.14"/>
    <n v="53016.08"/>
    <n v="81000"/>
    <n v="106268.21"/>
    <n v="240284.29"/>
  </r>
  <r>
    <x v="2"/>
    <s v=" Me motor benzin"/>
    <x v="2"/>
    <n v="159"/>
    <n v="264951.07"/>
    <n v="25960.080000000002"/>
    <n v="126400"/>
    <n v="65913.740000000005"/>
    <n v="218273.82"/>
  </r>
  <r>
    <x v="2"/>
    <s v=" Me motor benzin"/>
    <x v="5"/>
    <n v="145"/>
    <n v="461869.98"/>
    <n v="44081.77"/>
    <n v="98700"/>
    <n v="93375.88"/>
    <n v="236157.65"/>
  </r>
  <r>
    <x v="2"/>
    <s v=" Me motor dizel"/>
    <x v="5"/>
    <n v="135"/>
    <n v="276132.53999999998"/>
    <n v="27613.23"/>
    <n v="94500"/>
    <n v="63719.22"/>
    <n v="185832.45"/>
  </r>
  <r>
    <x v="2"/>
    <s v=" Me motor dizel"/>
    <x v="2"/>
    <n v="132"/>
    <n v="723596.77"/>
    <n v="63514.75"/>
    <n v="103500"/>
    <n v="128345.9"/>
    <n v="295360.64000000001"/>
  </r>
  <r>
    <x v="2"/>
    <s v=" Me motor benzin"/>
    <x v="0"/>
    <n v="129"/>
    <n v="543765.59"/>
    <n v="53821.56"/>
    <n v="64000"/>
    <n v="104965.94"/>
    <n v="222787.5"/>
  </r>
  <r>
    <x v="2"/>
    <s v=" Me motor benzin"/>
    <x v="5"/>
    <n v="109"/>
    <n v="224702.15"/>
    <n v="22470.21"/>
    <n v="76300"/>
    <n v="51755.55"/>
    <n v="150525.76000000001"/>
  </r>
  <r>
    <x v="2"/>
    <s v=" Me motor dizel"/>
    <x v="0"/>
    <n v="102"/>
    <n v="1999204.33"/>
    <n v="191827.02"/>
    <n v="96000"/>
    <n v="352975.5"/>
    <n v="640802.52"/>
  </r>
  <r>
    <x v="2"/>
    <s v=" Me motor dizel"/>
    <x v="4"/>
    <n v="96"/>
    <n v="209199.25"/>
    <n v="11438.96"/>
    <n v="60000"/>
    <n v="29732.51"/>
    <n v="101171.47"/>
  </r>
  <r>
    <x v="2"/>
    <s v=" Me motor dizel"/>
    <x v="2"/>
    <n v="93"/>
    <n v="170836.56"/>
    <n v="17019.55"/>
    <n v="73600"/>
    <n v="41730.379999999997"/>
    <n v="132349.93"/>
  </r>
  <r>
    <x v="2"/>
    <s v=" Me motor benzin"/>
    <x v="4"/>
    <n v="83"/>
    <n v="193406.19"/>
    <n v="18437.560000000001"/>
    <n v="120000"/>
    <n v="51649.99"/>
    <n v="190087.54"/>
  </r>
  <r>
    <x v="2"/>
    <s v=" Me motor benzin"/>
    <x v="0"/>
    <n v="71"/>
    <n v="798617.82"/>
    <n v="72944.12"/>
    <n v="33500"/>
    <n v="133741.64000000001"/>
    <n v="240185.77"/>
  </r>
  <r>
    <x v="2"/>
    <s v=" Me motor benzin"/>
    <x v="0"/>
    <n v="61"/>
    <n v="1335956.44"/>
    <n v="131600.60999999999"/>
    <n v="60000"/>
    <n v="241217.09"/>
    <n v="432817.7"/>
  </r>
  <r>
    <x v="2"/>
    <s v=" Me motor dizel"/>
    <x v="3"/>
    <n v="58"/>
    <n v="202622.83"/>
    <n v="17616.259999999998"/>
    <n v="65000"/>
    <n v="41404.61"/>
    <n v="124020.87"/>
  </r>
  <r>
    <x v="2"/>
    <s v=" Me motor benzin"/>
    <x v="3"/>
    <n v="56"/>
    <n v="46686.99"/>
    <n v="4498.7"/>
    <n v="54000"/>
    <n v="16557.68"/>
    <n v="75056.38"/>
  </r>
  <r>
    <x v="2"/>
    <s v=" Me motor dizel"/>
    <x v="1"/>
    <n v="53"/>
    <n v="252567.02"/>
    <n v="20998.79"/>
    <n v="49500"/>
    <n v="44877.84"/>
    <n v="115376.63"/>
  </r>
  <r>
    <x v="2"/>
    <s v=" Me motor dizel"/>
    <x v="1"/>
    <n v="50"/>
    <n v="86081.78"/>
    <n v="8608.17"/>
    <n v="45000"/>
    <n v="22350.38"/>
    <n v="75958.55"/>
  </r>
  <r>
    <x v="2"/>
    <s v=" Me motor benzin"/>
    <x v="4"/>
    <n v="48"/>
    <n v="35322.82"/>
    <n v="3332.28"/>
    <n v="49500"/>
    <n v="13784.77"/>
    <n v="66617.05"/>
  </r>
  <r>
    <x v="2"/>
    <s v=" Me motor benzin"/>
    <x v="3"/>
    <n v="46"/>
    <n v="130965.75999999999"/>
    <n v="12411.57"/>
    <n v="57200"/>
    <n v="30996.35"/>
    <n v="100607.92"/>
  </r>
  <r>
    <x v="2"/>
    <s v=" Me motor benzin"/>
    <x v="1"/>
    <n v="40"/>
    <n v="128665.19"/>
    <n v="12216.52"/>
    <n v="41800"/>
    <n v="28189.07"/>
    <n v="82205.58"/>
  </r>
  <r>
    <x v="2"/>
    <s v=" Me motor benzin"/>
    <x v="6"/>
    <n v="36"/>
    <n v="81056.7"/>
    <n v="8105.66"/>
    <n v="18000"/>
    <n v="17145.939999999999"/>
    <n v="43251.6"/>
  </r>
  <r>
    <x v="2"/>
    <s v=" Me motor benzin"/>
    <x v="2"/>
    <n v="31"/>
    <n v="47106.05"/>
    <n v="4710.6099999999997"/>
    <n v="24800"/>
    <n v="12258.65"/>
    <n v="41769.26"/>
  </r>
  <r>
    <x v="2"/>
    <s v=" Me motor benzin"/>
    <x v="2"/>
    <n v="31"/>
    <n v="140060.57999999999"/>
    <n v="13551.05"/>
    <n v="27000"/>
    <n v="28169.86"/>
    <n v="68720.91"/>
  </r>
  <r>
    <x v="2"/>
    <s v=" Me motor benzin"/>
    <x v="1"/>
    <n v="31"/>
    <n v="36369.85"/>
    <n v="3576.98"/>
    <n v="27000"/>
    <n v="10615.48"/>
    <n v="41192.46"/>
  </r>
  <r>
    <x v="2"/>
    <s v=" Me motor dizel"/>
    <x v="5"/>
    <n v="30"/>
    <n v="253065.4"/>
    <n v="24256.54"/>
    <n v="43500"/>
    <n v="49651.5"/>
    <n v="117408.04"/>
  </r>
  <r>
    <x v="2"/>
    <s v=" Me motor benzin"/>
    <x v="5"/>
    <n v="27"/>
    <n v="133155.28"/>
    <n v="13045.52"/>
    <n v="18200"/>
    <n v="25872.12"/>
    <n v="57117.64"/>
  </r>
  <r>
    <x v="2"/>
    <s v=" Me motor benzin"/>
    <x v="0"/>
    <n v="26"/>
    <n v="85360.77"/>
    <n v="8536.08"/>
    <n v="13000"/>
    <n v="17103.5"/>
    <n v="38639.57"/>
  </r>
  <r>
    <x v="2"/>
    <s v=" Me motor dizel"/>
    <x v="3"/>
    <n v="26"/>
    <n v="36830.06"/>
    <n v="3683.01"/>
    <n v="26000"/>
    <n v="10642.05"/>
    <n v="40325.06"/>
  </r>
  <r>
    <x v="2"/>
    <s v=" Me motor benzin"/>
    <x v="5"/>
    <n v="22"/>
    <n v="34984.629999999997"/>
    <n v="3353.46"/>
    <n v="14700"/>
    <n v="8254.08"/>
    <n v="26307.54"/>
  </r>
  <r>
    <x v="2"/>
    <s v=" Me motor dizel"/>
    <x v="4"/>
    <n v="13"/>
    <n v="12170.22"/>
    <n v="1039.02"/>
    <n v="13200"/>
    <n v="3940.67"/>
    <n v="18179.7"/>
  </r>
  <r>
    <x v="2"/>
    <s v=" Me motor dizel"/>
    <x v="3"/>
    <n v="12"/>
    <n v="71775.360000000001"/>
    <n v="3065.7"/>
    <n v="14400"/>
    <n v="7699.63"/>
    <n v="25165.33"/>
  </r>
  <r>
    <x v="2"/>
    <s v=" Me motor dizel"/>
    <x v="6"/>
    <n v="12"/>
    <n v="88053.5"/>
    <n v="8225.35"/>
    <n v="7500"/>
    <n v="15676.62"/>
    <n v="31401.97"/>
  </r>
  <r>
    <x v="2"/>
    <s v=" Me motor dizel"/>
    <x v="2"/>
    <n v="10"/>
    <n v="102946.9"/>
    <n v="9454.68"/>
    <n v="16200"/>
    <n v="19232.25"/>
    <n v="44886.93"/>
  </r>
  <r>
    <x v="2"/>
    <s v=" Me motor dizel"/>
    <x v="1"/>
    <n v="10"/>
    <n v="43491.24"/>
    <n v="4349.12"/>
    <n v="21000"/>
    <n v="11014.46"/>
    <n v="36363.58"/>
  </r>
  <r>
    <x v="2"/>
    <s v=" Me motor benzin"/>
    <x v="4"/>
    <n v="9"/>
    <n v="37319.78"/>
    <n v="2604.48"/>
    <n v="16200"/>
    <n v="7175.87"/>
    <n v="25980.35"/>
  </r>
  <r>
    <x v="2"/>
    <s v=" Mjetet e veqanta"/>
    <x v="0"/>
    <n v="9"/>
    <n v="15353.28"/>
    <n v="1535.33"/>
    <n v="4500"/>
    <n v="3422.17"/>
    <n v="9457.5"/>
  </r>
  <r>
    <x v="2"/>
    <s v=" Me motor benzin"/>
    <x v="5"/>
    <n v="8"/>
    <n v="67598.03"/>
    <n v="6759.8"/>
    <n v="12000"/>
    <n v="13817.25"/>
    <n v="32577.06"/>
  </r>
  <r>
    <x v="2"/>
    <s v=" Me motor benzin"/>
    <x v="2"/>
    <n v="7"/>
    <n v="63081.5"/>
    <n v="4043.15"/>
    <n v="10800"/>
    <n v="8843.94"/>
    <n v="23687.09"/>
  </r>
  <r>
    <x v="2"/>
    <s v=" Me motor benzin"/>
    <x v="1"/>
    <n v="7"/>
    <n v="63483.54"/>
    <n v="5668.35"/>
    <n v="12600"/>
    <n v="11992.3"/>
    <n v="30260.66"/>
  </r>
  <r>
    <x v="2"/>
    <s v=" Me motor benzin"/>
    <x v="3"/>
    <n v="7"/>
    <n v="68151.94"/>
    <n v="4449.59"/>
    <n v="12000"/>
    <n v="9751.2800000000007"/>
    <n v="26200.86"/>
  </r>
  <r>
    <x v="2"/>
    <s v=" Me motor dizel"/>
    <x v="4"/>
    <n v="7"/>
    <n v="23438.5"/>
    <n v="1533.85"/>
    <n v="13500"/>
    <n v="4859.57"/>
    <n v="19893.419999999998"/>
  </r>
  <r>
    <x v="2"/>
    <s v=" Me motor dizel"/>
    <x v="6"/>
    <n v="4"/>
    <n v="65591"/>
    <n v="5362"/>
    <n v="1000"/>
    <n v="9597.1200000000008"/>
    <n v="15959.12"/>
  </r>
  <r>
    <x v="2"/>
    <s v=" Me motor benzin"/>
    <x v="6"/>
    <n v="3"/>
    <n v="8100"/>
    <n v="760"/>
    <n v="2000"/>
    <n v="1657.6"/>
    <n v="4417.6000000000004"/>
  </r>
  <r>
    <x v="2"/>
    <s v=" Mjetet e veqanta"/>
    <x v="4"/>
    <n v="3"/>
    <n v="4570.5"/>
    <n v="457.05"/>
    <n v="3300"/>
    <n v="1332.41"/>
    <n v="5089.46"/>
  </r>
  <r>
    <x v="2"/>
    <s v=" Me motor dizel"/>
    <x v="7"/>
    <n v="2"/>
    <n v="22200"/>
    <n v="2220"/>
    <n v="500"/>
    <n v="3987.2"/>
    <n v="6707.2"/>
  </r>
  <r>
    <x v="2"/>
    <s v=" Mjetet e veqanta"/>
    <x v="6"/>
    <n v="2"/>
    <n v="6320"/>
    <n v="632"/>
    <n v="1000"/>
    <n v="1272.32"/>
    <n v="2904.32"/>
  </r>
  <r>
    <x v="2"/>
    <s v=" Me motor benzin"/>
    <x v="6"/>
    <n v="1"/>
    <n v="206.02"/>
    <n v="20.6"/>
    <n v="0"/>
    <n v="36.26"/>
    <n v="56.86"/>
  </r>
  <r>
    <x v="2"/>
    <s v=" Me motor benzin"/>
    <x v="7"/>
    <n v="1"/>
    <n v="7568"/>
    <n v="0"/>
    <n v="0"/>
    <n v="0"/>
    <n v="0"/>
  </r>
  <r>
    <x v="2"/>
    <s v=" Me motor benzin"/>
    <x v="7"/>
    <n v="1"/>
    <n v="13500"/>
    <n v="1350"/>
    <n v="500"/>
    <n v="2456"/>
    <n v="4306"/>
  </r>
  <r>
    <x v="2"/>
    <s v=" Me motor dizel"/>
    <x v="6"/>
    <n v="1"/>
    <n v="59000"/>
    <n v="5900"/>
    <n v="500"/>
    <n v="10464"/>
    <n v="16864"/>
  </r>
  <r>
    <x v="2"/>
    <s v=" Mjetet e veqanta"/>
    <x v="5"/>
    <n v="1"/>
    <n v="450"/>
    <n v="45"/>
    <n v="700"/>
    <n v="191.2"/>
    <n v="936.2"/>
  </r>
  <r>
    <x v="2"/>
    <s v=" Mjetet e veqanta"/>
    <x v="2"/>
    <n v="1"/>
    <n v="2250"/>
    <n v="225"/>
    <n v="800"/>
    <n v="524"/>
    <n v="1549"/>
  </r>
  <r>
    <x v="2"/>
    <s v=" Mjetet e veqanta"/>
    <x v="3"/>
    <n v="1"/>
    <n v="1000"/>
    <n v="100"/>
    <n v="1000"/>
    <n v="336"/>
    <n v="1436"/>
  </r>
  <r>
    <x v="2"/>
    <s v=" Mjetet e veqanta"/>
    <x v="4"/>
    <n v="1"/>
    <n v="800"/>
    <n v="80"/>
    <n v="1100"/>
    <n v="316.8"/>
    <n v="1496.8"/>
  </r>
  <r>
    <x v="2"/>
    <s v=" Mjetet e veqanta"/>
    <x v="0"/>
    <n v="1"/>
    <n v="4600"/>
    <n v="460"/>
    <n v="500"/>
    <n v="889.6"/>
    <n v="1849.6"/>
  </r>
  <r>
    <x v="2"/>
    <s v=" Te tjera - hibrid"/>
    <x v="1"/>
    <n v="1"/>
    <n v="8400"/>
    <n v="840"/>
    <n v="900"/>
    <n v="1622.4"/>
    <n v="3362.4"/>
  </r>
  <r>
    <x v="2"/>
    <s v=" Te tjera - hibrid"/>
    <x v="1"/>
    <n v="1"/>
    <n v="2800"/>
    <n v="280"/>
    <n v="900"/>
    <n v="636.79999999999995"/>
    <n v="1816.8"/>
  </r>
  <r>
    <x v="3"/>
    <s v=" Me motor dizel"/>
    <x v="6"/>
    <n v="3236"/>
    <n v="19222505.789999999"/>
    <n v="1778456.38"/>
    <n v="1525500"/>
    <n v="3374163.23"/>
    <n v="6678119.5999999996"/>
  </r>
  <r>
    <x v="3"/>
    <s v=" Me motor dizel"/>
    <x v="0"/>
    <n v="3020"/>
    <n v="16586994.800000001"/>
    <n v="1603891.43"/>
    <n v="1469500"/>
    <n v="3057968.92"/>
    <n v="6131360.3499999996"/>
  </r>
  <r>
    <x v="3"/>
    <s v=" Me motor dizel"/>
    <x v="3"/>
    <n v="877"/>
    <n v="1546486.23"/>
    <n v="146338.51999999999"/>
    <n v="833000"/>
    <n v="390835.8"/>
    <n v="1370174.32"/>
  </r>
  <r>
    <x v="3"/>
    <s v=" Me motor dizel"/>
    <x v="4"/>
    <n v="779"/>
    <n v="1185667.18"/>
    <n v="112808.91"/>
    <n v="818400.36"/>
    <n v="329487.69"/>
    <n v="1260696.96"/>
  </r>
  <r>
    <x v="3"/>
    <s v=" Me motor dizel"/>
    <x v="5"/>
    <n v="770"/>
    <n v="2191993.11"/>
    <n v="214964.21"/>
    <n v="529900"/>
    <n v="463121.01"/>
    <n v="1207985.22"/>
  </r>
  <r>
    <x v="3"/>
    <s v=" Me motor dizel"/>
    <x v="1"/>
    <n v="770"/>
    <n v="1573466.49"/>
    <n v="150279.60999999999"/>
    <n v="665100"/>
    <n v="370908.12"/>
    <n v="1186287.73"/>
  </r>
  <r>
    <x v="3"/>
    <s v=" Me motor dizel"/>
    <x v="2"/>
    <n v="705"/>
    <n v="1759939.28"/>
    <n v="172037.73"/>
    <n v="554400"/>
    <n v="391490.4"/>
    <n v="1117928.1299999999"/>
  </r>
  <r>
    <x v="3"/>
    <s v=" Me motor benzin"/>
    <x v="4"/>
    <n v="619"/>
    <n v="957368.2"/>
    <n v="90189.69"/>
    <n v="645700"/>
    <n v="262045.85"/>
    <n v="997935.54"/>
  </r>
  <r>
    <x v="3"/>
    <s v=" Me motor dizel"/>
    <x v="6"/>
    <n v="526"/>
    <n v="1809828.87"/>
    <n v="178047.89"/>
    <n v="258500"/>
    <n v="354724.28"/>
    <n v="791272.17"/>
  </r>
  <r>
    <x v="3"/>
    <s v=" Me motor benzin"/>
    <x v="3"/>
    <n v="499"/>
    <n v="858637.31"/>
    <n v="83191.23"/>
    <n v="483000"/>
    <n v="223696.57"/>
    <n v="789887.8"/>
  </r>
  <r>
    <x v="3"/>
    <s v=" Me motor benzin"/>
    <x v="6"/>
    <n v="491"/>
    <n v="1570706.46"/>
    <n v="152727.65"/>
    <n v="241000"/>
    <n v="307360.65999999997"/>
    <n v="701088.3"/>
  </r>
  <r>
    <x v="3"/>
    <s v=" Me motor dizel"/>
    <x v="6"/>
    <n v="473"/>
    <n v="7328106.8499999996"/>
    <n v="594488.49"/>
    <n v="199500"/>
    <n v="1077513.8799999999"/>
    <n v="1871502.36"/>
  </r>
  <r>
    <x v="3"/>
    <s v=" Me motor benzin"/>
    <x v="6"/>
    <n v="416"/>
    <n v="2102252.5"/>
    <n v="195300.73"/>
    <n v="199000"/>
    <n v="375569.28"/>
    <n v="769870"/>
  </r>
  <r>
    <x v="3"/>
    <s v=" Me motor dizel"/>
    <x v="0"/>
    <n v="409"/>
    <n v="1260814.1299999999"/>
    <n v="124391.41"/>
    <n v="203000"/>
    <n v="251408.89"/>
    <n v="578800.30000000005"/>
  </r>
  <r>
    <x v="3"/>
    <s v=" Me motor dizel"/>
    <x v="0"/>
    <n v="399"/>
    <n v="6164752.7199999997"/>
    <n v="575451.55000000005"/>
    <n v="190000"/>
    <n v="1043194.73"/>
    <n v="1808646.28"/>
  </r>
  <r>
    <x v="3"/>
    <s v=" Me motor dizel"/>
    <x v="0"/>
    <n v="358"/>
    <n v="2704114.14"/>
    <n v="248206.41"/>
    <n v="167500"/>
    <n v="463643.29"/>
    <n v="879349.7"/>
  </r>
  <r>
    <x v="3"/>
    <s v=" Me motor benzin"/>
    <x v="0"/>
    <n v="351"/>
    <n v="1082249.08"/>
    <n v="108004.91"/>
    <n v="173500"/>
    <n v="217848.64"/>
    <n v="499353.55"/>
  </r>
  <r>
    <x v="3"/>
    <s v=" Me motor benzin"/>
    <x v="0"/>
    <n v="349"/>
    <n v="1855902.11"/>
    <n v="170360.21"/>
    <n v="165000"/>
    <n v="326233.96999999997"/>
    <n v="661594.18000000005"/>
  </r>
  <r>
    <x v="3"/>
    <s v=" Me motor benzin"/>
    <x v="1"/>
    <n v="308"/>
    <n v="649978.82999999996"/>
    <n v="63012.76"/>
    <n v="268200"/>
    <n v="153814.46"/>
    <n v="485027.22"/>
  </r>
  <r>
    <x v="3"/>
    <s v=" Me motor dizel"/>
    <x v="6"/>
    <n v="265"/>
    <n v="4201733.41"/>
    <n v="417034.16"/>
    <n v="131000"/>
    <n v="754940.11"/>
    <n v="1302974.27"/>
  </r>
  <r>
    <x v="3"/>
    <s v=" Me motor benzin"/>
    <x v="4"/>
    <n v="234"/>
    <n v="249249.34"/>
    <n v="24055.48"/>
    <n v="247500"/>
    <n v="81937.649999999994"/>
    <n v="353493.14"/>
  </r>
  <r>
    <x v="3"/>
    <s v=" Me motor benzin"/>
    <x v="2"/>
    <n v="204"/>
    <n v="524014.46"/>
    <n v="52181.45"/>
    <n v="162400"/>
    <n v="117823.34"/>
    <n v="332404.78999999998"/>
  </r>
  <r>
    <x v="3"/>
    <s v=" Me motor benzin"/>
    <x v="3"/>
    <n v="196"/>
    <n v="245315.9"/>
    <n v="23479.99"/>
    <n v="189000"/>
    <n v="71564.78"/>
    <n v="284044.77"/>
  </r>
  <r>
    <x v="3"/>
    <s v=" Me motor dizel"/>
    <x v="3"/>
    <n v="171"/>
    <n v="393627.78"/>
    <n v="37329.83"/>
    <n v="210600"/>
    <n v="99396.5"/>
    <n v="347326.33"/>
  </r>
  <r>
    <x v="3"/>
    <s v=" Me motor dizel"/>
    <x v="4"/>
    <n v="153"/>
    <n v="313241.71999999997"/>
    <n v="27810.62"/>
    <n v="207000"/>
    <n v="82066.679999999993"/>
    <n v="316877.3"/>
  </r>
  <r>
    <x v="3"/>
    <s v=" Me motor dizel"/>
    <x v="1"/>
    <n v="144"/>
    <n v="456123.52"/>
    <n v="41710.35"/>
    <n v="147400"/>
    <n v="96994.22"/>
    <n v="286104.57"/>
  </r>
  <r>
    <x v="3"/>
    <s v=" Me motor benzin"/>
    <x v="1"/>
    <n v="142"/>
    <n v="181887.44"/>
    <n v="17788.740000000002"/>
    <n v="125100"/>
    <n v="51324.19"/>
    <n v="194212.93"/>
  </r>
  <r>
    <x v="3"/>
    <s v=" Me motor dizel"/>
    <x v="2"/>
    <n v="136"/>
    <n v="549499.75"/>
    <n v="52999.98"/>
    <n v="118800"/>
    <n v="112287.96"/>
    <n v="284087.93"/>
  </r>
  <r>
    <x v="3"/>
    <s v=" Me motor dizel"/>
    <x v="5"/>
    <n v="132"/>
    <n v="612610.82999999996"/>
    <n v="58426.080000000002"/>
    <n v="89600"/>
    <n v="117165.91"/>
    <n v="265191.99"/>
  </r>
  <r>
    <x v="3"/>
    <s v=" Me motor benzin"/>
    <x v="5"/>
    <n v="116"/>
    <n v="370885.3"/>
    <n v="36538.53"/>
    <n v="79800"/>
    <n v="77075.81"/>
    <n v="193414.34"/>
  </r>
  <r>
    <x v="3"/>
    <s v=" Me motor benzin"/>
    <x v="2"/>
    <n v="116"/>
    <n v="215821.63"/>
    <n v="21467.16"/>
    <n v="92000"/>
    <n v="52502.21"/>
    <n v="165969.37"/>
  </r>
  <r>
    <x v="3"/>
    <s v=" Me motor dizel"/>
    <x v="7"/>
    <n v="107"/>
    <n v="636951.81000000006"/>
    <n v="59320.18"/>
    <n v="48000"/>
    <n v="112083.52"/>
    <n v="219403.7"/>
  </r>
  <r>
    <x v="3"/>
    <s v=" Me motor benzin"/>
    <x v="5"/>
    <n v="104"/>
    <n v="217437.97"/>
    <n v="21743.8"/>
    <n v="72800"/>
    <n v="49917.08"/>
    <n v="144460.88"/>
  </r>
  <r>
    <x v="3"/>
    <s v=" Me motor benzin"/>
    <x v="6"/>
    <n v="92"/>
    <n v="1537465.6"/>
    <n v="114305.07"/>
    <n v="37000"/>
    <n v="207096.92"/>
    <n v="358401.99"/>
  </r>
  <r>
    <x v="3"/>
    <s v=" Me motor benzin"/>
    <x v="6"/>
    <n v="74"/>
    <n v="175421.66"/>
    <n v="17542.169999999998"/>
    <n v="37000"/>
    <n v="36794.21"/>
    <n v="91336.38"/>
  </r>
  <r>
    <x v="3"/>
    <s v=" Me motor dizel"/>
    <x v="0"/>
    <n v="74"/>
    <n v="956293.85"/>
    <n v="82810.81"/>
    <n v="66000"/>
    <n v="156307.03"/>
    <n v="305117.84999999998"/>
  </r>
  <r>
    <x v="3"/>
    <s v=" Me motor benzin"/>
    <x v="0"/>
    <n v="72"/>
    <n v="727540.63"/>
    <n v="62404.83"/>
    <n v="32500"/>
    <n v="115032.5"/>
    <n v="209937.33"/>
  </r>
  <r>
    <x v="3"/>
    <s v=" Me motor benzin"/>
    <x v="4"/>
    <n v="68"/>
    <n v="156137.28"/>
    <n v="13485.83"/>
    <n v="88500"/>
    <n v="37895.06"/>
    <n v="139880.89000000001"/>
  </r>
  <r>
    <x v="3"/>
    <s v=" Me motor benzin"/>
    <x v="0"/>
    <n v="62"/>
    <n v="1104904.6599999999"/>
    <n v="91578.67"/>
    <n v="54000"/>
    <n v="169818.45"/>
    <n v="315397.12"/>
  </r>
  <r>
    <x v="3"/>
    <s v=" Me motor dizel"/>
    <x v="6"/>
    <n v="60"/>
    <n v="1912677.84"/>
    <n v="191267.78"/>
    <n v="30000"/>
    <n v="341431.3"/>
    <n v="562699.07999999996"/>
  </r>
  <r>
    <x v="3"/>
    <s v=" Me motor benzin"/>
    <x v="0"/>
    <n v="55"/>
    <n v="127944.94"/>
    <n v="12294.49"/>
    <n v="27000"/>
    <n v="25958.31"/>
    <n v="65252.800000000003"/>
  </r>
  <r>
    <x v="3"/>
    <s v=" Me motor dizel"/>
    <x v="5"/>
    <n v="54"/>
    <n v="377005.99"/>
    <n v="32285.599999999999"/>
    <n v="35000"/>
    <n v="62422.65"/>
    <n v="129708.25"/>
  </r>
  <r>
    <x v="3"/>
    <s v=" Me motor benzin"/>
    <x v="3"/>
    <n v="52"/>
    <n v="150328.5"/>
    <n v="12387.85"/>
    <n v="65000"/>
    <n v="32202.62"/>
    <n v="109590.47"/>
  </r>
  <r>
    <x v="3"/>
    <s v=" Me motor dizel"/>
    <x v="5"/>
    <n v="51"/>
    <n v="116393.08"/>
    <n v="10444.31"/>
    <n v="34300"/>
    <n v="23869.98"/>
    <n v="68614.289999999994"/>
  </r>
  <r>
    <x v="3"/>
    <s v=" Me motor benzin"/>
    <x v="2"/>
    <n v="46"/>
    <n v="194726.89"/>
    <n v="19472.689999999999"/>
    <n v="41400"/>
    <n v="40895.93"/>
    <n v="101768.62"/>
  </r>
  <r>
    <x v="3"/>
    <s v=" Me motor benzin"/>
    <x v="4"/>
    <n v="42"/>
    <n v="37440.410000000003"/>
    <n v="3744.04"/>
    <n v="46200"/>
    <n v="13981.51"/>
    <n v="63925.55"/>
  </r>
  <r>
    <x v="3"/>
    <s v=" Me motor benzin"/>
    <x v="6"/>
    <n v="42"/>
    <n v="556144.64000000001"/>
    <n v="54849.46"/>
    <n v="20500"/>
    <n v="99815.06"/>
    <n v="175164.52"/>
  </r>
  <r>
    <x v="3"/>
    <s v=" Me motor benzin"/>
    <x v="1"/>
    <n v="38"/>
    <n v="125789"/>
    <n v="11238.9"/>
    <n v="39600"/>
    <n v="26116.46"/>
    <n v="76955.360000000001"/>
  </r>
  <r>
    <x v="3"/>
    <s v=" Me motor dizel"/>
    <x v="2"/>
    <n v="38"/>
    <n v="212840.36"/>
    <n v="20770.669999999998"/>
    <n v="32400"/>
    <n v="40640.379999999997"/>
    <n v="93811.05"/>
  </r>
  <r>
    <x v="3"/>
    <s v=" Me motor dizel"/>
    <x v="4"/>
    <n v="35"/>
    <n v="92758.43"/>
    <n v="8805.84"/>
    <n v="49500"/>
    <n v="23418.28"/>
    <n v="81724.13"/>
  </r>
  <r>
    <x v="3"/>
    <s v=" Me motor benzin"/>
    <x v="3"/>
    <n v="31"/>
    <n v="32091.99"/>
    <n v="3209.2"/>
    <n v="31000"/>
    <n v="10608.19"/>
    <n v="44817.39"/>
  </r>
  <r>
    <x v="3"/>
    <s v=" Me motor dizel"/>
    <x v="1"/>
    <n v="31"/>
    <n v="138567.71"/>
    <n v="13131.77"/>
    <n v="31900"/>
    <n v="28215.919999999998"/>
    <n v="73247.69"/>
  </r>
  <r>
    <x v="3"/>
    <s v=" Me motor dizel"/>
    <x v="7"/>
    <n v="29"/>
    <n v="463128.9"/>
    <n v="40052.89"/>
    <n v="11500"/>
    <n v="72333.09"/>
    <n v="123885.98"/>
  </r>
  <r>
    <x v="3"/>
    <s v=" Me motor benzin"/>
    <x v="5"/>
    <n v="28"/>
    <n v="127584"/>
    <n v="12758.4"/>
    <n v="19600"/>
    <n v="25590.78"/>
    <n v="57949.18"/>
  </r>
  <r>
    <x v="3"/>
    <s v=" Me motor benzin"/>
    <x v="1"/>
    <n v="28"/>
    <n v="29082.13"/>
    <n v="2908.21"/>
    <n v="25200"/>
    <n v="9150.4500000000007"/>
    <n v="37258.67"/>
  </r>
  <r>
    <x v="3"/>
    <s v=" Me motor dizel"/>
    <x v="3"/>
    <n v="27"/>
    <n v="100461.5"/>
    <n v="6486.15"/>
    <n v="27300"/>
    <n v="15783.62"/>
    <n v="49569.77"/>
  </r>
  <r>
    <x v="3"/>
    <s v=" Me motor dizel"/>
    <x v="2"/>
    <n v="25"/>
    <n v="45595.38"/>
    <n v="4559.54"/>
    <n v="20000"/>
    <n v="11224.79"/>
    <n v="35784.32"/>
  </r>
  <r>
    <x v="3"/>
    <s v=" Me motor benzin"/>
    <x v="2"/>
    <n v="24"/>
    <n v="31137.66"/>
    <n v="3113.77"/>
    <n v="19200"/>
    <n v="8552.23"/>
    <n v="30865.99"/>
  </r>
  <r>
    <x v="3"/>
    <s v=" Me motor benzin"/>
    <x v="7"/>
    <n v="20"/>
    <n v="154351.21"/>
    <n v="12194.75"/>
    <n v="8000"/>
    <n v="22742.76"/>
    <n v="42937.51"/>
  </r>
  <r>
    <x v="3"/>
    <s v=" Me motor dizel"/>
    <x v="7"/>
    <n v="18"/>
    <n v="127737.44"/>
    <n v="12479.54"/>
    <n v="8500"/>
    <n v="23324"/>
    <n v="44303.54"/>
  </r>
  <r>
    <x v="3"/>
    <s v=" Me motor dizel"/>
    <x v="1"/>
    <n v="17"/>
    <n v="29457"/>
    <n v="2945.7"/>
    <n v="15300"/>
    <n v="7632.43"/>
    <n v="25878.13"/>
  </r>
  <r>
    <x v="3"/>
    <s v=" Mjetet e veqanta"/>
    <x v="0"/>
    <n v="15"/>
    <n v="73504.479999999996"/>
    <n v="7350.45"/>
    <n v="7500"/>
    <n v="14136.79"/>
    <n v="28987.24"/>
  </r>
  <r>
    <x v="3"/>
    <s v=" Me motor benzin"/>
    <x v="7"/>
    <n v="14"/>
    <n v="47579.5"/>
    <n v="4757.95"/>
    <n v="7000"/>
    <n v="9493.99"/>
    <n v="21251.94"/>
  </r>
  <r>
    <x v="3"/>
    <s v=" Me motor dizel"/>
    <x v="4"/>
    <n v="12"/>
    <n v="13072.5"/>
    <n v="1307.25"/>
    <n v="13200"/>
    <n v="4412.76"/>
    <n v="18920.009999999998"/>
  </r>
  <r>
    <x v="3"/>
    <s v=" Me motor benzin"/>
    <x v="4"/>
    <n v="11"/>
    <n v="40862.32"/>
    <n v="3403.63"/>
    <n v="24300"/>
    <n v="9878.39"/>
    <n v="37582.019999999997"/>
  </r>
  <r>
    <x v="3"/>
    <s v=" Me motor benzin"/>
    <x v="5"/>
    <n v="9"/>
    <n v="17551.22"/>
    <n v="1755.12"/>
    <n v="6300"/>
    <n v="4097.01"/>
    <n v="12152.14"/>
  </r>
  <r>
    <x v="3"/>
    <s v=" Mjetet e veqanta"/>
    <x v="7"/>
    <n v="9"/>
    <n v="30172.93"/>
    <n v="3017.29"/>
    <n v="4500"/>
    <n v="6030.44"/>
    <n v="13547.73"/>
  </r>
  <r>
    <x v="3"/>
    <s v=" Me motor benzin"/>
    <x v="1"/>
    <n v="8"/>
    <n v="41628"/>
    <n v="2837.8"/>
    <n v="12600"/>
    <n v="7010.53"/>
    <n v="22448.33"/>
  </r>
  <r>
    <x v="3"/>
    <s v=" Me motor dizel"/>
    <x v="2"/>
    <n v="8"/>
    <n v="46574.37"/>
    <n v="3302.44"/>
    <n v="10800"/>
    <n v="7540.29"/>
    <n v="21642.73"/>
  </r>
  <r>
    <x v="3"/>
    <s v=" Me motor benzin"/>
    <x v="2"/>
    <n v="7"/>
    <n v="46733.919999999998"/>
    <n v="4673.3900000000003"/>
    <n v="12600"/>
    <n v="10241.17"/>
    <n v="27514.560000000001"/>
  </r>
  <r>
    <x v="3"/>
    <s v=" Me motor dizel"/>
    <x v="3"/>
    <n v="7"/>
    <n v="11373"/>
    <n v="1137.3"/>
    <n v="7000"/>
    <n v="3121.65"/>
    <n v="11258.95"/>
  </r>
  <r>
    <x v="3"/>
    <s v=" Mjetet e veqanta"/>
    <x v="6"/>
    <n v="7"/>
    <n v="23626.28"/>
    <n v="2362.63"/>
    <n v="3500"/>
    <n v="4718.2299999999996"/>
    <n v="10580.85"/>
  </r>
  <r>
    <x v="3"/>
    <s v=" Me motor benzin"/>
    <x v="3"/>
    <n v="6"/>
    <n v="33917.5"/>
    <n v="2935"/>
    <n v="12000"/>
    <n v="7085.6"/>
    <n v="22020.6"/>
  </r>
  <r>
    <x v="3"/>
    <s v=" Me motor dizel"/>
    <x v="5"/>
    <n v="6"/>
    <n v="61854"/>
    <n v="5370"/>
    <n v="7500"/>
    <n v="10651.2"/>
    <n v="23521.200000000001"/>
  </r>
  <r>
    <x v="3"/>
    <s v=" Me motor dizel"/>
    <x v="1"/>
    <n v="6"/>
    <n v="31176"/>
    <n v="3117.6"/>
    <n v="12600"/>
    <n v="7502.98"/>
    <n v="23220.58"/>
  </r>
  <r>
    <x v="3"/>
    <s v=" Me motor benzin"/>
    <x v="7"/>
    <n v="5"/>
    <n v="27739.1"/>
    <n v="2773.91"/>
    <n v="1500"/>
    <n v="5122.08"/>
    <n v="9395.99"/>
  </r>
  <r>
    <x v="3"/>
    <s v=" Me motor dizel"/>
    <x v="3"/>
    <n v="5"/>
    <n v="18776"/>
    <n v="1460"/>
    <n v="9600"/>
    <n v="4105.6000000000004"/>
    <n v="15165.6"/>
  </r>
  <r>
    <x v="3"/>
    <s v=" Mjetet e veqanta"/>
    <x v="2"/>
    <n v="5"/>
    <n v="14150"/>
    <n v="1415"/>
    <n v="4000"/>
    <n v="3130.4"/>
    <n v="8545.4"/>
  </r>
  <r>
    <x v="3"/>
    <s v=" Me motor benzin"/>
    <x v="5"/>
    <n v="4"/>
    <n v="32100"/>
    <n v="3210"/>
    <n v="6000"/>
    <n v="6609.6"/>
    <n v="15819.6"/>
  </r>
  <r>
    <x v="3"/>
    <s v=" Me motor dizel"/>
    <x v="8"/>
    <n v="3"/>
    <n v="115249"/>
    <n v="11524.9"/>
    <n v="1500"/>
    <n v="20523.82"/>
    <n v="33548.720000000001"/>
  </r>
  <r>
    <x v="3"/>
    <s v=" Mjetet e veqanta"/>
    <x v="6"/>
    <n v="3"/>
    <n v="5211.84"/>
    <n v="521.17999999999995"/>
    <n v="1500"/>
    <n v="1157.28"/>
    <n v="3178.47"/>
  </r>
  <r>
    <x v="3"/>
    <s v=" Me motor benzin"/>
    <x v="7"/>
    <n v="2"/>
    <n v="15375"/>
    <n v="1537.5"/>
    <n v="1000"/>
    <n v="2866"/>
    <n v="5403.5"/>
  </r>
  <r>
    <x v="3"/>
    <s v=" Me motor dizel"/>
    <x v="4"/>
    <n v="2"/>
    <n v="11966"/>
    <n v="518"/>
    <n v="2700"/>
    <n v="1343.68"/>
    <n v="4561.68"/>
  </r>
  <r>
    <x v="3"/>
    <s v=" Me motor dizel"/>
    <x v="6"/>
    <n v="2"/>
    <n v="20800"/>
    <n v="300"/>
    <n v="1500"/>
    <n v="768"/>
    <n v="2568"/>
  </r>
  <r>
    <x v="3"/>
    <s v=" Mjetet e veqanta"/>
    <x v="5"/>
    <n v="2"/>
    <n v="10300"/>
    <n v="1030"/>
    <n v="1400"/>
    <n v="2036.8"/>
    <n v="4466.8"/>
  </r>
  <r>
    <x v="3"/>
    <s v=" Mjetet e veqanta"/>
    <x v="1"/>
    <n v="2"/>
    <n v="2950"/>
    <n v="295"/>
    <n v="1800"/>
    <n v="807.2"/>
    <n v="2902.2"/>
  </r>
  <r>
    <x v="3"/>
    <s v=" Mjetet e veqanta"/>
    <x v="0"/>
    <n v="2"/>
    <n v="8455"/>
    <n v="845.5"/>
    <n v="1000"/>
    <n v="1648.08"/>
    <n v="3493.58"/>
  </r>
  <r>
    <x v="3"/>
    <s v=" Te tjera - hibrid"/>
    <x v="3"/>
    <n v="2"/>
    <n v="18441"/>
    <n v="0"/>
    <n v="0"/>
    <n v="0"/>
    <n v="0"/>
  </r>
  <r>
    <x v="3"/>
    <s v=" Me motor dizel"/>
    <x v="8"/>
    <n v="1"/>
    <n v="12456"/>
    <n v="1245.5999999999999"/>
    <n v="500"/>
    <n v="2272.2600000000002"/>
    <n v="4017.86"/>
  </r>
  <r>
    <x v="3"/>
    <s v=" Mjetet e veqanta"/>
    <x v="4"/>
    <n v="1"/>
    <n v="3000"/>
    <n v="300"/>
    <n v="1100"/>
    <n v="704"/>
    <n v="2104"/>
  </r>
  <r>
    <x v="3"/>
    <s v=" Mjetet e veqanta"/>
    <x v="7"/>
    <n v="1"/>
    <n v="1800"/>
    <n v="180"/>
    <n v="500"/>
    <n v="396.8"/>
    <n v="1076.8"/>
  </r>
  <r>
    <x v="3"/>
    <s v=" Te tjera - hibrid"/>
    <x v="1"/>
    <n v="1"/>
    <n v="4050"/>
    <n v="405"/>
    <n v="900"/>
    <n v="856.8"/>
    <n v="2161.8000000000002"/>
  </r>
  <r>
    <x v="3"/>
    <s v=" Te tjera - hibrid"/>
    <x v="1"/>
    <n v="1"/>
    <n v="3000"/>
    <n v="300"/>
    <n v="900"/>
    <n v="672"/>
    <n v="1872"/>
  </r>
  <r>
    <x v="3"/>
    <s v=" Te tjera - hibrid"/>
    <x v="6"/>
    <n v="1"/>
    <n v="5414"/>
    <n v="541.4"/>
    <n v="500"/>
    <n v="1032.8599999999999"/>
    <n v="2074.2600000000002"/>
  </r>
  <r>
    <x v="4"/>
    <s v=" Me motor dizel"/>
    <x v="6"/>
    <n v="7280"/>
    <n v="40813273.32"/>
    <n v="3757030.59"/>
    <n v="3423000"/>
    <n v="7159410.6299999999"/>
    <n v="14339441.210000001"/>
  </r>
  <r>
    <x v="4"/>
    <s v=" Me motor benzin"/>
    <x v="6"/>
    <n v="1500"/>
    <n v="7487701.9500000002"/>
    <n v="681931.69"/>
    <n v="705000"/>
    <n v="1312999.77"/>
    <n v="2699931.46"/>
  </r>
  <r>
    <x v="4"/>
    <s v=" Me motor dizel"/>
    <x v="6"/>
    <n v="1194"/>
    <n v="16317488.82"/>
    <n v="1377229.24"/>
    <n v="521000"/>
    <n v="2507283.4700000002"/>
    <n v="4405512.71"/>
  </r>
  <r>
    <x v="4"/>
    <s v=" Me motor benzin"/>
    <x v="6"/>
    <n v="1169"/>
    <n v="3360029.73"/>
    <n v="328166.93"/>
    <n v="573500"/>
    <n v="669333.80000000005"/>
    <n v="1571000.73"/>
  </r>
  <r>
    <x v="4"/>
    <s v=" Me motor dizel"/>
    <x v="6"/>
    <n v="771"/>
    <n v="2512604.96"/>
    <n v="246216.21"/>
    <n v="378000"/>
    <n v="493820.53"/>
    <n v="1118036.74"/>
  </r>
  <r>
    <x v="4"/>
    <s v=" Me motor dizel"/>
    <x v="6"/>
    <n v="493"/>
    <n v="7936472.1500000004"/>
    <n v="786866.69"/>
    <n v="244000"/>
    <n v="1423925.37"/>
    <n v="2454792.06"/>
  </r>
  <r>
    <x v="4"/>
    <s v=" Me motor benzin"/>
    <x v="6"/>
    <n v="194"/>
    <n v="693207.19"/>
    <n v="68615.72"/>
    <n v="96000"/>
    <n v="136123.67000000001"/>
    <n v="300739.38"/>
  </r>
  <r>
    <x v="4"/>
    <s v=" Me motor benzin"/>
    <x v="6"/>
    <n v="191"/>
    <n v="2346389.0499999998"/>
    <n v="164507.57999999999"/>
    <n v="74000"/>
    <n v="301373.34000000003"/>
    <n v="539880.91"/>
  </r>
  <r>
    <x v="4"/>
    <s v=" Me motor benzin"/>
    <x v="6"/>
    <n v="123"/>
    <n v="1374024.04"/>
    <n v="136182.39999999999"/>
    <n v="60000"/>
    <n v="249281.03"/>
    <n v="445463.44"/>
  </r>
  <r>
    <x v="4"/>
    <s v=" Me motor dizel"/>
    <x v="7"/>
    <n v="82"/>
    <n v="341323.61"/>
    <n v="28503.360000000001"/>
    <n v="27500"/>
    <n v="54565.919999999998"/>
    <n v="110569.28"/>
  </r>
  <r>
    <x v="4"/>
    <s v=" Me motor dizel"/>
    <x v="6"/>
    <n v="73"/>
    <n v="2542963.42"/>
    <n v="246376.34"/>
    <n v="36000"/>
    <n v="439382.36"/>
    <n v="721758.7"/>
  </r>
  <r>
    <x v="4"/>
    <s v=" Me motor benzin"/>
    <x v="7"/>
    <n v="26"/>
    <n v="151565.6"/>
    <n v="15156.56"/>
    <n v="13000"/>
    <n v="28755.55"/>
    <n v="56912.11"/>
  </r>
  <r>
    <x v="4"/>
    <s v=" Me motor dizel"/>
    <x v="7"/>
    <n v="18"/>
    <n v="106411.43"/>
    <n v="10046.14"/>
    <n v="8500"/>
    <n v="19041.21"/>
    <n v="37587.35"/>
  </r>
  <r>
    <x v="4"/>
    <s v=" Mjetet e veqanta"/>
    <x v="6"/>
    <n v="10"/>
    <n v="23443.3"/>
    <n v="2344.33"/>
    <n v="5000"/>
    <n v="4926.0200000000004"/>
    <n v="12270.35"/>
  </r>
  <r>
    <x v="4"/>
    <s v=" Mjetet e veqanta"/>
    <x v="6"/>
    <n v="9"/>
    <n v="5697.98"/>
    <n v="569.79999999999995"/>
    <n v="4000"/>
    <n v="1642.84"/>
    <n v="6212.64"/>
  </r>
  <r>
    <x v="4"/>
    <s v=" Me motor benzin"/>
    <x v="7"/>
    <n v="6"/>
    <n v="20736"/>
    <n v="1513.6"/>
    <n v="2000"/>
    <n v="2983.94"/>
    <n v="6497.54"/>
  </r>
  <r>
    <x v="4"/>
    <s v=" Me motor benzin"/>
    <x v="8"/>
    <n v="3"/>
    <n v="25013"/>
    <n v="2501.3000000000002"/>
    <n v="1500"/>
    <n v="4642.29"/>
    <n v="8643.59"/>
  </r>
  <r>
    <x v="4"/>
    <s v=" Me motor dizel"/>
    <x v="8"/>
    <n v="3"/>
    <n v="7011.35"/>
    <n v="701.14"/>
    <n v="1000"/>
    <n v="1394"/>
    <n v="3095.13"/>
  </r>
  <r>
    <x v="4"/>
    <s v=" Me motor benzin"/>
    <x v="7"/>
    <n v="2"/>
    <n v="4000"/>
    <n v="400"/>
    <n v="1000"/>
    <n v="864"/>
    <n v="2264"/>
  </r>
  <r>
    <x v="4"/>
    <s v=" Me motor dizel"/>
    <x v="8"/>
    <n v="2"/>
    <n v="96204"/>
    <n v="9620.4"/>
    <n v="1000"/>
    <n v="17091.900000000001"/>
    <n v="27712.3"/>
  </r>
  <r>
    <x v="4"/>
    <s v=" Me motor dizel"/>
    <x v="7"/>
    <n v="2"/>
    <n v="5100"/>
    <n v="510"/>
    <n v="1000"/>
    <n v="1057.5999999999999"/>
    <n v="2567.6"/>
  </r>
  <r>
    <x v="4"/>
    <s v=" Me motor benzin"/>
    <x v="7"/>
    <n v="1"/>
    <n v="14400"/>
    <n v="1440"/>
    <n v="500"/>
    <n v="2614.4"/>
    <n v="4554.3999999999996"/>
  </r>
  <r>
    <x v="4"/>
    <s v=" Me motor dizel"/>
    <x v="6"/>
    <n v="1"/>
    <n v="9050"/>
    <n v="0"/>
    <n v="0"/>
    <n v="0"/>
    <n v="0"/>
  </r>
  <r>
    <x v="4"/>
    <s v=" Te tjera - hibrid"/>
    <x v="6"/>
    <n v="1"/>
    <n v="16750"/>
    <n v="1675"/>
    <n v="500"/>
    <n v="3028"/>
    <n v="5203"/>
  </r>
  <r>
    <x v="4"/>
    <s v=" Te tjera - hibrid"/>
    <x v="6"/>
    <n v="1"/>
    <n v="16736"/>
    <n v="1673.6"/>
    <n v="500"/>
    <n v="3025.54"/>
    <n v="5199.14000000000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9">
  <r>
    <x v="0"/>
    <x v="0"/>
    <s v=" Të një cilindri me kapacitet që e kalon 1500 cm3por nuk e kalon 2500 cm3:"/>
    <n v="470"/>
    <n v="7007324.04"/>
    <n v="676171.39"/>
    <n v="0"/>
    <n v="1190060.7"/>
    <n v="1866232.09"/>
  </r>
  <r>
    <x v="0"/>
    <x v="1"/>
    <s v=" Të një cilindri me kapacitet që e kalon 1000 cm3 por nuk e kalon 1500 cm3:"/>
    <n v="179"/>
    <n v="1452711.54"/>
    <n v="145270.99"/>
    <n v="0"/>
    <n v="255676.66"/>
    <n v="400947.65"/>
  </r>
  <r>
    <x v="0"/>
    <x v="0"/>
    <s v=" Të një cilindri me kapacitet që nuk e kalon 1500 cm3:"/>
    <n v="168"/>
    <n v="1637516.31"/>
    <n v="159413.93"/>
    <n v="0"/>
    <n v="277219.77"/>
    <n v="436633.7"/>
  </r>
  <r>
    <x v="0"/>
    <x v="1"/>
    <s v=" Të nje cilindri me kapacitet që nuk e kalon 1000 cm3:"/>
    <n v="87"/>
    <n v="385140.12"/>
    <n v="38513.760000000002"/>
    <n v="0"/>
    <n v="67784.34"/>
    <n v="106298.1"/>
  </r>
  <r>
    <x v="0"/>
    <x v="0"/>
    <s v=" Të nje cilindri me kapacitet që e kalon 2500 cm3:"/>
    <n v="60"/>
    <n v="2278491.1800000002"/>
    <n v="223826.86"/>
    <n v="29500"/>
    <n v="398655.27"/>
    <n v="651982.13"/>
  </r>
  <r>
    <x v="0"/>
    <x v="1"/>
    <s v=" Të një cilindri me kapacitet që e kalon 1500 cm3 por nuk e kalon 3000 cm3:"/>
    <n v="48"/>
    <n v="476063.61"/>
    <n v="47606.36"/>
    <n v="0"/>
    <n v="83787.100000000006"/>
    <n v="131393.46"/>
  </r>
  <r>
    <x v="0"/>
    <x v="0"/>
    <s v=" Të një cilindri me kapacitet që e kalon 2000 cm3por nuk e kalon 2500 cm3:"/>
    <n v="39"/>
    <n v="997635.62"/>
    <n v="93571.21"/>
    <n v="18000"/>
    <n v="167565.32999999999"/>
    <n v="279136.53999999998"/>
  </r>
  <r>
    <x v="0"/>
    <x v="1"/>
    <s v=" Të një cilindri me kapacitet që e kalon 3000 cm3:"/>
    <n v="7"/>
    <n v="564623.56000000006"/>
    <n v="56462.35"/>
    <n v="7000"/>
    <n v="100493.73"/>
    <n v="163956.07999999999"/>
  </r>
  <r>
    <x v="0"/>
    <x v="0"/>
    <s v=" Të një cilindri me kapacitet që e kalon 2000 cm3por nuk e kalon 2500 cm3:"/>
    <n v="7"/>
    <n v="312197.68"/>
    <n v="31219.74"/>
    <n v="3500"/>
    <n v="55506.75"/>
    <n v="90226.49"/>
  </r>
  <r>
    <x v="0"/>
    <x v="1"/>
    <s v=" Të një cilindri me kapacitet që e kalon 2000 cm3 por nuk e kalon 3000 cm3:"/>
    <n v="6"/>
    <n v="172886.29"/>
    <n v="17288.62"/>
    <n v="3000"/>
    <n v="30907.97"/>
    <n v="51196.59"/>
  </r>
  <r>
    <x v="0"/>
    <x v="2"/>
    <s v=" Të tjera:"/>
    <n v="1"/>
    <n v="2066.87"/>
    <n v="206.68"/>
    <n v="0"/>
    <n v="363.76"/>
    <n v="570.44000000000005"/>
  </r>
  <r>
    <x v="1"/>
    <x v="0"/>
    <s v=" Të një cilindri me kapacitet që e kalon 1500 cm3por nuk e kalon 2500 cm3:"/>
    <n v="480"/>
    <n v="7178672.5700000003"/>
    <n v="705389.71"/>
    <n v="0"/>
    <n v="1233620.3799999999"/>
    <n v="1939010.09"/>
  </r>
  <r>
    <x v="1"/>
    <x v="0"/>
    <s v=" Të një cilindri me kapacitet që nuk e kalon 1500 cm3:"/>
    <n v="312"/>
    <n v="3024607.54"/>
    <n v="292763.43"/>
    <n v="0"/>
    <n v="518871.41"/>
    <n v="811634.84"/>
  </r>
  <r>
    <x v="1"/>
    <x v="1"/>
    <s v=" Të një cilindri me kapacitet që e kalon 1000 cm3 por nuk e kalon 1500 cm3:"/>
    <n v="204"/>
    <n v="1616994.95"/>
    <n v="161699.4"/>
    <n v="0"/>
    <n v="284590.46000000002"/>
    <n v="446289.86"/>
  </r>
  <r>
    <x v="1"/>
    <x v="1"/>
    <s v=" Të një cilindri me kapacitet që e kalon 1500 cm3 por nuk e kalon 3000 cm3:"/>
    <n v="65"/>
    <n v="778040.78"/>
    <n v="74122.710000000006"/>
    <n v="0"/>
    <n v="130455.91"/>
    <n v="204578.62"/>
  </r>
  <r>
    <x v="1"/>
    <x v="0"/>
    <s v=" Të një cilindri me kapacitet që e kalon 1500 cm3por nuk e kalon 2500 cm3:"/>
    <n v="64"/>
    <n v="1544597.47"/>
    <n v="152616.4"/>
    <n v="31500"/>
    <n v="269907.57"/>
    <n v="454023.97"/>
  </r>
  <r>
    <x v="1"/>
    <x v="1"/>
    <s v=" Të nje cilindri me kapacitet që nuk e kalon 1000 cm3:"/>
    <n v="46"/>
    <n v="272631.87"/>
    <n v="25463.18"/>
    <n v="0"/>
    <n v="44815.05"/>
    <n v="70278.23"/>
  </r>
  <r>
    <x v="1"/>
    <x v="0"/>
    <s v=" Të nje cilindri me kapacitet që e kalon 2500 cm3:"/>
    <n v="28"/>
    <n v="1279847.24"/>
    <n v="122947.21"/>
    <n v="13500"/>
    <n v="218547.06"/>
    <n v="354994.27"/>
  </r>
  <r>
    <x v="1"/>
    <x v="0"/>
    <s v=" Të një cilindri me kapacitet që e kalon 1500 cm3por nuk e kalon 2500 cm3:"/>
    <n v="4"/>
    <n v="74163.06"/>
    <n v="5071.8999999999996"/>
    <n v="0"/>
    <n v="8926.5499999999993"/>
    <n v="13998.45"/>
  </r>
  <r>
    <x v="1"/>
    <x v="1"/>
    <s v=" Të një cilindri me kapacitet që e kalon 1500 cm3 por nuk e kalon 3000 cm3:"/>
    <n v="3"/>
    <n v="41747.17"/>
    <n v="4174.71"/>
    <n v="0"/>
    <n v="7347.49"/>
    <n v="11522.2"/>
  </r>
  <r>
    <x v="1"/>
    <x v="0"/>
    <s v=" Të një cilindri me kapacitet që e kalon 3000 cm3 (tjetër):"/>
    <n v="3"/>
    <n v="215933.54"/>
    <n v="21593.35"/>
    <n v="3000"/>
    <n v="38484.29"/>
    <n v="63077.64"/>
  </r>
  <r>
    <x v="1"/>
    <x v="1"/>
    <s v=" Të një cilindri me kapacitet që e kalon 3000 cm3:"/>
    <n v="2"/>
    <n v="208950.17"/>
    <n v="20895.009999999998"/>
    <n v="2000"/>
    <n v="37095.22"/>
    <n v="59990.23"/>
  </r>
  <r>
    <x v="1"/>
    <x v="1"/>
    <s v=" Të një cilindri me kapacitet që e kalon 1500 cm3 por nuk e kalon 3000 cm3:"/>
    <n v="1"/>
    <n v="16793"/>
    <n v="1679.3"/>
    <n v="500"/>
    <n v="3035.56"/>
    <n v="5214.8599999999997"/>
  </r>
  <r>
    <x v="1"/>
    <x v="0"/>
    <s v=" Të një cilindri me kapacitet që e kalon 1500 cm3por nuk e kalon 2500 cm3:"/>
    <n v="1"/>
    <n v="22780"/>
    <n v="2278"/>
    <n v="500"/>
    <n v="4089.28"/>
    <n v="6867.28"/>
  </r>
  <r>
    <x v="2"/>
    <x v="0"/>
    <s v=" Të një cilindri me kapacitet që e kalon 1500 cm3por nuk e kalon 2500 cm3:"/>
    <n v="524"/>
    <n v="8036973.1100000003"/>
    <n v="791757.12"/>
    <n v="0"/>
    <n v="1390852.33"/>
    <n v="2182609.4500000002"/>
  </r>
  <r>
    <x v="2"/>
    <x v="1"/>
    <s v=" Të një cilindri me kapacitet që e kalon 1000 cm3 por nuk e kalon 1500 cm3:"/>
    <n v="245"/>
    <n v="2065520.31"/>
    <n v="206551.91"/>
    <n v="0"/>
    <n v="363531.33"/>
    <n v="570083.24"/>
  </r>
  <r>
    <x v="2"/>
    <x v="0"/>
    <s v=" Të një cilindri me kapacitet që nuk e kalon 1500 cm3:"/>
    <n v="112"/>
    <n v="1100209.96"/>
    <n v="107503.03999999999"/>
    <n v="0"/>
    <n v="189205.28"/>
    <n v="296708.32"/>
  </r>
  <r>
    <x v="2"/>
    <x v="1"/>
    <s v=" Të një cilindri me kapacitet që e kalon 1500 cm3 por nuk e kalon 3000 cm3:"/>
    <n v="85"/>
    <n v="990369.65"/>
    <n v="99036.95"/>
    <n v="0"/>
    <n v="174305.03"/>
    <n v="273341.98"/>
  </r>
  <r>
    <x v="2"/>
    <x v="1"/>
    <s v=" Të nje cilindri me kapacitet që nuk e kalon 1000 cm3:"/>
    <n v="81"/>
    <n v="309787.61"/>
    <n v="30978.59"/>
    <n v="0"/>
    <n v="54522.44"/>
    <n v="85501.03"/>
  </r>
  <r>
    <x v="2"/>
    <x v="0"/>
    <s v=" Të nje cilindri me kapacitet që e kalon 2500 cm3:"/>
    <n v="61"/>
    <n v="2466799.41"/>
    <n v="246679.94"/>
    <n v="30500"/>
    <n v="439036.68"/>
    <n v="716216.62"/>
  </r>
  <r>
    <x v="2"/>
    <x v="0"/>
    <s v=" Të një cilindri me kapacitet që e kalon 1500 cm3por nuk e kalon 2500 cm3:"/>
    <n v="46"/>
    <n v="1011770.58"/>
    <n v="100317.05"/>
    <n v="22500"/>
    <n v="180157.98"/>
    <n v="302975.03000000003"/>
  </r>
  <r>
    <x v="2"/>
    <x v="1"/>
    <s v=" Të një cilindri me kapacitet që e kalon 1500 cm3 por nuk e kalon 3000 cm3:"/>
    <n v="8"/>
    <n v="102955.45"/>
    <n v="9391.5"/>
    <n v="3500"/>
    <n v="17089"/>
    <n v="29980.5"/>
  </r>
  <r>
    <x v="2"/>
    <x v="0"/>
    <s v=" Të një cilindri me kapacitet që e kalon 1500 cm3por nuk e kalon 2500 cm3:"/>
    <n v="8"/>
    <n v="176710.95"/>
    <n v="17671.080000000002"/>
    <n v="4000"/>
    <n v="31741.119999999999"/>
    <n v="53412.2"/>
  </r>
  <r>
    <x v="2"/>
    <x v="1"/>
    <s v=" Të një cilindri me kapacitet që e kalon 1500 cm3 por nuk e kalon 3000 cm3:"/>
    <n v="7"/>
    <n v="136204.72"/>
    <n v="13620.47"/>
    <n v="0"/>
    <n v="23972.02"/>
    <n v="37592.49"/>
  </r>
  <r>
    <x v="2"/>
    <x v="0"/>
    <s v=" Të nje cilindri me kapacitet që e kalon 2500 cm3:"/>
    <n v="4"/>
    <n v="149623"/>
    <n v="14962.3"/>
    <n v="4000"/>
    <n v="26973.64"/>
    <n v="45935.94"/>
  </r>
  <r>
    <x v="2"/>
    <x v="0"/>
    <s v=" Të nje cilindri me kapacitet që e kalon 2500 cm3:"/>
    <n v="4"/>
    <n v="139914.23999999999"/>
    <n v="13991.4"/>
    <n v="2000"/>
    <n v="24944.880000000001"/>
    <n v="40936.28"/>
  </r>
  <r>
    <x v="2"/>
    <x v="1"/>
    <s v=" Të një cilindri me kapacitet që e kalon 1500 cm3 por nuk e kalon 3000 cm3:"/>
    <n v="3"/>
    <n v="39163.199999999997"/>
    <n v="3916.32"/>
    <n v="1500"/>
    <n v="7132.72"/>
    <n v="12549.04"/>
  </r>
  <r>
    <x v="2"/>
    <x v="0"/>
    <s v=" Të një cilindri me kapacitet që e kalon 1500 cm3por nuk e kalon 2500 cm3:"/>
    <n v="3"/>
    <n v="59277.93"/>
    <n v="5927.79"/>
    <n v="0"/>
    <n v="10432.92"/>
    <n v="16360.71"/>
  </r>
  <r>
    <x v="2"/>
    <x v="1"/>
    <s v=" Të një cilindri me kapacitet që e kalon 3000 cm3:"/>
    <n v="2"/>
    <n v="69700"/>
    <n v="6970"/>
    <n v="1000"/>
    <n v="12427.2"/>
    <n v="20397.2"/>
  </r>
  <r>
    <x v="2"/>
    <x v="2"/>
    <s v=" Të tjera:"/>
    <n v="1"/>
    <n v="46150"/>
    <n v="4615"/>
    <n v="0"/>
    <n v="8122.4"/>
    <n v="12737.4"/>
  </r>
  <r>
    <x v="3"/>
    <x v="1"/>
    <s v=" Të një cilindri me kapacitet që e kalon 1000 cm3 por nuk e kalon 1500 cm3:"/>
    <n v="323"/>
    <n v="2739403.54"/>
    <n v="270707.73"/>
    <n v="78000"/>
    <n v="488925.6"/>
    <n v="837633.33"/>
  </r>
  <r>
    <x v="3"/>
    <x v="0"/>
    <s v=" Të një cilindri me kapacitet që e kalon 1500 cm3por nuk e kalon 2500 cm3:"/>
    <n v="255"/>
    <n v="3942868.9"/>
    <n v="394286.89"/>
    <n v="0"/>
    <n v="693944.93"/>
    <n v="1088231.82"/>
  </r>
  <r>
    <x v="3"/>
    <x v="0"/>
    <s v=" Të një cilindri me kapacitet që nuk e kalon 1500 cm3:"/>
    <n v="146"/>
    <n v="1335340.97"/>
    <n v="133534.1"/>
    <n v="43000"/>
    <n v="241900.01"/>
    <n v="418434.11"/>
  </r>
  <r>
    <x v="3"/>
    <x v="1"/>
    <s v=" Të nje cilindri me kapacitet që nuk e kalon 1000 cm3:"/>
    <n v="39"/>
    <n v="196890.2"/>
    <n v="19661.02"/>
    <n v="6000"/>
    <n v="35563.4"/>
    <n v="61224.42"/>
  </r>
  <r>
    <x v="3"/>
    <x v="0"/>
    <s v=" Të një cilindri me kapacitet që e kalon 1500 cm3por nuk e kalon 2500 cm3:"/>
    <n v="31"/>
    <n v="669577.71"/>
    <n v="66957.77"/>
    <n v="15500"/>
    <n v="120325.68"/>
    <n v="202783.45"/>
  </r>
  <r>
    <x v="3"/>
    <x v="0"/>
    <s v=" Të nje cilindri me kapacitet që e kalon 2500 cm3:"/>
    <n v="25"/>
    <n v="1116450"/>
    <n v="111645"/>
    <n v="12500"/>
    <n v="198495.2"/>
    <n v="322640.2"/>
  </r>
  <r>
    <x v="3"/>
    <x v="1"/>
    <s v=" Të një cilindri me kapacitet që e kalon 1500 cm3 por nuk e kalon 3000 cm3:"/>
    <n v="23"/>
    <n v="283483.34999999998"/>
    <n v="28348.34"/>
    <n v="0"/>
    <n v="49893.07"/>
    <n v="78241.399999999994"/>
  </r>
  <r>
    <x v="3"/>
    <x v="1"/>
    <s v=" Të një cilindri me kapacitet që e kalon 1500 cm3 por nuk e kalon 3000 cm3:"/>
    <n v="22"/>
    <n v="232458.11"/>
    <n v="23245.81"/>
    <n v="0"/>
    <n v="40912.629999999997"/>
    <n v="64158.44"/>
  </r>
  <r>
    <x v="3"/>
    <x v="0"/>
    <s v=" Të një cilindri me kapacitet që e kalon 1500 cm3por nuk e kalon 2500 cm3:"/>
    <n v="17"/>
    <n v="267158.33"/>
    <n v="26715.83"/>
    <n v="0"/>
    <n v="47019.87"/>
    <n v="73735.7"/>
  </r>
  <r>
    <x v="3"/>
    <x v="0"/>
    <s v=" Të një cilindri me kapacitet që e kalon 1500 cm3por nuk e kalon 2500 cm3:"/>
    <n v="14"/>
    <n v="260761.55"/>
    <n v="26076.16"/>
    <n v="7000"/>
    <n v="47014.03"/>
    <n v="80090.19"/>
  </r>
  <r>
    <x v="3"/>
    <x v="1"/>
    <s v=" Të një cilindri me kapacitet që e kalon 1500 cm3 por nuk e kalon 3000 cm3:"/>
    <n v="9"/>
    <n v="104966.51"/>
    <n v="9011.65"/>
    <n v="3500"/>
    <n v="16420.509999999998"/>
    <n v="28932.16"/>
  </r>
  <r>
    <x v="3"/>
    <x v="1"/>
    <s v=" Të një cilindri me kapacitet që e kalon 1500 cm3 por nuk e kalon 3000 cm3:"/>
    <n v="6"/>
    <n v="59337.16"/>
    <n v="5933.72"/>
    <n v="3000"/>
    <n v="10923.34"/>
    <n v="19857.060000000001"/>
  </r>
  <r>
    <x v="3"/>
    <x v="1"/>
    <s v=" Të një cilindri me kapacitet që e kalon 3000 cm3:"/>
    <n v="1"/>
    <n v="44100"/>
    <n v="4410"/>
    <n v="1000"/>
    <n v="7921.6"/>
    <n v="13331.6"/>
  </r>
  <r>
    <x v="3"/>
    <x v="0"/>
    <s v=" Të nje cilindri me kapacitet që e kalon 2500 cm3:"/>
    <n v="1"/>
    <n v="11100"/>
    <n v="1110"/>
    <n v="1000"/>
    <n v="2113.6"/>
    <n v="4223.6000000000004"/>
  </r>
  <r>
    <x v="3"/>
    <x v="0"/>
    <s v=" Të nje cilindri me kapacitet që e kalon 2500 cm3:"/>
    <n v="1"/>
    <n v="3200"/>
    <n v="320"/>
    <n v="500"/>
    <n v="643.20000000000005"/>
    <n v="1463.2"/>
  </r>
  <r>
    <x v="4"/>
    <x v="1"/>
    <s v=" Të një cilindri me kapacitet që e kalon 1000 cm3 por nuk e kalon 1500 cm3:"/>
    <n v="249"/>
    <n v="2198323.75"/>
    <n v="218841.88"/>
    <n v="124000"/>
    <n v="405001.7"/>
    <n v="747843.58"/>
  </r>
  <r>
    <x v="4"/>
    <x v="0"/>
    <s v=" Të një cilindri me kapacitet që nuk e kalon 1500 cm3:"/>
    <n v="80"/>
    <n v="740242.56"/>
    <n v="74024.259999999995"/>
    <n v="40000"/>
    <n v="136682.69"/>
    <n v="250706.95"/>
  </r>
  <r>
    <x v="4"/>
    <x v="1"/>
    <s v=" Të nje cilindri me kapacitet që nuk e kalon 1000 cm3:"/>
    <n v="32"/>
    <n v="134570.71"/>
    <n v="13457.07"/>
    <n v="16000"/>
    <n v="26244.44"/>
    <n v="55701.52"/>
  </r>
  <r>
    <x v="4"/>
    <x v="1"/>
    <s v=" Të një cilindri me kapacitet që e kalon 3000 cm3:"/>
    <n v="7"/>
    <n v="369235.33"/>
    <n v="36923.53"/>
    <n v="3500"/>
    <n v="65545.42"/>
    <n v="105968.9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8">
  <r>
    <x v="0"/>
    <x v="0"/>
    <n v="224"/>
    <n v="4194929.84"/>
    <n v="408767.6"/>
    <n v="7000"/>
    <n v="720550.40000000002"/>
    <n v="1136318"/>
    <n v="18727.365357142855"/>
  </r>
  <r>
    <x v="0"/>
    <x v="1"/>
    <n v="158"/>
    <n v="2069339.83"/>
    <n v="193123.95"/>
    <n v="0"/>
    <n v="339897.75"/>
    <n v="533021.69999999995"/>
    <n v="13097.087531645569"/>
  </r>
  <r>
    <x v="0"/>
    <x v="2"/>
    <n v="129"/>
    <n v="1364031.2"/>
    <n v="135447.89000000001"/>
    <n v="500"/>
    <n v="238468.33"/>
    <n v="374416.22"/>
    <n v="10573.885271317829"/>
  </r>
  <r>
    <x v="0"/>
    <x v="3"/>
    <n v="76"/>
    <n v="1627759.08"/>
    <n v="152561.4"/>
    <n v="25500"/>
    <n v="272588.03999999998"/>
    <n v="450649.44"/>
    <n v="21417.882631578948"/>
  </r>
  <r>
    <x v="0"/>
    <x v="4"/>
    <n v="54"/>
    <n v="463566.9"/>
    <n v="44468.7"/>
    <n v="0"/>
    <n v="72484.179999999993"/>
    <n v="116952.88"/>
    <n v="8584.572222222223"/>
  </r>
  <r>
    <x v="0"/>
    <x v="0"/>
    <n v="51"/>
    <n v="862995.54"/>
    <n v="86299.5"/>
    <n v="4500"/>
    <n v="152607.04000000001"/>
    <n v="243406.54"/>
    <n v="16921.481176470588"/>
  </r>
  <r>
    <x v="0"/>
    <x v="3"/>
    <n v="43"/>
    <n v="587383.71"/>
    <n v="58738.34"/>
    <n v="5500"/>
    <n v="104259.43"/>
    <n v="168497.77"/>
    <n v="13660.086279069767"/>
  </r>
  <r>
    <x v="0"/>
    <x v="5"/>
    <n v="37"/>
    <n v="350334.5"/>
    <n v="35033.449999999997"/>
    <n v="0"/>
    <n v="61658.86"/>
    <n v="96692.31"/>
    <n v="9468.5"/>
  </r>
  <r>
    <x v="0"/>
    <x v="2"/>
    <n v="36"/>
    <n v="283999.84000000003"/>
    <n v="28399.93"/>
    <n v="0"/>
    <n v="49983.87"/>
    <n v="78383.8"/>
    <n v="7888.8844444444449"/>
  </r>
  <r>
    <x v="0"/>
    <x v="6"/>
    <n v="35"/>
    <n v="8175.27"/>
    <n v="817.3"/>
    <n v="0"/>
    <n v="1438.65"/>
    <n v="2255.9499999999998"/>
    <n v="233.57914285714287"/>
  </r>
  <r>
    <x v="0"/>
    <x v="7"/>
    <n v="34"/>
    <n v="1439753.99"/>
    <n v="143975.26999999999"/>
    <n v="13500"/>
    <n v="255556.51"/>
    <n v="413031.78"/>
    <n v="42345.705588235294"/>
  </r>
  <r>
    <x v="0"/>
    <x v="4"/>
    <n v="34"/>
    <n v="218925.4"/>
    <n v="21892.54"/>
    <n v="0"/>
    <n v="38530.75"/>
    <n v="60423.29"/>
    <n v="6438.982352941176"/>
  </r>
  <r>
    <x v="0"/>
    <x v="1"/>
    <n v="26"/>
    <n v="211376"/>
    <n v="21137.599999999999"/>
    <n v="0"/>
    <n v="37202.11"/>
    <n v="58339.71"/>
    <n v="8129.8461538461543"/>
  </r>
  <r>
    <x v="0"/>
    <x v="8"/>
    <n v="24"/>
    <n v="278761.56"/>
    <n v="27876.15"/>
    <n v="0"/>
    <n v="49061.96"/>
    <n v="76938.11"/>
    <n v="11615.065000000001"/>
  </r>
  <r>
    <x v="0"/>
    <x v="8"/>
    <n v="21"/>
    <n v="182603.7"/>
    <n v="18260.34"/>
    <n v="0"/>
    <n v="32138.15"/>
    <n v="50398.49"/>
    <n v="8695.414285714287"/>
  </r>
  <r>
    <x v="0"/>
    <x v="9"/>
    <n v="19"/>
    <n v="145854.31"/>
    <n v="14585.42"/>
    <n v="0"/>
    <n v="25670.29"/>
    <n v="40255.71"/>
    <n v="7676.5426315789473"/>
  </r>
  <r>
    <x v="0"/>
    <x v="10"/>
    <n v="10"/>
    <n v="220848"/>
    <n v="22084.799999999999"/>
    <n v="1000"/>
    <n v="39029.22"/>
    <n v="62114.02"/>
    <n v="22084.799999999999"/>
  </r>
  <r>
    <x v="0"/>
    <x v="10"/>
    <n v="9"/>
    <n v="72874.52"/>
    <n v="7287.44"/>
    <n v="0"/>
    <n v="12825.87"/>
    <n v="20113.310000000001"/>
    <n v="8097.1688888888893"/>
  </r>
  <r>
    <x v="0"/>
    <x v="5"/>
    <n v="8"/>
    <n v="151002.5"/>
    <n v="15100.25"/>
    <n v="0"/>
    <n v="26576.44"/>
    <n v="41676.69"/>
    <n v="18875.3125"/>
  </r>
  <r>
    <x v="0"/>
    <x v="11"/>
    <n v="8"/>
    <n v="84387.08"/>
    <n v="8438.66"/>
    <n v="1000"/>
    <n v="15012.08"/>
    <n v="24450.74"/>
    <n v="10548.385"/>
  </r>
  <r>
    <x v="0"/>
    <x v="12"/>
    <n v="7"/>
    <n v="46191.41"/>
    <n v="4619.13"/>
    <n v="0"/>
    <n v="8129.67"/>
    <n v="12748.8"/>
    <n v="6598.7728571428579"/>
  </r>
  <r>
    <x v="0"/>
    <x v="9"/>
    <n v="6"/>
    <n v="125803.97"/>
    <n v="12580.38"/>
    <n v="1500"/>
    <n v="22381.48"/>
    <n v="36461.86"/>
    <n v="20967.328333333335"/>
  </r>
  <r>
    <x v="0"/>
    <x v="13"/>
    <n v="4"/>
    <n v="43300"/>
    <n v="4330"/>
    <n v="0"/>
    <n v="7620.8"/>
    <n v="11950.8"/>
    <n v="10825"/>
  </r>
  <r>
    <x v="0"/>
    <x v="14"/>
    <n v="3"/>
    <n v="31255"/>
    <n v="3125.5"/>
    <n v="0"/>
    <n v="5500.88"/>
    <n v="8626.3799999999992"/>
    <n v="10418.333333333334"/>
  </r>
  <r>
    <x v="0"/>
    <x v="13"/>
    <n v="2"/>
    <n v="27190"/>
    <n v="2719"/>
    <n v="0"/>
    <n v="4785.4399999999996"/>
    <n v="7504.44"/>
    <n v="13595"/>
  </r>
  <r>
    <x v="0"/>
    <x v="12"/>
    <n v="2"/>
    <n v="7888.88"/>
    <n v="788.88"/>
    <n v="0"/>
    <n v="1388.44"/>
    <n v="2177.3200000000002"/>
    <n v="3944.44"/>
  </r>
  <r>
    <x v="0"/>
    <x v="15"/>
    <n v="2"/>
    <n v="74775"/>
    <n v="7477.5"/>
    <n v="1000"/>
    <n v="13320.4"/>
    <n v="21797.9"/>
    <n v="37387.5"/>
  </r>
  <r>
    <x v="0"/>
    <x v="11"/>
    <n v="2"/>
    <n v="22361"/>
    <n v="2236.1"/>
    <n v="0"/>
    <n v="3935.53"/>
    <n v="6171.63"/>
    <n v="11180.5"/>
  </r>
  <r>
    <x v="0"/>
    <x v="14"/>
    <n v="1"/>
    <n v="7500"/>
    <n v="750"/>
    <n v="0"/>
    <n v="1320"/>
    <n v="2070"/>
    <n v="7500"/>
  </r>
  <r>
    <x v="0"/>
    <x v="6"/>
    <n v="1"/>
    <n v="2066.87"/>
    <n v="206.68"/>
    <n v="0"/>
    <n v="363.76"/>
    <n v="570.44000000000005"/>
    <n v="2066.87"/>
  </r>
  <r>
    <x v="0"/>
    <x v="7"/>
    <n v="1"/>
    <n v="549.91999999999996"/>
    <n v="54.99"/>
    <n v="0"/>
    <n v="96.78"/>
    <n v="151.77000000000001"/>
    <n v="549.91999999999996"/>
  </r>
  <r>
    <x v="0"/>
    <x v="16"/>
    <n v="1"/>
    <n v="16260"/>
    <n v="1626"/>
    <n v="0"/>
    <n v="2861.76"/>
    <n v="4487.76"/>
    <n v="16260"/>
  </r>
  <r>
    <x v="0"/>
    <x v="17"/>
    <n v="1"/>
    <n v="24800"/>
    <n v="2480"/>
    <n v="0"/>
    <n v="4364.8"/>
    <n v="6844.8"/>
    <n v="24800"/>
  </r>
  <r>
    <x v="0"/>
    <x v="18"/>
    <n v="1"/>
    <n v="7000"/>
    <n v="700"/>
    <n v="0"/>
    <n v="1232"/>
    <n v="1932"/>
    <n v="7000"/>
  </r>
  <r>
    <x v="0"/>
    <x v="19"/>
    <n v="1"/>
    <n v="15200"/>
    <n v="0"/>
    <n v="0"/>
    <n v="2432"/>
    <n v="2432"/>
    <n v="15200"/>
  </r>
  <r>
    <x v="0"/>
    <x v="20"/>
    <n v="1"/>
    <n v="15612"/>
    <n v="1561.2"/>
    <n v="0"/>
    <n v="2747.71"/>
    <n v="4308.91"/>
    <n v="15612"/>
  </r>
  <r>
    <x v="1"/>
    <x v="0"/>
    <n v="302"/>
    <n v="5671257.8300000001"/>
    <n v="546272.44999999995"/>
    <n v="20000"/>
    <n v="968248.42"/>
    <n v="1534520.87"/>
    <n v="18778.999437086091"/>
  </r>
  <r>
    <x v="1"/>
    <x v="2"/>
    <n v="245"/>
    <n v="2515038.0299999998"/>
    <n v="250308.79"/>
    <n v="2000"/>
    <n v="440861.91"/>
    <n v="693170.7"/>
    <n v="10265.461346938775"/>
  </r>
  <r>
    <x v="1"/>
    <x v="1"/>
    <n v="156"/>
    <n v="1882955.1"/>
    <n v="188295.43"/>
    <n v="0"/>
    <n v="323535.23"/>
    <n v="511830.66"/>
    <n v="12070.225"/>
  </r>
  <r>
    <x v="1"/>
    <x v="0"/>
    <n v="65"/>
    <n v="793116.79"/>
    <n v="79311.67"/>
    <n v="1000"/>
    <n v="139748.31"/>
    <n v="220059.98"/>
    <n v="12201.79676923077"/>
  </r>
  <r>
    <x v="1"/>
    <x v="1"/>
    <n v="44"/>
    <n v="357673.34"/>
    <n v="35767.32"/>
    <n v="0"/>
    <n v="62950.31"/>
    <n v="98717.63"/>
    <n v="8128.9395454545456"/>
  </r>
  <r>
    <x v="1"/>
    <x v="9"/>
    <n v="42"/>
    <n v="615364.23"/>
    <n v="59741.36"/>
    <n v="6000"/>
    <n v="106104.75"/>
    <n v="171846.11"/>
    <n v="14651.529285714285"/>
  </r>
  <r>
    <x v="1"/>
    <x v="3"/>
    <n v="34"/>
    <n v="374915"/>
    <n v="37491.5"/>
    <n v="500"/>
    <n v="66064.929999999993"/>
    <n v="104056.43"/>
    <n v="11026.911764705883"/>
  </r>
  <r>
    <x v="1"/>
    <x v="9"/>
    <n v="34"/>
    <n v="348759.03999999998"/>
    <n v="33075.83"/>
    <n v="1000"/>
    <n v="58373.440000000002"/>
    <n v="92449.27"/>
    <n v="10257.61882352941"/>
  </r>
  <r>
    <x v="1"/>
    <x v="5"/>
    <n v="31"/>
    <n v="282310.84999999998"/>
    <n v="28231.08"/>
    <n v="0"/>
    <n v="49686.68"/>
    <n v="77917.759999999995"/>
    <n v="9106.8016129032258"/>
  </r>
  <r>
    <x v="1"/>
    <x v="4"/>
    <n v="28"/>
    <n v="178635"/>
    <n v="17863.5"/>
    <n v="0"/>
    <n v="31439.68"/>
    <n v="49303.18"/>
    <n v="6379.8214285714284"/>
  </r>
  <r>
    <x v="1"/>
    <x v="3"/>
    <n v="26"/>
    <n v="472607"/>
    <n v="47260.7"/>
    <n v="6500"/>
    <n v="80481.460000000006"/>
    <n v="134242.16"/>
    <n v="18177.192307692309"/>
  </r>
  <r>
    <x v="1"/>
    <x v="7"/>
    <n v="25"/>
    <n v="961202.36"/>
    <n v="89239.39"/>
    <n v="12500"/>
    <n v="159061.39000000001"/>
    <n v="260800.78"/>
    <n v="38448.094400000002"/>
  </r>
  <r>
    <x v="1"/>
    <x v="2"/>
    <n v="23"/>
    <n v="201053.64"/>
    <n v="19124.060000000001"/>
    <n v="0"/>
    <n v="33658.29"/>
    <n v="52782.35"/>
    <n v="8741.4626086956523"/>
  </r>
  <r>
    <x v="1"/>
    <x v="13"/>
    <n v="22"/>
    <n v="309017.90000000002"/>
    <n v="30901.79"/>
    <n v="0"/>
    <n v="54387"/>
    <n v="85288.79"/>
    <n v="14046.268181818183"/>
  </r>
  <r>
    <x v="1"/>
    <x v="12"/>
    <n v="19"/>
    <n v="124955.2"/>
    <n v="12495.45"/>
    <n v="0"/>
    <n v="21992.06"/>
    <n v="34487.51"/>
    <n v="6576.5894736842101"/>
  </r>
  <r>
    <x v="1"/>
    <x v="10"/>
    <n v="19"/>
    <n v="274525"/>
    <n v="27452.5"/>
    <n v="0"/>
    <n v="48316.38"/>
    <n v="75768.88"/>
    <n v="14448.684210526315"/>
  </r>
  <r>
    <x v="1"/>
    <x v="8"/>
    <n v="19"/>
    <n v="229121.72"/>
    <n v="22912.17"/>
    <n v="0"/>
    <n v="40325.33"/>
    <n v="63237.5"/>
    <n v="12059.037894736843"/>
  </r>
  <r>
    <x v="1"/>
    <x v="4"/>
    <n v="15"/>
    <n v="136537.5"/>
    <n v="13653.75"/>
    <n v="0"/>
    <n v="24030.55"/>
    <n v="37684.300000000003"/>
    <n v="9102.5"/>
  </r>
  <r>
    <x v="1"/>
    <x v="14"/>
    <n v="12"/>
    <n v="81153.009999999995"/>
    <n v="8115.3"/>
    <n v="0"/>
    <n v="14282.92"/>
    <n v="22398.22"/>
    <n v="6762.7508333333326"/>
  </r>
  <r>
    <x v="1"/>
    <x v="21"/>
    <n v="11"/>
    <n v="72250"/>
    <n v="7225"/>
    <n v="0"/>
    <n v="12716"/>
    <n v="19941"/>
    <n v="6568.181818181818"/>
  </r>
  <r>
    <x v="1"/>
    <x v="5"/>
    <n v="7"/>
    <n v="88287.5"/>
    <n v="8828.75"/>
    <n v="0"/>
    <n v="15538.6"/>
    <n v="24367.35"/>
    <n v="12612.5"/>
  </r>
  <r>
    <x v="1"/>
    <x v="6"/>
    <n v="7"/>
    <n v="5078.07"/>
    <n v="507.8"/>
    <n v="0"/>
    <n v="893.7"/>
    <n v="1401.5"/>
    <n v="725.43857142857144"/>
  </r>
  <r>
    <x v="1"/>
    <x v="14"/>
    <n v="6"/>
    <n v="61863"/>
    <n v="5510.5"/>
    <n v="500"/>
    <n v="9778.48"/>
    <n v="15788.98"/>
    <n v="10310.5"/>
  </r>
  <r>
    <x v="1"/>
    <x v="17"/>
    <n v="5"/>
    <n v="61096"/>
    <n v="6109.6"/>
    <n v="0"/>
    <n v="10752.88"/>
    <n v="16862.48"/>
    <n v="12219.2"/>
  </r>
  <r>
    <x v="1"/>
    <x v="8"/>
    <n v="5"/>
    <n v="42757"/>
    <n v="4275.7"/>
    <n v="0"/>
    <n v="7525.22"/>
    <n v="11800.92"/>
    <n v="8551.4"/>
  </r>
  <r>
    <x v="1"/>
    <x v="15"/>
    <n v="4"/>
    <n v="21063.29"/>
    <n v="2106.3200000000002"/>
    <n v="0"/>
    <n v="3707.12"/>
    <n v="5813.44"/>
    <n v="5265.8225000000002"/>
  </r>
  <r>
    <x v="1"/>
    <x v="22"/>
    <n v="3"/>
    <n v="8854"/>
    <n v="885.4"/>
    <n v="0"/>
    <n v="1558.29"/>
    <n v="2443.69"/>
    <n v="2951.3333333333335"/>
  </r>
  <r>
    <x v="1"/>
    <x v="17"/>
    <n v="2"/>
    <n v="21037"/>
    <n v="2103.6999999999998"/>
    <n v="0"/>
    <n v="3702.5"/>
    <n v="5806.2"/>
    <n v="10518.5"/>
  </r>
  <r>
    <x v="1"/>
    <x v="11"/>
    <n v="2"/>
    <n v="53636"/>
    <n v="5363.6"/>
    <n v="1000"/>
    <n v="9599.93"/>
    <n v="15963.53"/>
    <n v="26818"/>
  </r>
  <r>
    <x v="1"/>
    <x v="12"/>
    <n v="1"/>
    <n v="8092.25"/>
    <n v="809.22"/>
    <n v="0"/>
    <n v="1424.23"/>
    <n v="2233.4499999999998"/>
    <n v="8092.25"/>
  </r>
  <r>
    <x v="1"/>
    <x v="14"/>
    <n v="1"/>
    <n v="8697.2800000000007"/>
    <n v="869.72"/>
    <n v="0"/>
    <n v="1530.72"/>
    <n v="2400.44"/>
    <n v="8697.2800000000007"/>
  </r>
  <r>
    <x v="1"/>
    <x v="6"/>
    <n v="1"/>
    <n v="1230"/>
    <n v="123"/>
    <n v="0"/>
    <n v="216.48"/>
    <n v="339.48"/>
    <n v="1230"/>
  </r>
  <r>
    <x v="1"/>
    <x v="7"/>
    <n v="1"/>
    <n v="27000"/>
    <n v="0"/>
    <n v="0"/>
    <n v="0"/>
    <n v="0"/>
    <n v="27000"/>
  </r>
  <r>
    <x v="1"/>
    <x v="18"/>
    <n v="1"/>
    <n v="7110"/>
    <n v="711"/>
    <n v="0"/>
    <n v="1251.3599999999999"/>
    <n v="1962.36"/>
    <n v="7110"/>
  </r>
  <r>
    <x v="1"/>
    <x v="15"/>
    <n v="1"/>
    <n v="8500"/>
    <n v="850"/>
    <n v="0"/>
    <n v="1496"/>
    <n v="2346"/>
    <n v="8500"/>
  </r>
  <r>
    <x v="2"/>
    <x v="0"/>
    <n v="319"/>
    <n v="6387647.4199999999"/>
    <n v="630234.66"/>
    <n v="24500"/>
    <n v="1113132.8"/>
    <n v="1767867.46"/>
    <n v="20023.973103448276"/>
  </r>
  <r>
    <x v="2"/>
    <x v="1"/>
    <n v="175"/>
    <n v="2242197.9900000002"/>
    <n v="224219.72"/>
    <n v="0"/>
    <n v="391986.67"/>
    <n v="616206.39"/>
    <n v="12812.559942857144"/>
  </r>
  <r>
    <x v="2"/>
    <x v="0"/>
    <n v="99"/>
    <n v="905413.37"/>
    <n v="89637.28"/>
    <n v="1000"/>
    <n v="157921.57"/>
    <n v="248558.85"/>
    <n v="9145.5895959595964"/>
  </r>
  <r>
    <x v="2"/>
    <x v="2"/>
    <n v="76"/>
    <n v="935302.28"/>
    <n v="92179.05"/>
    <n v="1500"/>
    <n v="162475.09"/>
    <n v="256154.14"/>
    <n v="12306.608947368421"/>
  </r>
  <r>
    <x v="2"/>
    <x v="9"/>
    <n v="67"/>
    <n v="854913.86"/>
    <n v="83149.73"/>
    <n v="5500"/>
    <n v="147223.54999999999"/>
    <n v="235873.29"/>
    <n v="12759.908358208955"/>
  </r>
  <r>
    <x v="2"/>
    <x v="3"/>
    <n v="52"/>
    <n v="657262.01"/>
    <n v="65726.2"/>
    <n v="4000"/>
    <n v="116318.03"/>
    <n v="186044.23"/>
    <n v="12639.654038461538"/>
  </r>
  <r>
    <x v="2"/>
    <x v="9"/>
    <n v="49"/>
    <n v="393899.03"/>
    <n v="39389.870000000003"/>
    <n v="0"/>
    <n v="69326.179999999993"/>
    <n v="108716.05"/>
    <n v="8038.7557142857149"/>
  </r>
  <r>
    <x v="2"/>
    <x v="3"/>
    <n v="48"/>
    <n v="1123658"/>
    <n v="110437.4"/>
    <n v="20000"/>
    <n v="197569.79"/>
    <n v="328007.19"/>
    <n v="23409.541666666668"/>
  </r>
  <r>
    <x v="2"/>
    <x v="1"/>
    <n v="48"/>
    <n v="449081.45"/>
    <n v="44908.13"/>
    <n v="0"/>
    <n v="79038.259999999995"/>
    <n v="123946.39"/>
    <n v="9355.8635416666675"/>
  </r>
  <r>
    <x v="2"/>
    <x v="2"/>
    <n v="43"/>
    <n v="336799.67"/>
    <n v="33679.9"/>
    <n v="0"/>
    <n v="59276.71"/>
    <n v="92956.61"/>
    <n v="7832.5504651162782"/>
  </r>
  <r>
    <x v="2"/>
    <x v="6"/>
    <n v="36"/>
    <n v="24311.03"/>
    <n v="2430.94"/>
    <n v="0"/>
    <n v="4278.6099999999997"/>
    <n v="6709.55"/>
    <n v="675.30638888888882"/>
  </r>
  <r>
    <x v="2"/>
    <x v="5"/>
    <n v="32"/>
    <n v="310542.25"/>
    <n v="31054.23"/>
    <n v="0"/>
    <n v="54655.44"/>
    <n v="85709.66"/>
    <n v="9704.4453125"/>
  </r>
  <r>
    <x v="2"/>
    <x v="12"/>
    <n v="32"/>
    <n v="211056.79"/>
    <n v="21105.67"/>
    <n v="0"/>
    <n v="37145.97"/>
    <n v="58251.64"/>
    <n v="6595.5246875000003"/>
  </r>
  <r>
    <x v="2"/>
    <x v="7"/>
    <n v="22"/>
    <n v="934309.3"/>
    <n v="93430.88"/>
    <n v="10500"/>
    <n v="166118.37"/>
    <n v="270049.25"/>
    <n v="42468.604545454546"/>
  </r>
  <r>
    <x v="2"/>
    <x v="8"/>
    <n v="15"/>
    <n v="188168.83"/>
    <n v="18816.88"/>
    <n v="0"/>
    <n v="33117.71"/>
    <n v="51934.6"/>
    <n v="12544.588666666667"/>
  </r>
  <r>
    <x v="2"/>
    <x v="6"/>
    <n v="14"/>
    <n v="19712.12"/>
    <n v="1971.21"/>
    <n v="0"/>
    <n v="3469.33"/>
    <n v="5440.55"/>
    <n v="1408.0085714285713"/>
  </r>
  <r>
    <x v="2"/>
    <x v="8"/>
    <n v="11"/>
    <n v="99547.98"/>
    <n v="9954.7900000000009"/>
    <n v="0"/>
    <n v="17520.439999999999"/>
    <n v="27475.22"/>
    <n v="9049.8163636363624"/>
  </r>
  <r>
    <x v="2"/>
    <x v="14"/>
    <n v="8"/>
    <n v="71568.929999999993"/>
    <n v="7156.89"/>
    <n v="0"/>
    <n v="12596.13"/>
    <n v="19753.02"/>
    <n v="8946.1162499999991"/>
  </r>
  <r>
    <x v="2"/>
    <x v="4"/>
    <n v="8"/>
    <n v="43727"/>
    <n v="4372.7"/>
    <n v="0"/>
    <n v="7695.94"/>
    <n v="12068.64"/>
    <n v="5465.875"/>
  </r>
  <r>
    <x v="2"/>
    <x v="4"/>
    <n v="8"/>
    <n v="73902.5"/>
    <n v="6223.5"/>
    <n v="0"/>
    <n v="10953.32"/>
    <n v="17176.82"/>
    <n v="9237.8125"/>
  </r>
  <r>
    <x v="2"/>
    <x v="11"/>
    <n v="7"/>
    <n v="63976.68"/>
    <n v="6397.67"/>
    <n v="500"/>
    <n v="11339.9"/>
    <n v="18237.560000000001"/>
    <n v="9139.5257142857135"/>
  </r>
  <r>
    <x v="2"/>
    <x v="15"/>
    <n v="6"/>
    <n v="111438.61"/>
    <n v="11143.86"/>
    <n v="500"/>
    <n v="19693.189999999999"/>
    <n v="31337.05"/>
    <n v="18573.101666666666"/>
  </r>
  <r>
    <x v="2"/>
    <x v="10"/>
    <n v="6"/>
    <n v="92861.73"/>
    <n v="9286.17"/>
    <n v="0"/>
    <n v="16343.66"/>
    <n v="25629.84"/>
    <n v="15476.955"/>
  </r>
  <r>
    <x v="2"/>
    <x v="10"/>
    <n v="5"/>
    <n v="82159"/>
    <n v="8215.9"/>
    <n v="0"/>
    <n v="14459.98"/>
    <n v="22675.88"/>
    <n v="16431.8"/>
  </r>
  <r>
    <x v="2"/>
    <x v="5"/>
    <n v="4"/>
    <n v="51420"/>
    <n v="5142"/>
    <n v="0"/>
    <n v="9049.92"/>
    <n v="14191.92"/>
    <n v="12855"/>
  </r>
  <r>
    <x v="2"/>
    <x v="14"/>
    <n v="4"/>
    <n v="34103.230000000003"/>
    <n v="3410.32"/>
    <n v="0"/>
    <n v="6002.16"/>
    <n v="9412.48"/>
    <n v="8525.8075000000008"/>
  </r>
  <r>
    <x v="2"/>
    <x v="17"/>
    <n v="4"/>
    <n v="53414.69"/>
    <n v="5341.47"/>
    <n v="0"/>
    <n v="9400.99"/>
    <n v="14742.45"/>
    <n v="13353.672500000001"/>
  </r>
  <r>
    <x v="2"/>
    <x v="0"/>
    <n v="2"/>
    <n v="428"/>
    <n v="42.8"/>
    <n v="0"/>
    <n v="75.33"/>
    <n v="118.13"/>
    <n v="214"/>
  </r>
  <r>
    <x v="2"/>
    <x v="21"/>
    <n v="2"/>
    <n v="13300"/>
    <n v="1330"/>
    <n v="0"/>
    <n v="2340.8000000000002"/>
    <n v="3670.8"/>
    <n v="6650"/>
  </r>
  <r>
    <x v="2"/>
    <x v="12"/>
    <n v="1"/>
    <n v="8143.97"/>
    <n v="814.4"/>
    <n v="0"/>
    <n v="1433.34"/>
    <n v="2247.7399999999998"/>
    <n v="8143.97"/>
  </r>
  <r>
    <x v="2"/>
    <x v="3"/>
    <n v="1"/>
    <n v="6050"/>
    <n v="605"/>
    <n v="0"/>
    <n v="1064.8"/>
    <n v="1669.8"/>
    <n v="6050"/>
  </r>
  <r>
    <x v="2"/>
    <x v="3"/>
    <n v="1"/>
    <n v="46150"/>
    <n v="4615"/>
    <n v="0"/>
    <n v="8122.4"/>
    <n v="12737.4"/>
    <n v="46150"/>
  </r>
  <r>
    <x v="2"/>
    <x v="23"/>
    <n v="1"/>
    <n v="7758.52"/>
    <n v="775.85"/>
    <n v="0"/>
    <n v="1365.5"/>
    <n v="2141.35"/>
    <n v="7758.52"/>
  </r>
  <r>
    <x v="2"/>
    <x v="17"/>
    <n v="1"/>
    <n v="12801"/>
    <n v="1280.0999999999999"/>
    <n v="0"/>
    <n v="2252.98"/>
    <n v="3533.08"/>
    <n v="12801"/>
  </r>
  <r>
    <x v="2"/>
    <x v="18"/>
    <n v="1"/>
    <n v="6800"/>
    <n v="680"/>
    <n v="0"/>
    <n v="1196.8"/>
    <n v="1876.8"/>
    <n v="6800"/>
  </r>
  <r>
    <x v="2"/>
    <x v="15"/>
    <n v="1"/>
    <n v="44050"/>
    <n v="4405"/>
    <n v="500"/>
    <n v="7832.8"/>
    <n v="12737.8"/>
    <n v="44050"/>
  </r>
  <r>
    <x v="2"/>
    <x v="24"/>
    <n v="1"/>
    <n v="15743"/>
    <n v="1574.3"/>
    <n v="0"/>
    <n v="2770.77"/>
    <n v="4345.07"/>
    <n v="15743"/>
  </r>
  <r>
    <x v="2"/>
    <x v="25"/>
    <n v="1"/>
    <n v="13700"/>
    <n v="1370"/>
    <n v="500"/>
    <n v="2491.1999999999998"/>
    <n v="4361.2"/>
    <n v="13700"/>
  </r>
  <r>
    <x v="3"/>
    <x v="0"/>
    <n v="261"/>
    <n v="4575434.0199999996"/>
    <n v="457543.4"/>
    <n v="38500"/>
    <n v="811436.39"/>
    <n v="1307479.79"/>
    <n v="17530.3985440613"/>
  </r>
  <r>
    <x v="3"/>
    <x v="0"/>
    <n v="102"/>
    <n v="956242.31"/>
    <n v="94139.23"/>
    <n v="25500"/>
    <n v="169765.05"/>
    <n v="289404.28000000003"/>
    <n v="9374.924607843137"/>
  </r>
  <r>
    <x v="3"/>
    <x v="1"/>
    <n v="72"/>
    <n v="679540.12"/>
    <n v="65943.39"/>
    <n v="23000"/>
    <n v="119740.36"/>
    <n v="208683.75"/>
    <n v="9438.0572222222218"/>
  </r>
  <r>
    <x v="3"/>
    <x v="2"/>
    <n v="67"/>
    <n v="686925.71"/>
    <n v="68692.570000000007"/>
    <n v="19500"/>
    <n v="124018.92"/>
    <n v="212211.5"/>
    <n v="10252.622537313433"/>
  </r>
  <r>
    <x v="3"/>
    <x v="1"/>
    <n v="60"/>
    <n v="742763.3"/>
    <n v="74276.33"/>
    <n v="500"/>
    <n v="130806.34"/>
    <n v="205582.67"/>
    <n v="12379.388333333334"/>
  </r>
  <r>
    <x v="3"/>
    <x v="12"/>
    <n v="56"/>
    <n v="349794.59"/>
    <n v="34979.46"/>
    <n v="12500"/>
    <n v="63563.85"/>
    <n v="111043.31"/>
    <n v="6246.331964285715"/>
  </r>
  <r>
    <x v="3"/>
    <x v="9"/>
    <n v="51"/>
    <n v="417406.12"/>
    <n v="41740.61"/>
    <n v="5000"/>
    <n v="74263.48"/>
    <n v="121004.09"/>
    <n v="8184.4337254901957"/>
  </r>
  <r>
    <x v="3"/>
    <x v="3"/>
    <n v="34"/>
    <n v="334255.75"/>
    <n v="33425.58"/>
    <n v="3500"/>
    <n v="59389.01"/>
    <n v="96314.59"/>
    <n v="9831.051470588236"/>
  </r>
  <r>
    <x v="3"/>
    <x v="8"/>
    <n v="31"/>
    <n v="293709.21000000002"/>
    <n v="29370.92"/>
    <n v="3500"/>
    <n v="52252.82"/>
    <n v="85123.74"/>
    <n v="9474.4906451612915"/>
  </r>
  <r>
    <x v="3"/>
    <x v="2"/>
    <n v="22"/>
    <n v="181906.1"/>
    <n v="18190.61"/>
    <n v="6500"/>
    <n v="33055.47"/>
    <n v="57746.080000000002"/>
    <n v="8268.4590909090912"/>
  </r>
  <r>
    <x v="3"/>
    <x v="3"/>
    <n v="18"/>
    <n v="332092.5"/>
    <n v="33209.25"/>
    <n v="5500"/>
    <n v="59328.28"/>
    <n v="98037.53"/>
    <n v="18449.583333333332"/>
  </r>
  <r>
    <x v="3"/>
    <x v="8"/>
    <n v="18"/>
    <n v="223353.21"/>
    <n v="22335.32"/>
    <n v="500"/>
    <n v="39390.160000000003"/>
    <n v="62225.49"/>
    <n v="12408.511666666665"/>
  </r>
  <r>
    <x v="3"/>
    <x v="10"/>
    <n v="15"/>
    <n v="248144.93"/>
    <n v="24814.49"/>
    <n v="0"/>
    <n v="43673.51"/>
    <n v="68488"/>
    <n v="16542.995333333332"/>
  </r>
  <r>
    <x v="3"/>
    <x v="9"/>
    <n v="14"/>
    <n v="189572.65"/>
    <n v="18957.27"/>
    <n v="2500"/>
    <n v="33764.79"/>
    <n v="55222.05"/>
    <n v="13540.903571428571"/>
  </r>
  <r>
    <x v="3"/>
    <x v="14"/>
    <n v="13"/>
    <n v="110277.87"/>
    <n v="9805.7900000000009"/>
    <n v="2000"/>
    <n v="17578.189999999999"/>
    <n v="29383.97"/>
    <n v="8482.913076923076"/>
  </r>
  <r>
    <x v="3"/>
    <x v="6"/>
    <n v="9"/>
    <n v="16272.17"/>
    <n v="1599.22"/>
    <n v="1500"/>
    <n v="3054.62"/>
    <n v="6153.84"/>
    <n v="1808.0188888888888"/>
  </r>
  <r>
    <x v="3"/>
    <x v="7"/>
    <n v="9"/>
    <n v="290751.64"/>
    <n v="29075.16"/>
    <n v="4500"/>
    <n v="51892.29"/>
    <n v="85467.45"/>
    <n v="32305.73777777778"/>
  </r>
  <r>
    <x v="3"/>
    <x v="17"/>
    <n v="9"/>
    <n v="107740.78"/>
    <n v="10774.08"/>
    <n v="1000"/>
    <n v="19122.38"/>
    <n v="30896.46"/>
    <n v="11971.197777777777"/>
  </r>
  <r>
    <x v="3"/>
    <x v="12"/>
    <n v="7"/>
    <n v="51984.81"/>
    <n v="5198.4799999999996"/>
    <n v="3000"/>
    <n v="9629.33"/>
    <n v="17827.810000000001"/>
    <n v="7426.4014285714284"/>
  </r>
  <r>
    <x v="3"/>
    <x v="4"/>
    <n v="7"/>
    <n v="56864"/>
    <n v="5686.4"/>
    <n v="3000"/>
    <n v="10488.06"/>
    <n v="19174.46"/>
    <n v="8123.4285714285716"/>
  </r>
  <r>
    <x v="3"/>
    <x v="22"/>
    <n v="7"/>
    <n v="24416"/>
    <n v="2441.6"/>
    <n v="3000"/>
    <n v="4777.22"/>
    <n v="10218.82"/>
    <n v="3488"/>
  </r>
  <r>
    <x v="3"/>
    <x v="14"/>
    <n v="6"/>
    <n v="54997.91"/>
    <n v="5499.79"/>
    <n v="1000"/>
    <n v="9839.6299999999992"/>
    <n v="16339.42"/>
    <n v="9166.3183333333345"/>
  </r>
  <r>
    <x v="3"/>
    <x v="5"/>
    <n v="4"/>
    <n v="38886"/>
    <n v="3888.6"/>
    <n v="500"/>
    <n v="6923.94"/>
    <n v="11312.54"/>
    <n v="9721.5"/>
  </r>
  <r>
    <x v="3"/>
    <x v="15"/>
    <n v="4"/>
    <n v="60851.13"/>
    <n v="6085.11"/>
    <n v="1500"/>
    <n v="10949.8"/>
    <n v="18534.91"/>
    <n v="15212.782499999999"/>
  </r>
  <r>
    <x v="3"/>
    <x v="17"/>
    <n v="3"/>
    <n v="49154.37"/>
    <n v="4915.4399999999996"/>
    <n v="0"/>
    <n v="8651.17"/>
    <n v="13566.61"/>
    <n v="16384.79"/>
  </r>
  <r>
    <x v="3"/>
    <x v="13"/>
    <n v="2"/>
    <n v="38510.410000000003"/>
    <n v="3851.04"/>
    <n v="0"/>
    <n v="6777.83"/>
    <n v="10628.87"/>
    <n v="19255.205000000002"/>
  </r>
  <r>
    <x v="3"/>
    <x v="7"/>
    <n v="2"/>
    <n v="20227.689999999999"/>
    <n v="2022.77"/>
    <n v="1000"/>
    <n v="3720.07"/>
    <n v="6742.84"/>
    <n v="10113.844999999999"/>
  </r>
  <r>
    <x v="3"/>
    <x v="10"/>
    <n v="2"/>
    <n v="39800"/>
    <n v="3980"/>
    <n v="0"/>
    <n v="7004.8"/>
    <n v="10984.8"/>
    <n v="19900"/>
  </r>
  <r>
    <x v="3"/>
    <x v="26"/>
    <n v="2"/>
    <n v="540.53"/>
    <n v="54.05"/>
    <n v="0"/>
    <n v="95.13"/>
    <n v="149.19"/>
    <n v="270.26499999999999"/>
  </r>
  <r>
    <x v="3"/>
    <x v="27"/>
    <n v="1"/>
    <n v="5150"/>
    <n v="515"/>
    <n v="500"/>
    <n v="986.4"/>
    <n v="2001.4"/>
    <n v="5150"/>
  </r>
  <r>
    <x v="3"/>
    <x v="16"/>
    <n v="1"/>
    <n v="12490"/>
    <n v="1249"/>
    <n v="500"/>
    <n v="2278.2399999999998"/>
    <n v="4027.24"/>
    <n v="12490"/>
  </r>
  <r>
    <x v="3"/>
    <x v="15"/>
    <n v="1"/>
    <n v="12200"/>
    <n v="1220"/>
    <n v="0"/>
    <n v="2147.1999999999998"/>
    <n v="3367.2"/>
    <n v="12200"/>
  </r>
  <r>
    <x v="3"/>
    <x v="25"/>
    <n v="1"/>
    <n v="11132.5"/>
    <n v="1113.25"/>
    <n v="500"/>
    <n v="2039.32"/>
    <n v="3652.57"/>
    <n v="11132.5"/>
  </r>
  <r>
    <x v="3"/>
    <x v="25"/>
    <n v="1"/>
    <n v="38878"/>
    <n v="3887.8"/>
    <n v="500"/>
    <n v="6922.53"/>
    <n v="11310.33"/>
    <n v="38878"/>
  </r>
  <r>
    <x v="3"/>
    <x v="20"/>
    <n v="1"/>
    <n v="14830"/>
    <n v="1483"/>
    <n v="500"/>
    <n v="2690.08"/>
    <n v="4673.08"/>
    <n v="14830"/>
  </r>
  <r>
    <x v="4"/>
    <x v="0"/>
    <n v="57"/>
    <n v="839405.12"/>
    <n v="83940.51"/>
    <n v="28500"/>
    <n v="152295.29999999999"/>
    <n v="264735.81"/>
    <n v="14726.405614035088"/>
  </r>
  <r>
    <x v="4"/>
    <x v="1"/>
    <n v="53"/>
    <n v="490730.16"/>
    <n v="49073.02"/>
    <n v="26500"/>
    <n v="90608.51"/>
    <n v="166181.51999999999"/>
    <n v="9259.0596226415091"/>
  </r>
  <r>
    <x v="4"/>
    <x v="3"/>
    <n v="30"/>
    <n v="273740.02"/>
    <n v="27374"/>
    <n v="15000"/>
    <n v="50578.239999999998"/>
    <n v="92952.25"/>
    <n v="9124.6673333333347"/>
  </r>
  <r>
    <x v="4"/>
    <x v="2"/>
    <n v="29"/>
    <n v="233006.76"/>
    <n v="23300.68"/>
    <n v="14500"/>
    <n v="43329.19"/>
    <n v="81129.87"/>
    <n v="8034.7158620689661"/>
  </r>
  <r>
    <x v="4"/>
    <x v="0"/>
    <n v="28"/>
    <n v="267645.40000000002"/>
    <n v="26764.54"/>
    <n v="14000"/>
    <n v="49345.59"/>
    <n v="90110.13"/>
    <n v="9558.7642857142873"/>
  </r>
  <r>
    <x v="4"/>
    <x v="8"/>
    <n v="28"/>
    <n v="274701.94"/>
    <n v="26479.69"/>
    <n v="13500"/>
    <n v="48764.26"/>
    <n v="88743.96"/>
    <n v="9810.783571428572"/>
  </r>
  <r>
    <x v="4"/>
    <x v="2"/>
    <n v="24"/>
    <n v="228633.67"/>
    <n v="22863.37"/>
    <n v="12000"/>
    <n v="42159.53"/>
    <n v="77022.89"/>
    <n v="9526.4029166666678"/>
  </r>
  <r>
    <x v="4"/>
    <x v="12"/>
    <n v="22"/>
    <n v="143924.57999999999"/>
    <n v="14392.46"/>
    <n v="11000"/>
    <n v="27090.73"/>
    <n v="52483.18"/>
    <n v="6542.0263636363634"/>
  </r>
  <r>
    <x v="4"/>
    <x v="5"/>
    <n v="20"/>
    <n v="144000"/>
    <n v="14400"/>
    <n v="10000"/>
    <n v="26944"/>
    <n v="51344"/>
    <n v="7200"/>
  </r>
  <r>
    <x v="4"/>
    <x v="9"/>
    <n v="15"/>
    <n v="126668.28"/>
    <n v="12666.83"/>
    <n v="7500"/>
    <n v="23493.62"/>
    <n v="43660.45"/>
    <n v="8444.5519999999997"/>
  </r>
  <r>
    <x v="4"/>
    <x v="6"/>
    <n v="13"/>
    <n v="27685.49"/>
    <n v="2768.55"/>
    <n v="6500"/>
    <n v="5912.65"/>
    <n v="15181.2"/>
    <n v="2129.6530769230772"/>
  </r>
  <r>
    <x v="4"/>
    <x v="1"/>
    <n v="11"/>
    <n v="109756.75"/>
    <n v="10975.68"/>
    <n v="5500"/>
    <n v="20197.189999999999"/>
    <n v="36672.86"/>
    <n v="9977.886363636364"/>
  </r>
  <r>
    <x v="4"/>
    <x v="12"/>
    <n v="8"/>
    <n v="60546.59"/>
    <n v="6054.66"/>
    <n v="4000"/>
    <n v="11296.2"/>
    <n v="21350.86"/>
    <n v="7568.3237499999996"/>
  </r>
  <r>
    <x v="4"/>
    <x v="22"/>
    <n v="7"/>
    <n v="14840.72"/>
    <n v="1484.07"/>
    <n v="3500"/>
    <n v="3171.97"/>
    <n v="8156.04"/>
    <n v="2120.1028571428569"/>
  </r>
  <r>
    <x v="4"/>
    <x v="13"/>
    <n v="5"/>
    <n v="46713.55"/>
    <n v="4671.3599999999997"/>
    <n v="2500"/>
    <n v="8621.58"/>
    <n v="15792.94"/>
    <n v="9342.7100000000009"/>
  </r>
  <r>
    <x v="4"/>
    <x v="4"/>
    <n v="3"/>
    <n v="22249"/>
    <n v="2224.9"/>
    <n v="1500"/>
    <n v="4155.82"/>
    <n v="7880.72"/>
    <n v="7416.333333333333"/>
  </r>
  <r>
    <x v="4"/>
    <x v="18"/>
    <n v="3"/>
    <n v="21384"/>
    <n v="2138.4"/>
    <n v="1500"/>
    <n v="4003.58"/>
    <n v="7641.98"/>
    <n v="7128"/>
  </r>
  <r>
    <x v="4"/>
    <x v="19"/>
    <n v="3"/>
    <n v="20537"/>
    <n v="2053.6999999999998"/>
    <n v="1500"/>
    <n v="3854.51"/>
    <n v="7408.21"/>
    <n v="6845.666666666667"/>
  </r>
  <r>
    <x v="4"/>
    <x v="7"/>
    <n v="2"/>
    <n v="22915.13"/>
    <n v="2291.5100000000002"/>
    <n v="1000"/>
    <n v="4193.0600000000004"/>
    <n v="7484.58"/>
    <n v="11457.565000000001"/>
  </r>
  <r>
    <x v="4"/>
    <x v="17"/>
    <n v="2"/>
    <n v="22211.040000000001"/>
    <n v="2221.1"/>
    <n v="1000"/>
    <n v="4069.14"/>
    <n v="7290.25"/>
    <n v="11105.52"/>
  </r>
  <r>
    <x v="4"/>
    <x v="25"/>
    <n v="2"/>
    <n v="21050"/>
    <n v="2105"/>
    <n v="1000"/>
    <n v="3864.8"/>
    <n v="6969.8"/>
    <n v="10525"/>
  </r>
  <r>
    <x v="4"/>
    <x v="14"/>
    <n v="1"/>
    <n v="10235"/>
    <n v="1023.5"/>
    <n v="500"/>
    <n v="1881.36"/>
    <n v="3404.86"/>
    <n v="10235"/>
  </r>
  <r>
    <x v="4"/>
    <x v="3"/>
    <n v="1"/>
    <n v="10881.53"/>
    <n v="1088.1500000000001"/>
    <n v="500"/>
    <n v="1995.15"/>
    <n v="3583.3"/>
    <n v="10881.53"/>
  </r>
  <r>
    <x v="4"/>
    <x v="8"/>
    <n v="1"/>
    <n v="8910.6200000000008"/>
    <n v="891.06"/>
    <n v="500"/>
    <n v="1648.27"/>
    <n v="3039.33"/>
    <n v="8910.620000000000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2">
  <r>
    <x v="0"/>
    <x v="0"/>
    <x v="0"/>
    <n v="46714"/>
    <n v="4671"/>
    <n v="2500"/>
    <n v="8622"/>
    <n v="15793"/>
    <n v="9343"/>
  </r>
  <r>
    <x v="0"/>
    <x v="1"/>
    <x v="1"/>
    <n v="38510"/>
    <n v="3851"/>
    <n v="0"/>
    <n v="6778"/>
    <n v="10629"/>
    <n v="19255"/>
  </r>
  <r>
    <x v="0"/>
    <x v="2"/>
    <x v="2"/>
    <n v="309018"/>
    <n v="30902"/>
    <n v="0"/>
    <n v="54387"/>
    <n v="85289"/>
    <n v="14046"/>
  </r>
  <r>
    <x v="0"/>
    <x v="3"/>
    <x v="3"/>
    <n v="70490"/>
    <n v="7049"/>
    <n v="0"/>
    <n v="12406"/>
    <n v="19455"/>
    <n v="11748"/>
  </r>
  <r>
    <x v="1"/>
    <x v="0"/>
    <x v="4"/>
    <n v="461640"/>
    <n v="46164"/>
    <n v="26500"/>
    <n v="85489"/>
    <n v="158153"/>
    <n v="8710"/>
  </r>
  <r>
    <x v="1"/>
    <x v="1"/>
    <x v="5"/>
    <n v="868832"/>
    <n v="86883"/>
    <n v="26000"/>
    <n v="157074"/>
    <n v="269958"/>
    <n v="9762"/>
  </r>
  <r>
    <x v="1"/>
    <x v="4"/>
    <x v="6"/>
    <n v="1272102"/>
    <n v="125859"/>
    <n v="1500"/>
    <n v="221752"/>
    <n v="349111"/>
    <n v="10690"/>
  </r>
  <r>
    <x v="1"/>
    <x v="2"/>
    <x v="7"/>
    <n v="2716092"/>
    <n v="269433"/>
    <n v="2000"/>
    <n v="474520"/>
    <n v="745953"/>
    <n v="10135"/>
  </r>
  <r>
    <x v="1"/>
    <x v="3"/>
    <x v="8"/>
    <n v="1648031"/>
    <n v="163848"/>
    <n v="500"/>
    <n v="288452"/>
    <n v="452800"/>
    <n v="9988"/>
  </r>
  <r>
    <x v="2"/>
    <x v="0"/>
    <x v="9"/>
    <n v="1107051"/>
    <n v="110705"/>
    <n v="42500"/>
    <n v="201641"/>
    <n v="354846"/>
    <n v="13024"/>
  </r>
  <r>
    <x v="2"/>
    <x v="1"/>
    <x v="10"/>
    <n v="5531676"/>
    <n v="551683"/>
    <n v="64000"/>
    <n v="981201"/>
    <n v="1596884"/>
    <n v="15239"/>
  </r>
  <r>
    <x v="2"/>
    <x v="4"/>
    <x v="11"/>
    <n v="7293489"/>
    <n v="719915"/>
    <n v="25500"/>
    <n v="1271130"/>
    <n v="2016544"/>
    <n v="17365"/>
  </r>
  <r>
    <x v="2"/>
    <x v="2"/>
    <x v="12"/>
    <n v="6464375"/>
    <n v="625584"/>
    <n v="21000"/>
    <n v="1107997"/>
    <n v="1754581"/>
    <n v="17614"/>
  </r>
  <r>
    <x v="2"/>
    <x v="3"/>
    <x v="13"/>
    <n v="5057925"/>
    <n v="495067"/>
    <n v="11500"/>
    <n v="873157"/>
    <n v="1379725"/>
    <n v="18392"/>
  </r>
  <r>
    <x v="3"/>
    <x v="4"/>
    <x v="1"/>
    <n v="13300"/>
    <n v="1330"/>
    <n v="0"/>
    <n v="2341"/>
    <n v="3671"/>
    <n v="6650"/>
  </r>
  <r>
    <x v="3"/>
    <x v="2"/>
    <x v="14"/>
    <n v="72250"/>
    <n v="7225"/>
    <n v="0"/>
    <n v="12716"/>
    <n v="19941"/>
    <n v="6568"/>
  </r>
  <r>
    <x v="4"/>
    <x v="0"/>
    <x v="15"/>
    <n v="144000"/>
    <n v="14400"/>
    <n v="10000"/>
    <n v="26944"/>
    <n v="51344"/>
    <n v="7200"/>
  </r>
  <r>
    <x v="4"/>
    <x v="1"/>
    <x v="16"/>
    <n v="38886"/>
    <n v="3889"/>
    <n v="500"/>
    <n v="6924"/>
    <n v="11313"/>
    <n v="9722"/>
  </r>
  <r>
    <x v="4"/>
    <x v="4"/>
    <x v="17"/>
    <n v="361962"/>
    <n v="36196"/>
    <n v="0"/>
    <n v="63705"/>
    <n v="99902"/>
    <n v="10055"/>
  </r>
  <r>
    <x v="4"/>
    <x v="2"/>
    <x v="18"/>
    <n v="370598"/>
    <n v="37060"/>
    <n v="0"/>
    <n v="65225"/>
    <n v="102285"/>
    <n v="9753"/>
  </r>
  <r>
    <x v="4"/>
    <x v="3"/>
    <x v="19"/>
    <n v="501337"/>
    <n v="50134"/>
    <n v="0"/>
    <n v="88235"/>
    <n v="138369"/>
    <n v="11141"/>
  </r>
  <r>
    <x v="5"/>
    <x v="0"/>
    <x v="20"/>
    <n v="204471"/>
    <n v="20447"/>
    <n v="15000"/>
    <n v="38387"/>
    <n v="73834"/>
    <n v="6816"/>
  </r>
  <r>
    <x v="5"/>
    <x v="1"/>
    <x v="21"/>
    <n v="401779"/>
    <n v="40178"/>
    <n v="15500"/>
    <n v="73193"/>
    <n v="128871"/>
    <n v="6377"/>
  </r>
  <r>
    <x v="5"/>
    <x v="4"/>
    <x v="22"/>
    <n v="219201"/>
    <n v="21920"/>
    <n v="0"/>
    <n v="38579"/>
    <n v="60499"/>
    <n v="6642"/>
  </r>
  <r>
    <x v="5"/>
    <x v="2"/>
    <x v="15"/>
    <n v="133047"/>
    <n v="13305"/>
    <n v="0"/>
    <n v="23416"/>
    <n v="36721"/>
    <n v="6652"/>
  </r>
  <r>
    <x v="5"/>
    <x v="3"/>
    <x v="23"/>
    <n v="54080"/>
    <n v="5408"/>
    <n v="0"/>
    <n v="9518"/>
    <n v="14926"/>
    <n v="6009"/>
  </r>
  <r>
    <x v="6"/>
    <x v="1"/>
    <x v="24"/>
    <n v="5150"/>
    <n v="515"/>
    <n v="500"/>
    <n v="986"/>
    <n v="2001"/>
    <n v="5150"/>
  </r>
  <r>
    <x v="7"/>
    <x v="0"/>
    <x v="24"/>
    <n v="10235"/>
    <n v="1024"/>
    <n v="500"/>
    <n v="1881"/>
    <n v="3405"/>
    <n v="10235"/>
  </r>
  <r>
    <x v="7"/>
    <x v="1"/>
    <x v="25"/>
    <n v="165276"/>
    <n v="15306"/>
    <n v="3000"/>
    <n v="27418"/>
    <n v="45723"/>
    <n v="8699"/>
  </r>
  <r>
    <x v="7"/>
    <x v="4"/>
    <x v="26"/>
    <n v="105672"/>
    <n v="10567"/>
    <n v="0"/>
    <n v="18598"/>
    <n v="29166"/>
    <n v="8806"/>
  </r>
  <r>
    <x v="7"/>
    <x v="2"/>
    <x v="25"/>
    <n v="151713"/>
    <n v="14496"/>
    <n v="500"/>
    <n v="25592"/>
    <n v="40588"/>
    <n v="7985"/>
  </r>
  <r>
    <x v="7"/>
    <x v="3"/>
    <x v="16"/>
    <n v="38755"/>
    <n v="3876"/>
    <n v="0"/>
    <n v="6821"/>
    <n v="10696"/>
    <n v="9689"/>
  </r>
  <r>
    <x v="8"/>
    <x v="0"/>
    <x v="27"/>
    <n v="284622"/>
    <n v="28462"/>
    <n v="15500"/>
    <n v="52573"/>
    <n v="96536"/>
    <n v="9181"/>
  </r>
  <r>
    <x v="8"/>
    <x v="1"/>
    <x v="28"/>
    <n v="666348"/>
    <n v="66635"/>
    <n v="9000"/>
    <n v="118717"/>
    <n v="194352"/>
    <n v="12814"/>
  </r>
  <r>
    <x v="8"/>
    <x v="4"/>
    <x v="29"/>
    <n v="1833120"/>
    <n v="181384"/>
    <n v="24000"/>
    <n v="323075"/>
    <n v="528459"/>
    <n v="17972"/>
  </r>
  <r>
    <x v="8"/>
    <x v="2"/>
    <x v="30"/>
    <n v="847522"/>
    <n v="84752"/>
    <n v="7000"/>
    <n v="146546"/>
    <n v="238299"/>
    <n v="14125"/>
  </r>
  <r>
    <x v="8"/>
    <x v="3"/>
    <x v="6"/>
    <n v="2215143"/>
    <n v="211300"/>
    <n v="31000"/>
    <n v="376847"/>
    <n v="619147"/>
    <n v="18615"/>
  </r>
  <r>
    <x v="9"/>
    <x v="0"/>
    <x v="31"/>
    <n v="27685"/>
    <n v="2769"/>
    <n v="6500"/>
    <n v="5913"/>
    <n v="15181"/>
    <n v="2130"/>
  </r>
  <r>
    <x v="9"/>
    <x v="1"/>
    <x v="23"/>
    <n v="16272"/>
    <n v="1599"/>
    <n v="1500"/>
    <n v="3055"/>
    <n v="6154"/>
    <n v="1808"/>
  </r>
  <r>
    <x v="9"/>
    <x v="4"/>
    <x v="32"/>
    <n v="44023"/>
    <n v="4402"/>
    <n v="0"/>
    <n v="7748"/>
    <n v="12150"/>
    <n v="880"/>
  </r>
  <r>
    <x v="9"/>
    <x v="2"/>
    <x v="33"/>
    <n v="6308"/>
    <n v="631"/>
    <n v="0"/>
    <n v="1110"/>
    <n v="1741"/>
    <n v="789"/>
  </r>
  <r>
    <x v="9"/>
    <x v="3"/>
    <x v="17"/>
    <n v="10242"/>
    <n v="1024"/>
    <n v="0"/>
    <n v="1802"/>
    <n v="2826"/>
    <n v="285"/>
  </r>
  <r>
    <x v="10"/>
    <x v="0"/>
    <x v="34"/>
    <n v="126668"/>
    <n v="12667"/>
    <n v="7500"/>
    <n v="23494"/>
    <n v="43660"/>
    <n v="8445"/>
  </r>
  <r>
    <x v="10"/>
    <x v="1"/>
    <x v="35"/>
    <n v="606979"/>
    <n v="60698"/>
    <n v="7500"/>
    <n v="108028"/>
    <n v="176226"/>
    <n v="9338"/>
  </r>
  <r>
    <x v="10"/>
    <x v="4"/>
    <x v="36"/>
    <n v="1248813"/>
    <n v="122540"/>
    <n v="5500"/>
    <n v="216550"/>
    <n v="344589"/>
    <n v="10766"/>
  </r>
  <r>
    <x v="10"/>
    <x v="2"/>
    <x v="37"/>
    <n v="964123"/>
    <n v="92817"/>
    <n v="7000"/>
    <n v="164478"/>
    <n v="264295"/>
    <n v="12686"/>
  </r>
  <r>
    <x v="10"/>
    <x v="3"/>
    <x v="38"/>
    <n v="271658"/>
    <n v="27166"/>
    <n v="1500"/>
    <n v="48052"/>
    <n v="76718"/>
    <n v="10866"/>
  </r>
  <r>
    <x v="11"/>
    <x v="4"/>
    <x v="24"/>
    <n v="7759"/>
    <n v="776"/>
    <n v="0"/>
    <n v="1366"/>
    <n v="2141"/>
    <n v="7759"/>
  </r>
  <r>
    <x v="12"/>
    <x v="0"/>
    <x v="1"/>
    <n v="22915"/>
    <n v="2292"/>
    <n v="1000"/>
    <n v="4193"/>
    <n v="7485"/>
    <n v="11458"/>
  </r>
  <r>
    <x v="12"/>
    <x v="1"/>
    <x v="14"/>
    <n v="310979"/>
    <n v="31098"/>
    <n v="5500"/>
    <n v="55612"/>
    <n v="92210"/>
    <n v="28271"/>
  </r>
  <r>
    <x v="12"/>
    <x v="4"/>
    <x v="2"/>
    <n v="934309"/>
    <n v="93431"/>
    <n v="10500"/>
    <n v="166118"/>
    <n v="270049"/>
    <n v="42469"/>
  </r>
  <r>
    <x v="12"/>
    <x v="2"/>
    <x v="39"/>
    <n v="988202"/>
    <n v="89239"/>
    <n v="12500"/>
    <n v="159061"/>
    <n v="260801"/>
    <n v="38008"/>
  </r>
  <r>
    <x v="12"/>
    <x v="3"/>
    <x v="40"/>
    <n v="1440304"/>
    <n v="144030"/>
    <n v="13500"/>
    <n v="255653"/>
    <n v="413184"/>
    <n v="41152"/>
  </r>
  <r>
    <x v="13"/>
    <x v="1"/>
    <x v="24"/>
    <n v="12490"/>
    <n v="1249"/>
    <n v="500"/>
    <n v="2278"/>
    <n v="4027"/>
    <n v="12490"/>
  </r>
  <r>
    <x v="13"/>
    <x v="3"/>
    <x v="24"/>
    <n v="16260"/>
    <n v="1626"/>
    <n v="0"/>
    <n v="2862"/>
    <n v="4488"/>
    <n v="16260"/>
  </r>
  <r>
    <x v="14"/>
    <x v="0"/>
    <x v="1"/>
    <n v="22211"/>
    <n v="2221"/>
    <n v="1000"/>
    <n v="4069"/>
    <n v="7290"/>
    <n v="11106"/>
  </r>
  <r>
    <x v="14"/>
    <x v="1"/>
    <x v="26"/>
    <n v="156895"/>
    <n v="15690"/>
    <n v="1000"/>
    <n v="27774"/>
    <n v="44463"/>
    <n v="13075"/>
  </r>
  <r>
    <x v="14"/>
    <x v="4"/>
    <x v="0"/>
    <n v="66216"/>
    <n v="6622"/>
    <n v="0"/>
    <n v="11654"/>
    <n v="18276"/>
    <n v="13243"/>
  </r>
  <r>
    <x v="14"/>
    <x v="2"/>
    <x v="41"/>
    <n v="82133"/>
    <n v="8213"/>
    <n v="0"/>
    <n v="14455"/>
    <n v="22669"/>
    <n v="11733"/>
  </r>
  <r>
    <x v="14"/>
    <x v="3"/>
    <x v="24"/>
    <n v="24800"/>
    <n v="2480"/>
    <n v="0"/>
    <n v="4365"/>
    <n v="6845"/>
    <n v="24800"/>
  </r>
  <r>
    <x v="15"/>
    <x v="0"/>
    <x v="42"/>
    <n v="600487"/>
    <n v="60049"/>
    <n v="32000"/>
    <n v="110806"/>
    <n v="202854"/>
    <n v="9383"/>
  </r>
  <r>
    <x v="15"/>
    <x v="1"/>
    <x v="43"/>
    <n v="1422303"/>
    <n v="140220"/>
    <n v="23500"/>
    <n v="250547"/>
    <n v="414266"/>
    <n v="10775"/>
  </r>
  <r>
    <x v="15"/>
    <x v="4"/>
    <x v="44"/>
    <n v="2691279"/>
    <n v="269128"/>
    <n v="0"/>
    <n v="471025"/>
    <n v="740153"/>
    <n v="12069"/>
  </r>
  <r>
    <x v="15"/>
    <x v="2"/>
    <x v="45"/>
    <n v="2240628"/>
    <n v="224063"/>
    <n v="0"/>
    <n v="386486"/>
    <n v="610548"/>
    <n v="11203"/>
  </r>
  <r>
    <x v="15"/>
    <x v="3"/>
    <x v="46"/>
    <n v="2280716"/>
    <n v="214262"/>
    <n v="0"/>
    <n v="377100"/>
    <n v="591361"/>
    <n v="12395"/>
  </r>
  <r>
    <x v="16"/>
    <x v="0"/>
    <x v="47"/>
    <n v="22249"/>
    <n v="2225"/>
    <n v="1500"/>
    <n v="4156"/>
    <n v="7881"/>
    <n v="7416"/>
  </r>
  <r>
    <x v="16"/>
    <x v="1"/>
    <x v="41"/>
    <n v="56864"/>
    <n v="5686"/>
    <n v="3000"/>
    <n v="10488"/>
    <n v="19174"/>
    <n v="8123"/>
  </r>
  <r>
    <x v="16"/>
    <x v="4"/>
    <x v="48"/>
    <n v="117630"/>
    <n v="10596"/>
    <n v="0"/>
    <n v="18649"/>
    <n v="29245"/>
    <n v="7352"/>
  </r>
  <r>
    <x v="16"/>
    <x v="2"/>
    <x v="49"/>
    <n v="315173"/>
    <n v="31517"/>
    <n v="0"/>
    <n v="55470"/>
    <n v="86987"/>
    <n v="7330"/>
  </r>
  <r>
    <x v="16"/>
    <x v="3"/>
    <x v="50"/>
    <n v="682492"/>
    <n v="66361"/>
    <n v="0"/>
    <n v="111015"/>
    <n v="177376"/>
    <n v="7756"/>
  </r>
  <r>
    <x v="17"/>
    <x v="0"/>
    <x v="47"/>
    <n v="21384"/>
    <n v="2138"/>
    <n v="1500"/>
    <n v="4004"/>
    <n v="7642"/>
    <n v="7128"/>
  </r>
  <r>
    <x v="17"/>
    <x v="4"/>
    <x v="24"/>
    <n v="6800"/>
    <n v="680"/>
    <n v="0"/>
    <n v="1197"/>
    <n v="1877"/>
    <n v="6800"/>
  </r>
  <r>
    <x v="17"/>
    <x v="2"/>
    <x v="24"/>
    <n v="7110"/>
    <n v="711"/>
    <n v="0"/>
    <n v="1251"/>
    <n v="1962"/>
    <n v="7110"/>
  </r>
  <r>
    <x v="17"/>
    <x v="3"/>
    <x v="24"/>
    <n v="7000"/>
    <n v="700"/>
    <n v="0"/>
    <n v="1232"/>
    <n v="1932"/>
    <n v="7000"/>
  </r>
  <r>
    <x v="18"/>
    <x v="0"/>
    <x v="47"/>
    <n v="20537"/>
    <n v="2054"/>
    <n v="1500"/>
    <n v="3855"/>
    <n v="7408"/>
    <n v="6846"/>
  </r>
  <r>
    <x v="18"/>
    <x v="3"/>
    <x v="24"/>
    <n v="15200"/>
    <n v="0"/>
    <n v="0"/>
    <n v="2432"/>
    <n v="2432"/>
    <n v="15200"/>
  </r>
  <r>
    <x v="19"/>
    <x v="1"/>
    <x v="0"/>
    <n v="73051"/>
    <n v="7305"/>
    <n v="1500"/>
    <n v="13097"/>
    <n v="21902"/>
    <n v="14610"/>
  </r>
  <r>
    <x v="19"/>
    <x v="4"/>
    <x v="41"/>
    <n v="155489"/>
    <n v="15549"/>
    <n v="1000"/>
    <n v="27526"/>
    <n v="44075"/>
    <n v="22213"/>
  </r>
  <r>
    <x v="19"/>
    <x v="2"/>
    <x v="0"/>
    <n v="29563"/>
    <n v="2956"/>
    <n v="0"/>
    <n v="5203"/>
    <n v="8159"/>
    <n v="5913"/>
  </r>
  <r>
    <x v="19"/>
    <x v="3"/>
    <x v="1"/>
    <n v="74775"/>
    <n v="7478"/>
    <n v="1000"/>
    <n v="13320"/>
    <n v="21798"/>
    <n v="37388"/>
  </r>
  <r>
    <x v="20"/>
    <x v="1"/>
    <x v="51"/>
    <n v="287945"/>
    <n v="28794"/>
    <n v="0"/>
    <n v="50678"/>
    <n v="79473"/>
    <n v="16938"/>
  </r>
  <r>
    <x v="20"/>
    <x v="4"/>
    <x v="14"/>
    <n v="175021"/>
    <n v="17502"/>
    <n v="0"/>
    <n v="30804"/>
    <n v="48306"/>
    <n v="15911"/>
  </r>
  <r>
    <x v="20"/>
    <x v="2"/>
    <x v="25"/>
    <n v="274525"/>
    <n v="27453"/>
    <n v="0"/>
    <n v="48316"/>
    <n v="75769"/>
    <n v="14449"/>
  </r>
  <r>
    <x v="20"/>
    <x v="3"/>
    <x v="25"/>
    <n v="293723"/>
    <n v="29372"/>
    <n v="1000"/>
    <n v="51855"/>
    <n v="82227"/>
    <n v="15459"/>
  </r>
  <r>
    <x v="21"/>
    <x v="4"/>
    <x v="24"/>
    <n v="15743"/>
    <n v="1574"/>
    <n v="0"/>
    <n v="2771"/>
    <n v="4345"/>
    <n v="15743"/>
  </r>
  <r>
    <x v="22"/>
    <x v="0"/>
    <x v="52"/>
    <n v="283613"/>
    <n v="27371"/>
    <n v="14000"/>
    <n v="50413"/>
    <n v="91783"/>
    <n v="9780"/>
  </r>
  <r>
    <x v="22"/>
    <x v="1"/>
    <x v="53"/>
    <n v="517062"/>
    <n v="51706"/>
    <n v="4000"/>
    <n v="91643"/>
    <n v="147349"/>
    <n v="10552"/>
  </r>
  <r>
    <x v="22"/>
    <x v="4"/>
    <x v="39"/>
    <n v="287717"/>
    <n v="28772"/>
    <n v="0"/>
    <n v="50638"/>
    <n v="79410"/>
    <n v="11066"/>
  </r>
  <r>
    <x v="22"/>
    <x v="2"/>
    <x v="54"/>
    <n v="271879"/>
    <n v="27188"/>
    <n v="0"/>
    <n v="47851"/>
    <n v="75038"/>
    <n v="11328"/>
  </r>
  <r>
    <x v="22"/>
    <x v="3"/>
    <x v="19"/>
    <n v="461365"/>
    <n v="46136"/>
    <n v="0"/>
    <n v="81200"/>
    <n v="127337"/>
    <n v="10253"/>
  </r>
  <r>
    <x v="23"/>
    <x v="0"/>
    <x v="1"/>
    <n v="21050"/>
    <n v="2105"/>
    <n v="1000"/>
    <n v="3865"/>
    <n v="6970"/>
    <n v="10525"/>
  </r>
  <r>
    <x v="23"/>
    <x v="1"/>
    <x v="1"/>
    <n v="50011"/>
    <n v="5001"/>
    <n v="1000"/>
    <n v="8962"/>
    <n v="14963"/>
    <n v="25005"/>
  </r>
  <r>
    <x v="23"/>
    <x v="4"/>
    <x v="24"/>
    <n v="13700"/>
    <n v="1370"/>
    <n v="500"/>
    <n v="2491"/>
    <n v="4361"/>
    <n v="13700"/>
  </r>
  <r>
    <x v="24"/>
    <x v="1"/>
    <x v="24"/>
    <n v="14830"/>
    <n v="1483"/>
    <n v="500"/>
    <n v="2690"/>
    <n v="4673"/>
    <n v="14830"/>
  </r>
  <r>
    <x v="24"/>
    <x v="3"/>
    <x v="24"/>
    <n v="15612"/>
    <n v="1561"/>
    <n v="0"/>
    <n v="2748"/>
    <n v="4309"/>
    <n v="15612"/>
  </r>
  <r>
    <x v="25"/>
    <x v="0"/>
    <x v="41"/>
    <n v="14841"/>
    <n v="1484"/>
    <n v="3500"/>
    <n v="3172"/>
    <n v="8156"/>
    <n v="2120"/>
  </r>
  <r>
    <x v="25"/>
    <x v="1"/>
    <x v="41"/>
    <n v="24416"/>
    <n v="2442"/>
    <n v="3000"/>
    <n v="4777"/>
    <n v="10219"/>
    <n v="3488"/>
  </r>
  <r>
    <x v="25"/>
    <x v="2"/>
    <x v="47"/>
    <n v="8854"/>
    <n v="885"/>
    <n v="0"/>
    <n v="1558"/>
    <n v="2444"/>
    <n v="2951"/>
  </r>
  <r>
    <x v="26"/>
    <x v="4"/>
    <x v="41"/>
    <n v="63977"/>
    <n v="6398"/>
    <n v="500"/>
    <n v="11340"/>
    <n v="18238"/>
    <n v="9140"/>
  </r>
  <r>
    <x v="26"/>
    <x v="2"/>
    <x v="1"/>
    <n v="53636"/>
    <n v="5364"/>
    <n v="1000"/>
    <n v="9600"/>
    <n v="15964"/>
    <n v="26818"/>
  </r>
  <r>
    <x v="26"/>
    <x v="3"/>
    <x v="55"/>
    <n v="106748"/>
    <n v="10675"/>
    <n v="1000"/>
    <n v="18948"/>
    <n v="30622"/>
    <n v="10675"/>
  </r>
  <r>
    <x v="27"/>
    <x v="1"/>
    <x v="1"/>
    <n v="541"/>
    <n v="54"/>
    <n v="0"/>
    <n v="95"/>
    <n v="149"/>
    <n v="27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155">
  <r>
    <s v="VW"/>
    <x v="0"/>
    <n v="103687"/>
  </r>
  <r>
    <s v="Opel"/>
    <x v="1"/>
    <n v="37684"/>
  </r>
  <r>
    <s v="Mercedes Benz"/>
    <x v="2"/>
    <n v="16314"/>
  </r>
  <r>
    <s v="Audi"/>
    <x v="3"/>
    <n v="16101"/>
  </r>
  <r>
    <s v="Renault"/>
    <x v="4"/>
    <n v="10743"/>
  </r>
  <r>
    <s v="Ford"/>
    <x v="5"/>
    <n v="10479"/>
  </r>
  <r>
    <s v="Daimler Chrysler"/>
    <x v="2"/>
    <n v="9176"/>
  </r>
  <r>
    <s v="Mercedes"/>
    <x v="2"/>
    <n v="9053"/>
  </r>
  <r>
    <s v="Fiat"/>
    <x v="6"/>
    <n v="8414"/>
  </r>
  <r>
    <s v="Peugeot"/>
    <x v="7"/>
    <n v="7670"/>
  </r>
  <r>
    <s v="BMW"/>
    <x v="8"/>
    <n v="7395"/>
  </r>
  <r>
    <s v="Daimler Benz"/>
    <x v="2"/>
    <n v="6837"/>
  </r>
  <r>
    <s v="Citroën"/>
    <x v="9"/>
    <n v="3251"/>
  </r>
  <r>
    <s v="Toyota"/>
    <x v="10"/>
    <n v="3033"/>
  </r>
  <r>
    <s v="Seat"/>
    <x v="11"/>
    <n v="2503"/>
  </r>
  <r>
    <s v="Nissan"/>
    <x v="12"/>
    <n v="2230"/>
  </r>
  <r>
    <s v="IVECO"/>
    <x v="13"/>
    <n v="2110"/>
  </r>
  <r>
    <s v="Skoda"/>
    <x v="14"/>
    <n v="1856"/>
  </r>
  <r>
    <s v="Mitsubishi"/>
    <x v="15"/>
    <n v="1855"/>
  </r>
  <r>
    <s v="Hyundai"/>
    <x v="16"/>
    <n v="1816"/>
  </r>
  <r>
    <s v="MAN"/>
    <x v="17"/>
    <n v="1458"/>
  </r>
  <r>
    <s v="Zastava"/>
    <x v="18"/>
    <n v="1344"/>
  </r>
  <r>
    <s v="Volvo"/>
    <x v="19"/>
    <n v="1284"/>
  </r>
  <r>
    <s v="Suzuki"/>
    <x v="20"/>
    <n v="1150"/>
  </r>
  <r>
    <s v="Land Rover"/>
    <x v="21"/>
    <n v="1118"/>
  </r>
  <r>
    <s v="VW MAN"/>
    <x v="17"/>
    <n v="1097"/>
  </r>
  <r>
    <s v="Kia"/>
    <x v="22"/>
    <n v="958"/>
  </r>
  <r>
    <s v="IMT"/>
    <x v="23"/>
    <n v="873"/>
  </r>
  <r>
    <s v="Mazda"/>
    <x v="24"/>
    <n v="867"/>
  </r>
  <r>
    <s v="Chevrolet"/>
    <x v="25"/>
    <n v="746"/>
  </r>
  <r>
    <s v="Scania"/>
    <x v="26"/>
    <n v="711"/>
  </r>
  <r>
    <s v="Honda"/>
    <x v="27"/>
    <n v="569"/>
  </r>
  <r>
    <s v="Jeep"/>
    <x v="28"/>
    <n v="543"/>
  </r>
  <r>
    <s v="Alfa Romeo"/>
    <x v="29"/>
    <n v="469"/>
  </r>
  <r>
    <s v="Kaessbohrer"/>
    <x v="30"/>
    <n v="466"/>
  </r>
  <r>
    <s v="Daewoo"/>
    <x v="31"/>
    <n v="375"/>
  </r>
  <r>
    <s v="Isuzu"/>
    <x v="32"/>
    <n v="354"/>
  </r>
  <r>
    <s v="Rover"/>
    <x v="33"/>
    <n v="351"/>
  </r>
  <r>
    <s v="Chrysler"/>
    <x v="34"/>
    <n v="328"/>
  </r>
  <r>
    <s v="Yamaha"/>
    <x v="35"/>
    <n v="273"/>
  </r>
  <r>
    <s v="Lada"/>
    <x v="36"/>
    <n v="259"/>
  </r>
  <r>
    <s v="Dacia"/>
    <x v="37"/>
    <n v="253"/>
  </r>
  <r>
    <s v="Mondial"/>
    <x v="38"/>
    <n v="240"/>
  </r>
  <r>
    <s v="Kassbohrer"/>
    <x v="39"/>
    <n v="219"/>
  </r>
  <r>
    <s v="Setra"/>
    <x v="40"/>
    <n v="202"/>
  </r>
  <r>
    <s v="Vauxhall"/>
    <x v="41"/>
    <n v="202"/>
  </r>
  <r>
    <s v="Smart"/>
    <x v="42"/>
    <n v="199"/>
  </r>
  <r>
    <s v="Znen"/>
    <x v="43"/>
    <n v="189"/>
  </r>
  <r>
    <s v="KOEGEL"/>
    <x v="44"/>
    <n v="183"/>
  </r>
  <r>
    <s v="Schmitz"/>
    <x v="45"/>
    <n v="177"/>
  </r>
  <r>
    <s v="Daihatsu"/>
    <x v="46"/>
    <n v="174"/>
  </r>
  <r>
    <s v="DAF"/>
    <x v="47"/>
    <n v="168"/>
  </r>
  <r>
    <s v="Piaggio"/>
    <x v="48"/>
    <n v="156"/>
  </r>
  <r>
    <s v="Lancia"/>
    <x v="49"/>
    <n v="148"/>
  </r>
  <r>
    <s v="Rakovica"/>
    <x v="50"/>
    <n v="147"/>
  </r>
  <r>
    <s v="Mini"/>
    <x v="51"/>
    <n v="114"/>
  </r>
  <r>
    <s v="Steyer"/>
    <x v="52"/>
    <n v="104"/>
  </r>
  <r>
    <s v="Iveco Magirus"/>
    <x v="13"/>
    <n v="99"/>
  </r>
  <r>
    <s v="Goldhofer"/>
    <x v="53"/>
    <n v="98"/>
  </r>
  <r>
    <s v="Krone"/>
    <x v="54"/>
    <n v="90"/>
  </r>
  <r>
    <s v="Andreoli"/>
    <x v="55"/>
    <n v="86"/>
  </r>
  <r>
    <s v="Langendorf"/>
    <x v="56"/>
    <n v="84"/>
  </r>
  <r>
    <s v="FAP"/>
    <x v="57"/>
    <n v="82"/>
  </r>
  <r>
    <s v="Man nutzfahrzeuge"/>
    <x v="58"/>
    <n v="78"/>
  </r>
  <r>
    <s v="TAM"/>
    <x v="59"/>
    <n v="76"/>
  </r>
  <r>
    <s v="UNIS"/>
    <x v="60"/>
    <n v="75"/>
  </r>
  <r>
    <s v="Ssangyong"/>
    <x v="61"/>
    <n v="73"/>
  </r>
  <r>
    <s v="Jaguar"/>
    <x v="62"/>
    <n v="71"/>
  </r>
  <r>
    <s v="Kawasaki"/>
    <x v="63"/>
    <n v="70"/>
  </r>
  <r>
    <s v="Magirus Deutz"/>
    <x v="64"/>
    <n v="69"/>
  </r>
  <r>
    <s v="Saab"/>
    <x v="65"/>
    <n v="66"/>
  </r>
  <r>
    <s v="Micro Compact"/>
    <x v="66"/>
    <n v="65"/>
  </r>
  <r>
    <s v="Schwarzmuller"/>
    <x v="67"/>
    <n v="64"/>
  </r>
  <r>
    <s v="NEOPLAN"/>
    <x v="68"/>
    <n v="61"/>
  </r>
  <r>
    <s v="Porsche"/>
    <x v="69"/>
    <n v="61"/>
  </r>
  <r>
    <s v="Dodge"/>
    <x v="70"/>
    <n v="59"/>
  </r>
  <r>
    <s v="Aprilia"/>
    <x v="71"/>
    <n v="56"/>
  </r>
  <r>
    <s v="Subaru"/>
    <x v="72"/>
    <n v="55"/>
  </r>
  <r>
    <s v="IVECO Astra"/>
    <x v="13"/>
    <n v="54"/>
  </r>
  <r>
    <s v="FELDBINDER"/>
    <x v="73"/>
    <n v="53"/>
  </r>
  <r>
    <s v="Carnehl"/>
    <x v="74"/>
    <n v="52"/>
  </r>
  <r>
    <s v="Kassabohrer"/>
    <x v="75"/>
    <n v="50"/>
  </r>
  <r>
    <s v="Saurer"/>
    <x v="76"/>
    <n v="45"/>
  </r>
  <r>
    <s v="Yiben"/>
    <x v="77"/>
    <n v="43"/>
  </r>
  <r>
    <s v="Tafe"/>
    <x v="78"/>
    <n v="42"/>
  </r>
  <r>
    <s v="ACKERMANN"/>
    <x v="79"/>
    <n v="40"/>
  </r>
  <r>
    <s v="Gosha"/>
    <x v="80"/>
    <n v="40"/>
  </r>
  <r>
    <s v="Schwarzmueller"/>
    <x v="67"/>
    <n v="40"/>
  </r>
  <r>
    <s v="Tomos"/>
    <x v="81"/>
    <n v="39"/>
  </r>
  <r>
    <s v="Guschl"/>
    <x v="82"/>
    <n v="38"/>
  </r>
  <r>
    <s v="Sukida"/>
    <x v="83"/>
    <n v="38"/>
  </r>
  <r>
    <s v="Hummer"/>
    <x v="84"/>
    <n v="37"/>
  </r>
  <r>
    <s v="Tata"/>
    <x v="85"/>
    <n v="37"/>
  </r>
  <r>
    <s v="Evobus"/>
    <x v="86"/>
    <n v="33"/>
  </r>
  <r>
    <s v="Iveco fiat"/>
    <x v="13"/>
    <n v="31"/>
  </r>
  <r>
    <s v="SDC"/>
    <x v="87"/>
    <n v="31"/>
  </r>
  <r>
    <s v="Kaesbohrer"/>
    <x v="88"/>
    <n v="30"/>
  </r>
  <r>
    <s v="OM"/>
    <x v="89"/>
    <n v="30"/>
  </r>
  <r>
    <s v="Van Hool"/>
    <x v="90"/>
    <n v="30"/>
  </r>
  <r>
    <s v="Imv"/>
    <x v="91"/>
    <n v="28"/>
  </r>
  <r>
    <s v="Matra"/>
    <x v="92"/>
    <n v="28"/>
  </r>
  <r>
    <s v="Shkoda"/>
    <x v="93"/>
    <n v="28"/>
  </r>
  <r>
    <s v="Fak"/>
    <x v="94"/>
    <n v="27"/>
  </r>
  <r>
    <s v="Lifan"/>
    <x v="95"/>
    <n v="27"/>
  </r>
  <r>
    <s v="Malaguti"/>
    <x v="96"/>
    <n v="27"/>
  </r>
  <r>
    <s v="Rodeo"/>
    <x v="97"/>
    <n v="27"/>
  </r>
  <r>
    <s v="Kempf"/>
    <x v="98"/>
    <n v="26"/>
  </r>
  <r>
    <s v="Lincoln"/>
    <x v="99"/>
    <n v="26"/>
  </r>
  <r>
    <s v="Trailor"/>
    <x v="100"/>
    <n v="26"/>
  </r>
  <r>
    <s v="UTVA"/>
    <x v="101"/>
    <n v="25"/>
  </r>
  <r>
    <s v="Miller"/>
    <x v="102"/>
    <n v="24"/>
  </r>
  <r>
    <s v="Sovab"/>
    <x v="103"/>
    <n v="24"/>
  </r>
  <r>
    <s v="Daimler AG"/>
    <x v="2"/>
    <n v="23"/>
  </r>
  <r>
    <s v="Humbaur"/>
    <x v="104"/>
    <n v="23"/>
  </r>
  <r>
    <s v="Massey Ferguson"/>
    <x v="105"/>
    <n v="23"/>
  </r>
  <r>
    <s v="Reisch"/>
    <x v="106"/>
    <n v="23"/>
  </r>
  <r>
    <s v="Rohr"/>
    <x v="107"/>
    <n v="23"/>
  </r>
  <r>
    <s v="Zhejiang Lingyu"/>
    <x v="108"/>
    <n v="23"/>
  </r>
  <r>
    <s v="Koegel FX"/>
    <x v="109"/>
    <n v="22"/>
  </r>
  <r>
    <s v="Astra"/>
    <x v="1"/>
    <n v="21"/>
  </r>
  <r>
    <s v="Boeckmann"/>
    <x v="110"/>
    <n v="21"/>
  </r>
  <r>
    <s v="Indespension"/>
    <x v="111"/>
    <n v="21"/>
  </r>
  <r>
    <s v="Kymco"/>
    <x v="112"/>
    <n v="21"/>
  </r>
  <r>
    <s v="Blue Bird"/>
    <x v="113"/>
    <n v="20"/>
  </r>
  <r>
    <s v="Fruehauf"/>
    <x v="114"/>
    <n v="20"/>
  </r>
  <r>
    <s v="Mueller Mitteltal"/>
    <x v="115"/>
    <n v="20"/>
  </r>
  <r>
    <s v="Acerbi"/>
    <x v="116"/>
    <n v="19"/>
  </r>
  <r>
    <s v="Fribest"/>
    <x v="117"/>
    <n v="19"/>
  </r>
  <r>
    <s v="Lexus"/>
    <x v="118"/>
    <n v="19"/>
  </r>
  <r>
    <s v="Meiller"/>
    <x v="119"/>
    <n v="19"/>
  </r>
  <r>
    <s v="Meusburger"/>
    <x v="120"/>
    <n v="19"/>
  </r>
  <r>
    <s v="Spitzer"/>
    <x v="121"/>
    <n v="19"/>
  </r>
  <r>
    <s v="Zorzi"/>
    <x v="122"/>
    <n v="19"/>
  </r>
  <r>
    <s v="Alfa"/>
    <x v="29"/>
    <n v="18"/>
  </r>
  <r>
    <s v="BMC"/>
    <x v="123"/>
    <n v="18"/>
  </r>
  <r>
    <s v="Cadillac"/>
    <x v="124"/>
    <n v="18"/>
  </r>
  <r>
    <s v="CCM"/>
    <x v="125"/>
    <n v="18"/>
  </r>
  <r>
    <s v="Vaz"/>
    <x v="126"/>
    <n v="18"/>
  </r>
  <r>
    <s v="BLUMHARDT"/>
    <x v="127"/>
    <n v="17"/>
  </r>
  <r>
    <s v="Moeslein"/>
    <x v="128"/>
    <n v="17"/>
  </r>
  <r>
    <s v="Stema"/>
    <x v="129"/>
    <n v="17"/>
  </r>
  <r>
    <s v="Harley Davidson"/>
    <x v="130"/>
    <n v="16"/>
  </r>
  <r>
    <s v="MBK"/>
    <x v="131"/>
    <n v="16"/>
  </r>
  <r>
    <s v="Pontiac"/>
    <x v="132"/>
    <n v="16"/>
  </r>
  <r>
    <s v="SCHMITZ GOTHA"/>
    <x v="45"/>
    <n v="16"/>
  </r>
  <r>
    <s v="Steyer Daimler"/>
    <x v="133"/>
    <n v="16"/>
  </r>
  <r>
    <s v="Universal"/>
    <x v="134"/>
    <n v="16"/>
  </r>
  <r>
    <s v="Karsan"/>
    <x v="135"/>
    <n v="15"/>
  </r>
  <r>
    <s v="Meierling"/>
    <x v="136"/>
    <n v="15"/>
  </r>
  <r>
    <s v="Micro"/>
    <x v="66"/>
    <n v="15"/>
  </r>
  <r>
    <s v="Naw"/>
    <x v="137"/>
    <n v="15"/>
  </r>
  <r>
    <s v="Renders"/>
    <x v="138"/>
    <n v="15"/>
  </r>
  <r>
    <s v="Wartburg"/>
    <x v="139"/>
    <n v="15"/>
  </r>
  <r>
    <s v="Yugo"/>
    <x v="140"/>
    <n v="15"/>
  </r>
  <r>
    <s v="Kogel"/>
    <x v="141"/>
    <n v="14"/>
  </r>
  <r>
    <s v="LANz"/>
    <x v="142"/>
    <n v="14"/>
  </r>
  <r>
    <s v="Steyr"/>
    <x v="143"/>
    <n v="14"/>
  </r>
  <r>
    <s v="Bamoto"/>
    <x v="144"/>
    <n v="13"/>
  </r>
  <r>
    <s v="Daimler Chrysler D"/>
    <x v="145"/>
    <n v="13"/>
  </r>
  <r>
    <s v="Droegmoeller"/>
    <x v="146"/>
    <n v="13"/>
  </r>
  <r>
    <s v="HANGLER"/>
    <x v="147"/>
    <n v="13"/>
  </r>
  <r>
    <s v="Hendricks"/>
    <x v="148"/>
    <n v="13"/>
  </r>
  <r>
    <s v="KTM"/>
    <x v="149"/>
    <n v="13"/>
  </r>
  <r>
    <s v="London Taxi"/>
    <x v="150"/>
    <n v="13"/>
  </r>
  <r>
    <s v="Magirus"/>
    <x v="151"/>
    <n v="13"/>
  </r>
  <r>
    <s v="Mueller"/>
    <x v="152"/>
    <n v="13"/>
  </r>
  <r>
    <s v="Other"/>
    <x v="153"/>
    <n v="13"/>
  </r>
  <r>
    <s v="Gorica"/>
    <x v="154"/>
    <n v="12"/>
  </r>
  <r>
    <s v="Schwarz Muller"/>
    <x v="67"/>
    <n v="12"/>
  </r>
  <r>
    <s v="Viberti"/>
    <x v="155"/>
    <n v="12"/>
  </r>
  <r>
    <s v="Ferguson"/>
    <x v="156"/>
    <n v="11"/>
  </r>
  <r>
    <s v="HFR"/>
    <x v="157"/>
    <n v="11"/>
  </r>
  <r>
    <s v="Kaiser"/>
    <x v="158"/>
    <n v="11"/>
  </r>
  <r>
    <s v="Lanz Marti"/>
    <x v="159"/>
    <n v="11"/>
  </r>
  <r>
    <s v="Bova"/>
    <x v="160"/>
    <n v="10"/>
  </r>
  <r>
    <s v="Çukurova"/>
    <x v="161"/>
    <n v="10"/>
  </r>
  <r>
    <s v="Gauwaerter"/>
    <x v="162"/>
    <n v="10"/>
  </r>
  <r>
    <s v="General Motors"/>
    <x v="163"/>
    <n v="10"/>
  </r>
  <r>
    <s v="GILERA"/>
    <x v="164"/>
    <n v="10"/>
  </r>
  <r>
    <s v="GMC"/>
    <x v="165"/>
    <n v="10"/>
  </r>
  <r>
    <s v="HEINEMANN"/>
    <x v="166"/>
    <n v="10"/>
  </r>
  <r>
    <s v="LIEBHERR"/>
    <x v="167"/>
    <n v="10"/>
  </r>
  <r>
    <s v="Proton"/>
    <x v="168"/>
    <n v="10"/>
  </r>
  <r>
    <s v="Reisch Martin"/>
    <x v="169"/>
    <n v="10"/>
  </r>
  <r>
    <s v="Rimorkio"/>
    <x v="170"/>
    <n v="10"/>
  </r>
  <r>
    <s v="SAMRO"/>
    <x v="171"/>
    <n v="10"/>
  </r>
  <r>
    <s v="Wackenhut"/>
    <x v="172"/>
    <n v="10"/>
  </r>
  <r>
    <s v="Anhangewagen"/>
    <x v="173"/>
    <n v="9"/>
  </r>
  <r>
    <s v="Auwaerter Gottlob"/>
    <x v="174"/>
    <n v="9"/>
  </r>
  <r>
    <s v="Daelim"/>
    <x v="175"/>
    <n v="9"/>
  </r>
  <r>
    <s v="Geusens"/>
    <x v="176"/>
    <n v="9"/>
  </r>
  <r>
    <s v="IMR"/>
    <x v="177"/>
    <n v="9"/>
  </r>
  <r>
    <s v="Infiniti"/>
    <x v="178"/>
    <n v="9"/>
  </r>
  <r>
    <s v="Labin Progres"/>
    <x v="179"/>
    <n v="9"/>
  </r>
  <r>
    <s v="LTI"/>
    <x v="180"/>
    <n v="9"/>
  </r>
  <r>
    <s v="Metalac"/>
    <x v="181"/>
    <n v="9"/>
  </r>
  <r>
    <s v="Puch"/>
    <x v="182"/>
    <n v="9"/>
  </r>
  <r>
    <s v="Saris"/>
    <x v="183"/>
    <n v="9"/>
  </r>
  <r>
    <s v="Trepça"/>
    <x v="184"/>
    <n v="9"/>
  </r>
  <r>
    <s v="Univerzal"/>
    <x v="185"/>
    <n v="9"/>
  </r>
  <r>
    <s v="Ducati"/>
    <x v="186"/>
    <n v="8"/>
  </r>
  <r>
    <s v="Fliegl"/>
    <x v="187"/>
    <n v="8"/>
  </r>
  <r>
    <s v="Foton"/>
    <x v="188"/>
    <n v="8"/>
  </r>
  <r>
    <s v="GONOW"/>
    <x v="189"/>
    <n v="8"/>
  </r>
  <r>
    <s v="Itas"/>
    <x v="190"/>
    <n v="8"/>
  </r>
  <r>
    <s v="Jop"/>
    <x v="191"/>
    <n v="8"/>
  </r>
  <r>
    <s v="Lag"/>
    <x v="192"/>
    <n v="8"/>
  </r>
  <r>
    <s v="MCC Smart"/>
    <x v="193"/>
    <n v="8"/>
  </r>
  <r>
    <s v="Pacton"/>
    <x v="194"/>
    <n v="8"/>
  </r>
  <r>
    <s v="UNK"/>
    <x v="195"/>
    <n v="8"/>
  </r>
  <r>
    <s v="Ursuz"/>
    <x v="196"/>
    <n v="8"/>
  </r>
  <r>
    <s v="Wilhelm"/>
    <x v="197"/>
    <n v="8"/>
  </r>
  <r>
    <s v="Andres"/>
    <x v="198"/>
    <n v="7"/>
  </r>
  <r>
    <s v="Arbeitsgem Vw Man"/>
    <x v="199"/>
    <n v="7"/>
  </r>
  <r>
    <s v="Aurepa"/>
    <x v="200"/>
    <n v="7"/>
  </r>
  <r>
    <s v="Bentley"/>
    <x v="201"/>
    <n v="7"/>
  </r>
  <r>
    <s v="Bertone"/>
    <x v="202"/>
    <n v="7"/>
  </r>
  <r>
    <s v="Bolgan"/>
    <x v="203"/>
    <n v="7"/>
  </r>
  <r>
    <s v="Carsan"/>
    <x v="204"/>
    <n v="7"/>
  </r>
  <r>
    <s v="Emro"/>
    <x v="205"/>
    <n v="7"/>
  </r>
  <r>
    <s v="Ginaf"/>
    <x v="206"/>
    <n v="7"/>
  </r>
  <r>
    <s v="Haller"/>
    <x v="207"/>
    <n v="7"/>
  </r>
  <r>
    <s v="Heuser"/>
    <x v="208"/>
    <n v="7"/>
  </r>
  <r>
    <s v="HPPA"/>
    <x v="209"/>
    <n v="7"/>
  </r>
  <r>
    <s v="Maesey Ferguson"/>
    <x v="210"/>
    <n v="7"/>
  </r>
  <r>
    <s v="MF"/>
    <x v="211"/>
    <n v="7"/>
  </r>
  <r>
    <s v="Mistrall"/>
    <x v="212"/>
    <n v="7"/>
  </r>
  <r>
    <s v="Montracon SMR"/>
    <x v="213"/>
    <n v="7"/>
  </r>
  <r>
    <s v="Nuova"/>
    <x v="214"/>
    <n v="7"/>
  </r>
  <r>
    <s v="Oldsmobile"/>
    <x v="89"/>
    <n v="7"/>
  </r>
  <r>
    <s v="OM – 35"/>
    <x v="89"/>
    <n v="7"/>
  </r>
  <r>
    <s v="Pongratz"/>
    <x v="215"/>
    <n v="7"/>
  </r>
  <r>
    <s v="Sacim"/>
    <x v="216"/>
    <n v="7"/>
  </r>
  <r>
    <s v="Schvarzmuller"/>
    <x v="67"/>
    <n v="7"/>
  </r>
  <r>
    <s v="Tarma"/>
    <x v="217"/>
    <n v="7"/>
  </r>
  <r>
    <s v="Tehnostroj"/>
    <x v="218"/>
    <n v="7"/>
  </r>
  <r>
    <s v="Vespa"/>
    <x v="219"/>
    <n v="7"/>
  </r>
  <r>
    <s v="Austin"/>
    <x v="220"/>
    <n v="6"/>
  </r>
  <r>
    <s v="Berger"/>
    <x v="221"/>
    <n v="6"/>
  </r>
  <r>
    <s v="Berna"/>
    <x v="222"/>
    <n v="6"/>
  </r>
  <r>
    <s v="Brenderup"/>
    <x v="223"/>
    <n v="6"/>
  </r>
  <r>
    <s v="Cami"/>
    <x v="224"/>
    <n v="6"/>
  </r>
  <r>
    <s v="Cardi"/>
    <x v="225"/>
    <n v="6"/>
  </r>
  <r>
    <s v="Daimler"/>
    <x v="226"/>
    <n v="6"/>
  </r>
  <r>
    <s v="Geusens Lag B"/>
    <x v="227"/>
    <n v="6"/>
  </r>
  <r>
    <s v="Haxhijaha"/>
    <x v="228"/>
    <n v="6"/>
  </r>
  <r>
    <s v="Hyosung"/>
    <x v="229"/>
    <n v="6"/>
  </r>
  <r>
    <s v="I.M.R"/>
    <x v="230"/>
    <n v="6"/>
  </r>
  <r>
    <s v="JCB"/>
    <x v="231"/>
    <n v="6"/>
  </r>
  <r>
    <s v="Knaus Sudwind"/>
    <x v="232"/>
    <n v="6"/>
  </r>
  <r>
    <s v="LDV"/>
    <x v="233"/>
    <n v="6"/>
  </r>
  <r>
    <s v="Loznica"/>
    <x v="234"/>
    <n v="6"/>
  </r>
  <r>
    <s v="Minerva"/>
    <x v="235"/>
    <n v="6"/>
  </r>
  <r>
    <s v="MTK"/>
    <x v="236"/>
    <n v="6"/>
  </r>
  <r>
    <s v="Oaf"/>
    <x v="237"/>
    <n v="6"/>
  </r>
  <r>
    <s v="Piacenza"/>
    <x v="238"/>
    <n v="6"/>
  </r>
  <r>
    <s v="Santana"/>
    <x v="239"/>
    <n v="6"/>
  </r>
  <r>
    <s v="Shwarzmuller"/>
    <x v="240"/>
    <n v="6"/>
  </r>
  <r>
    <s v="Stas"/>
    <x v="241"/>
    <n v="6"/>
  </r>
  <r>
    <s v="SYM"/>
    <x v="242"/>
    <n v="6"/>
  </r>
  <r>
    <s v="Terberg"/>
    <x v="243"/>
    <n v="6"/>
  </r>
  <r>
    <s v="VETTER"/>
    <x v="244"/>
    <n v="6"/>
  </r>
  <r>
    <s v="Adige"/>
    <x v="245"/>
    <n v="5"/>
  </r>
  <r>
    <s v="Alfa Lancia"/>
    <x v="49"/>
    <n v="5"/>
  </r>
  <r>
    <s v="Andreas"/>
    <x v="246"/>
    <n v="5"/>
  </r>
  <r>
    <s v="Buick"/>
    <x v="247"/>
    <n v="5"/>
  </r>
  <r>
    <s v="De Angelis"/>
    <x v="248"/>
    <n v="5"/>
  </r>
  <r>
    <s v="DOLL"/>
    <x v="249"/>
    <n v="5"/>
  </r>
  <r>
    <s v="Drogmoller"/>
    <x v="250"/>
    <n v="5"/>
  </r>
  <r>
    <s v="Ellinghaus"/>
    <x v="251"/>
    <n v="5"/>
  </r>
  <r>
    <s v="Gk Grunenfelder"/>
    <x v="252"/>
    <n v="5"/>
  </r>
  <r>
    <s v="Hermanns"/>
    <x v="253"/>
    <n v="5"/>
  </r>
  <r>
    <s v="Holden"/>
    <x v="254"/>
    <n v="5"/>
  </r>
  <r>
    <s v="IBC Vehicles(GB)"/>
    <x v="255"/>
    <n v="5"/>
  </r>
  <r>
    <s v="Iveco Ford"/>
    <x v="13"/>
    <n v="5"/>
  </r>
  <r>
    <s v="Krukenmeier"/>
    <x v="256"/>
    <n v="5"/>
  </r>
  <r>
    <s v="Lutomer"/>
    <x v="257"/>
    <n v="5"/>
  </r>
  <r>
    <s v="Massey"/>
    <x v="258"/>
    <n v="5"/>
  </r>
  <r>
    <s v="Menci E.C"/>
    <x v="259"/>
    <n v="5"/>
  </r>
  <r>
    <s v="MG"/>
    <x v="260"/>
    <n v="5"/>
  </r>
  <r>
    <s v="MG Rover"/>
    <x v="261"/>
    <n v="5"/>
  </r>
  <r>
    <s v="Moser"/>
    <x v="262"/>
    <n v="5"/>
  </r>
  <r>
    <s v="Orthaus"/>
    <x v="263"/>
    <n v="5"/>
  </r>
  <r>
    <s v="Pezzaioli"/>
    <x v="264"/>
    <n v="5"/>
  </r>
  <r>
    <s v="Progres"/>
    <x v="265"/>
    <n v="5"/>
  </r>
  <r>
    <s v="SAME"/>
    <x v="266"/>
    <n v="5"/>
  </r>
  <r>
    <s v="Schwarcmiler"/>
    <x v="67"/>
    <n v="5"/>
  </r>
  <r>
    <s v="SREM"/>
    <x v="267"/>
    <n v="5"/>
  </r>
  <r>
    <s v="TORPEDO"/>
    <x v="268"/>
    <n v="5"/>
  </r>
  <r>
    <s v="Trailking"/>
    <x v="269"/>
    <n v="5"/>
  </r>
  <r>
    <s v="Ultirsan"/>
    <x v="270"/>
    <n v="5"/>
  </r>
  <r>
    <s v="Westfalia Werke"/>
    <x v="271"/>
    <n v="5"/>
  </r>
  <r>
    <s v="Wm meyer"/>
    <x v="272"/>
    <n v="5"/>
  </r>
  <r>
    <s v="ADAM OPEL AG"/>
    <x v="273"/>
    <n v="4"/>
  </r>
  <r>
    <s v="ALKOM"/>
    <x v="274"/>
    <n v="4"/>
  </r>
  <r>
    <s v="Benalu"/>
    <x v="275"/>
    <n v="4"/>
  </r>
  <r>
    <s v="Blomenroehr"/>
    <x v="276"/>
    <n v="4"/>
  </r>
  <r>
    <s v="F.X.Meiller"/>
    <x v="277"/>
    <n v="4"/>
  </r>
  <r>
    <s v="FAW"/>
    <x v="278"/>
    <n v="4"/>
  </r>
  <r>
    <s v="Fuji Heavy Ind"/>
    <x v="279"/>
    <n v="4"/>
  </r>
  <r>
    <s v="Generals Motors"/>
    <x v="280"/>
    <n v="4"/>
  </r>
  <r>
    <s v="Honda Motor"/>
    <x v="27"/>
    <n v="4"/>
  </r>
  <r>
    <s v="Huerlimann"/>
    <x v="281"/>
    <n v="4"/>
  </r>
  <r>
    <s v="John Deere"/>
    <x v="282"/>
    <n v="4"/>
  </r>
  <r>
    <s v="Kamaz"/>
    <x v="283"/>
    <n v="4"/>
  </r>
  <r>
    <s v="Karsa"/>
    <x v="284"/>
    <n v="4"/>
  </r>
  <r>
    <s v="Koehler"/>
    <x v="285"/>
    <n v="4"/>
  </r>
  <r>
    <s v="Kotschenreuther"/>
    <x v="286"/>
    <n v="4"/>
  </r>
  <r>
    <s v="Labin"/>
    <x v="287"/>
    <n v="4"/>
  </r>
  <r>
    <s v="Lecinena"/>
    <x v="288"/>
    <n v="4"/>
  </r>
  <r>
    <s v="Matra f"/>
    <x v="289"/>
    <n v="4"/>
  </r>
  <r>
    <s v="MENCI"/>
    <x v="290"/>
    <n v="4"/>
  </r>
  <r>
    <s v="Mercedes Benz D"/>
    <x v="2"/>
    <n v="4"/>
  </r>
  <r>
    <s v="MZ"/>
    <x v="291"/>
    <n v="4"/>
  </r>
  <r>
    <s v="OK Kardesler"/>
    <x v="292"/>
    <n v="4"/>
  </r>
  <r>
    <s v="Orten"/>
    <x v="293"/>
    <n v="4"/>
  </r>
  <r>
    <s v="Schrader"/>
    <x v="294"/>
    <n v="4"/>
  </r>
  <r>
    <s v="Shenke"/>
    <x v="295"/>
    <n v="4"/>
  </r>
  <r>
    <s v="Tatra"/>
    <x v="296"/>
    <n v="4"/>
  </r>
  <r>
    <s v="Truva"/>
    <x v="297"/>
    <n v="4"/>
  </r>
  <r>
    <s v="UNIMOG"/>
    <x v="298"/>
    <n v="4"/>
  </r>
  <r>
    <s v="Wolga Autow Vaz"/>
    <x v="299"/>
    <n v="4"/>
  </r>
  <r>
    <s v="Zovko"/>
    <x v="300"/>
    <n v="4"/>
  </r>
  <r>
    <s v="Achleitner"/>
    <x v="301"/>
    <n v="3"/>
  </r>
  <r>
    <s v="American motors"/>
    <x v="302"/>
    <n v="3"/>
  </r>
  <r>
    <s v="Amerikan Motors"/>
    <x v="303"/>
    <n v="3"/>
  </r>
  <r>
    <s v="Auwaerter"/>
    <x v="304"/>
    <n v="3"/>
  </r>
  <r>
    <s v="Auwaerter Gotllob"/>
    <x v="305"/>
    <n v="3"/>
  </r>
  <r>
    <s v="Axle Cement Semi"/>
    <x v="306"/>
    <n v="3"/>
  </r>
  <r>
    <s v="Barthau"/>
    <x v="307"/>
    <n v="3"/>
  </r>
  <r>
    <s v="Bartoletti"/>
    <x v="308"/>
    <n v="3"/>
  </r>
  <r>
    <s v="Cagiva"/>
    <x v="309"/>
    <n v="3"/>
  </r>
  <r>
    <s v="Camehl"/>
    <x v="310"/>
    <n v="3"/>
  </r>
  <r>
    <s v="Cometto"/>
    <x v="311"/>
    <n v="3"/>
  </r>
  <r>
    <s v="CPI"/>
    <x v="312"/>
    <n v="3"/>
  </r>
  <r>
    <s v="Datsun"/>
    <x v="313"/>
    <n v="3"/>
  </r>
  <r>
    <s v="Dong Feng"/>
    <x v="314"/>
    <n v="3"/>
  </r>
  <r>
    <s v="DROEGMOLLER"/>
    <x v="315"/>
    <n v="3"/>
  </r>
  <r>
    <s v="ELING HAUS"/>
    <x v="316"/>
    <n v="3"/>
  </r>
  <r>
    <s v="Fahrzeugwerk Orthaus"/>
    <x v="317"/>
    <n v="3"/>
  </r>
  <r>
    <s v="Faun"/>
    <x v="318"/>
    <n v="3"/>
  </r>
  <r>
    <s v="File GL"/>
    <x v="319"/>
    <n v="3"/>
  </r>
  <r>
    <s v="FLIE GL"/>
    <x v="320"/>
    <n v="3"/>
  </r>
  <r>
    <s v="FODE"/>
    <x v="321"/>
    <n v="3"/>
  </r>
  <r>
    <s v="Gaz"/>
    <x v="322"/>
    <n v="3"/>
  </r>
  <r>
    <s v="Goldon"/>
    <x v="323"/>
    <n v="3"/>
  </r>
  <r>
    <s v="Great Wall"/>
    <x v="324"/>
    <n v="3"/>
  </r>
  <r>
    <s v="Grunenfelder"/>
    <x v="325"/>
    <n v="3"/>
  </r>
  <r>
    <s v="Haojin"/>
    <x v="326"/>
    <n v="3"/>
  </r>
  <r>
    <s v="Her chee"/>
    <x v="327"/>
    <n v="3"/>
  </r>
  <r>
    <s v="Hersteller"/>
    <x v="328"/>
    <n v="3"/>
  </r>
  <r>
    <s v="Hoffman"/>
    <x v="329"/>
    <n v="3"/>
  </r>
  <r>
    <s v="Hyundai Motor"/>
    <x v="16"/>
    <n v="3"/>
  </r>
  <r>
    <s v="IMV Renault"/>
    <x v="91"/>
    <n v="3"/>
  </r>
  <r>
    <s v="Jac Rein"/>
    <x v="330"/>
    <n v="3"/>
  </r>
  <r>
    <s v="Jinlun"/>
    <x v="331"/>
    <n v="3"/>
  </r>
  <r>
    <s v="Johnston Sweepers"/>
    <x v="332"/>
    <n v="3"/>
  </r>
  <r>
    <s v="Karasan"/>
    <x v="333"/>
    <n v="3"/>
  </r>
  <r>
    <s v="Kenworth"/>
    <x v="334"/>
    <n v="3"/>
  </r>
  <r>
    <s v="Knapen"/>
    <x v="335"/>
    <n v="3"/>
  </r>
  <r>
    <s v="Koch"/>
    <x v="336"/>
    <n v="3"/>
  </r>
  <r>
    <s v="Kumlin"/>
    <x v="337"/>
    <n v="3"/>
  </r>
  <r>
    <s v="Kymko"/>
    <x v="338"/>
    <n v="3"/>
  </r>
  <r>
    <s v="Lamborghini"/>
    <x v="339"/>
    <n v="3"/>
  </r>
  <r>
    <s v="Landwind"/>
    <x v="340"/>
    <n v="3"/>
  </r>
  <r>
    <s v="LECITRAILER"/>
    <x v="341"/>
    <n v="3"/>
  </r>
  <r>
    <s v="Marte"/>
    <x v="342"/>
    <n v="3"/>
  </r>
  <r>
    <s v="Maserati"/>
    <x v="343"/>
    <n v="3"/>
  </r>
  <r>
    <s v="Maz"/>
    <x v="344"/>
    <n v="3"/>
  </r>
  <r>
    <s v="Micro Compact Car"/>
    <x v="66"/>
    <n v="3"/>
  </r>
  <r>
    <s v="Moessbauer"/>
    <x v="345"/>
    <n v="3"/>
  </r>
  <r>
    <s v="Motobi"/>
    <x v="346"/>
    <n v="3"/>
  </r>
  <r>
    <s v="Netherland Car NI"/>
    <x v="347"/>
    <n v="3"/>
  </r>
  <r>
    <s v="Nevkarsan"/>
    <x v="348"/>
    <n v="3"/>
  </r>
  <r>
    <s v="Pegaso"/>
    <x v="349"/>
    <n v="3"/>
  </r>
  <r>
    <s v="Pinzgauer"/>
    <x v="350"/>
    <n v="3"/>
  </r>
  <r>
    <s v="Polluremarke"/>
    <x v="351"/>
    <n v="3"/>
  </r>
  <r>
    <s v="Qingqi"/>
    <x v="352"/>
    <n v="3"/>
  </r>
  <r>
    <s v="RABA"/>
    <x v="353"/>
    <n v="3"/>
  </r>
  <r>
    <s v="Sameco"/>
    <x v="354"/>
    <n v="3"/>
  </r>
  <r>
    <s v="Sattel"/>
    <x v="355"/>
    <n v="3"/>
  </r>
  <r>
    <s v="Schmidt"/>
    <x v="45"/>
    <n v="3"/>
  </r>
  <r>
    <s v="Schwingenschlogel"/>
    <x v="356"/>
    <n v="3"/>
  </r>
  <r>
    <s v="Seat E"/>
    <x v="11"/>
    <n v="3"/>
  </r>
  <r>
    <s v="Shenhu"/>
    <x v="357"/>
    <n v="3"/>
  </r>
  <r>
    <s v="Shineray"/>
    <x v="358"/>
    <n v="3"/>
  </r>
  <r>
    <s v="Sorelpol"/>
    <x v="359"/>
    <n v="3"/>
  </r>
  <r>
    <s v="Srem Samro"/>
    <x v="360"/>
    <n v="3"/>
  </r>
  <r>
    <s v="Stadler"/>
    <x v="361"/>
    <n v="3"/>
  </r>
  <r>
    <s v="Talbot"/>
    <x v="362"/>
    <n v="3"/>
  </r>
  <r>
    <s v="Theurer"/>
    <x v="363"/>
    <n v="3"/>
  </r>
  <r>
    <s v="TIGAR"/>
    <x v="364"/>
    <n v="3"/>
  </r>
  <r>
    <s v="Tjanitschke"/>
    <x v="365"/>
    <n v="3"/>
  </r>
  <r>
    <s v="Tofas"/>
    <x v="366"/>
    <n v="3"/>
  </r>
  <r>
    <s v="Trailer"/>
    <x v="367"/>
    <n v="3"/>
  </r>
  <r>
    <s v="Variant"/>
    <x v="368"/>
    <n v="3"/>
  </r>
  <r>
    <s v="Wackenhaut"/>
    <x v="369"/>
    <n v="3"/>
  </r>
  <r>
    <s v="Westfalta Werke"/>
    <x v="370"/>
    <n v="3"/>
  </r>
  <r>
    <s v="Wolfangel"/>
    <x v="371"/>
    <n v="3"/>
  </r>
  <r>
    <s v="ACTM"/>
    <x v="372"/>
    <n v="2"/>
  </r>
  <r>
    <s v="Adria"/>
    <x v="373"/>
    <n v="2"/>
  </r>
  <r>
    <s v="Agados"/>
    <x v="374"/>
    <n v="2"/>
  </r>
  <r>
    <s v="Agrifull"/>
    <x v="375"/>
    <n v="2"/>
  </r>
  <r>
    <s v="Agro Bar"/>
    <x v="376"/>
    <n v="2"/>
  </r>
  <r>
    <s v="ANH TIFLADER"/>
    <x v="377"/>
    <n v="2"/>
  </r>
  <r>
    <s v="Anssems"/>
    <x v="378"/>
    <n v="2"/>
  </r>
  <r>
    <s v="Aprilia  Af 1"/>
    <x v="71"/>
    <n v="2"/>
  </r>
  <r>
    <s v="Arctic CAT"/>
    <x v="379"/>
    <n v="2"/>
  </r>
  <r>
    <s v="Ardor"/>
    <x v="380"/>
    <n v="2"/>
  </r>
  <r>
    <s v="Atlas"/>
    <x v="381"/>
    <n v="2"/>
  </r>
  <r>
    <s v="Atlas Copco"/>
    <x v="382"/>
    <n v="2"/>
  </r>
  <r>
    <s v="ATV"/>
    <x v="383"/>
    <n v="2"/>
  </r>
  <r>
    <s v="Autotreiding Slow"/>
    <x v="384"/>
    <n v="2"/>
  </r>
  <r>
    <s v="Auwaerter Paul"/>
    <x v="385"/>
    <n v="2"/>
  </r>
  <r>
    <s v="Avtotreiding"/>
    <x v="386"/>
    <n v="2"/>
  </r>
  <r>
    <s v="Baotian"/>
    <x v="387"/>
    <n v="2"/>
  </r>
  <r>
    <s v="Bayer Mot. Werke BMW"/>
    <x v="388"/>
    <n v="2"/>
  </r>
  <r>
    <s v="Bianchi"/>
    <x v="389"/>
    <n v="2"/>
  </r>
  <r>
    <s v="Birrer"/>
    <x v="390"/>
    <n v="2"/>
  </r>
  <r>
    <s v="Blata"/>
    <x v="391"/>
    <n v="2"/>
  </r>
  <r>
    <s v="Blyss"/>
    <x v="392"/>
    <n v="2"/>
  </r>
  <r>
    <s v="Borgward"/>
    <x v="393"/>
    <n v="2"/>
  </r>
  <r>
    <s v="Briab  Rickardsson"/>
    <x v="394"/>
    <n v="2"/>
  </r>
  <r>
    <s v="BRIAB RICKARDSSON"/>
    <x v="395"/>
    <n v="2"/>
  </r>
  <r>
    <s v="Bucher"/>
    <x v="396"/>
    <n v="2"/>
  </r>
  <r>
    <s v="Bunge"/>
    <x v="397"/>
    <n v="2"/>
  </r>
  <r>
    <s v="Cahrnehl"/>
    <x v="398"/>
    <n v="2"/>
  </r>
  <r>
    <s v="Carnehi"/>
    <x v="399"/>
    <n v="2"/>
  </r>
  <r>
    <s v="Carter"/>
    <x v="400"/>
    <n v="2"/>
  </r>
  <r>
    <s v="CBV BLUMHARDT"/>
    <x v="401"/>
    <n v="2"/>
  </r>
  <r>
    <s v="Chery"/>
    <x v="402"/>
    <n v="2"/>
  </r>
  <r>
    <s v="Crane Fruehauf"/>
    <x v="403"/>
    <n v="2"/>
  </r>
  <r>
    <s v="Dailmler AG"/>
    <x v="404"/>
    <n v="2"/>
  </r>
  <r>
    <s v="Daimler B"/>
    <x v="405"/>
    <n v="2"/>
  </r>
  <r>
    <s v="DAYANG"/>
    <x v="406"/>
    <n v="2"/>
  </r>
  <r>
    <s v="Dellsperger"/>
    <x v="407"/>
    <n v="2"/>
  </r>
  <r>
    <s v="Drogomoller"/>
    <x v="408"/>
    <n v="2"/>
  </r>
  <r>
    <s v="Durst"/>
    <x v="409"/>
    <n v="2"/>
  </r>
  <r>
    <s v="Esterer"/>
    <x v="410"/>
    <n v="2"/>
  </r>
  <r>
    <s v="FBW"/>
    <x v="411"/>
    <n v="2"/>
  </r>
  <r>
    <s v="Ferrari"/>
    <x v="412"/>
    <n v="2"/>
  </r>
  <r>
    <s v="Finkl"/>
    <x v="413"/>
    <n v="2"/>
  </r>
  <r>
    <s v="Fliegel"/>
    <x v="414"/>
    <n v="2"/>
  </r>
  <r>
    <s v="Ford D"/>
    <x v="5"/>
    <n v="2"/>
  </r>
  <r>
    <s v="Fordson"/>
    <x v="415"/>
    <n v="2"/>
  </r>
  <r>
    <s v="Freightliner"/>
    <x v="416"/>
    <n v="2"/>
  </r>
  <r>
    <s v="Fruheauf"/>
    <x v="417"/>
    <n v="2"/>
  </r>
  <r>
    <s v="Gen Trail"/>
    <x v="418"/>
    <n v="2"/>
  </r>
  <r>
    <s v="GMF GELSTED"/>
    <x v="419"/>
    <n v="2"/>
  </r>
  <r>
    <s v="Gosa"/>
    <x v="420"/>
    <n v="2"/>
  </r>
  <r>
    <s v="Gothaer"/>
    <x v="421"/>
    <n v="2"/>
  </r>
  <r>
    <s v="Groenewegen"/>
    <x v="422"/>
    <n v="2"/>
  </r>
  <r>
    <s v="HA"/>
    <x v="423"/>
    <n v="2"/>
  </r>
  <r>
    <s v="Harput Fame"/>
    <x v="424"/>
    <n v="2"/>
  </r>
  <r>
    <s v="Hendrics"/>
    <x v="425"/>
    <n v="2"/>
  </r>
  <r>
    <s v="Hersteller Unbekannt"/>
    <x v="426"/>
    <n v="2"/>
  </r>
  <r>
    <s v="Honold"/>
    <x v="427"/>
    <n v="2"/>
  </r>
  <r>
    <s v="HOVER"/>
    <x v="428"/>
    <n v="2"/>
  </r>
  <r>
    <s v="Hr Srema"/>
    <x v="429"/>
    <n v="2"/>
  </r>
  <r>
    <s v="Hungentobler"/>
    <x v="430"/>
    <n v="2"/>
  </r>
  <r>
    <s v="IBC Vehicles"/>
    <x v="431"/>
    <n v="2"/>
  </r>
  <r>
    <s v="Infin"/>
    <x v="432"/>
    <n v="2"/>
  </r>
  <r>
    <s v="Italjet"/>
    <x v="433"/>
    <n v="2"/>
  </r>
  <r>
    <s v="Ivanica"/>
    <x v="434"/>
    <n v="2"/>
  </r>
  <r>
    <s v="Iveco Fiat ( I )"/>
    <x v="13"/>
    <n v="2"/>
  </r>
  <r>
    <s v="Iveco Otoyol"/>
    <x v="13"/>
    <n v="2"/>
  </r>
  <r>
    <s v="JCB Baggerlader"/>
    <x v="435"/>
    <n v="2"/>
  </r>
  <r>
    <s v="JD"/>
    <x v="436"/>
    <n v="2"/>
  </r>
  <r>
    <s v="John Derre"/>
    <x v="437"/>
    <n v="2"/>
  </r>
  <r>
    <s v="Jonckheere"/>
    <x v="438"/>
    <n v="2"/>
  </r>
  <r>
    <s v="Karsdorf"/>
    <x v="439"/>
    <n v="2"/>
  </r>
  <r>
    <s v="Keeway"/>
    <x v="440"/>
    <n v="2"/>
  </r>
  <r>
    <s v="Kockum"/>
    <x v="441"/>
    <n v="2"/>
  </r>
  <r>
    <s v="Komatsu Dump Truck"/>
    <x v="442"/>
    <n v="2"/>
  </r>
  <r>
    <s v="Königsegg"/>
    <x v="443"/>
    <n v="2"/>
  </r>
  <r>
    <s v="Kramer"/>
    <x v="444"/>
    <n v="2"/>
  </r>
  <r>
    <s v="Landw traktor"/>
    <x v="445"/>
    <n v="2"/>
  </r>
  <r>
    <s v="Layland Daf"/>
    <x v="446"/>
    <n v="2"/>
  </r>
  <r>
    <s v="Lieferwagen"/>
    <x v="447"/>
    <n v="2"/>
  </r>
  <r>
    <s v="Liftlux"/>
    <x v="448"/>
    <n v="2"/>
  </r>
  <r>
    <s v="LONCIN"/>
    <x v="449"/>
    <n v="2"/>
  </r>
  <r>
    <s v="Lorian"/>
    <x v="450"/>
    <n v="2"/>
  </r>
  <r>
    <s v="Lueck"/>
    <x v="451"/>
    <n v="2"/>
  </r>
  <r>
    <s v="MAGYAR SUZUKI"/>
    <x v="452"/>
    <n v="2"/>
  </r>
  <r>
    <s v="Mahindra"/>
    <x v="453"/>
    <n v="2"/>
  </r>
  <r>
    <s v="Maruti"/>
    <x v="454"/>
    <n v="2"/>
  </r>
  <r>
    <s v="Masen"/>
    <x v="455"/>
    <n v="2"/>
  </r>
  <r>
    <s v="Masey"/>
    <x v="456"/>
    <n v="2"/>
  </r>
  <r>
    <s v="Megane Sedan"/>
    <x v="457"/>
    <n v="2"/>
  </r>
  <r>
    <s v="MERLO PANARPMIC"/>
    <x v="458"/>
    <n v="2"/>
  </r>
  <r>
    <s v="Meterling"/>
    <x v="459"/>
    <n v="2"/>
  </r>
  <r>
    <s v="MIK"/>
    <x v="460"/>
    <n v="2"/>
  </r>
  <r>
    <s v="Minarelli"/>
    <x v="461"/>
    <n v="2"/>
  </r>
  <r>
    <s v="Mlaz"/>
    <x v="462"/>
    <n v="2"/>
  </r>
  <r>
    <s v="Moessbaure"/>
    <x v="463"/>
    <n v="2"/>
  </r>
  <r>
    <s v="Mofa"/>
    <x v="464"/>
    <n v="2"/>
  </r>
  <r>
    <s v="Moto B"/>
    <x v="465"/>
    <n v="2"/>
  </r>
  <r>
    <s v="N.M.I.S.A"/>
    <x v="466"/>
    <n v="2"/>
  </r>
  <r>
    <s v="New Holland"/>
    <x v="467"/>
    <n v="2"/>
  </r>
  <r>
    <s v="NICOLAS"/>
    <x v="468"/>
    <n v="2"/>
  </r>
  <r>
    <s v="Nissan  Europe"/>
    <x v="12"/>
    <n v="2"/>
  </r>
  <r>
    <s v="Nooteboom"/>
    <x v="469"/>
    <n v="2"/>
  </r>
  <r>
    <s v="Ovriga"/>
    <x v="470"/>
    <n v="2"/>
  </r>
  <r>
    <s v="PA"/>
    <x v="471"/>
    <n v="2"/>
  </r>
  <r>
    <s v="Pantiac"/>
    <x v="472"/>
    <n v="2"/>
  </r>
  <r>
    <s v="Peter"/>
    <x v="473"/>
    <n v="2"/>
  </r>
  <r>
    <s v="PGO"/>
    <x v="474"/>
    <n v="2"/>
  </r>
  <r>
    <s v="PHL"/>
    <x v="475"/>
    <n v="2"/>
  </r>
  <r>
    <s v="POLY NORM"/>
    <x v="476"/>
    <n v="2"/>
  </r>
  <r>
    <s v="Progres Labin"/>
    <x v="477"/>
    <n v="2"/>
  </r>
  <r>
    <s v="Rimorchio"/>
    <x v="478"/>
    <n v="2"/>
  </r>
  <r>
    <s v="Roller"/>
    <x v="479"/>
    <n v="2"/>
  </r>
  <r>
    <s v="Rolls Royce"/>
    <x v="480"/>
    <n v="2"/>
  </r>
  <r>
    <s v="RSA"/>
    <x v="481"/>
    <n v="2"/>
  </r>
  <r>
    <s v="Sachentransportanhanger"/>
    <x v="482"/>
    <n v="2"/>
  </r>
  <r>
    <s v="SAK"/>
    <x v="483"/>
    <n v="2"/>
  </r>
  <r>
    <s v="Sanh Kipper"/>
    <x v="484"/>
    <n v="2"/>
  </r>
  <r>
    <s v="Sanyang"/>
    <x v="485"/>
    <n v="2"/>
  </r>
  <r>
    <s v="Sauer"/>
    <x v="486"/>
    <n v="2"/>
  </r>
  <r>
    <s v="Schroeder"/>
    <x v="487"/>
    <n v="2"/>
  </r>
  <r>
    <s v="SEAT (E)"/>
    <x v="11"/>
    <n v="2"/>
  </r>
  <r>
    <s v="SEMI TRAILER"/>
    <x v="488"/>
    <n v="2"/>
  </r>
  <r>
    <s v="SM"/>
    <x v="489"/>
    <n v="2"/>
  </r>
  <r>
    <s v="SOMMER"/>
    <x v="490"/>
    <n v="2"/>
  </r>
  <r>
    <s v="Sovab(F)"/>
    <x v="491"/>
    <n v="2"/>
  </r>
  <r>
    <s v="Srem Trailor"/>
    <x v="492"/>
    <n v="2"/>
  </r>
  <r>
    <s v="Sren Gen Trafil"/>
    <x v="493"/>
    <n v="2"/>
  </r>
  <r>
    <s v="Steyr Puch"/>
    <x v="494"/>
    <n v="2"/>
  </r>
  <r>
    <s v="Super"/>
    <x v="495"/>
    <n v="2"/>
  </r>
  <r>
    <s v="Tecnokar"/>
    <x v="496"/>
    <n v="2"/>
  </r>
  <r>
    <s v="Temsa"/>
    <x v="497"/>
    <n v="2"/>
  </r>
  <r>
    <s v="Toma Vinkovic"/>
    <x v="498"/>
    <n v="2"/>
  </r>
  <r>
    <s v="Toyo Kogyo"/>
    <x v="499"/>
    <n v="2"/>
  </r>
  <r>
    <s v="Toyota Europe B"/>
    <x v="10"/>
    <n v="2"/>
  </r>
  <r>
    <s v="Traktor"/>
    <x v="500"/>
    <n v="2"/>
  </r>
  <r>
    <s v="Trivelsonda"/>
    <x v="501"/>
    <n v="2"/>
  </r>
  <r>
    <s v="TWG VAN"/>
    <x v="502"/>
    <n v="2"/>
  </r>
  <r>
    <s v="UAZ"/>
    <x v="503"/>
    <n v="2"/>
  </r>
  <r>
    <s v="Ultrasan"/>
    <x v="504"/>
    <n v="2"/>
  </r>
  <r>
    <s v="Umberto Pjacen"/>
    <x v="505"/>
    <n v="2"/>
  </r>
  <r>
    <s v="Ursus"/>
    <x v="506"/>
    <n v="2"/>
  </r>
  <r>
    <s v="VMoto"/>
    <x v="507"/>
    <n v="2"/>
  </r>
  <r>
    <s v="VOGELZANG"/>
    <x v="508"/>
    <n v="2"/>
  </r>
  <r>
    <s v="Wagen Meyer"/>
    <x v="509"/>
    <n v="2"/>
  </r>
  <r>
    <s v="Wagenbouw Hapert"/>
    <x v="510"/>
    <n v="2"/>
  </r>
  <r>
    <s v="WEKA"/>
    <x v="511"/>
    <n v="2"/>
  </r>
  <r>
    <s v="Wellmeyer Heinrich"/>
    <x v="512"/>
    <n v="2"/>
  </r>
  <r>
    <s v="Wolg Autow vaz su"/>
    <x v="513"/>
    <n v="2"/>
  </r>
  <r>
    <s v="Wuhl"/>
    <x v="514"/>
    <n v="2"/>
  </r>
  <r>
    <s v="Yamasaki"/>
    <x v="515"/>
    <n v="2"/>
  </r>
  <r>
    <s v="Zetor"/>
    <x v="516"/>
    <n v="2"/>
  </r>
  <r>
    <s v="ZPC Swidinik Spolka"/>
    <x v="517"/>
    <n v="2"/>
  </r>
  <r>
    <s v="Zuck"/>
    <x v="518"/>
    <n v="2"/>
  </r>
  <r>
    <s v="-"/>
    <x v="519"/>
    <n v="1"/>
  </r>
  <r>
    <s v="AANHanger"/>
    <x v="520"/>
    <n v="1"/>
  </r>
  <r>
    <s v="ABB Privesy"/>
    <x v="521"/>
    <n v="1"/>
  </r>
  <r>
    <s v="Abbey Country Dorset"/>
    <x v="522"/>
    <n v="1"/>
  </r>
  <r>
    <s v="Ackerman Frughauf"/>
    <x v="523"/>
    <n v="1"/>
  </r>
  <r>
    <s v="Actomex"/>
    <x v="524"/>
    <n v="1"/>
  </r>
  <r>
    <s v="Acura"/>
    <x v="525"/>
    <n v="1"/>
  </r>
  <r>
    <s v="Adamoli"/>
    <x v="526"/>
    <n v="1"/>
  </r>
  <r>
    <s v="Adly Moto"/>
    <x v="527"/>
    <n v="1"/>
  </r>
  <r>
    <s v="Aebi"/>
    <x v="528"/>
    <n v="1"/>
  </r>
  <r>
    <s v="AGIDE"/>
    <x v="529"/>
    <n v="1"/>
  </r>
  <r>
    <s v="Ahangewvagen"/>
    <x v="530"/>
    <n v="1"/>
  </r>
  <r>
    <s v="AHP"/>
    <x v="531"/>
    <n v="1"/>
  </r>
  <r>
    <s v="Alga"/>
    <x v="29"/>
    <n v="1"/>
  </r>
  <r>
    <s v="Alpina"/>
    <x v="532"/>
    <n v="1"/>
  </r>
  <r>
    <s v="Altinordu"/>
    <x v="533"/>
    <n v="1"/>
  </r>
  <r>
    <s v="Anh schoelch"/>
    <x v="534"/>
    <n v="1"/>
  </r>
  <r>
    <s v="Antonio Carraro"/>
    <x v="535"/>
    <n v="1"/>
  </r>
  <r>
    <s v="AP"/>
    <x v="536"/>
    <n v="1"/>
  </r>
  <r>
    <s v="Aprila"/>
    <x v="71"/>
    <n v="1"/>
  </r>
  <r>
    <s v="Aro"/>
    <x v="537"/>
    <n v="1"/>
  </r>
  <r>
    <s v="Asca Demico"/>
    <x v="538"/>
    <n v="1"/>
  </r>
  <r>
    <s v="Asia Motors"/>
    <x v="539"/>
    <n v="1"/>
  </r>
  <r>
    <s v="ATM"/>
    <x v="540"/>
    <n v="1"/>
  </r>
  <r>
    <s v="Atv/Mot"/>
    <x v="541"/>
    <n v="1"/>
  </r>
  <r>
    <s v="Aurere"/>
    <x v="542"/>
    <n v="1"/>
  </r>
  <r>
    <s v="Autocarro"/>
    <x v="543"/>
    <n v="1"/>
  </r>
  <r>
    <s v="Autolatina Brasil SA"/>
    <x v="544"/>
    <n v="1"/>
  </r>
  <r>
    <s v="AUWARTER"/>
    <x v="545"/>
    <n v="1"/>
  </r>
  <r>
    <s v="Avtoprikolka"/>
    <x v="546"/>
    <n v="1"/>
  </r>
  <r>
    <s v="B.Bilanchi"/>
    <x v="547"/>
    <n v="1"/>
  </r>
  <r>
    <s v="Backhoe"/>
    <x v="548"/>
    <n v="1"/>
  </r>
  <r>
    <s v="Barents"/>
    <x v="549"/>
    <n v="1"/>
  </r>
  <r>
    <s v="Barossa Motor"/>
    <x v="550"/>
    <n v="1"/>
  </r>
  <r>
    <s v="Barthau Anhaengerrbau"/>
    <x v="551"/>
    <n v="1"/>
  </r>
  <r>
    <s v="Bashan"/>
    <x v="552"/>
    <n v="1"/>
  </r>
  <r>
    <s v="BATION"/>
    <x v="553"/>
    <n v="1"/>
  </r>
  <r>
    <s v="BBS  Brandys"/>
    <x v="554"/>
    <n v="1"/>
  </r>
  <r>
    <s v="BCW"/>
    <x v="555"/>
    <n v="1"/>
  </r>
  <r>
    <s v="Bedford"/>
    <x v="556"/>
    <n v="1"/>
  </r>
  <r>
    <s v="Belorus"/>
    <x v="557"/>
    <n v="1"/>
  </r>
  <r>
    <s v="Beograd"/>
    <x v="558"/>
    <n v="1"/>
  </r>
  <r>
    <s v="Bero Leisinger"/>
    <x v="559"/>
    <n v="1"/>
  </r>
  <r>
    <s v="Bertoja"/>
    <x v="560"/>
    <n v="1"/>
  </r>
  <r>
    <s v="Bertoja (I)"/>
    <x v="561"/>
    <n v="1"/>
  </r>
  <r>
    <s v="Bertoja Supercondor"/>
    <x v="562"/>
    <n v="1"/>
  </r>
  <r>
    <s v="BERYBAL"/>
    <x v="563"/>
    <n v="1"/>
  </r>
  <r>
    <s v="BFW"/>
    <x v="564"/>
    <n v="1"/>
  </r>
  <r>
    <s v="Biberach"/>
    <x v="565"/>
    <n v="1"/>
  </r>
  <r>
    <s v="Big Dog"/>
    <x v="566"/>
    <n v="1"/>
  </r>
  <r>
    <s v="Biomenroehr"/>
    <x v="567"/>
    <n v="1"/>
  </r>
  <r>
    <s v="Birrel"/>
    <x v="568"/>
    <n v="1"/>
  </r>
  <r>
    <s v="Blauhard"/>
    <x v="569"/>
    <n v="1"/>
  </r>
  <r>
    <s v="BMK"/>
    <x v="8"/>
    <n v="1"/>
  </r>
  <r>
    <s v="BMW Motorbike"/>
    <x v="8"/>
    <n v="1"/>
  </r>
  <r>
    <s v="Bockmann"/>
    <x v="570"/>
    <n v="1"/>
  </r>
  <r>
    <s v="Bodden"/>
    <x v="571"/>
    <n v="1"/>
  </r>
  <r>
    <s v="BOECKKMANN"/>
    <x v="572"/>
    <n v="1"/>
  </r>
  <r>
    <s v="Boeseler"/>
    <x v="573"/>
    <n v="1"/>
  </r>
  <r>
    <s v="Bombarder"/>
    <x v="574"/>
    <n v="1"/>
  </r>
  <r>
    <s v="Bombardier"/>
    <x v="575"/>
    <n v="1"/>
  </r>
  <r>
    <s v="Boom Trikes"/>
    <x v="576"/>
    <n v="1"/>
  </r>
  <r>
    <s v="Boro"/>
    <x v="577"/>
    <n v="1"/>
  </r>
  <r>
    <s v="Bouwsar"/>
    <x v="578"/>
    <n v="1"/>
  </r>
  <r>
    <s v="Briab"/>
    <x v="579"/>
    <n v="1"/>
  </r>
  <r>
    <s v="Brilliance"/>
    <x v="580"/>
    <n v="1"/>
  </r>
  <r>
    <s v="Brinkmann"/>
    <x v="581"/>
    <n v="1"/>
  </r>
  <r>
    <s v="Broshuls"/>
    <x v="582"/>
    <n v="1"/>
  </r>
  <r>
    <s v="Brosmuis"/>
    <x v="583"/>
    <n v="1"/>
  </r>
  <r>
    <s v="BRP CAN AM"/>
    <x v="584"/>
    <n v="1"/>
  </r>
  <r>
    <s v="Bruhlmann"/>
    <x v="585"/>
    <n v="1"/>
  </r>
  <r>
    <s v="BT  125"/>
    <x v="586"/>
    <n v="1"/>
  </r>
  <r>
    <s v="BT 125"/>
    <x v="587"/>
    <n v="1"/>
  </r>
  <r>
    <s v="BTM"/>
    <x v="588"/>
    <n v="1"/>
  </r>
  <r>
    <s v="Buerk Schaber FBS"/>
    <x v="589"/>
    <n v="1"/>
  </r>
  <r>
    <s v="BUHL DK"/>
    <x v="590"/>
    <n v="1"/>
  </r>
  <r>
    <s v="Buhrer"/>
    <x v="591"/>
    <n v="1"/>
  </r>
  <r>
    <s v="Bunk"/>
    <x v="592"/>
    <n v="1"/>
  </r>
  <r>
    <s v="Burstner"/>
    <x v="593"/>
    <n v="1"/>
  </r>
  <r>
    <s v="BYD"/>
    <x v="594"/>
    <n v="1"/>
  </r>
  <r>
    <s v="Cabby de Luxe"/>
    <x v="595"/>
    <n v="1"/>
  </r>
  <r>
    <s v="Cadi"/>
    <x v="596"/>
    <n v="1"/>
  </r>
  <r>
    <s v="Calabrese"/>
    <x v="597"/>
    <n v="1"/>
  </r>
  <r>
    <s v="Cam Unic"/>
    <x v="598"/>
    <n v="1"/>
  </r>
  <r>
    <s v="CAMI(CDN)"/>
    <x v="599"/>
    <n v="1"/>
  </r>
  <r>
    <s v="CAN AM"/>
    <x v="600"/>
    <n v="1"/>
  </r>
  <r>
    <s v="Carbo"/>
    <x v="601"/>
    <n v="1"/>
  </r>
  <r>
    <s v="CARGOTRAILERS"/>
    <x v="602"/>
    <n v="1"/>
  </r>
  <r>
    <s v="Carnel"/>
    <x v="603"/>
    <n v="1"/>
  </r>
  <r>
    <s v="Casse"/>
    <x v="604"/>
    <n v="1"/>
  </r>
  <r>
    <s v="Çelik"/>
    <x v="605"/>
    <n v="1"/>
  </r>
  <r>
    <s v="CFMOTO"/>
    <x v="606"/>
    <n v="1"/>
  </r>
  <r>
    <s v="Chateau"/>
    <x v="607"/>
    <n v="1"/>
  </r>
  <r>
    <s v="CHEROKEE"/>
    <x v="608"/>
    <n v="1"/>
  </r>
  <r>
    <s v="CHery QQ"/>
    <x v="609"/>
    <n v="1"/>
  </r>
  <r>
    <s v="Chevrolet Opel"/>
    <x v="25"/>
    <n v="1"/>
  </r>
  <r>
    <s v="Chopper"/>
    <x v="610"/>
    <n v="1"/>
  </r>
  <r>
    <s v="Christmann Wallau"/>
    <x v="611"/>
    <n v="1"/>
  </r>
  <r>
    <s v="CI Apollo"/>
    <x v="612"/>
    <n v="1"/>
  </r>
  <r>
    <s v="Cimos Citroen"/>
    <x v="613"/>
    <n v="1"/>
  </r>
  <r>
    <s v="Cingolcar"/>
    <x v="614"/>
    <n v="1"/>
  </r>
  <r>
    <s v="Cometto Falcom"/>
    <x v="615"/>
    <n v="1"/>
  </r>
  <r>
    <s v="Compact"/>
    <x v="616"/>
    <n v="1"/>
  </r>
  <r>
    <s v="Concept trailer BM"/>
    <x v="617"/>
    <n v="1"/>
  </r>
  <r>
    <s v="CPS"/>
    <x v="618"/>
    <n v="1"/>
  </r>
  <r>
    <s v="Crane Fruehauf GB"/>
    <x v="619"/>
    <n v="1"/>
  </r>
  <r>
    <s v="Custom Crane"/>
    <x v="620"/>
    <n v="1"/>
  </r>
  <r>
    <s v="D KOCKUM"/>
    <x v="621"/>
    <n v="1"/>
  </r>
  <r>
    <s v="Da"/>
    <x v="622"/>
    <n v="1"/>
  </r>
  <r>
    <s v="Daco Motoren"/>
    <x v="623"/>
    <n v="1"/>
  </r>
  <r>
    <s v="Daewoo Rok"/>
    <x v="31"/>
    <n v="1"/>
  </r>
  <r>
    <s v="Daewood rok"/>
    <x v="31"/>
    <n v="1"/>
  </r>
  <r>
    <s v="Daf Trucks"/>
    <x v="624"/>
    <n v="1"/>
  </r>
  <r>
    <s v="Daf Trucks NL"/>
    <x v="625"/>
    <n v="1"/>
  </r>
  <r>
    <s v="Daihatsu J"/>
    <x v="626"/>
    <n v="1"/>
  </r>
  <r>
    <s v="Daimler Puch"/>
    <x v="627"/>
    <n v="1"/>
  </r>
  <r>
    <s v="DAIMOND USA"/>
    <x v="628"/>
    <n v="1"/>
  </r>
  <r>
    <s v="Daltec"/>
    <x v="629"/>
    <n v="1"/>
  </r>
  <r>
    <s v="Dam Dod"/>
    <x v="630"/>
    <n v="1"/>
  </r>
  <r>
    <s v="DAV"/>
    <x v="631"/>
    <n v="1"/>
  </r>
  <r>
    <s v="David"/>
    <x v="632"/>
    <n v="1"/>
  </r>
  <r>
    <s v="David pajiq"/>
    <x v="633"/>
    <n v="1"/>
  </r>
  <r>
    <s v="Delitzscher"/>
    <x v="634"/>
    <n v="1"/>
  </r>
  <r>
    <s v="Demag"/>
    <x v="635"/>
    <n v="1"/>
  </r>
  <r>
    <s v="Demag Mobilkran HC 70"/>
    <x v="636"/>
    <n v="1"/>
  </r>
  <r>
    <s v="Demico"/>
    <x v="637"/>
    <n v="1"/>
  </r>
  <r>
    <s v="DERBI"/>
    <x v="638"/>
    <n v="1"/>
  </r>
  <r>
    <s v="Dethleffs"/>
    <x v="639"/>
    <n v="1"/>
  </r>
  <r>
    <s v="Deutz  Fahr"/>
    <x v="640"/>
    <n v="1"/>
  </r>
  <r>
    <s v="DEX"/>
    <x v="641"/>
    <n v="1"/>
  </r>
  <r>
    <s v="Diamond"/>
    <x v="642"/>
    <n v="1"/>
  </r>
  <r>
    <s v="DIAMOND USA"/>
    <x v="643"/>
    <n v="1"/>
  </r>
  <r>
    <s v="Dinkel"/>
    <x v="644"/>
    <n v="1"/>
  </r>
  <r>
    <s v="Dogan"/>
    <x v="645"/>
    <n v="1"/>
  </r>
  <r>
    <s v="Doll Franz"/>
    <x v="646"/>
    <n v="1"/>
  </r>
  <r>
    <s v="Dombierer"/>
    <x v="647"/>
    <n v="1"/>
  </r>
  <r>
    <s v="Dtwa"/>
    <x v="648"/>
    <n v="1"/>
  </r>
  <r>
    <s v="DUERST"/>
    <x v="649"/>
    <n v="1"/>
  </r>
  <r>
    <s v="E TON"/>
    <x v="650"/>
    <n v="1"/>
  </r>
  <r>
    <s v="Eagle"/>
    <x v="651"/>
    <n v="1"/>
  </r>
  <r>
    <s v="ECM Hurth"/>
    <x v="652"/>
    <n v="1"/>
  </r>
  <r>
    <s v="Eduards"/>
    <x v="653"/>
    <n v="1"/>
  </r>
  <r>
    <s v="Efe 514"/>
    <x v="654"/>
    <n v="1"/>
  </r>
  <r>
    <s v="EGB"/>
    <x v="655"/>
    <n v="1"/>
  </r>
  <r>
    <s v="Egyedi"/>
    <x v="656"/>
    <n v="1"/>
  </r>
  <r>
    <s v="Ehebauer"/>
    <x v="657"/>
    <n v="1"/>
  </r>
  <r>
    <s v="EINACHSANHANGER"/>
    <x v="658"/>
    <n v="1"/>
  </r>
  <r>
    <s v="Einfachtuer Auwaerter Gottlob"/>
    <x v="659"/>
    <n v="1"/>
  </r>
  <r>
    <s v="Eisel Nistertal"/>
    <x v="660"/>
    <n v="1"/>
  </r>
  <r>
    <s v="Elberu"/>
    <x v="661"/>
    <n v="1"/>
  </r>
  <r>
    <s v="ELLEBI"/>
    <x v="662"/>
    <n v="1"/>
  </r>
  <r>
    <s v="EMPL"/>
    <x v="663"/>
    <n v="1"/>
  </r>
  <r>
    <s v="Emro Kavadarci"/>
    <x v="664"/>
    <n v="1"/>
  </r>
  <r>
    <s v="EOS"/>
    <x v="665"/>
    <n v="1"/>
  </r>
  <r>
    <s v="EPPFPO TREPÇ"/>
    <x v="666"/>
    <n v="1"/>
  </r>
  <r>
    <s v="Erhadt"/>
    <x v="667"/>
    <n v="1"/>
  </r>
  <r>
    <s v="Eriba"/>
    <x v="668"/>
    <n v="1"/>
  </r>
  <r>
    <s v="Ernst riedler"/>
    <x v="669"/>
    <n v="1"/>
  </r>
  <r>
    <s v="Erzeuger"/>
    <x v="670"/>
    <n v="1"/>
  </r>
  <r>
    <s v="Evobus ULM"/>
    <x v="671"/>
    <n v="1"/>
  </r>
  <r>
    <s v="Explorer"/>
    <x v="672"/>
    <n v="1"/>
  </r>
  <r>
    <s v="Fa Bischof Werke"/>
    <x v="673"/>
    <n v="1"/>
  </r>
  <r>
    <s v="FA Gesler Tettnang"/>
    <x v="674"/>
    <n v="1"/>
  </r>
  <r>
    <s v="Fahrzeugwerk"/>
    <x v="675"/>
    <n v="1"/>
  </r>
  <r>
    <s v="Fahrzeugwerk Otrhaus"/>
    <x v="676"/>
    <n v="1"/>
  </r>
  <r>
    <s v="Fanz Achlenter"/>
    <x v="677"/>
    <n v="1"/>
  </r>
  <r>
    <s v="Farmal"/>
    <x v="678"/>
    <n v="1"/>
  </r>
  <r>
    <s v="FARZEUGBAV"/>
    <x v="679"/>
    <n v="1"/>
  </r>
  <r>
    <s v="FAV"/>
    <x v="680"/>
    <n v="1"/>
  </r>
  <r>
    <s v="FBW L50"/>
    <x v="681"/>
    <n v="1"/>
  </r>
  <r>
    <s v="Fendit Xaver"/>
    <x v="682"/>
    <n v="1"/>
  </r>
  <r>
    <s v="Fendt"/>
    <x v="683"/>
    <n v="1"/>
  </r>
  <r>
    <s v="Fendt FW 278"/>
    <x v="684"/>
    <n v="1"/>
  </r>
  <r>
    <s v="FHS"/>
    <x v="685"/>
    <n v="1"/>
  </r>
  <r>
    <s v="Fiat Alfa Romeo"/>
    <x v="29"/>
    <n v="1"/>
  </r>
  <r>
    <s v="FIAT IVECO"/>
    <x v="13"/>
    <n v="1"/>
  </r>
  <r>
    <s v="Filliat"/>
    <x v="686"/>
    <n v="1"/>
  </r>
  <r>
    <s v="Flamingo"/>
    <x v="687"/>
    <n v="1"/>
  </r>
  <r>
    <s v="Flandria"/>
    <x v="688"/>
    <n v="1"/>
  </r>
  <r>
    <s v="Fluckiger"/>
    <x v="689"/>
    <n v="1"/>
  </r>
  <r>
    <s v="Fluid"/>
    <x v="690"/>
    <n v="1"/>
  </r>
  <r>
    <s v="FM"/>
    <x v="691"/>
    <n v="1"/>
  </r>
  <r>
    <s v="FM 150"/>
    <x v="692"/>
    <n v="1"/>
  </r>
  <r>
    <s v="Ford  Wag"/>
    <x v="5"/>
    <n v="1"/>
  </r>
  <r>
    <s v="Frank"/>
    <x v="693"/>
    <n v="1"/>
  </r>
  <r>
    <s v="Frankhauser"/>
    <x v="694"/>
    <n v="1"/>
  </r>
  <r>
    <s v="Frech Hoch"/>
    <x v="695"/>
    <n v="1"/>
  </r>
  <r>
    <s v="Frejat"/>
    <x v="696"/>
    <n v="1"/>
  </r>
  <r>
    <s v="Freudenau"/>
    <x v="697"/>
    <n v="1"/>
  </r>
  <r>
    <s v="Freytag"/>
    <x v="698"/>
    <n v="1"/>
  </r>
  <r>
    <s v="Fuchs Heinrich"/>
    <x v="699"/>
    <n v="1"/>
  </r>
  <r>
    <s v="Fuji Heavt ind"/>
    <x v="700"/>
    <n v="1"/>
  </r>
  <r>
    <s v="Fuxianda"/>
    <x v="701"/>
    <n v="1"/>
  </r>
  <r>
    <s v="Fvk"/>
    <x v="702"/>
    <n v="1"/>
  </r>
  <r>
    <s v="G.AUWAERTER"/>
    <x v="703"/>
    <n v="1"/>
  </r>
  <r>
    <s v="G.Auwaerter   STGT"/>
    <x v="704"/>
    <n v="1"/>
  </r>
  <r>
    <s v="G.Auwerter STGT"/>
    <x v="705"/>
    <n v="1"/>
  </r>
  <r>
    <s v="Galloper"/>
    <x v="706"/>
    <n v="1"/>
  </r>
  <r>
    <s v="Galtrailer"/>
    <x v="707"/>
    <n v="1"/>
  </r>
  <r>
    <s v="Gebr.Gfollner"/>
    <x v="708"/>
    <n v="1"/>
  </r>
  <r>
    <s v="Geers Fahrzeugbau"/>
    <x v="709"/>
    <n v="1"/>
  </r>
  <r>
    <s v="General Trailers"/>
    <x v="710"/>
    <n v="1"/>
  </r>
  <r>
    <s v="Georg"/>
    <x v="711"/>
    <n v="1"/>
  </r>
  <r>
    <s v="George Neville"/>
    <x v="712"/>
    <n v="1"/>
  </r>
  <r>
    <s v="Geusens B"/>
    <x v="713"/>
    <n v="1"/>
  </r>
  <r>
    <s v="Geussens"/>
    <x v="714"/>
    <n v="1"/>
  </r>
  <r>
    <s v="Gk   Grunenfelder"/>
    <x v="715"/>
    <n v="1"/>
  </r>
  <r>
    <s v="GK GRUENENFELDER"/>
    <x v="716"/>
    <n v="1"/>
  </r>
  <r>
    <s v="GM DEAWOO"/>
    <x v="31"/>
    <n v="1"/>
  </r>
  <r>
    <s v="GOEBEL"/>
    <x v="717"/>
    <n v="1"/>
  </r>
  <r>
    <s v="Goebel Sohn"/>
    <x v="718"/>
    <n v="1"/>
  </r>
  <r>
    <s v="Goldon Univerzal"/>
    <x v="719"/>
    <n v="1"/>
  </r>
  <r>
    <s v="Goldoni"/>
    <x v="720"/>
    <n v="1"/>
  </r>
  <r>
    <s v="GOMEXUS"/>
    <x v="721"/>
    <n v="1"/>
  </r>
  <r>
    <s v="GOMM KISSLEGG"/>
    <x v="722"/>
    <n v="1"/>
  </r>
  <r>
    <s v="Gotha"/>
    <x v="723"/>
    <n v="1"/>
  </r>
  <r>
    <s v="Gothaer Fz Werk"/>
    <x v="724"/>
    <n v="1"/>
  </r>
  <r>
    <s v="GOTTLIEB AUSWARTER"/>
    <x v="725"/>
    <n v="1"/>
  </r>
  <r>
    <s v="Grand Cheroke"/>
    <x v="726"/>
    <n v="1"/>
  </r>
  <r>
    <s v="Grand Cherokee"/>
    <x v="727"/>
    <n v="1"/>
  </r>
  <r>
    <s v="Graubremse"/>
    <x v="728"/>
    <n v="1"/>
  </r>
  <r>
    <s v="Greuter"/>
    <x v="729"/>
    <n v="1"/>
  </r>
  <r>
    <s v="Gronland"/>
    <x v="730"/>
    <n v="1"/>
  </r>
  <r>
    <s v="Grove Cranes"/>
    <x v="731"/>
    <n v="1"/>
  </r>
  <r>
    <s v="GSMOON"/>
    <x v="732"/>
    <n v="1"/>
  </r>
  <r>
    <s v="GUESES"/>
    <x v="733"/>
    <n v="1"/>
  </r>
  <r>
    <s v="H p hall kg"/>
    <x v="734"/>
    <n v="1"/>
  </r>
  <r>
    <s v="H W Willing"/>
    <x v="735"/>
    <n v="1"/>
  </r>
  <r>
    <s v="H.P. Hall Nachf"/>
    <x v="736"/>
    <n v="1"/>
  </r>
  <r>
    <s v="HAL"/>
    <x v="737"/>
    <n v="1"/>
  </r>
  <r>
    <s v="Hall Nachf"/>
    <x v="738"/>
    <n v="1"/>
  </r>
  <r>
    <s v="Hanomag"/>
    <x v="739"/>
    <n v="1"/>
  </r>
  <r>
    <s v="Hapert"/>
    <x v="740"/>
    <n v="1"/>
  </r>
  <r>
    <s v="HAULOTTE"/>
    <x v="741"/>
    <n v="1"/>
  </r>
  <r>
    <s v="HAUSER"/>
    <x v="742"/>
    <n v="1"/>
  </r>
  <r>
    <s v="Hendrikcs"/>
    <x v="743"/>
    <n v="1"/>
  </r>
  <r>
    <s v="HENNIGSDORF"/>
    <x v="744"/>
    <n v="1"/>
  </r>
  <r>
    <s v="Henningsdofer F"/>
    <x v="745"/>
    <n v="1"/>
  </r>
  <r>
    <s v="HER"/>
    <x v="746"/>
    <n v="1"/>
  </r>
  <r>
    <s v="Herk"/>
    <x v="747"/>
    <n v="1"/>
  </r>
  <r>
    <s v="HESS"/>
    <x v="748"/>
    <n v="1"/>
  </r>
  <r>
    <s v="Hidro Stroj"/>
    <x v="749"/>
    <n v="1"/>
  </r>
  <r>
    <s v="Hillman"/>
    <x v="750"/>
    <n v="1"/>
  </r>
  <r>
    <s v="Hino rb"/>
    <x v="751"/>
    <n v="1"/>
  </r>
  <r>
    <s v="Hirth"/>
    <x v="752"/>
    <n v="1"/>
  </r>
  <r>
    <s v="HL"/>
    <x v="753"/>
    <n v="1"/>
  </r>
  <r>
    <s v="HM 50 QT"/>
    <x v="754"/>
    <n v="1"/>
  </r>
  <r>
    <s v="HMK"/>
    <x v="755"/>
    <n v="1"/>
  </r>
  <r>
    <s v="HMK 102 B"/>
    <x v="756"/>
    <n v="1"/>
  </r>
  <r>
    <s v="Hobbi"/>
    <x v="757"/>
    <n v="1"/>
  </r>
  <r>
    <s v="Hobby"/>
    <x v="758"/>
    <n v="1"/>
  </r>
  <r>
    <s v="Hoffman FZF Eschersh"/>
    <x v="759"/>
    <n v="1"/>
  </r>
  <r>
    <s v="Hoffmann"/>
    <x v="760"/>
    <n v="1"/>
  </r>
  <r>
    <s v="Honda (J)"/>
    <x v="27"/>
    <n v="1"/>
  </r>
  <r>
    <s v="Honda Moto J"/>
    <x v="27"/>
    <n v="1"/>
  </r>
  <r>
    <s v="HONKHAUS"/>
    <x v="761"/>
    <n v="1"/>
  </r>
  <r>
    <s v="Honling"/>
    <x v="762"/>
    <n v="1"/>
  </r>
  <r>
    <s v="HORZ"/>
    <x v="763"/>
    <n v="1"/>
  </r>
  <r>
    <s v="HPA"/>
    <x v="764"/>
    <n v="1"/>
  </r>
  <r>
    <s v="HRD Novatrail"/>
    <x v="765"/>
    <n v="1"/>
  </r>
  <r>
    <s v="Hsun"/>
    <x v="766"/>
    <n v="1"/>
  </r>
  <r>
    <s v="Huatian"/>
    <x v="767"/>
    <n v="1"/>
  </r>
  <r>
    <s v="Huber"/>
    <x v="768"/>
    <n v="1"/>
  </r>
  <r>
    <s v="Huggel"/>
    <x v="769"/>
    <n v="1"/>
  </r>
  <r>
    <s v="Humberside"/>
    <x v="770"/>
    <n v="1"/>
  </r>
  <r>
    <s v="Hurlimann"/>
    <x v="771"/>
    <n v="1"/>
  </r>
  <r>
    <s v="HZM"/>
    <x v="772"/>
    <n v="1"/>
  </r>
  <r>
    <s v="IBC"/>
    <x v="773"/>
    <n v="1"/>
  </r>
  <r>
    <s v="IMT 540"/>
    <x v="774"/>
    <n v="1"/>
  </r>
  <r>
    <s v="IMW"/>
    <x v="91"/>
    <n v="1"/>
  </r>
  <r>
    <s v="INT"/>
    <x v="775"/>
    <n v="1"/>
  </r>
  <r>
    <s v="Int Harv Co Thc"/>
    <x v="776"/>
    <n v="1"/>
  </r>
  <r>
    <s v="Italjet Velocifero"/>
    <x v="777"/>
    <n v="1"/>
  </r>
  <r>
    <s v="ITAS CAS"/>
    <x v="778"/>
    <n v="1"/>
  </r>
  <r>
    <s v="ITR"/>
    <x v="779"/>
    <n v="1"/>
  </r>
  <r>
    <s v="Jamaha"/>
    <x v="35"/>
    <n v="1"/>
  </r>
  <r>
    <s v="Jans"/>
    <x v="780"/>
    <n v="1"/>
  </r>
  <r>
    <s v="JBW"/>
    <x v="781"/>
    <n v="1"/>
  </r>
  <r>
    <s v="JEEP EANGLE CORP"/>
    <x v="28"/>
    <n v="1"/>
  </r>
  <r>
    <s v="JELCZ"/>
    <x v="782"/>
    <n v="1"/>
  </r>
  <r>
    <s v="Jet"/>
    <x v="783"/>
    <n v="1"/>
  </r>
  <r>
    <s v="Jiangling"/>
    <x v="784"/>
    <n v="1"/>
  </r>
  <r>
    <s v="Jin Cheng"/>
    <x v="785"/>
    <n v="1"/>
  </r>
  <r>
    <s v="Jincheng"/>
    <x v="786"/>
    <n v="1"/>
  </r>
  <r>
    <s v="Jinling"/>
    <x v="787"/>
    <n v="1"/>
  </r>
  <r>
    <s v="Jinma Eurowolf"/>
    <x v="788"/>
    <n v="1"/>
  </r>
  <r>
    <s v="Joha"/>
    <x v="789"/>
    <n v="1"/>
  </r>
  <r>
    <s v="John Deer"/>
    <x v="790"/>
    <n v="1"/>
  </r>
  <r>
    <s v="Johnway"/>
    <x v="791"/>
    <n v="1"/>
  </r>
  <r>
    <s v="Jonway Italia"/>
    <x v="792"/>
    <n v="1"/>
  </r>
  <r>
    <s v="JOTHA"/>
    <x v="793"/>
    <n v="1"/>
  </r>
  <r>
    <s v="JSB"/>
    <x v="794"/>
    <n v="1"/>
  </r>
  <r>
    <s v="Jugo"/>
    <x v="795"/>
    <n v="1"/>
  </r>
  <r>
    <s v="Jumbo"/>
    <x v="796"/>
    <n v="1"/>
  </r>
  <r>
    <s v="K Setra"/>
    <x v="797"/>
    <n v="1"/>
  </r>
  <r>
    <s v="K.W.B."/>
    <x v="798"/>
    <n v="1"/>
  </r>
  <r>
    <s v="K.Wieland Holzhausen"/>
    <x v="799"/>
    <n v="1"/>
  </r>
  <r>
    <s v="Kaessbohrertank S"/>
    <x v="800"/>
    <n v="1"/>
  </r>
  <r>
    <s v="KAISER S.A F"/>
    <x v="801"/>
    <n v="1"/>
  </r>
  <r>
    <s v="Kampenhans"/>
    <x v="802"/>
    <n v="1"/>
  </r>
  <r>
    <s v="Kampf Bad"/>
    <x v="803"/>
    <n v="1"/>
  </r>
  <r>
    <s v="Karfa"/>
    <x v="804"/>
    <n v="1"/>
  </r>
  <r>
    <s v="Kautz Sohn"/>
    <x v="805"/>
    <n v="1"/>
  </r>
  <r>
    <s v="Kavadarci"/>
    <x v="806"/>
    <n v="1"/>
  </r>
  <r>
    <s v="Kel Berg"/>
    <x v="807"/>
    <n v="1"/>
  </r>
  <r>
    <s v="Kempf Bad"/>
    <x v="808"/>
    <n v="1"/>
  </r>
  <r>
    <s v="KEMPF(D)"/>
    <x v="809"/>
    <n v="1"/>
  </r>
  <r>
    <s v="Kikinda"/>
    <x v="810"/>
    <n v="1"/>
  </r>
  <r>
    <s v="Kina"/>
    <x v="811"/>
    <n v="1"/>
  </r>
  <r>
    <s v="King"/>
    <x v="812"/>
    <n v="1"/>
  </r>
  <r>
    <s v="KISA"/>
    <x v="813"/>
    <n v="1"/>
  </r>
  <r>
    <s v="Kisber"/>
    <x v="814"/>
    <n v="1"/>
  </r>
  <r>
    <s v="Klaeser"/>
    <x v="815"/>
    <n v="1"/>
  </r>
  <r>
    <s v="Klagie"/>
    <x v="816"/>
    <n v="1"/>
  </r>
  <r>
    <s v="Kleinmotorrad"/>
    <x v="817"/>
    <n v="1"/>
  </r>
  <r>
    <s v="Kloeckner"/>
    <x v="818"/>
    <n v="1"/>
  </r>
  <r>
    <s v="Knaus"/>
    <x v="819"/>
    <n v="1"/>
  </r>
  <r>
    <s v="Knosalla/Stork"/>
    <x v="820"/>
    <n v="1"/>
  </r>
  <r>
    <s v="Knupp"/>
    <x v="821"/>
    <n v="1"/>
  </r>
  <r>
    <s v="Kobras"/>
    <x v="822"/>
    <n v="1"/>
  </r>
  <r>
    <s v="Kockum Landsverk"/>
    <x v="823"/>
    <n v="1"/>
  </r>
  <r>
    <s v="Koehler Elmshom"/>
    <x v="824"/>
    <n v="1"/>
  </r>
  <r>
    <s v="Koehring"/>
    <x v="825"/>
    <n v="1"/>
  </r>
  <r>
    <s v="Kohler Silobau"/>
    <x v="826"/>
    <n v="1"/>
  </r>
  <r>
    <s v="Kompak"/>
    <x v="827"/>
    <n v="1"/>
  </r>
  <r>
    <s v="Kompenhans"/>
    <x v="828"/>
    <n v="1"/>
  </r>
  <r>
    <s v="Kosova"/>
    <x v="829"/>
    <n v="1"/>
  </r>
  <r>
    <s v="Kostun"/>
    <x v="830"/>
    <n v="1"/>
  </r>
  <r>
    <s v="Kovatch"/>
    <x v="831"/>
    <n v="1"/>
  </r>
  <r>
    <s v="Kramer , Gutersloh"/>
    <x v="832"/>
    <n v="1"/>
  </r>
  <r>
    <s v="Kroger"/>
    <x v="833"/>
    <n v="1"/>
  </r>
  <r>
    <s v="Kroll"/>
    <x v="834"/>
    <n v="1"/>
  </r>
  <r>
    <s v="Krup"/>
    <x v="835"/>
    <n v="1"/>
  </r>
  <r>
    <s v="Kubota"/>
    <x v="836"/>
    <n v="1"/>
  </r>
  <r>
    <s v="Kwang Yang"/>
    <x v="837"/>
    <n v="1"/>
  </r>
  <r>
    <s v="L FARA GMBH NEUSTADT"/>
    <x v="838"/>
    <n v="1"/>
  </r>
  <r>
    <s v="L.AG"/>
    <x v="839"/>
    <n v="1"/>
  </r>
  <r>
    <s v="LA Mandrinoise"/>
    <x v="840"/>
    <n v="1"/>
  </r>
  <r>
    <s v="Lako"/>
    <x v="841"/>
    <n v="1"/>
  </r>
  <r>
    <s v="Lamberet"/>
    <x v="842"/>
    <n v="1"/>
  </r>
  <r>
    <s v="Lancier"/>
    <x v="843"/>
    <n v="1"/>
  </r>
  <r>
    <s v="Landini"/>
    <x v="844"/>
    <n v="1"/>
  </r>
  <r>
    <s v="LANDINI S.P.A."/>
    <x v="845"/>
    <n v="1"/>
  </r>
  <r>
    <s v="Langenthal"/>
    <x v="846"/>
    <n v="1"/>
  </r>
  <r>
    <s v="Langfield"/>
    <x v="847"/>
    <n v="1"/>
  </r>
  <r>
    <s v="Lastwagen"/>
    <x v="848"/>
    <n v="1"/>
  </r>
  <r>
    <s v="Lawrence David"/>
    <x v="849"/>
    <n v="1"/>
  </r>
  <r>
    <s v="Le Car"/>
    <x v="850"/>
    <n v="1"/>
  </r>
  <r>
    <s v="Leci Trailer"/>
    <x v="851"/>
    <n v="1"/>
  </r>
  <r>
    <s v="Leibing"/>
    <x v="852"/>
    <n v="1"/>
  </r>
  <r>
    <s v="Leisinger"/>
    <x v="853"/>
    <n v="1"/>
  </r>
  <r>
    <s v="Leyland Jetting"/>
    <x v="854"/>
    <n v="1"/>
  </r>
  <r>
    <s v="Liebherr werk"/>
    <x v="855"/>
    <n v="1"/>
  </r>
  <r>
    <s v="Ligier"/>
    <x v="856"/>
    <n v="1"/>
  </r>
  <r>
    <s v="Linhai"/>
    <x v="857"/>
    <n v="1"/>
  </r>
  <r>
    <s v="Liouid  Garbonik"/>
    <x v="858"/>
    <n v="1"/>
  </r>
  <r>
    <s v="Ljutomer"/>
    <x v="859"/>
    <n v="1"/>
  </r>
  <r>
    <s v="Lkrad Motorrad"/>
    <x v="860"/>
    <n v="1"/>
  </r>
  <r>
    <s v="LMS GMBH"/>
    <x v="861"/>
    <n v="1"/>
  </r>
  <r>
    <s v="Machart"/>
    <x v="862"/>
    <n v="1"/>
  </r>
  <r>
    <s v="Mack"/>
    <x v="863"/>
    <n v="1"/>
  </r>
  <r>
    <s v="Madison"/>
    <x v="864"/>
    <n v="1"/>
  </r>
  <r>
    <s v="Mafa"/>
    <x v="865"/>
    <n v="1"/>
  </r>
  <r>
    <s v="Mait"/>
    <x v="866"/>
    <n v="1"/>
  </r>
  <r>
    <s v="Man Nutzfahrezeuge"/>
    <x v="867"/>
    <n v="1"/>
  </r>
  <r>
    <s v="Marell"/>
    <x v="868"/>
    <n v="1"/>
  </r>
  <r>
    <s v="Marte Bunge"/>
    <x v="869"/>
    <n v="1"/>
  </r>
  <r>
    <s v="MASCH"/>
    <x v="870"/>
    <n v="1"/>
  </r>
  <r>
    <s v="Masch F.A –Nuern B Man"/>
    <x v="871"/>
    <n v="1"/>
  </r>
  <r>
    <s v="MASEY FERGUSON"/>
    <x v="872"/>
    <n v="1"/>
  </r>
  <r>
    <s v="MASSEY FERGUSON I"/>
    <x v="873"/>
    <n v="1"/>
  </r>
  <r>
    <s v="MBK Industrie"/>
    <x v="874"/>
    <n v="1"/>
  </r>
  <r>
    <s v="MC Cormick"/>
    <x v="875"/>
    <n v="1"/>
  </r>
  <r>
    <s v="Meidou"/>
    <x v="876"/>
    <n v="1"/>
  </r>
  <r>
    <s v="Meier"/>
    <x v="877"/>
    <n v="1"/>
  </r>
  <r>
    <s v="Meirling"/>
    <x v="878"/>
    <n v="1"/>
  </r>
  <r>
    <s v="METACO SD"/>
    <x v="879"/>
    <n v="1"/>
  </r>
  <r>
    <s v="Metalac Ivanjica"/>
    <x v="880"/>
    <n v="1"/>
  </r>
  <r>
    <s v="MG ZR 160"/>
    <x v="881"/>
    <n v="1"/>
  </r>
  <r>
    <s v="Micro Compakt"/>
    <x v="66"/>
    <n v="1"/>
  </r>
  <r>
    <s v="Mondila"/>
    <x v="882"/>
    <n v="1"/>
  </r>
  <r>
    <s v="Montenegro"/>
    <x v="883"/>
    <n v="1"/>
  </r>
  <r>
    <s v="Montesa honda"/>
    <x v="884"/>
    <n v="1"/>
  </r>
  <r>
    <s v="Moser Steiffisburg"/>
    <x v="885"/>
    <n v="1"/>
  </r>
  <r>
    <s v="Moskvic"/>
    <x v="886"/>
    <n v="1"/>
  </r>
  <r>
    <s v="Mossbaver"/>
    <x v="887"/>
    <n v="1"/>
  </r>
  <r>
    <s v="Moto Guzzi"/>
    <x v="888"/>
    <n v="1"/>
  </r>
  <r>
    <s v="Motom"/>
    <x v="889"/>
    <n v="1"/>
  </r>
  <r>
    <s v="Ms Parts"/>
    <x v="890"/>
    <n v="1"/>
  </r>
  <r>
    <s v="Mtr ht"/>
    <x v="891"/>
    <n v="1"/>
  </r>
  <r>
    <s v="MTZ"/>
    <x v="892"/>
    <n v="1"/>
  </r>
  <r>
    <s v="Muenz"/>
    <x v="893"/>
    <n v="1"/>
  </r>
  <r>
    <s v="Muenz OTTO"/>
    <x v="894"/>
    <n v="1"/>
  </r>
  <r>
    <s v="Muller"/>
    <x v="895"/>
    <n v="1"/>
  </r>
  <r>
    <s v="Multikultivator"/>
    <x v="896"/>
    <n v="1"/>
  </r>
  <r>
    <s v="MZ ETZ"/>
    <x v="897"/>
    <n v="1"/>
  </r>
  <r>
    <s v="Mzda"/>
    <x v="898"/>
    <n v="1"/>
  </r>
  <r>
    <s v="N.M.I.S.A. E"/>
    <x v="899"/>
    <n v="1"/>
  </r>
  <r>
    <s v="N/L"/>
    <x v="900"/>
    <n v="1"/>
  </r>
  <r>
    <s v="Narko"/>
    <x v="901"/>
    <n v="1"/>
  </r>
  <r>
    <s v="NAV"/>
    <x v="902"/>
    <n v="1"/>
  </r>
  <r>
    <s v="NETAM FRUEHAUF"/>
    <x v="903"/>
    <n v="1"/>
  </r>
  <r>
    <s v="Netherlands Car"/>
    <x v="904"/>
    <n v="1"/>
  </r>
  <r>
    <s v="New Holand"/>
    <x v="905"/>
    <n v="1"/>
  </r>
  <r>
    <s v="New Holland TT"/>
    <x v="906"/>
    <n v="1"/>
  </r>
  <r>
    <s v="Nik Kioleides"/>
    <x v="907"/>
    <n v="1"/>
  </r>
  <r>
    <s v="Nissan Europe"/>
    <x v="12"/>
    <n v="1"/>
  </r>
  <r>
    <s v="Nissan Sunny"/>
    <x v="12"/>
    <n v="1"/>
  </r>
  <r>
    <s v="Nor Slep"/>
    <x v="908"/>
    <n v="1"/>
  </r>
  <r>
    <s v="Nova Trail"/>
    <x v="909"/>
    <n v="1"/>
  </r>
  <r>
    <s v="NUSSLI"/>
    <x v="910"/>
    <n v="1"/>
  </r>
  <r>
    <s v="OAF/Man"/>
    <x v="911"/>
    <n v="1"/>
  </r>
  <r>
    <s v="Obermaier"/>
    <x v="912"/>
    <n v="1"/>
  </r>
  <r>
    <s v="OEAF"/>
    <x v="913"/>
    <n v="1"/>
  </r>
  <r>
    <s v="Oelkers"/>
    <x v="914"/>
    <n v="1"/>
  </r>
  <r>
    <s v="OKA"/>
    <x v="915"/>
    <n v="1"/>
  </r>
  <r>
    <s v="Oldbury"/>
    <x v="916"/>
    <n v="1"/>
  </r>
  <r>
    <s v="OM 35"/>
    <x v="89"/>
    <n v="1"/>
  </r>
  <r>
    <s v="Omega"/>
    <x v="917"/>
    <n v="1"/>
  </r>
  <r>
    <s v="Omep Sud"/>
    <x v="918"/>
    <n v="1"/>
  </r>
  <r>
    <s v="Omeps"/>
    <x v="919"/>
    <n v="1"/>
  </r>
  <r>
    <s v="OMSTRI"/>
    <x v="920"/>
    <n v="1"/>
  </r>
  <r>
    <s v="OMT"/>
    <x v="921"/>
    <n v="1"/>
  </r>
  <r>
    <s v="One Crane"/>
    <x v="922"/>
    <n v="1"/>
  </r>
  <r>
    <s v="One X Weightlifter"/>
    <x v="923"/>
    <n v="1"/>
  </r>
  <r>
    <s v="OPLEGGER"/>
    <x v="924"/>
    <n v="1"/>
  </r>
  <r>
    <s v="Orthans/Kasssh"/>
    <x v="925"/>
    <n v="1"/>
  </r>
  <r>
    <s v="Orthaus af"/>
    <x v="926"/>
    <n v="1"/>
  </r>
  <r>
    <s v="Otovogel KG"/>
    <x v="927"/>
    <n v="1"/>
  </r>
  <r>
    <s v="Otoyol"/>
    <x v="928"/>
    <n v="1"/>
  </r>
  <r>
    <s v="P.P.M."/>
    <x v="929"/>
    <n v="1"/>
  </r>
  <r>
    <s v="Packton"/>
    <x v="930"/>
    <n v="1"/>
  </r>
  <r>
    <s v="Pagasus"/>
    <x v="931"/>
    <n v="1"/>
  </r>
  <r>
    <s v="Palm"/>
    <x v="932"/>
    <n v="1"/>
  </r>
  <r>
    <s v="Panav"/>
    <x v="933"/>
    <n v="1"/>
  </r>
  <r>
    <s v="PARTENHEIMER"/>
    <x v="934"/>
    <n v="1"/>
  </r>
  <r>
    <s v="Partner"/>
    <x v="935"/>
    <n v="1"/>
  </r>
  <r>
    <s v="Pavelli"/>
    <x v="936"/>
    <n v="1"/>
  </r>
  <r>
    <s v="Pegasus"/>
    <x v="937"/>
    <n v="1"/>
  </r>
  <r>
    <s v="Peischi"/>
    <x v="938"/>
    <n v="1"/>
  </r>
  <r>
    <s v="Pemarke"/>
    <x v="939"/>
    <n v="1"/>
  </r>
  <r>
    <s v="Piacenza Umberto"/>
    <x v="940"/>
    <n v="1"/>
  </r>
  <r>
    <s v="Pil Statuss Marte"/>
    <x v="941"/>
    <n v="1"/>
  </r>
  <r>
    <s v="Pizeta"/>
    <x v="942"/>
    <n v="1"/>
  </r>
  <r>
    <s v="Plymouth"/>
    <x v="943"/>
    <n v="1"/>
  </r>
  <r>
    <s v="PNO/Burg"/>
    <x v="944"/>
    <n v="1"/>
  </r>
  <r>
    <s v="Pontgratz"/>
    <x v="945"/>
    <n v="1"/>
  </r>
  <r>
    <s v="PONY"/>
    <x v="946"/>
    <n v="1"/>
  </r>
  <r>
    <s v="PPM"/>
    <x v="947"/>
    <n v="1"/>
  </r>
  <r>
    <s v="Predom Prespol"/>
    <x v="948"/>
    <n v="1"/>
  </r>
  <r>
    <s v="PRIM BALL"/>
    <x v="949"/>
    <n v="1"/>
  </r>
  <r>
    <s v="Prince"/>
    <x v="950"/>
    <n v="1"/>
  </r>
  <r>
    <s v="Probst Augsburg"/>
    <x v="951"/>
    <n v="1"/>
  </r>
  <r>
    <s v="PTTS"/>
    <x v="952"/>
    <n v="1"/>
  </r>
  <r>
    <s v="Qelik"/>
    <x v="953"/>
    <n v="1"/>
  </r>
  <r>
    <s v="Qm"/>
    <x v="954"/>
    <n v="1"/>
  </r>
  <r>
    <s v="Rally"/>
    <x v="955"/>
    <n v="1"/>
  </r>
  <r>
    <s v="Ramfb Faba"/>
    <x v="956"/>
    <n v="1"/>
  </r>
  <r>
    <s v="Rampf Faba"/>
    <x v="957"/>
    <n v="1"/>
  </r>
  <r>
    <s v="Ramseier"/>
    <x v="958"/>
    <n v="1"/>
  </r>
  <r>
    <s v="Rapido"/>
    <x v="959"/>
    <n v="1"/>
  </r>
  <r>
    <s v="Reher"/>
    <x v="960"/>
    <n v="1"/>
  </r>
  <r>
    <s v="Reich Martin"/>
    <x v="961"/>
    <n v="1"/>
  </r>
  <r>
    <s v="Reinhold Schneider"/>
    <x v="962"/>
    <n v="1"/>
  </r>
  <r>
    <s v="REISCH KIPER"/>
    <x v="963"/>
    <n v="1"/>
  </r>
  <r>
    <s v="Rico"/>
    <x v="964"/>
    <n v="1"/>
  </r>
  <r>
    <s v="Rieselguter feldbinder"/>
    <x v="965"/>
    <n v="1"/>
  </r>
  <r>
    <s v="Ro Metalac ivanjica"/>
    <x v="966"/>
    <n v="1"/>
  </r>
  <r>
    <s v="Robus"/>
    <x v="967"/>
    <n v="1"/>
  </r>
  <r>
    <s v="Robuste Kaiser"/>
    <x v="968"/>
    <n v="1"/>
  </r>
  <r>
    <s v="ROSTA"/>
    <x v="969"/>
    <n v="1"/>
  </r>
  <r>
    <s v="S.T.M.Rok"/>
    <x v="970"/>
    <n v="1"/>
  </r>
  <r>
    <s v="SAF"/>
    <x v="971"/>
    <n v="1"/>
  </r>
  <r>
    <s v="Safari"/>
    <x v="972"/>
    <n v="1"/>
  </r>
  <r>
    <s v="Same Corsaro"/>
    <x v="973"/>
    <n v="1"/>
  </r>
  <r>
    <s v="Same Saturne"/>
    <x v="974"/>
    <n v="1"/>
  </r>
  <r>
    <s v="Sangyong"/>
    <x v="975"/>
    <n v="1"/>
  </r>
  <r>
    <s v="Sanh"/>
    <x v="976"/>
    <n v="1"/>
  </r>
  <r>
    <s v="SANH PLANE"/>
    <x v="977"/>
    <n v="1"/>
  </r>
  <r>
    <s v="Sanh Tieflander Normal"/>
    <x v="978"/>
    <n v="1"/>
  </r>
  <r>
    <s v="Sasaki"/>
    <x v="979"/>
    <n v="1"/>
  </r>
  <r>
    <s v="Sattelanhanger"/>
    <x v="980"/>
    <n v="1"/>
  </r>
  <r>
    <s v="Sattelsachentrsp"/>
    <x v="981"/>
    <n v="1"/>
  </r>
  <r>
    <s v="Savana"/>
    <x v="982"/>
    <n v="1"/>
  </r>
  <r>
    <s v="Savas"/>
    <x v="983"/>
    <n v="1"/>
  </r>
  <r>
    <s v="Scattolini"/>
    <x v="984"/>
    <n v="1"/>
  </r>
  <r>
    <s v="Schelling"/>
    <x v="985"/>
    <n v="1"/>
  </r>
  <r>
    <s v="Schenk"/>
    <x v="986"/>
    <n v="1"/>
  </r>
  <r>
    <s v="Schentransport"/>
    <x v="987"/>
    <n v="1"/>
  </r>
  <r>
    <s v="Scheuerle"/>
    <x v="988"/>
    <n v="1"/>
  </r>
  <r>
    <s v="SCHMID"/>
    <x v="989"/>
    <n v="1"/>
  </r>
  <r>
    <s v="Schoenholzer Brunner"/>
    <x v="990"/>
    <n v="1"/>
  </r>
  <r>
    <s v="Schweriner Nutzfz"/>
    <x v="991"/>
    <n v="1"/>
  </r>
  <r>
    <s v="SCHWINGENSCHKOGEL"/>
    <x v="992"/>
    <n v="1"/>
  </r>
  <r>
    <s v="Schwingenschlogl"/>
    <x v="993"/>
    <n v="1"/>
  </r>
  <r>
    <s v="Schwingschlogel"/>
    <x v="994"/>
    <n v="1"/>
  </r>
  <r>
    <s v="Scooter 50"/>
    <x v="995"/>
    <n v="1"/>
  </r>
  <r>
    <s v="Scoter"/>
    <x v="996"/>
    <n v="1"/>
  </r>
  <r>
    <s v="Scoter Jon Way"/>
    <x v="997"/>
    <n v="1"/>
  </r>
  <r>
    <s v="Seddon Atkinson"/>
    <x v="998"/>
    <n v="1"/>
  </r>
  <r>
    <s v="Semi remorque"/>
    <x v="999"/>
    <n v="1"/>
  </r>
  <r>
    <s v="SENSA"/>
    <x v="1000"/>
    <n v="1"/>
  </r>
  <r>
    <s v="Shempter"/>
    <x v="1001"/>
    <n v="1"/>
  </r>
  <r>
    <s v="Shenk"/>
    <x v="1002"/>
    <n v="1"/>
  </r>
  <r>
    <s v="Shtore"/>
    <x v="1003"/>
    <n v="1"/>
  </r>
  <r>
    <s v="Shulz"/>
    <x v="1004"/>
    <n v="1"/>
  </r>
  <r>
    <s v="Sisu"/>
    <x v="1005"/>
    <n v="1"/>
  </r>
  <r>
    <s v="SKMS"/>
    <x v="1006"/>
    <n v="1"/>
  </r>
  <r>
    <s v="Skuter Gilera"/>
    <x v="1007"/>
    <n v="1"/>
  </r>
  <r>
    <s v="Sljan"/>
    <x v="1008"/>
    <n v="1"/>
  </r>
  <r>
    <s v="SMC"/>
    <x v="1009"/>
    <n v="1"/>
  </r>
  <r>
    <s v="Smt Taiwan"/>
    <x v="1010"/>
    <n v="1"/>
  </r>
  <r>
    <s v="Soles"/>
    <x v="1011"/>
    <n v="1"/>
  </r>
  <r>
    <s v="SONST.ANH.HERSTELLER"/>
    <x v="1012"/>
    <n v="1"/>
  </r>
  <r>
    <s v="Soomer"/>
    <x v="1013"/>
    <n v="1"/>
  </r>
  <r>
    <s v="Special Lux"/>
    <x v="1014"/>
    <n v="1"/>
  </r>
  <r>
    <s v="Spier"/>
    <x v="1015"/>
    <n v="1"/>
  </r>
  <r>
    <s v="Spier Steiheim"/>
    <x v="1016"/>
    <n v="1"/>
  </r>
  <r>
    <s v="SPILLER"/>
    <x v="1017"/>
    <n v="1"/>
  </r>
  <r>
    <s v="Sport Series"/>
    <x v="1018"/>
    <n v="1"/>
  </r>
  <r>
    <s v="Sportage"/>
    <x v="1019"/>
    <n v="1"/>
  </r>
  <r>
    <s v="SPR SCS 24/L 13"/>
    <x v="1020"/>
    <n v="1"/>
  </r>
  <r>
    <s v="Srem Ivan"/>
    <x v="1021"/>
    <n v="1"/>
  </r>
  <r>
    <s v="SSANG YONG"/>
    <x v="61"/>
    <n v="1"/>
  </r>
  <r>
    <s v="Stahi Walzw"/>
    <x v="1022"/>
    <n v="1"/>
  </r>
  <r>
    <s v="Staufen"/>
    <x v="1023"/>
    <n v="1"/>
  </r>
  <r>
    <s v="Stedele"/>
    <x v="1024"/>
    <n v="1"/>
  </r>
  <r>
    <s v="Steinmann"/>
    <x v="1025"/>
    <n v="1"/>
  </r>
  <r>
    <s v="Stern"/>
    <x v="1026"/>
    <n v="1"/>
  </r>
  <r>
    <s v="Steyr Daimler Puch"/>
    <x v="1027"/>
    <n v="1"/>
  </r>
  <r>
    <s v="Stockburger–Glatten"/>
    <x v="1028"/>
    <n v="1"/>
  </r>
  <r>
    <s v="Stockuburger Glatten"/>
    <x v="1029"/>
    <n v="1"/>
  </r>
  <r>
    <s v="Store"/>
    <x v="1030"/>
    <n v="1"/>
  </r>
  <r>
    <s v="SUD TAINER"/>
    <x v="1031"/>
    <n v="1"/>
  </r>
  <r>
    <s v="SYM JET a"/>
    <x v="1032"/>
    <n v="1"/>
  </r>
  <r>
    <s v="T 40 AS"/>
    <x v="1033"/>
    <n v="1"/>
  </r>
  <r>
    <s v="TABBERT"/>
    <x v="1034"/>
    <n v="1"/>
  </r>
  <r>
    <s v="Taizhou Zhongneng"/>
    <x v="1035"/>
    <n v="1"/>
  </r>
  <r>
    <s v="Tanner"/>
    <x v="1036"/>
    <n v="1"/>
  </r>
  <r>
    <s v="Tas"/>
    <x v="1037"/>
    <n v="1"/>
  </r>
  <r>
    <s v="TEC"/>
    <x v="1038"/>
    <n v="1"/>
  </r>
  <r>
    <s v="Tehnostroj ljutom"/>
    <x v="1039"/>
    <n v="1"/>
  </r>
  <r>
    <s v="Tengo M 1Z"/>
    <x v="1040"/>
    <n v="1"/>
  </r>
  <r>
    <s v="Terberg   F"/>
    <x v="1041"/>
    <n v="1"/>
  </r>
  <r>
    <s v="TGB"/>
    <x v="1042"/>
    <n v="1"/>
  </r>
  <r>
    <s v="TianMa"/>
    <x v="1043"/>
    <n v="1"/>
  </r>
  <r>
    <s v="Tieflader"/>
    <x v="1044"/>
    <n v="1"/>
  </r>
  <r>
    <s v="Tirsan"/>
    <x v="1045"/>
    <n v="1"/>
  </r>
  <r>
    <s v="Tisa"/>
    <x v="1046"/>
    <n v="1"/>
  </r>
  <r>
    <s v="TITAN"/>
    <x v="1047"/>
    <n v="1"/>
  </r>
  <r>
    <s v="TKA18"/>
    <x v="1048"/>
    <n v="1"/>
  </r>
  <r>
    <s v="Toma Vikoviq"/>
    <x v="1049"/>
    <n v="1"/>
  </r>
  <r>
    <s v="Tomo Vinkoviq"/>
    <x v="1050"/>
    <n v="1"/>
  </r>
  <r>
    <s v="TPV"/>
    <x v="1051"/>
    <n v="1"/>
  </r>
  <r>
    <s v="TPV SLO"/>
    <x v="1052"/>
    <n v="1"/>
  </r>
  <r>
    <s v="Trabant"/>
    <x v="1053"/>
    <n v="1"/>
  </r>
  <r>
    <s v="Trailor F"/>
    <x v="1054"/>
    <n v="1"/>
  </r>
  <r>
    <s v="Trigano"/>
    <x v="1055"/>
    <n v="1"/>
  </r>
  <r>
    <s v="Triumph"/>
    <x v="1056"/>
    <n v="1"/>
  </r>
  <r>
    <s v="TSETSIS"/>
    <x v="1057"/>
    <n v="1"/>
  </r>
  <r>
    <s v="TTA"/>
    <x v="1058"/>
    <n v="1"/>
  </r>
  <r>
    <s v="Tuber"/>
    <x v="1059"/>
    <n v="1"/>
  </r>
  <r>
    <s v="Uebrie"/>
    <x v="1060"/>
    <n v="1"/>
  </r>
  <r>
    <s v="Umberto Piacenza"/>
    <x v="1061"/>
    <n v="1"/>
  </r>
  <r>
    <s v="UN"/>
    <x v="1062"/>
    <n v="1"/>
  </r>
  <r>
    <s v="Unsinn"/>
    <x v="1063"/>
    <n v="1"/>
  </r>
  <r>
    <s v="Us Srema"/>
    <x v="1064"/>
    <n v="1"/>
  </r>
  <r>
    <s v="V K"/>
    <x v="1065"/>
    <n v="1"/>
  </r>
  <r>
    <s v="V.K"/>
    <x v="1066"/>
    <n v="1"/>
  </r>
  <r>
    <s v="VAN"/>
    <x v="1067"/>
    <n v="1"/>
  </r>
  <r>
    <s v="Venture"/>
    <x v="1068"/>
    <n v="1"/>
  </r>
  <r>
    <s v="Vetëprodhuar"/>
    <x v="1069"/>
    <n v="1"/>
  </r>
  <r>
    <s v="Vilhelm"/>
    <x v="1070"/>
    <n v="1"/>
  </r>
  <r>
    <s v="Vishenica"/>
    <x v="1071"/>
    <n v="1"/>
  </r>
  <r>
    <s v="Volga Autow Vaz Su"/>
    <x v="1072"/>
    <n v="1"/>
  </r>
  <r>
    <s v="Voltrailer"/>
    <x v="1073"/>
    <n v="1"/>
  </r>
  <r>
    <s v="Vozila Gajiç"/>
    <x v="1074"/>
    <n v="1"/>
  </r>
  <r>
    <s v="Vozila Girica"/>
    <x v="1075"/>
    <n v="1"/>
  </r>
  <r>
    <s v="Weber Kueps"/>
    <x v="1076"/>
    <n v="1"/>
  </r>
  <r>
    <s v="Weighman"/>
    <x v="1077"/>
    <n v="1"/>
  </r>
  <r>
    <s v="Wellmeyer Heinricht"/>
    <x v="1078"/>
    <n v="1"/>
  </r>
  <r>
    <s v="WESTFALIA"/>
    <x v="1079"/>
    <n v="1"/>
  </r>
  <r>
    <s v="Wiederkehr"/>
    <x v="1080"/>
    <n v="1"/>
  </r>
  <r>
    <s v="Wiesmann"/>
    <x v="1081"/>
    <n v="1"/>
  </r>
  <r>
    <s v="Winterhof"/>
    <x v="1082"/>
    <n v="1"/>
  </r>
  <r>
    <s v="X"/>
    <x v="1083"/>
    <n v="1"/>
  </r>
  <r>
    <s v="Xinyang"/>
    <x v="1084"/>
    <n v="1"/>
  </r>
  <r>
    <s v="XP Hali"/>
    <x v="1085"/>
    <n v="1"/>
  </r>
  <r>
    <s v="XS"/>
    <x v="1086"/>
    <n v="1"/>
  </r>
  <r>
    <s v="YILDIZ"/>
    <x v="1087"/>
    <n v="1"/>
  </r>
  <r>
    <s v="Yildiz Treyler"/>
    <x v="1088"/>
    <n v="1"/>
  </r>
  <r>
    <s v="Yiying"/>
    <x v="1089"/>
    <n v="1"/>
  </r>
  <r>
    <s v="YZF"/>
    <x v="1090"/>
    <n v="1"/>
  </r>
  <r>
    <s v="Zadrugar"/>
    <x v="1091"/>
    <n v="1"/>
  </r>
  <r>
    <s v="Zasta"/>
    <x v="1092"/>
    <n v="1"/>
  </r>
  <r>
    <s v="Zbinden Sensa"/>
    <x v="1093"/>
    <n v="1"/>
  </r>
  <r>
    <s v="Zhejiang Lingu"/>
    <x v="1094"/>
    <n v="1"/>
  </r>
  <r>
    <s v="Zhejiang Lingyou"/>
    <x v="1095"/>
    <n v="1"/>
  </r>
  <r>
    <s v="Zmaj"/>
    <x v="1096"/>
    <n v="1"/>
  </r>
  <r>
    <s v="Zremb PL"/>
    <x v="1097"/>
    <n v="1"/>
  </r>
  <r>
    <s v="Zwalve"/>
    <x v="1098"/>
    <n v="1"/>
  </r>
  <r>
    <s v="ZY"/>
    <x v="1099"/>
    <n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61">
  <r>
    <x v="0"/>
    <x v="0"/>
    <x v="0"/>
    <x v="0"/>
    <n v="1"/>
    <n v="4150"/>
    <n v="415"/>
    <n v="700"/>
    <n v="842.4"/>
    <n v="1957.4"/>
  </r>
  <r>
    <x v="1"/>
    <x v="0"/>
    <x v="0"/>
    <x v="1"/>
    <n v="1"/>
    <n v="5712"/>
    <n v="571.20000000000005"/>
    <n v="500"/>
    <n v="1085.31"/>
    <n v="2156.5100000000002"/>
  </r>
  <r>
    <x v="0"/>
    <x v="0"/>
    <x v="0"/>
    <x v="2"/>
    <n v="1"/>
    <n v="4900"/>
    <n v="490"/>
    <n v="500"/>
    <n v="942.4"/>
    <n v="1932.4"/>
  </r>
  <r>
    <x v="2"/>
    <x v="0"/>
    <x v="0"/>
    <x v="3"/>
    <n v="1"/>
    <n v="17500"/>
    <n v="1750"/>
    <n v="500"/>
    <n v="3160"/>
    <n v="5410"/>
  </r>
  <r>
    <x v="1"/>
    <x v="0"/>
    <x v="0"/>
    <x v="4"/>
    <n v="1"/>
    <n v="9500"/>
    <n v="950"/>
    <n v="500"/>
    <n v="1752"/>
    <n v="3202"/>
  </r>
  <r>
    <x v="3"/>
    <x v="0"/>
    <x v="0"/>
    <x v="4"/>
    <n v="3"/>
    <n v="8495"/>
    <n v="849.5"/>
    <n v="3100"/>
    <n v="1991.12"/>
    <n v="5940.62"/>
  </r>
  <r>
    <x v="4"/>
    <x v="1"/>
    <x v="1"/>
    <x v="4"/>
    <n v="1"/>
    <n v="1000"/>
    <n v="100"/>
    <n v="1000"/>
    <n v="336"/>
    <n v="1436"/>
  </r>
  <r>
    <x v="4"/>
    <x v="0"/>
    <x v="0"/>
    <x v="4"/>
    <n v="2"/>
    <n v="3042"/>
    <n v="304.2"/>
    <n v="2100"/>
    <n v="871.39"/>
    <n v="3275.59"/>
  </r>
  <r>
    <x v="2"/>
    <x v="1"/>
    <x v="1"/>
    <x v="4"/>
    <n v="1"/>
    <n v="5250"/>
    <n v="525"/>
    <n v="500"/>
    <n v="1004"/>
    <n v="2029"/>
  </r>
  <r>
    <x v="2"/>
    <x v="0"/>
    <x v="0"/>
    <x v="4"/>
    <n v="1"/>
    <n v="1966.2"/>
    <n v="196.62"/>
    <n v="1000"/>
    <n v="506.05"/>
    <n v="1702.67"/>
  </r>
  <r>
    <x v="4"/>
    <x v="0"/>
    <x v="0"/>
    <x v="5"/>
    <n v="1"/>
    <n v="9153"/>
    <n v="915.3"/>
    <n v="500"/>
    <n v="1690.92"/>
    <n v="3106.22"/>
  </r>
  <r>
    <x v="1"/>
    <x v="1"/>
    <x v="1"/>
    <x v="6"/>
    <n v="2"/>
    <n v="16133.71"/>
    <n v="1613.37"/>
    <n v="1000"/>
    <n v="2999.53"/>
    <n v="5612.9"/>
  </r>
  <r>
    <x v="1"/>
    <x v="0"/>
    <x v="0"/>
    <x v="6"/>
    <n v="1"/>
    <n v="15374.82"/>
    <n v="1537.48"/>
    <n v="500"/>
    <n v="2785.97"/>
    <n v="4823.45"/>
  </r>
  <r>
    <x v="0"/>
    <x v="0"/>
    <x v="0"/>
    <x v="6"/>
    <n v="5"/>
    <n v="116481.74"/>
    <n v="11648.17"/>
    <n v="2500"/>
    <n v="20900.79"/>
    <n v="35048.959999999999"/>
  </r>
  <r>
    <x v="4"/>
    <x v="0"/>
    <x v="0"/>
    <x v="6"/>
    <n v="4"/>
    <n v="15876"/>
    <n v="1587.6"/>
    <n v="3400"/>
    <n v="3338.17"/>
    <n v="8325.77"/>
  </r>
  <r>
    <x v="2"/>
    <x v="0"/>
    <x v="0"/>
    <x v="6"/>
    <n v="1"/>
    <n v="2950"/>
    <n v="295"/>
    <n v="500"/>
    <n v="599.20000000000005"/>
    <n v="1394.2"/>
  </r>
  <r>
    <x v="1"/>
    <x v="1"/>
    <x v="1"/>
    <x v="7"/>
    <n v="1"/>
    <n v="4610.7700000000004"/>
    <n v="461.08"/>
    <n v="500"/>
    <n v="891.5"/>
    <n v="1852.57"/>
  </r>
  <r>
    <x v="1"/>
    <x v="0"/>
    <x v="0"/>
    <x v="7"/>
    <n v="1"/>
    <n v="3738"/>
    <n v="373.8"/>
    <n v="500"/>
    <n v="737.89"/>
    <n v="1611.69"/>
  </r>
  <r>
    <x v="4"/>
    <x v="1"/>
    <x v="1"/>
    <x v="8"/>
    <n v="1"/>
    <n v="2201"/>
    <n v="220.09"/>
    <n v="900"/>
    <n v="531.37"/>
    <n v="1651.46"/>
  </r>
  <r>
    <x v="0"/>
    <x v="2"/>
    <x v="2"/>
    <x v="8"/>
    <n v="1"/>
    <n v="3436.23"/>
    <n v="343.62"/>
    <n v="500"/>
    <n v="684.78"/>
    <n v="1528.4"/>
  </r>
  <r>
    <x v="3"/>
    <x v="0"/>
    <x v="0"/>
    <x v="8"/>
    <n v="1"/>
    <n v="1300"/>
    <n v="130"/>
    <n v="700"/>
    <n v="340.8"/>
    <n v="1170.8"/>
  </r>
  <r>
    <x v="3"/>
    <x v="0"/>
    <x v="0"/>
    <x v="9"/>
    <n v="1"/>
    <n v="3100"/>
    <n v="0"/>
    <n v="0"/>
    <n v="0"/>
    <n v="0"/>
  </r>
  <r>
    <x v="3"/>
    <x v="0"/>
    <x v="0"/>
    <x v="10"/>
    <n v="1"/>
    <n v="14434"/>
    <n v="0"/>
    <n v="0"/>
    <n v="0"/>
    <n v="0"/>
  </r>
  <r>
    <x v="0"/>
    <x v="0"/>
    <x v="0"/>
    <x v="11"/>
    <n v="1"/>
    <n v="2000"/>
    <n v="200"/>
    <n v="1100"/>
    <n v="528"/>
    <n v="1828"/>
  </r>
  <r>
    <x v="4"/>
    <x v="0"/>
    <x v="0"/>
    <x v="12"/>
    <n v="2"/>
    <n v="7923.5"/>
    <n v="792.35"/>
    <n v="1500"/>
    <n v="1634.53"/>
    <n v="3926.88"/>
  </r>
  <r>
    <x v="2"/>
    <x v="0"/>
    <x v="0"/>
    <x v="12"/>
    <n v="3"/>
    <n v="11161"/>
    <n v="1116.0999999999999"/>
    <n v="2600"/>
    <n v="2380.33"/>
    <n v="6096.43"/>
  </r>
  <r>
    <x v="1"/>
    <x v="1"/>
    <x v="1"/>
    <x v="13"/>
    <n v="9"/>
    <n v="29040"/>
    <n v="2904"/>
    <n v="4500"/>
    <n v="5831.04"/>
    <n v="13235.04"/>
  </r>
  <r>
    <x v="0"/>
    <x v="1"/>
    <x v="1"/>
    <x v="13"/>
    <n v="4"/>
    <n v="6274.95"/>
    <n v="512.5"/>
    <n v="1500"/>
    <n v="1141.99"/>
    <n v="3154.49"/>
  </r>
  <r>
    <x v="3"/>
    <x v="1"/>
    <x v="1"/>
    <x v="13"/>
    <n v="3"/>
    <n v="5475"/>
    <n v="547.5"/>
    <n v="2000"/>
    <n v="1283.5999999999999"/>
    <n v="3831.1"/>
  </r>
  <r>
    <x v="0"/>
    <x v="2"/>
    <x v="2"/>
    <x v="14"/>
    <n v="1"/>
    <n v="1800"/>
    <n v="180"/>
    <n v="500"/>
    <n v="396.8"/>
    <n v="1076.8"/>
  </r>
  <r>
    <x v="0"/>
    <x v="1"/>
    <x v="1"/>
    <x v="14"/>
    <n v="1"/>
    <n v="783"/>
    <n v="78.3"/>
    <n v="1000"/>
    <n v="297.81"/>
    <n v="1376.11"/>
  </r>
  <r>
    <x v="4"/>
    <x v="1"/>
    <x v="1"/>
    <x v="14"/>
    <n v="1"/>
    <n v="500"/>
    <n v="50"/>
    <n v="1100"/>
    <n v="264"/>
    <n v="1414"/>
  </r>
  <r>
    <x v="1"/>
    <x v="1"/>
    <x v="1"/>
    <x v="15"/>
    <n v="648"/>
    <n v="1998715.48"/>
    <n v="192771.95"/>
    <n v="315000"/>
    <n v="389678.63"/>
    <n v="897450.58"/>
  </r>
  <r>
    <x v="1"/>
    <x v="0"/>
    <x v="0"/>
    <x v="15"/>
    <n v="1381"/>
    <n v="5225905.32"/>
    <n v="504363.03"/>
    <n v="669000"/>
    <n v="994718.94"/>
    <n v="2168081.9700000002"/>
  </r>
  <r>
    <x v="0"/>
    <x v="2"/>
    <x v="2"/>
    <x v="15"/>
    <n v="6"/>
    <n v="30510.04"/>
    <n v="3051"/>
    <n v="3000"/>
    <n v="5849.77"/>
    <n v="11900.77"/>
  </r>
  <r>
    <x v="0"/>
    <x v="1"/>
    <x v="1"/>
    <x v="15"/>
    <n v="708"/>
    <n v="1683982.6"/>
    <n v="165857.06"/>
    <n v="479800"/>
    <n v="368676.43"/>
    <n v="1014333.49"/>
  </r>
  <r>
    <x v="0"/>
    <x v="0"/>
    <x v="0"/>
    <x v="15"/>
    <n v="1785"/>
    <n v="5846414.5499999998"/>
    <n v="571746.76"/>
    <n v="976700"/>
    <n v="1162546.29"/>
    <n v="2710993.04"/>
  </r>
  <r>
    <x v="3"/>
    <x v="2"/>
    <x v="2"/>
    <x v="15"/>
    <n v="2"/>
    <n v="3250"/>
    <n v="325"/>
    <n v="1800"/>
    <n v="860"/>
    <n v="2985"/>
  </r>
  <r>
    <x v="3"/>
    <x v="1"/>
    <x v="1"/>
    <x v="15"/>
    <n v="573"/>
    <n v="1136286.3899999999"/>
    <n v="112104.3"/>
    <n v="459000"/>
    <n v="270743.32"/>
    <n v="841847.62"/>
  </r>
  <r>
    <x v="3"/>
    <x v="0"/>
    <x v="0"/>
    <x v="15"/>
    <n v="1497"/>
    <n v="4098284.07"/>
    <n v="406607.07"/>
    <n v="989700"/>
    <n v="873979.92"/>
    <n v="2270286.9900000002"/>
  </r>
  <r>
    <x v="4"/>
    <x v="1"/>
    <x v="1"/>
    <x v="15"/>
    <n v="415"/>
    <n v="731206.27"/>
    <n v="72487.87"/>
    <n v="334600"/>
    <n v="181114.47"/>
    <n v="588202.34"/>
  </r>
  <r>
    <x v="4"/>
    <x v="0"/>
    <x v="0"/>
    <x v="15"/>
    <n v="1202"/>
    <n v="2868083.31"/>
    <n v="281586.40000000002"/>
    <n v="850400"/>
    <n v="631655.31000000006"/>
    <n v="1763641.71"/>
  </r>
  <r>
    <x v="2"/>
    <x v="1"/>
    <x v="1"/>
    <x v="15"/>
    <n v="456"/>
    <n v="860882.94"/>
    <n v="84531.34"/>
    <n v="373100"/>
    <n v="208470.95"/>
    <n v="666102.29"/>
  </r>
  <r>
    <x v="2"/>
    <x v="0"/>
    <x v="0"/>
    <x v="15"/>
    <n v="1254"/>
    <n v="3049086.51"/>
    <n v="301747.39"/>
    <n v="947000"/>
    <n v="682595.14"/>
    <n v="1931342.53"/>
  </r>
  <r>
    <x v="3"/>
    <x v="1"/>
    <x v="1"/>
    <x v="16"/>
    <n v="1"/>
    <n v="522"/>
    <n v="52.2"/>
    <n v="1100"/>
    <n v="267.87"/>
    <n v="1420.07"/>
  </r>
  <r>
    <x v="1"/>
    <x v="1"/>
    <x v="1"/>
    <x v="17"/>
    <n v="1"/>
    <n v="8200"/>
    <n v="820"/>
    <n v="500"/>
    <n v="1523.2"/>
    <n v="2843.2"/>
  </r>
  <r>
    <x v="1"/>
    <x v="0"/>
    <x v="0"/>
    <x v="17"/>
    <n v="1"/>
    <n v="6703"/>
    <n v="670.3"/>
    <n v="500"/>
    <n v="1259.73"/>
    <n v="2430.0300000000002"/>
  </r>
  <r>
    <x v="0"/>
    <x v="1"/>
    <x v="1"/>
    <x v="17"/>
    <n v="1"/>
    <n v="1914"/>
    <n v="191.4"/>
    <n v="1100"/>
    <n v="512.86"/>
    <n v="1804.26"/>
  </r>
  <r>
    <x v="0"/>
    <x v="0"/>
    <x v="0"/>
    <x v="17"/>
    <n v="1"/>
    <n v="6200"/>
    <n v="620"/>
    <n v="500"/>
    <n v="1171.2"/>
    <n v="2291.1999999999998"/>
  </r>
  <r>
    <x v="3"/>
    <x v="0"/>
    <x v="0"/>
    <x v="17"/>
    <n v="4"/>
    <n v="17181"/>
    <n v="1718.1"/>
    <n v="3500"/>
    <n v="3583.86"/>
    <n v="8801.9599999999991"/>
  </r>
  <r>
    <x v="1"/>
    <x v="2"/>
    <x v="2"/>
    <x v="18"/>
    <n v="1"/>
    <n v="2493.2600000000002"/>
    <n v="249.33"/>
    <n v="500"/>
    <n v="518.80999999999995"/>
    <n v="1268.1400000000001"/>
  </r>
  <r>
    <x v="1"/>
    <x v="1"/>
    <x v="1"/>
    <x v="18"/>
    <n v="1690"/>
    <n v="9055228.4199999999"/>
    <n v="803718.26"/>
    <n v="796500"/>
    <n v="1541984.14"/>
    <n v="3142202.39"/>
  </r>
  <r>
    <x v="1"/>
    <x v="0"/>
    <x v="0"/>
    <x v="18"/>
    <n v="7133"/>
    <n v="55154951.659999996"/>
    <n v="4995196.05"/>
    <n v="3303000"/>
    <n v="9320025.0500000007"/>
    <n v="17618221.100000001"/>
  </r>
  <r>
    <x v="1"/>
    <x v="3"/>
    <x v="3"/>
    <x v="18"/>
    <n v="2"/>
    <n v="33486"/>
    <n v="3348.6"/>
    <n v="1000"/>
    <n v="6053.54"/>
    <n v="10402.14"/>
  </r>
  <r>
    <x v="0"/>
    <x v="2"/>
    <x v="2"/>
    <x v="18"/>
    <n v="22"/>
    <n v="106790"/>
    <n v="10679"/>
    <n v="14000"/>
    <n v="21035.040000000001"/>
    <n v="45714.04"/>
  </r>
  <r>
    <x v="0"/>
    <x v="1"/>
    <x v="1"/>
    <x v="18"/>
    <n v="3271"/>
    <n v="11360817.5"/>
    <n v="1040864.15"/>
    <n v="2636800"/>
    <n v="2253808.9"/>
    <n v="5931473.0499999998"/>
  </r>
  <r>
    <x v="0"/>
    <x v="0"/>
    <x v="0"/>
    <x v="18"/>
    <n v="10885"/>
    <n v="62078813.259999998"/>
    <n v="5775204.4199999999"/>
    <n v="7056500.3600000003"/>
    <n v="11293399.779999999"/>
    <n v="24125104.559999999"/>
  </r>
  <r>
    <x v="0"/>
    <x v="3"/>
    <x v="3"/>
    <x v="18"/>
    <n v="4"/>
    <n v="26855"/>
    <n v="841.4"/>
    <n v="1400"/>
    <n v="1704.86"/>
    <n v="3946.26"/>
  </r>
  <r>
    <x v="3"/>
    <x v="2"/>
    <x v="2"/>
    <x v="18"/>
    <n v="7"/>
    <n v="12068.58"/>
    <n v="1206.8599999999999"/>
    <n v="5500"/>
    <n v="3004.07"/>
    <n v="9710.93"/>
  </r>
  <r>
    <x v="3"/>
    <x v="1"/>
    <x v="1"/>
    <x v="18"/>
    <n v="2754"/>
    <n v="8019418.3300000001"/>
    <n v="768940.7"/>
    <n v="2504200"/>
    <n v="1754005.99"/>
    <n v="5027146.6900000004"/>
  </r>
  <r>
    <x v="3"/>
    <x v="0"/>
    <x v="0"/>
    <x v="18"/>
    <n v="13555"/>
    <n v="64812695.710000001"/>
    <n v="6259528.1399999997"/>
    <n v="10278900"/>
    <n v="12661387.220000001"/>
    <n v="29199815.359999999"/>
  </r>
  <r>
    <x v="3"/>
    <x v="3"/>
    <x v="3"/>
    <x v="18"/>
    <n v="1"/>
    <n v="8400"/>
    <n v="840"/>
    <n v="900"/>
    <n v="1622.4"/>
    <n v="3362.4"/>
  </r>
  <r>
    <x v="4"/>
    <x v="1"/>
    <x v="1"/>
    <x v="18"/>
    <n v="1838"/>
    <n v="5445026.2400000002"/>
    <n v="530157.42000000004"/>
    <n v="1715900"/>
    <n v="1207091.1299999999"/>
    <n v="3453148.55"/>
  </r>
  <r>
    <x v="4"/>
    <x v="0"/>
    <x v="0"/>
    <x v="18"/>
    <n v="11853"/>
    <n v="55781596.719999999"/>
    <n v="5418930.7199999997"/>
    <n v="9103900"/>
    <n v="10992099.16"/>
    <n v="25514929.879999999"/>
  </r>
  <r>
    <x v="2"/>
    <x v="1"/>
    <x v="1"/>
    <x v="18"/>
    <n v="1590"/>
    <n v="5117516.37"/>
    <n v="484255.55"/>
    <n v="1434400"/>
    <n v="1081792.1499999999"/>
    <n v="3000447.7"/>
  </r>
  <r>
    <x v="2"/>
    <x v="0"/>
    <x v="0"/>
    <x v="18"/>
    <n v="11556"/>
    <n v="61804013.810000002"/>
    <n v="6043809.5099999998"/>
    <n v="9110400"/>
    <n v="12094761.279999999"/>
    <n v="27248970.789999999"/>
  </r>
  <r>
    <x v="3"/>
    <x v="0"/>
    <x v="0"/>
    <x v="19"/>
    <n v="1"/>
    <n v="3500"/>
    <n v="350"/>
    <n v="1300"/>
    <n v="824"/>
    <n v="2474"/>
  </r>
  <r>
    <x v="1"/>
    <x v="0"/>
    <x v="0"/>
    <x v="20"/>
    <n v="1"/>
    <n v="3800"/>
    <n v="380"/>
    <n v="500"/>
    <n v="748.8"/>
    <n v="1628.8"/>
  </r>
  <r>
    <x v="0"/>
    <x v="1"/>
    <x v="1"/>
    <x v="20"/>
    <n v="2"/>
    <n v="2600"/>
    <n v="260"/>
    <n v="1800"/>
    <n v="745.6"/>
    <n v="2805.6"/>
  </r>
  <r>
    <x v="0"/>
    <x v="0"/>
    <x v="0"/>
    <x v="20"/>
    <n v="2"/>
    <n v="8250"/>
    <n v="825"/>
    <n v="1000"/>
    <n v="1612"/>
    <n v="3437"/>
  </r>
  <r>
    <x v="3"/>
    <x v="1"/>
    <x v="1"/>
    <x v="20"/>
    <n v="1"/>
    <n v="2050"/>
    <n v="205"/>
    <n v="800"/>
    <n v="488.8"/>
    <n v="1493.8"/>
  </r>
  <r>
    <x v="3"/>
    <x v="0"/>
    <x v="0"/>
    <x v="20"/>
    <n v="5"/>
    <n v="12800"/>
    <n v="1280"/>
    <n v="4800"/>
    <n v="3020.8"/>
    <n v="9100.7999999999993"/>
  </r>
  <r>
    <x v="4"/>
    <x v="0"/>
    <x v="0"/>
    <x v="20"/>
    <n v="3"/>
    <n v="6550"/>
    <n v="655"/>
    <n v="3000"/>
    <n v="1632.8"/>
    <n v="5287.8"/>
  </r>
  <r>
    <x v="2"/>
    <x v="1"/>
    <x v="1"/>
    <x v="20"/>
    <n v="1"/>
    <n v="522"/>
    <n v="52.2"/>
    <n v="1100"/>
    <n v="267.87"/>
    <n v="1420.07"/>
  </r>
  <r>
    <x v="2"/>
    <x v="0"/>
    <x v="0"/>
    <x v="20"/>
    <n v="3"/>
    <n v="4413.5"/>
    <n v="441.35"/>
    <n v="3000"/>
    <n v="1256.77"/>
    <n v="4698.12"/>
  </r>
  <r>
    <x v="1"/>
    <x v="1"/>
    <x v="1"/>
    <x v="21"/>
    <n v="1"/>
    <n v="10750"/>
    <n v="1075"/>
    <n v="500"/>
    <n v="1972"/>
    <n v="3547"/>
  </r>
  <r>
    <x v="2"/>
    <x v="0"/>
    <x v="0"/>
    <x v="21"/>
    <n v="3"/>
    <n v="41093.599999999999"/>
    <n v="4109.3599999999997"/>
    <n v="1500"/>
    <n v="7472.47"/>
    <n v="13081.83"/>
  </r>
  <r>
    <x v="1"/>
    <x v="1"/>
    <x v="1"/>
    <x v="22"/>
    <n v="2"/>
    <n v="14940"/>
    <n v="1494"/>
    <n v="1000"/>
    <n v="2789.44"/>
    <n v="5283.44"/>
  </r>
  <r>
    <x v="1"/>
    <x v="0"/>
    <x v="0"/>
    <x v="22"/>
    <n v="4"/>
    <n v="10436.700000000001"/>
    <n v="1043.67"/>
    <n v="2000"/>
    <n v="2156.86"/>
    <n v="5200.53"/>
  </r>
  <r>
    <x v="0"/>
    <x v="1"/>
    <x v="1"/>
    <x v="22"/>
    <n v="4"/>
    <n v="20084.53"/>
    <n v="2008.45"/>
    <n v="500"/>
    <n v="3614.88"/>
    <n v="6123.33"/>
  </r>
  <r>
    <x v="0"/>
    <x v="0"/>
    <x v="0"/>
    <x v="22"/>
    <n v="6"/>
    <n v="17375"/>
    <n v="1737.5"/>
    <n v="3200"/>
    <n v="3570"/>
    <n v="8507.5"/>
  </r>
  <r>
    <x v="3"/>
    <x v="1"/>
    <x v="1"/>
    <x v="22"/>
    <n v="1"/>
    <n v="1500"/>
    <n v="150"/>
    <n v="500"/>
    <n v="344"/>
    <n v="994"/>
  </r>
  <r>
    <x v="4"/>
    <x v="0"/>
    <x v="0"/>
    <x v="22"/>
    <n v="3"/>
    <n v="9048"/>
    <n v="904.8"/>
    <n v="1500"/>
    <n v="1832.44"/>
    <n v="4237.24"/>
  </r>
  <r>
    <x v="0"/>
    <x v="1"/>
    <x v="1"/>
    <x v="23"/>
    <n v="1"/>
    <n v="1100"/>
    <n v="110"/>
    <n v="700"/>
    <n v="305.60000000000002"/>
    <n v="1115.5999999999999"/>
  </r>
  <r>
    <x v="1"/>
    <x v="1"/>
    <x v="1"/>
    <x v="24"/>
    <n v="239"/>
    <n v="578660.12"/>
    <n v="57066.01"/>
    <n v="118500"/>
    <n v="119396.18"/>
    <n v="294962.19"/>
  </r>
  <r>
    <x v="1"/>
    <x v="0"/>
    <x v="0"/>
    <x v="24"/>
    <n v="370"/>
    <n v="950683.68"/>
    <n v="92411.85"/>
    <n v="178500"/>
    <n v="191204.85"/>
    <n v="462116.7"/>
  </r>
  <r>
    <x v="0"/>
    <x v="2"/>
    <x v="2"/>
    <x v="24"/>
    <n v="1"/>
    <n v="1950"/>
    <n v="195"/>
    <n v="500"/>
    <n v="423.2"/>
    <n v="1118.2"/>
  </r>
  <r>
    <x v="0"/>
    <x v="1"/>
    <x v="1"/>
    <x v="24"/>
    <n v="294"/>
    <n v="573055.72"/>
    <n v="50161.07"/>
    <n v="204100"/>
    <n v="120939.49"/>
    <n v="375200.56"/>
  </r>
  <r>
    <x v="0"/>
    <x v="0"/>
    <x v="0"/>
    <x v="24"/>
    <n v="333"/>
    <n v="776220.69"/>
    <n v="74952.070000000007"/>
    <n v="200000"/>
    <n v="163915.64000000001"/>
    <n v="438867.71"/>
  </r>
  <r>
    <x v="3"/>
    <x v="2"/>
    <x v="2"/>
    <x v="24"/>
    <n v="1"/>
    <n v="4600"/>
    <n v="460"/>
    <n v="500"/>
    <n v="889.6"/>
    <n v="1849.6"/>
  </r>
  <r>
    <x v="3"/>
    <x v="1"/>
    <x v="1"/>
    <x v="24"/>
    <n v="226"/>
    <n v="445111.43"/>
    <n v="43829.11"/>
    <n v="191300"/>
    <n v="107747.19"/>
    <n v="342876.3"/>
  </r>
  <r>
    <x v="3"/>
    <x v="0"/>
    <x v="0"/>
    <x v="24"/>
    <n v="325"/>
    <n v="573427.79"/>
    <n v="56458.65"/>
    <n v="248800"/>
    <n v="139167.07999999999"/>
    <n v="444425.73"/>
  </r>
  <r>
    <x v="4"/>
    <x v="1"/>
    <x v="1"/>
    <x v="24"/>
    <n v="159"/>
    <n v="249946.96"/>
    <n v="24794.65"/>
    <n v="136700"/>
    <n v="65510.51"/>
    <n v="227005.16"/>
  </r>
  <r>
    <x v="4"/>
    <x v="0"/>
    <x v="0"/>
    <x v="24"/>
    <n v="283"/>
    <n v="502211.88"/>
    <n v="49536.13"/>
    <n v="227600"/>
    <n v="123599.33"/>
    <n v="400735.46"/>
  </r>
  <r>
    <x v="2"/>
    <x v="1"/>
    <x v="1"/>
    <x v="24"/>
    <n v="142"/>
    <n v="351152.38"/>
    <n v="35115.160000000003"/>
    <n v="122800"/>
    <n v="81450.649999999994"/>
    <n v="239365.81"/>
  </r>
  <r>
    <x v="2"/>
    <x v="0"/>
    <x v="0"/>
    <x v="24"/>
    <n v="278"/>
    <n v="507691.99"/>
    <n v="50133.64"/>
    <n v="220800"/>
    <n v="123563.18"/>
    <n v="394496.82"/>
  </r>
  <r>
    <x v="1"/>
    <x v="2"/>
    <x v="2"/>
    <x v="25"/>
    <n v="7"/>
    <n v="18367.89"/>
    <n v="1836.79"/>
    <n v="3500"/>
    <n v="3792.75"/>
    <n v="9129.5400000000009"/>
  </r>
  <r>
    <x v="1"/>
    <x v="1"/>
    <x v="1"/>
    <x v="25"/>
    <n v="161"/>
    <n v="817440.95"/>
    <n v="72955.72"/>
    <n v="71000"/>
    <n v="139762.07"/>
    <n v="283717.78000000003"/>
  </r>
  <r>
    <x v="1"/>
    <x v="0"/>
    <x v="0"/>
    <x v="25"/>
    <n v="355"/>
    <n v="2769227.43"/>
    <n v="263655"/>
    <n v="170000"/>
    <n v="490589.6"/>
    <n v="924244.59"/>
  </r>
  <r>
    <x v="0"/>
    <x v="2"/>
    <x v="2"/>
    <x v="25"/>
    <n v="3"/>
    <n v="4222.28"/>
    <n v="422.23"/>
    <n v="1800"/>
    <n v="1031.1199999999999"/>
    <n v="3253.35"/>
  </r>
  <r>
    <x v="0"/>
    <x v="1"/>
    <x v="1"/>
    <x v="25"/>
    <n v="229"/>
    <n v="881543.98"/>
    <n v="83578.05"/>
    <n v="164600"/>
    <n v="173433.37"/>
    <n v="421611.42"/>
  </r>
  <r>
    <x v="0"/>
    <x v="0"/>
    <x v="0"/>
    <x v="25"/>
    <n v="253"/>
    <n v="1770787.83"/>
    <n v="159222.78"/>
    <n v="154600"/>
    <n v="303162.23999999999"/>
    <n v="616985.03"/>
  </r>
  <r>
    <x v="0"/>
    <x v="4"/>
    <x v="4"/>
    <x v="25"/>
    <n v="1"/>
    <n v="4050"/>
    <n v="405"/>
    <n v="900"/>
    <n v="856.8"/>
    <n v="2161.8000000000002"/>
  </r>
  <r>
    <x v="3"/>
    <x v="2"/>
    <x v="2"/>
    <x v="25"/>
    <n v="2"/>
    <n v="2302.1999999999998"/>
    <n v="230.22"/>
    <n v="1600"/>
    <n v="661.18"/>
    <n v="2491.4"/>
  </r>
  <r>
    <x v="3"/>
    <x v="1"/>
    <x v="1"/>
    <x v="25"/>
    <n v="187"/>
    <n v="574592.72"/>
    <n v="53284.23"/>
    <n v="137300"/>
    <n v="115748.19"/>
    <n v="306332.42"/>
  </r>
  <r>
    <x v="3"/>
    <x v="0"/>
    <x v="0"/>
    <x v="25"/>
    <n v="379"/>
    <n v="1782440.16"/>
    <n v="110729.29"/>
    <n v="190800"/>
    <n v="225411.49"/>
    <n v="526940.78"/>
  </r>
  <r>
    <x v="4"/>
    <x v="1"/>
    <x v="1"/>
    <x v="25"/>
    <n v="148"/>
    <n v="474683"/>
    <n v="43972.4"/>
    <n v="117600"/>
    <n v="96211.17"/>
    <n v="257783.57"/>
  </r>
  <r>
    <x v="4"/>
    <x v="0"/>
    <x v="0"/>
    <x v="25"/>
    <n v="271"/>
    <n v="1244398.45"/>
    <n v="90101.32"/>
    <n v="178000"/>
    <n v="185940.33"/>
    <n v="454041.65"/>
  </r>
  <r>
    <x v="2"/>
    <x v="1"/>
    <x v="1"/>
    <x v="25"/>
    <n v="157"/>
    <n v="437969.52"/>
    <n v="41936.17"/>
    <n v="124400"/>
    <n v="93711.52"/>
    <n v="260047.69"/>
  </r>
  <r>
    <x v="2"/>
    <x v="0"/>
    <x v="0"/>
    <x v="25"/>
    <n v="273"/>
    <n v="1026790.64"/>
    <n v="84104.25"/>
    <n v="193600"/>
    <n v="178999.41"/>
    <n v="456703.66"/>
  </r>
  <r>
    <x v="2"/>
    <x v="3"/>
    <x v="3"/>
    <x v="25"/>
    <n v="1"/>
    <n v="7921.9"/>
    <n v="0"/>
    <n v="0"/>
    <n v="0"/>
    <n v="0"/>
  </r>
  <r>
    <x v="1"/>
    <x v="1"/>
    <x v="1"/>
    <x v="26"/>
    <n v="2"/>
    <n v="10468"/>
    <n v="1046.8"/>
    <n v="1000"/>
    <n v="2002.37"/>
    <n v="4049.17"/>
  </r>
  <r>
    <x v="1"/>
    <x v="0"/>
    <x v="0"/>
    <x v="26"/>
    <n v="3"/>
    <n v="252227.23"/>
    <n v="25222.720000000001"/>
    <n v="1500"/>
    <n v="44631.99"/>
    <n v="71354.720000000001"/>
  </r>
  <r>
    <x v="0"/>
    <x v="2"/>
    <x v="2"/>
    <x v="26"/>
    <n v="3"/>
    <n v="18900"/>
    <n v="1890"/>
    <n v="1500"/>
    <n v="3566.4"/>
    <n v="6956.4"/>
  </r>
  <r>
    <x v="3"/>
    <x v="2"/>
    <x v="2"/>
    <x v="26"/>
    <n v="3"/>
    <n v="6000"/>
    <n v="600"/>
    <n v="1500"/>
    <n v="1296"/>
    <n v="3396"/>
  </r>
  <r>
    <x v="3"/>
    <x v="1"/>
    <x v="1"/>
    <x v="26"/>
    <n v="1"/>
    <n v="3200"/>
    <n v="320"/>
    <n v="1500"/>
    <n v="803.2"/>
    <n v="2623.2"/>
  </r>
  <r>
    <x v="3"/>
    <x v="0"/>
    <x v="0"/>
    <x v="26"/>
    <n v="2"/>
    <n v="15885.9"/>
    <n v="1588.58"/>
    <n v="1000"/>
    <n v="2955.91"/>
    <n v="5544.49"/>
  </r>
  <r>
    <x v="4"/>
    <x v="1"/>
    <x v="1"/>
    <x v="26"/>
    <n v="1"/>
    <n v="2950"/>
    <n v="295"/>
    <n v="500"/>
    <n v="599.20000000000005"/>
    <n v="1394.2"/>
  </r>
  <r>
    <x v="1"/>
    <x v="2"/>
    <x v="2"/>
    <x v="27"/>
    <n v="7"/>
    <n v="4563.1899999999996"/>
    <n v="456.32"/>
    <n v="3500"/>
    <n v="1363.12"/>
    <n v="5319.44"/>
  </r>
  <r>
    <x v="1"/>
    <x v="1"/>
    <x v="1"/>
    <x v="27"/>
    <n v="19"/>
    <n v="218893.05"/>
    <n v="21889.31"/>
    <n v="9500"/>
    <n v="40045.18"/>
    <n v="71434.48"/>
  </r>
  <r>
    <x v="1"/>
    <x v="0"/>
    <x v="0"/>
    <x v="27"/>
    <n v="4"/>
    <n v="34142.92"/>
    <n v="3414.29"/>
    <n v="2000"/>
    <n v="6329.15"/>
    <n v="11743.45"/>
  </r>
  <r>
    <x v="0"/>
    <x v="2"/>
    <x v="2"/>
    <x v="27"/>
    <n v="7"/>
    <n v="3491.37"/>
    <n v="349.14"/>
    <n v="3500"/>
    <n v="1174.48"/>
    <n v="5023.62"/>
  </r>
  <r>
    <x v="0"/>
    <x v="1"/>
    <x v="1"/>
    <x v="27"/>
    <n v="9"/>
    <n v="10254.629999999999"/>
    <n v="1025.46"/>
    <n v="4500"/>
    <n v="2524.81"/>
    <n v="8050.28"/>
  </r>
  <r>
    <x v="0"/>
    <x v="0"/>
    <x v="0"/>
    <x v="27"/>
    <n v="1"/>
    <n v="7450"/>
    <n v="745"/>
    <n v="500"/>
    <n v="1391.2"/>
    <n v="2636.2"/>
  </r>
  <r>
    <x v="3"/>
    <x v="2"/>
    <x v="2"/>
    <x v="27"/>
    <n v="1"/>
    <n v="113"/>
    <n v="11.3"/>
    <n v="500"/>
    <n v="99.89"/>
    <n v="611.19000000000005"/>
  </r>
  <r>
    <x v="3"/>
    <x v="1"/>
    <x v="1"/>
    <x v="27"/>
    <n v="5"/>
    <n v="4046.98"/>
    <n v="404.69"/>
    <n v="2000"/>
    <n v="1032.26"/>
    <n v="3436.95"/>
  </r>
  <r>
    <x v="3"/>
    <x v="0"/>
    <x v="0"/>
    <x v="27"/>
    <n v="1"/>
    <n v="1897.61"/>
    <n v="189.76"/>
    <n v="500"/>
    <n v="413.98"/>
    <n v="1103.74"/>
  </r>
  <r>
    <x v="4"/>
    <x v="1"/>
    <x v="1"/>
    <x v="27"/>
    <n v="3"/>
    <n v="4440.7299999999996"/>
    <n v="444.06"/>
    <n v="1500"/>
    <n v="1021.55"/>
    <n v="2965.61"/>
  </r>
  <r>
    <x v="2"/>
    <x v="1"/>
    <x v="1"/>
    <x v="27"/>
    <n v="9"/>
    <n v="10349.6"/>
    <n v="1034.94"/>
    <n v="4700"/>
    <n v="2573.5"/>
    <n v="8308.44"/>
  </r>
  <r>
    <x v="2"/>
    <x v="0"/>
    <x v="0"/>
    <x v="27"/>
    <n v="2"/>
    <n v="2132.29"/>
    <n v="213.22"/>
    <n v="1000"/>
    <n v="535.28"/>
    <n v="1748.5"/>
  </r>
  <r>
    <x v="2"/>
    <x v="5"/>
    <x v="3"/>
    <x v="27"/>
    <n v="1"/>
    <n v="650"/>
    <n v="65"/>
    <n v="500"/>
    <n v="194.4"/>
    <n v="759.4"/>
  </r>
  <r>
    <x v="1"/>
    <x v="1"/>
    <x v="1"/>
    <x v="28"/>
    <n v="139"/>
    <n v="761106.63"/>
    <n v="74720.66"/>
    <n v="68000"/>
    <n v="142388.37"/>
    <n v="285109.03000000003"/>
  </r>
  <r>
    <x v="1"/>
    <x v="0"/>
    <x v="0"/>
    <x v="28"/>
    <n v="133"/>
    <n v="1144087.71"/>
    <n v="104130.84"/>
    <n v="61500"/>
    <n v="193110.28"/>
    <n v="358741.12"/>
  </r>
  <r>
    <x v="0"/>
    <x v="1"/>
    <x v="1"/>
    <x v="28"/>
    <n v="131"/>
    <n v="348287.72"/>
    <n v="34047.99"/>
    <n v="83300"/>
    <n v="73252.460000000006"/>
    <n v="190600.45"/>
  </r>
  <r>
    <x v="0"/>
    <x v="0"/>
    <x v="0"/>
    <x v="28"/>
    <n v="122"/>
    <n v="703897.56"/>
    <n v="63809.760000000002"/>
    <n v="63400"/>
    <n v="122449.17"/>
    <n v="249658.93"/>
  </r>
  <r>
    <x v="3"/>
    <x v="1"/>
    <x v="1"/>
    <x v="28"/>
    <n v="73"/>
    <n v="132803.94"/>
    <n v="12950.39"/>
    <n v="54400"/>
    <n v="31496.65"/>
    <n v="98847.039999999994"/>
  </r>
  <r>
    <x v="3"/>
    <x v="0"/>
    <x v="0"/>
    <x v="28"/>
    <n v="101"/>
    <n v="446283.28"/>
    <n v="43678.32"/>
    <n v="67500"/>
    <n v="87673.83"/>
    <n v="198852.15"/>
  </r>
  <r>
    <x v="4"/>
    <x v="1"/>
    <x v="1"/>
    <x v="28"/>
    <n v="57"/>
    <n v="108009.29"/>
    <n v="10700.91"/>
    <n v="42000"/>
    <n v="25553.59"/>
    <n v="78254.5"/>
  </r>
  <r>
    <x v="4"/>
    <x v="0"/>
    <x v="0"/>
    <x v="28"/>
    <n v="75"/>
    <n v="246375.44"/>
    <n v="22672.5"/>
    <n v="52300"/>
    <n v="48271.59"/>
    <n v="123244.09"/>
  </r>
  <r>
    <x v="2"/>
    <x v="1"/>
    <x v="1"/>
    <x v="28"/>
    <n v="58"/>
    <n v="107584.17"/>
    <n v="10521.58"/>
    <n v="42000"/>
    <n v="25237.99"/>
    <n v="77759.570000000007"/>
  </r>
  <r>
    <x v="2"/>
    <x v="0"/>
    <x v="0"/>
    <x v="28"/>
    <n v="106"/>
    <n v="414617.03"/>
    <n v="39086.589999999997"/>
    <n v="73300"/>
    <n v="80520.34"/>
    <n v="192906.93"/>
  </r>
  <r>
    <x v="1"/>
    <x v="1"/>
    <x v="1"/>
    <x v="29"/>
    <n v="1"/>
    <n v="1470"/>
    <n v="147"/>
    <n v="500"/>
    <n v="338.72"/>
    <n v="985.72"/>
  </r>
  <r>
    <x v="0"/>
    <x v="0"/>
    <x v="0"/>
    <x v="29"/>
    <n v="1"/>
    <n v="3050"/>
    <n v="305"/>
    <n v="500"/>
    <n v="616.79999999999995"/>
    <n v="1421.8"/>
  </r>
  <r>
    <x v="3"/>
    <x v="1"/>
    <x v="1"/>
    <x v="29"/>
    <n v="1"/>
    <n v="1572.5"/>
    <n v="157.25"/>
    <n v="700"/>
    <n v="388.76"/>
    <n v="1246.01"/>
  </r>
  <r>
    <x v="4"/>
    <x v="1"/>
    <x v="1"/>
    <x v="29"/>
    <n v="1"/>
    <n v="1746"/>
    <n v="174.6"/>
    <n v="500"/>
    <n v="387.29"/>
    <n v="1061.8900000000001"/>
  </r>
  <r>
    <x v="2"/>
    <x v="0"/>
    <x v="0"/>
    <x v="29"/>
    <n v="1"/>
    <n v="3500"/>
    <n v="350"/>
    <n v="700"/>
    <n v="728"/>
    <n v="1778"/>
  </r>
  <r>
    <x v="1"/>
    <x v="0"/>
    <x v="0"/>
    <x v="30"/>
    <n v="1"/>
    <n v="1700"/>
    <n v="170"/>
    <n v="500"/>
    <n v="379.2"/>
    <n v="1049.2"/>
  </r>
  <r>
    <x v="3"/>
    <x v="0"/>
    <x v="0"/>
    <x v="30"/>
    <n v="1"/>
    <n v="7600"/>
    <n v="760"/>
    <n v="500"/>
    <n v="1417.6"/>
    <n v="2677.6"/>
  </r>
  <r>
    <x v="1"/>
    <x v="0"/>
    <x v="0"/>
    <x v="31"/>
    <n v="1"/>
    <n v="4050"/>
    <n v="405"/>
    <n v="500"/>
    <n v="792.8"/>
    <n v="1697.8"/>
  </r>
  <r>
    <x v="3"/>
    <x v="0"/>
    <x v="0"/>
    <x v="31"/>
    <n v="1"/>
    <n v="8835"/>
    <n v="883.5"/>
    <n v="500"/>
    <n v="1634.96"/>
    <n v="3018.46"/>
  </r>
  <r>
    <x v="2"/>
    <x v="0"/>
    <x v="0"/>
    <x v="31"/>
    <n v="1"/>
    <n v="5000"/>
    <n v="500"/>
    <n v="700"/>
    <n v="992"/>
    <n v="2192"/>
  </r>
  <r>
    <x v="3"/>
    <x v="0"/>
    <x v="0"/>
    <x v="32"/>
    <n v="1"/>
    <n v="500"/>
    <n v="50"/>
    <n v="900"/>
    <n v="232"/>
    <n v="1182"/>
  </r>
  <r>
    <x v="4"/>
    <x v="0"/>
    <x v="0"/>
    <x v="33"/>
    <n v="2"/>
    <n v="7102.4"/>
    <n v="710.24"/>
    <n v="1600"/>
    <n v="1506.02"/>
    <n v="3816.26"/>
  </r>
  <r>
    <x v="2"/>
    <x v="0"/>
    <x v="0"/>
    <x v="33"/>
    <n v="1"/>
    <n v="1087"/>
    <n v="108.7"/>
    <n v="1000"/>
    <n v="351.31"/>
    <n v="1460.01"/>
  </r>
  <r>
    <x v="1"/>
    <x v="1"/>
    <x v="1"/>
    <x v="34"/>
    <n v="65"/>
    <n v="522006.34"/>
    <n v="47800.63"/>
    <n v="31000"/>
    <n v="89089.12"/>
    <n v="167889.75"/>
  </r>
  <r>
    <x v="1"/>
    <x v="0"/>
    <x v="0"/>
    <x v="34"/>
    <n v="125"/>
    <n v="1637845"/>
    <n v="149344.5"/>
    <n v="59500"/>
    <n v="272366.32"/>
    <n v="481210.82"/>
  </r>
  <r>
    <x v="0"/>
    <x v="1"/>
    <x v="1"/>
    <x v="34"/>
    <n v="51"/>
    <n v="395792.24"/>
    <n v="39349.22"/>
    <n v="41800"/>
    <n v="75942.63"/>
    <n v="157091.85999999999"/>
  </r>
  <r>
    <x v="0"/>
    <x v="0"/>
    <x v="0"/>
    <x v="34"/>
    <n v="112"/>
    <n v="1141581.95"/>
    <n v="111144.79"/>
    <n v="71900"/>
    <n v="207118.84"/>
    <n v="390163.63"/>
  </r>
  <r>
    <x v="3"/>
    <x v="2"/>
    <x v="2"/>
    <x v="34"/>
    <n v="1"/>
    <n v="690"/>
    <n v="69"/>
    <n v="500"/>
    <n v="201.44"/>
    <n v="770.44"/>
  </r>
  <r>
    <x v="3"/>
    <x v="1"/>
    <x v="1"/>
    <x v="34"/>
    <n v="53"/>
    <n v="274538.71000000002"/>
    <n v="27158.86"/>
    <n v="46400"/>
    <n v="55223.57"/>
    <n v="128782.43"/>
  </r>
  <r>
    <x v="3"/>
    <x v="0"/>
    <x v="0"/>
    <x v="34"/>
    <n v="120"/>
    <n v="1085859.98"/>
    <n v="103789.87"/>
    <n v="89800"/>
    <n v="197038.13"/>
    <n v="390628"/>
  </r>
  <r>
    <x v="4"/>
    <x v="1"/>
    <x v="1"/>
    <x v="34"/>
    <n v="42"/>
    <n v="315313.32"/>
    <n v="31129.29"/>
    <n v="39000"/>
    <n v="61027.5"/>
    <n v="131156.79"/>
  </r>
  <r>
    <x v="4"/>
    <x v="0"/>
    <x v="0"/>
    <x v="34"/>
    <n v="127"/>
    <n v="1158663.18"/>
    <n v="107532.41"/>
    <n v="96700"/>
    <n v="204728.91"/>
    <n v="408961.32"/>
  </r>
  <r>
    <x v="2"/>
    <x v="1"/>
    <x v="1"/>
    <x v="34"/>
    <n v="30"/>
    <n v="93163.64"/>
    <n v="9133.6299999999992"/>
    <n v="33700"/>
    <n v="21467.17"/>
    <n v="64300.800000000003"/>
  </r>
  <r>
    <x v="2"/>
    <x v="0"/>
    <x v="0"/>
    <x v="34"/>
    <n v="116"/>
    <n v="1518589.26"/>
    <n v="147068.85"/>
    <n v="84500"/>
    <n v="271594.84000000003"/>
    <n v="503163.69"/>
  </r>
  <r>
    <x v="1"/>
    <x v="1"/>
    <x v="1"/>
    <x v="35"/>
    <n v="2"/>
    <n v="22452.560000000001"/>
    <n v="2245.2600000000002"/>
    <n v="1000"/>
    <n v="4111.6499999999996"/>
    <n v="7356.91"/>
  </r>
  <r>
    <x v="1"/>
    <x v="0"/>
    <x v="0"/>
    <x v="35"/>
    <n v="3"/>
    <n v="34602.910000000003"/>
    <n v="1940.29"/>
    <n v="1000"/>
    <n v="3574.91"/>
    <n v="6515.2"/>
  </r>
  <r>
    <x v="2"/>
    <x v="1"/>
    <x v="1"/>
    <x v="35"/>
    <n v="1"/>
    <n v="10218"/>
    <n v="1021.8"/>
    <n v="2100"/>
    <n v="2134.36"/>
    <n v="5256.16"/>
  </r>
  <r>
    <x v="1"/>
    <x v="1"/>
    <x v="1"/>
    <x v="36"/>
    <n v="4"/>
    <n v="51694.97"/>
    <n v="5169.5"/>
    <n v="2000"/>
    <n v="9418.31"/>
    <n v="16587.810000000001"/>
  </r>
  <r>
    <x v="1"/>
    <x v="0"/>
    <x v="0"/>
    <x v="36"/>
    <n v="2"/>
    <n v="30911.55"/>
    <n v="3091.16"/>
    <n v="1000"/>
    <n v="5600.43"/>
    <n v="9691.59"/>
  </r>
  <r>
    <x v="0"/>
    <x v="1"/>
    <x v="1"/>
    <x v="36"/>
    <n v="4"/>
    <n v="46979.67"/>
    <n v="4697.97"/>
    <n v="2000"/>
    <n v="8588.42"/>
    <n v="15286.39"/>
  </r>
  <r>
    <x v="0"/>
    <x v="0"/>
    <x v="0"/>
    <x v="36"/>
    <n v="3"/>
    <n v="42934.17"/>
    <n v="4293.42"/>
    <n v="1500"/>
    <n v="7796.41"/>
    <n v="13589.83"/>
  </r>
  <r>
    <x v="1"/>
    <x v="1"/>
    <x v="1"/>
    <x v="37"/>
    <n v="34"/>
    <n v="175815.88"/>
    <n v="17581.59"/>
    <n v="17000"/>
    <n v="33663.589999999997"/>
    <n v="68245.179999999993"/>
  </r>
  <r>
    <x v="1"/>
    <x v="0"/>
    <x v="0"/>
    <x v="37"/>
    <n v="142"/>
    <n v="1339431.1499999999"/>
    <n v="132129.72"/>
    <n v="69000"/>
    <n v="243588.3"/>
    <n v="444718.01"/>
  </r>
  <r>
    <x v="0"/>
    <x v="1"/>
    <x v="1"/>
    <x v="37"/>
    <n v="42"/>
    <n v="149578.28"/>
    <n v="14957.83"/>
    <n v="28500"/>
    <n v="30885.78"/>
    <n v="74343.61"/>
  </r>
  <r>
    <x v="0"/>
    <x v="0"/>
    <x v="0"/>
    <x v="37"/>
    <n v="122"/>
    <n v="875693.73"/>
    <n v="87179.37"/>
    <n v="70400"/>
    <n v="164699.70000000001"/>
    <n v="322279.07"/>
  </r>
  <r>
    <x v="3"/>
    <x v="1"/>
    <x v="1"/>
    <x v="37"/>
    <n v="31"/>
    <n v="77002.83"/>
    <n v="7395.28"/>
    <n v="25500"/>
    <n v="17095.669999999998"/>
    <n v="49990.95"/>
  </r>
  <r>
    <x v="3"/>
    <x v="0"/>
    <x v="0"/>
    <x v="37"/>
    <n v="106"/>
    <n v="445956.06"/>
    <n v="39620.089999999997"/>
    <n v="70200"/>
    <n v="80963.37"/>
    <n v="190783.46"/>
  </r>
  <r>
    <x v="4"/>
    <x v="1"/>
    <x v="1"/>
    <x v="37"/>
    <n v="24"/>
    <n v="49997.5"/>
    <n v="4689.75"/>
    <n v="20000"/>
    <n v="11453.93"/>
    <n v="36143.68"/>
  </r>
  <r>
    <x v="4"/>
    <x v="0"/>
    <x v="0"/>
    <x v="37"/>
    <n v="113"/>
    <n v="381994.57"/>
    <n v="35563.83"/>
    <n v="76700"/>
    <n v="74864.33"/>
    <n v="187128.16"/>
  </r>
  <r>
    <x v="2"/>
    <x v="1"/>
    <x v="1"/>
    <x v="37"/>
    <n v="23"/>
    <n v="60734.400000000001"/>
    <n v="6073.44"/>
    <n v="19900"/>
    <n v="13873.21"/>
    <n v="39846.65"/>
  </r>
  <r>
    <x v="2"/>
    <x v="0"/>
    <x v="0"/>
    <x v="37"/>
    <n v="131"/>
    <n v="454641.56"/>
    <n v="44919.06"/>
    <n v="96100"/>
    <n v="94433.48"/>
    <n v="235452.54"/>
  </r>
  <r>
    <x v="1"/>
    <x v="1"/>
    <x v="1"/>
    <x v="38"/>
    <n v="1"/>
    <n v="4850"/>
    <n v="0"/>
    <n v="0"/>
    <n v="0"/>
    <n v="0"/>
  </r>
  <r>
    <x v="1"/>
    <x v="0"/>
    <x v="0"/>
    <x v="38"/>
    <n v="1"/>
    <n v="3400"/>
    <n v="340"/>
    <n v="500"/>
    <n v="678.4"/>
    <n v="1518.4"/>
  </r>
  <r>
    <x v="0"/>
    <x v="1"/>
    <x v="1"/>
    <x v="38"/>
    <n v="1"/>
    <n v="3250"/>
    <n v="325"/>
    <n v="500"/>
    <n v="652"/>
    <n v="1477"/>
  </r>
  <r>
    <x v="3"/>
    <x v="1"/>
    <x v="1"/>
    <x v="38"/>
    <n v="1"/>
    <n v="2250"/>
    <n v="225"/>
    <n v="500"/>
    <n v="476"/>
    <n v="1201"/>
  </r>
  <r>
    <x v="3"/>
    <x v="0"/>
    <x v="0"/>
    <x v="38"/>
    <n v="1"/>
    <n v="2800"/>
    <n v="280"/>
    <n v="500"/>
    <n v="572.79999999999995"/>
    <n v="1352.8"/>
  </r>
  <r>
    <x v="4"/>
    <x v="1"/>
    <x v="1"/>
    <x v="38"/>
    <n v="1"/>
    <n v="2500"/>
    <n v="250"/>
    <n v="500"/>
    <n v="520"/>
    <n v="1270"/>
  </r>
  <r>
    <x v="4"/>
    <x v="0"/>
    <x v="0"/>
    <x v="38"/>
    <n v="2"/>
    <n v="11450"/>
    <n v="1145"/>
    <n v="1000"/>
    <n v="2175.1999999999998"/>
    <n v="4320.2"/>
  </r>
  <r>
    <x v="2"/>
    <x v="1"/>
    <x v="1"/>
    <x v="38"/>
    <n v="2"/>
    <n v="6182.5"/>
    <n v="618.25"/>
    <n v="1200"/>
    <n v="1280.1199999999999"/>
    <n v="3098.37"/>
  </r>
  <r>
    <x v="2"/>
    <x v="0"/>
    <x v="0"/>
    <x v="38"/>
    <n v="1"/>
    <n v="4550"/>
    <n v="455"/>
    <n v="500"/>
    <n v="880.8"/>
    <n v="1835.8"/>
  </r>
  <r>
    <x v="0"/>
    <x v="0"/>
    <x v="0"/>
    <x v="39"/>
    <n v="1"/>
    <n v="9570"/>
    <n v="957"/>
    <n v="500"/>
    <n v="1764.32"/>
    <n v="3221.32"/>
  </r>
  <r>
    <x v="1"/>
    <x v="1"/>
    <x v="1"/>
    <x v="40"/>
    <n v="106"/>
    <n v="758479.31"/>
    <n v="58521.21"/>
    <n v="45000"/>
    <n v="110197.33"/>
    <n v="213718.55"/>
  </r>
  <r>
    <x v="1"/>
    <x v="0"/>
    <x v="0"/>
    <x v="40"/>
    <n v="76"/>
    <n v="671452.06"/>
    <n v="56514.12"/>
    <n v="34000"/>
    <n v="104904.85"/>
    <n v="195418.97"/>
  </r>
  <r>
    <x v="0"/>
    <x v="2"/>
    <x v="2"/>
    <x v="40"/>
    <n v="1"/>
    <n v="1050"/>
    <n v="105"/>
    <n v="500"/>
    <n v="264.8"/>
    <n v="869.8"/>
  </r>
  <r>
    <x v="0"/>
    <x v="1"/>
    <x v="1"/>
    <x v="40"/>
    <n v="86"/>
    <n v="677824.87"/>
    <n v="51702.85"/>
    <n v="63100"/>
    <n v="101093.02"/>
    <n v="215895.87"/>
  </r>
  <r>
    <x v="0"/>
    <x v="0"/>
    <x v="0"/>
    <x v="40"/>
    <n v="61"/>
    <n v="603302.91"/>
    <n v="52229.19"/>
    <n v="37600"/>
    <n v="97939.37"/>
    <n v="187768.56"/>
  </r>
  <r>
    <x v="3"/>
    <x v="1"/>
    <x v="1"/>
    <x v="40"/>
    <n v="50"/>
    <n v="357942.8"/>
    <n v="31509.73"/>
    <n v="47000"/>
    <n v="62977.14"/>
    <n v="141486.87"/>
  </r>
  <r>
    <x v="3"/>
    <x v="0"/>
    <x v="0"/>
    <x v="40"/>
    <n v="69"/>
    <n v="397402.22"/>
    <n v="38130.21"/>
    <n v="50100"/>
    <n v="75125.16"/>
    <n v="163355.38"/>
  </r>
  <r>
    <x v="4"/>
    <x v="1"/>
    <x v="1"/>
    <x v="40"/>
    <n v="39"/>
    <n v="212629.16"/>
    <n v="18813.189999999999"/>
    <n v="38800"/>
    <n v="39319.199999999997"/>
    <n v="96932.39"/>
  </r>
  <r>
    <x v="4"/>
    <x v="0"/>
    <x v="0"/>
    <x v="40"/>
    <n v="53"/>
    <n v="381547.5"/>
    <n v="34519.699999999997"/>
    <n v="38200"/>
    <n v="66866.64"/>
    <n v="139586.34"/>
  </r>
  <r>
    <x v="2"/>
    <x v="1"/>
    <x v="1"/>
    <x v="40"/>
    <n v="36"/>
    <n v="201583.88"/>
    <n v="19658.310000000001"/>
    <n v="33600"/>
    <n v="39974.68"/>
    <n v="93232.99"/>
  </r>
  <r>
    <x v="2"/>
    <x v="0"/>
    <x v="0"/>
    <x v="40"/>
    <n v="62"/>
    <n v="511550.03"/>
    <n v="49540.99"/>
    <n v="39900"/>
    <n v="93576.09"/>
    <n v="183017.08"/>
  </r>
  <r>
    <x v="1"/>
    <x v="1"/>
    <x v="1"/>
    <x v="41"/>
    <n v="7"/>
    <n v="58998.05"/>
    <n v="5899.81"/>
    <n v="3500"/>
    <n v="10943.66"/>
    <n v="20343.46"/>
  </r>
  <r>
    <x v="1"/>
    <x v="0"/>
    <x v="0"/>
    <x v="41"/>
    <n v="11"/>
    <n v="170594.87"/>
    <n v="17059.490000000002"/>
    <n v="5500"/>
    <n v="30904.7"/>
    <n v="53464.18"/>
  </r>
  <r>
    <x v="0"/>
    <x v="1"/>
    <x v="1"/>
    <x v="41"/>
    <n v="4"/>
    <n v="38478.03"/>
    <n v="3847.8"/>
    <n v="2000"/>
    <n v="7092.13"/>
    <n v="12939.94"/>
  </r>
  <r>
    <x v="0"/>
    <x v="0"/>
    <x v="0"/>
    <x v="41"/>
    <n v="11"/>
    <n v="166907.47"/>
    <n v="14916.56"/>
    <n v="5300"/>
    <n v="27101.15"/>
    <n v="47317.71"/>
  </r>
  <r>
    <x v="3"/>
    <x v="0"/>
    <x v="0"/>
    <x v="41"/>
    <n v="1"/>
    <n v="1560"/>
    <n v="156"/>
    <n v="1000"/>
    <n v="434.56"/>
    <n v="1590.56"/>
  </r>
  <r>
    <x v="4"/>
    <x v="0"/>
    <x v="0"/>
    <x v="41"/>
    <n v="3"/>
    <n v="15640.99"/>
    <n v="1564.09"/>
    <n v="2000"/>
    <n v="3072.8"/>
    <n v="6636.89"/>
  </r>
  <r>
    <x v="2"/>
    <x v="0"/>
    <x v="0"/>
    <x v="41"/>
    <n v="5"/>
    <n v="17549.86"/>
    <n v="1754.98"/>
    <n v="3600"/>
    <n v="3664.77"/>
    <n v="9019.75"/>
  </r>
  <r>
    <x v="0"/>
    <x v="1"/>
    <x v="1"/>
    <x v="42"/>
    <n v="1"/>
    <n v="10620"/>
    <n v="0"/>
    <n v="0"/>
    <n v="0"/>
    <n v="0"/>
  </r>
  <r>
    <x v="0"/>
    <x v="0"/>
    <x v="0"/>
    <x v="42"/>
    <n v="2"/>
    <n v="3400"/>
    <n v="340"/>
    <n v="2100"/>
    <n v="934.4"/>
    <n v="3374.4"/>
  </r>
  <r>
    <x v="3"/>
    <x v="2"/>
    <x v="2"/>
    <x v="42"/>
    <n v="2"/>
    <n v="6320"/>
    <n v="632"/>
    <n v="1000"/>
    <n v="1272.32"/>
    <n v="2904.32"/>
  </r>
  <r>
    <x v="4"/>
    <x v="1"/>
    <x v="1"/>
    <x v="42"/>
    <n v="2"/>
    <n v="1435"/>
    <n v="143.5"/>
    <n v="1600"/>
    <n v="508.56"/>
    <n v="2252.06"/>
  </r>
  <r>
    <x v="4"/>
    <x v="0"/>
    <x v="0"/>
    <x v="42"/>
    <n v="2"/>
    <n v="4283"/>
    <n v="78.3"/>
    <n v="1100"/>
    <n v="313.8"/>
    <n v="1492.1"/>
  </r>
  <r>
    <x v="1"/>
    <x v="1"/>
    <x v="1"/>
    <x v="43"/>
    <n v="44"/>
    <n v="170393.03"/>
    <n v="14454.3"/>
    <n v="21500"/>
    <n v="28879.57"/>
    <n v="64833.88"/>
  </r>
  <r>
    <x v="1"/>
    <x v="0"/>
    <x v="0"/>
    <x v="43"/>
    <n v="81"/>
    <n v="348446.79"/>
    <n v="34554.68"/>
    <n v="40000"/>
    <n v="67216.240000000005"/>
    <n v="141770.91"/>
  </r>
  <r>
    <x v="0"/>
    <x v="1"/>
    <x v="1"/>
    <x v="43"/>
    <n v="74"/>
    <n v="169781.98"/>
    <n v="15741.8"/>
    <n v="53800"/>
    <n v="36313.56"/>
    <n v="105855.36"/>
  </r>
  <r>
    <x v="0"/>
    <x v="0"/>
    <x v="0"/>
    <x v="43"/>
    <n v="140"/>
    <n v="487759.71"/>
    <n v="47202.42"/>
    <n v="93100"/>
    <n v="97972.26"/>
    <n v="238274.68"/>
  </r>
  <r>
    <x v="3"/>
    <x v="1"/>
    <x v="1"/>
    <x v="43"/>
    <n v="67"/>
    <n v="135127.16"/>
    <n v="12568.86"/>
    <n v="59000"/>
    <n v="31561.15"/>
    <n v="103130.01"/>
  </r>
  <r>
    <x v="3"/>
    <x v="0"/>
    <x v="0"/>
    <x v="43"/>
    <n v="161"/>
    <n v="426130.79"/>
    <n v="41668.07"/>
    <n v="129500"/>
    <n v="94055.71"/>
    <n v="265223.77"/>
  </r>
  <r>
    <x v="4"/>
    <x v="1"/>
    <x v="1"/>
    <x v="43"/>
    <n v="56"/>
    <n v="109311.4"/>
    <n v="10931.12"/>
    <n v="50100"/>
    <n v="27254.7"/>
    <n v="88285.82"/>
  </r>
  <r>
    <x v="4"/>
    <x v="0"/>
    <x v="0"/>
    <x v="43"/>
    <n v="135"/>
    <n v="364186.69"/>
    <n v="36218.629999999997"/>
    <n v="104500"/>
    <n v="80464.67"/>
    <n v="221183.3"/>
  </r>
  <r>
    <x v="2"/>
    <x v="1"/>
    <x v="1"/>
    <x v="43"/>
    <n v="44"/>
    <n v="72403.44"/>
    <n v="7148.92"/>
    <n v="40600"/>
    <n v="19078.07"/>
    <n v="66826.990000000005"/>
  </r>
  <r>
    <x v="2"/>
    <x v="0"/>
    <x v="0"/>
    <x v="43"/>
    <n v="154"/>
    <n v="446071.07"/>
    <n v="44528.65"/>
    <n v="121000"/>
    <n v="97730.37"/>
    <n v="263259.02"/>
  </r>
  <r>
    <x v="1"/>
    <x v="2"/>
    <x v="2"/>
    <x v="44"/>
    <n v="1"/>
    <n v="2000"/>
    <n v="200"/>
    <n v="500"/>
    <n v="432"/>
    <n v="1132"/>
  </r>
  <r>
    <x v="1"/>
    <x v="1"/>
    <x v="1"/>
    <x v="44"/>
    <n v="18"/>
    <n v="114435.64"/>
    <n v="10296.959999999999"/>
    <n v="8500"/>
    <n v="19482.66"/>
    <n v="38279.620000000003"/>
  </r>
  <r>
    <x v="1"/>
    <x v="0"/>
    <x v="0"/>
    <x v="44"/>
    <n v="61"/>
    <n v="483684.16"/>
    <n v="37286.519999999997"/>
    <n v="26500"/>
    <n v="69864.27"/>
    <n v="133650.78"/>
  </r>
  <r>
    <x v="0"/>
    <x v="2"/>
    <x v="2"/>
    <x v="44"/>
    <n v="1"/>
    <n v="855"/>
    <n v="85.5"/>
    <n v="500"/>
    <n v="230.48"/>
    <n v="815.98"/>
  </r>
  <r>
    <x v="0"/>
    <x v="1"/>
    <x v="1"/>
    <x v="44"/>
    <n v="39"/>
    <n v="206757.12"/>
    <n v="19745.71"/>
    <n v="28500"/>
    <n v="39312.449999999997"/>
    <n v="87558.17"/>
  </r>
  <r>
    <x v="0"/>
    <x v="0"/>
    <x v="0"/>
    <x v="44"/>
    <n v="62"/>
    <n v="417950.08"/>
    <n v="37780.01"/>
    <n v="35000"/>
    <n v="72092.81"/>
    <n v="144872.82"/>
  </r>
  <r>
    <x v="3"/>
    <x v="1"/>
    <x v="1"/>
    <x v="44"/>
    <n v="42"/>
    <n v="147046.23000000001"/>
    <n v="14295.77"/>
    <n v="37900"/>
    <n v="31224.53"/>
    <n v="83420.3"/>
  </r>
  <r>
    <x v="3"/>
    <x v="0"/>
    <x v="0"/>
    <x v="44"/>
    <n v="84"/>
    <n v="547038.48"/>
    <n v="50458.85"/>
    <n v="61100"/>
    <n v="98583.51"/>
    <n v="210142.35"/>
  </r>
  <r>
    <x v="3"/>
    <x v="4"/>
    <x v="4"/>
    <x v="44"/>
    <n v="1"/>
    <n v="2800"/>
    <n v="280"/>
    <n v="900"/>
    <n v="636.79999999999995"/>
    <n v="1816.8"/>
  </r>
  <r>
    <x v="4"/>
    <x v="1"/>
    <x v="1"/>
    <x v="44"/>
    <n v="13"/>
    <n v="34748.65"/>
    <n v="3474.86"/>
    <n v="14400"/>
    <n v="8419.73"/>
    <n v="26294.59"/>
  </r>
  <r>
    <x v="4"/>
    <x v="0"/>
    <x v="0"/>
    <x v="44"/>
    <n v="75"/>
    <n v="421688.13"/>
    <n v="37935.279999999999"/>
    <n v="53300"/>
    <n v="75294.009999999995"/>
    <n v="166529.29"/>
  </r>
  <r>
    <x v="2"/>
    <x v="1"/>
    <x v="1"/>
    <x v="44"/>
    <n v="29"/>
    <n v="102840.22"/>
    <n v="10284"/>
    <n v="30600"/>
    <n v="22995.83"/>
    <n v="63879.83"/>
  </r>
  <r>
    <x v="2"/>
    <x v="0"/>
    <x v="0"/>
    <x v="44"/>
    <n v="75"/>
    <n v="356983.21"/>
    <n v="35567.78"/>
    <n v="61000"/>
    <n v="72359.240000000005"/>
    <n v="168927.02"/>
  </r>
  <r>
    <x v="1"/>
    <x v="0"/>
    <x v="0"/>
    <x v="45"/>
    <n v="20"/>
    <n v="334264"/>
    <n v="33426.400000000001"/>
    <n v="10000"/>
    <n v="60430.46"/>
    <n v="103856.86"/>
  </r>
  <r>
    <x v="0"/>
    <x v="0"/>
    <x v="0"/>
    <x v="45"/>
    <n v="16"/>
    <n v="252245"/>
    <n v="25224.5"/>
    <n v="8000"/>
    <n v="45675.12"/>
    <n v="78899.62"/>
  </r>
  <r>
    <x v="1"/>
    <x v="2"/>
    <x v="2"/>
    <x v="46"/>
    <n v="1"/>
    <n v="999"/>
    <n v="99.9"/>
    <n v="500"/>
    <n v="255.82"/>
    <n v="855.72"/>
  </r>
  <r>
    <x v="1"/>
    <x v="1"/>
    <x v="1"/>
    <x v="46"/>
    <n v="2"/>
    <n v="10725"/>
    <n v="1072.5"/>
    <n v="1000"/>
    <n v="2047.6"/>
    <n v="4120.1000000000004"/>
  </r>
  <r>
    <x v="0"/>
    <x v="1"/>
    <x v="1"/>
    <x v="46"/>
    <n v="1"/>
    <n v="1500"/>
    <n v="150"/>
    <n v="500"/>
    <n v="344"/>
    <n v="994"/>
  </r>
  <r>
    <x v="0"/>
    <x v="0"/>
    <x v="0"/>
    <x v="46"/>
    <n v="1"/>
    <n v="4550"/>
    <n v="455"/>
    <n v="700"/>
    <n v="912.8"/>
    <n v="2067.8000000000002"/>
  </r>
  <r>
    <x v="3"/>
    <x v="1"/>
    <x v="1"/>
    <x v="46"/>
    <n v="1"/>
    <n v="800"/>
    <n v="80"/>
    <n v="500"/>
    <n v="220.8"/>
    <n v="800.8"/>
  </r>
  <r>
    <x v="2"/>
    <x v="1"/>
    <x v="1"/>
    <x v="46"/>
    <n v="1"/>
    <n v="2672.52"/>
    <n v="267.25"/>
    <n v="500"/>
    <n v="550.36"/>
    <n v="1317.61"/>
  </r>
  <r>
    <x v="1"/>
    <x v="0"/>
    <x v="0"/>
    <x v="47"/>
    <n v="1"/>
    <n v="16061.6"/>
    <n v="1606.16"/>
    <n v="500"/>
    <n v="2906.84"/>
    <n v="5013"/>
  </r>
  <r>
    <x v="2"/>
    <x v="0"/>
    <x v="0"/>
    <x v="48"/>
    <n v="1"/>
    <n v="1900"/>
    <n v="190"/>
    <n v="500"/>
    <n v="414.4"/>
    <n v="1104.4000000000001"/>
  </r>
  <r>
    <x v="1"/>
    <x v="2"/>
    <x v="2"/>
    <x v="49"/>
    <n v="2"/>
    <n v="717.94"/>
    <n v="71.790000000000006"/>
    <n v="500"/>
    <n v="206.36"/>
    <n v="778.15"/>
  </r>
  <r>
    <x v="1"/>
    <x v="1"/>
    <x v="1"/>
    <x v="49"/>
    <n v="17"/>
    <n v="61558.65"/>
    <n v="4690.87"/>
    <n v="8000"/>
    <n v="9535.92"/>
    <n v="22226.79"/>
  </r>
  <r>
    <x v="1"/>
    <x v="0"/>
    <x v="0"/>
    <x v="49"/>
    <n v="5"/>
    <n v="24968.5"/>
    <n v="1311.85"/>
    <n v="2000"/>
    <n v="2628.86"/>
    <n v="5940.71"/>
  </r>
  <r>
    <x v="0"/>
    <x v="2"/>
    <x v="2"/>
    <x v="49"/>
    <n v="1"/>
    <n v="165.61"/>
    <n v="16.559999999999999"/>
    <n v="500"/>
    <n v="109.15"/>
    <n v="625.71"/>
  </r>
  <r>
    <x v="0"/>
    <x v="1"/>
    <x v="1"/>
    <x v="49"/>
    <n v="27"/>
    <n v="62023.47"/>
    <n v="6202.35"/>
    <n v="18600"/>
    <n v="13892.13"/>
    <n v="38694.480000000003"/>
  </r>
  <r>
    <x v="0"/>
    <x v="0"/>
    <x v="0"/>
    <x v="49"/>
    <n v="13"/>
    <n v="62787.11"/>
    <n v="5673.71"/>
    <n v="7500"/>
    <n v="11185.73"/>
    <n v="24359.439999999999"/>
  </r>
  <r>
    <x v="3"/>
    <x v="1"/>
    <x v="1"/>
    <x v="49"/>
    <n v="37"/>
    <n v="69715.3"/>
    <n v="6686.53"/>
    <n v="28000"/>
    <n v="16248.25"/>
    <n v="50934.78"/>
  </r>
  <r>
    <x v="3"/>
    <x v="0"/>
    <x v="0"/>
    <x v="49"/>
    <n v="20"/>
    <n v="73484.53"/>
    <n v="7348.45"/>
    <n v="15100"/>
    <n v="15349.26"/>
    <n v="37797.71"/>
  </r>
  <r>
    <x v="4"/>
    <x v="1"/>
    <x v="1"/>
    <x v="49"/>
    <n v="26"/>
    <n v="57777.41"/>
    <n v="4977.72"/>
    <n v="21100"/>
    <n v="12136.78"/>
    <n v="38214.5"/>
  </r>
  <r>
    <x v="4"/>
    <x v="0"/>
    <x v="0"/>
    <x v="49"/>
    <n v="26"/>
    <n v="91740.44"/>
    <n v="9174.0300000000007"/>
    <n v="20500"/>
    <n v="19426.27"/>
    <n v="49100.3"/>
  </r>
  <r>
    <x v="2"/>
    <x v="1"/>
    <x v="1"/>
    <x v="49"/>
    <n v="32"/>
    <n v="56464.66"/>
    <n v="5446.45"/>
    <n v="28100"/>
    <n v="14081.73"/>
    <n v="47628.18"/>
  </r>
  <r>
    <x v="2"/>
    <x v="0"/>
    <x v="0"/>
    <x v="49"/>
    <n v="24"/>
    <n v="86225.85"/>
    <n v="8622.57"/>
    <n v="19500"/>
    <n v="18295.72"/>
    <n v="46418.29"/>
  </r>
  <r>
    <x v="2"/>
    <x v="6"/>
    <x v="3"/>
    <x v="49"/>
    <n v="1"/>
    <n v="132.86000000000001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4" minRefreshableVersion="3" itemPrintTitles="1" createdVersion="4" indent="0" outline="1" outlineData="1" gridDropZones="1" multipleFieldFilters="0">
  <location ref="H3:I1105" firstHeaderRow="2" firstDataRow="2" firstDataCol="1"/>
  <pivotFields count="3">
    <pivotField showAll="0"/>
    <pivotField axis="axisRow" showAll="0">
      <items count="1101">
        <item x="0"/>
        <item x="2"/>
        <item x="1"/>
        <item x="3"/>
        <item x="4"/>
        <item x="5"/>
        <item x="6"/>
        <item x="7"/>
        <item x="8"/>
        <item x="9"/>
        <item x="10"/>
        <item x="17"/>
        <item x="11"/>
        <item x="13"/>
        <item x="12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5"/>
        <item x="43"/>
        <item x="44"/>
        <item x="46"/>
        <item x="47"/>
        <item x="48"/>
        <item x="49"/>
        <item x="50"/>
        <item x="67"/>
        <item x="51"/>
        <item x="52"/>
        <item x="53"/>
        <item x="54"/>
        <item x="55"/>
        <item x="56"/>
        <item x="66"/>
        <item x="57"/>
        <item x="58"/>
        <item x="59"/>
        <item x="60"/>
        <item x="61"/>
        <item x="62"/>
        <item x="63"/>
        <item x="64"/>
        <item x="65"/>
        <item x="68"/>
        <item x="69"/>
        <item x="71"/>
        <item x="70"/>
        <item x="72"/>
        <item x="73"/>
        <item x="74"/>
        <item x="75"/>
        <item x="89"/>
        <item x="76"/>
        <item x="77"/>
        <item x="78"/>
        <item x="79"/>
        <item x="80"/>
        <item x="81"/>
        <item x="82"/>
        <item x="83"/>
        <item x="84"/>
        <item x="85"/>
        <item x="86"/>
        <item x="91"/>
        <item x="87"/>
        <item x="88"/>
        <item x="90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519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t="default"/>
      </items>
    </pivotField>
    <pivotField dataField="1" numFmtId="165" showAll="0"/>
  </pivotFields>
  <rowFields count="1">
    <field x="1"/>
  </rowFields>
  <rowItems count="1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 t="grand">
      <x/>
    </i>
  </rowItems>
  <colItems count="1">
    <i/>
  </colItems>
  <dataFields count="1">
    <dataField name="Sum of Marka e automjeteve të regjistruara" fld="2" baseField="0" baseItem="0" numFmtId="3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4" minRefreshableVersion="3" itemPrintTitles="1" createdVersion="4" indent="0" outline="1" outlineData="1" gridDropZones="1" multipleFieldFilters="0">
  <location ref="O3:V11" firstHeaderRow="1" firstDataRow="3" firstDataCol="1"/>
  <pivotFields count="13">
    <pivotField axis="axisRow" numFmtId="166" multipleItemSelectionAllowed="1" showAll="0">
      <items count="6">
        <item x="1"/>
        <item x="0"/>
        <item x="3"/>
        <item x="4"/>
        <item x="2"/>
        <item t="default"/>
      </items>
    </pivotField>
    <pivotField showAll="0">
      <items count="8">
        <item x="2"/>
        <item x="1"/>
        <item x="0"/>
        <item x="3"/>
        <item x="5"/>
        <item x="6"/>
        <item x="4"/>
        <item t="default"/>
      </items>
    </pivotField>
    <pivotField showAll="0" defaultSubtotal="0">
      <items count="5">
        <item x="1"/>
        <item x="0"/>
        <item x="3"/>
        <item x="2"/>
        <item x="4"/>
      </items>
    </pivotField>
    <pivotField showAll="0">
      <items count="51">
        <item x="18"/>
        <item x="15"/>
        <item x="24"/>
        <item x="25"/>
        <item x="28"/>
        <item x="43"/>
        <item x="34"/>
        <item x="37"/>
        <item x="40"/>
        <item x="44"/>
        <item x="49"/>
        <item x="27"/>
        <item x="41"/>
        <item x="45"/>
        <item x="22"/>
        <item x="20"/>
        <item x="13"/>
        <item x="26"/>
        <item x="6"/>
        <item x="36"/>
        <item x="38"/>
        <item x="4"/>
        <item x="42"/>
        <item x="17"/>
        <item x="46"/>
        <item x="35"/>
        <item x="12"/>
        <item x="29"/>
        <item x="21"/>
        <item x="8"/>
        <item x="14"/>
        <item x="31"/>
        <item x="33"/>
        <item x="7"/>
        <item x="30"/>
        <item x="0"/>
        <item x="1"/>
        <item x="2"/>
        <item x="3"/>
        <item x="5"/>
        <item x="9"/>
        <item x="10"/>
        <item x="11"/>
        <item x="16"/>
        <item x="19"/>
        <item x="23"/>
        <item x="32"/>
        <item x="39"/>
        <item x="47"/>
        <item x="48"/>
        <item t="default"/>
      </items>
    </pivotField>
    <pivotField dataField="1" numFmtId="3" showAll="0"/>
    <pivotField numFmtId="4" showAll="0"/>
    <pivotField numFmtId="4" showAll="0"/>
    <pivotField numFmtId="4" showAll="0"/>
    <pivotField numFmtId="4" showAll="0"/>
    <pivotField numFmtId="4" showAll="0"/>
    <pivotField showAll="0" defaultSubtotal="0">
      <items count="5">
        <item x="2"/>
        <item n="Benzin" x="1"/>
        <item n="Dizel" x="0"/>
        <item n="Hybrid" x="4"/>
        <item x="3"/>
      </items>
    </pivotField>
    <pivotField axis="axisCol" showAll="0" defaultSubtotal="0">
      <items count="2">
        <item x="0"/>
        <item n="All Other Countries" x="1"/>
      </items>
    </pivotField>
    <pivotField axis="axisCol" showAll="0" defaultSubtotal="0">
      <items count="3">
        <item x="1"/>
        <item x="0"/>
        <item n="Other" x="2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1"/>
    <field x="12"/>
  </colFields>
  <colItems count="7">
    <i>
      <x/>
      <x/>
    </i>
    <i r="1">
      <x v="1"/>
    </i>
    <i r="1">
      <x v="2"/>
    </i>
    <i>
      <x v="1"/>
      <x/>
    </i>
    <i r="1">
      <x v="1"/>
    </i>
    <i r="1">
      <x v="2"/>
    </i>
    <i t="grand">
      <x/>
    </i>
  </colItems>
  <dataFields count="1">
    <dataField name="Sum of Sasia Cope" fld="4" baseField="0" baseItem="0" numFmtId="3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K2:Q13" firstHeaderRow="1" firstDataRow="2" firstDataCol="1"/>
  <pivotFields count="9">
    <pivotField axis="axisCol" showAll="0">
      <items count="6">
        <item x="4"/>
        <item x="3"/>
        <item x="2"/>
        <item x="1"/>
        <item x="0"/>
        <item t="default"/>
      </items>
    </pivotField>
    <pivotField showAll="0"/>
    <pivotField axis="axisRow" showAll="0">
      <items count="10">
        <item x="0"/>
        <item x="5"/>
        <item x="2"/>
        <item x="1"/>
        <item x="3"/>
        <item x="4"/>
        <item x="6"/>
        <item x="8"/>
        <item x="7"/>
        <item t="default"/>
      </items>
    </pivotField>
    <pivotField dataField="1" showAll="0"/>
    <pivotField numFmtId="165" showAll="0"/>
    <pivotField numFmtId="165" showAll="0"/>
    <pivotField numFmtId="165" showAll="0"/>
    <pivotField numFmtId="165" showAll="0"/>
    <pivotField numFmtId="165"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sia Cop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D9:AJ26" firstHeaderRow="1" firstDataRow="2" firstDataCol="1"/>
  <pivotFields count="10">
    <pivotField showAll="0">
      <items count="29">
        <item x="1"/>
        <item x="2"/>
        <item x="4"/>
        <item x="5"/>
        <item x="7"/>
        <item x="8"/>
        <item x="9"/>
        <item x="10"/>
        <item x="12"/>
        <item x="15"/>
        <item x="16"/>
        <item x="19"/>
        <item x="20"/>
        <item x="22"/>
        <item x="14"/>
        <item x="0"/>
        <item x="3"/>
        <item x="6"/>
        <item x="11"/>
        <item x="13"/>
        <item x="17"/>
        <item x="18"/>
        <item x="21"/>
        <item x="23"/>
        <item x="24"/>
        <item x="25"/>
        <item x="26"/>
        <item x="27"/>
        <item t="default"/>
      </items>
    </pivotField>
    <pivotField axis="axisCol" numFmtId="166" showAll="0">
      <items count="6">
        <item x="0"/>
        <item x="1"/>
        <item x="4"/>
        <item x="2"/>
        <item x="3"/>
        <item t="default"/>
      </items>
    </pivotField>
    <pivotField numFmtId="3" showAll="0">
      <items count="57">
        <item x="24"/>
        <item x="1"/>
        <item x="47"/>
        <item x="16"/>
        <item x="0"/>
        <item x="3"/>
        <item x="41"/>
        <item x="33"/>
        <item x="23"/>
        <item x="55"/>
        <item x="14"/>
        <item x="26"/>
        <item x="31"/>
        <item x="34"/>
        <item x="48"/>
        <item x="51"/>
        <item x="25"/>
        <item x="15"/>
        <item x="2"/>
        <item x="54"/>
        <item x="38"/>
        <item x="39"/>
        <item x="52"/>
        <item x="20"/>
        <item x="27"/>
        <item x="22"/>
        <item x="40"/>
        <item x="17"/>
        <item x="18"/>
        <item x="49"/>
        <item x="19"/>
        <item x="53"/>
        <item x="32"/>
        <item x="28"/>
        <item x="4"/>
        <item x="30"/>
        <item x="21"/>
        <item x="42"/>
        <item x="35"/>
        <item x="37"/>
        <item x="9"/>
        <item x="50"/>
        <item x="5"/>
        <item x="29"/>
        <item x="36"/>
        <item x="6"/>
        <item x="43"/>
        <item x="8"/>
        <item x="46"/>
        <item x="45"/>
        <item x="44"/>
        <item x="7"/>
        <item x="13"/>
        <item x="10"/>
        <item x="12"/>
        <item x="11"/>
        <item t="default"/>
      </items>
    </pivotField>
    <pivotField numFmtId="3" showAll="0"/>
    <pivotField numFmtId="3" showAll="0"/>
    <pivotField numFmtId="3" showAll="0"/>
    <pivotField numFmtId="3" showAll="0"/>
    <pivotField numFmtId="3" showAll="0"/>
    <pivotField dataField="1" numFmtId="3" showAll="0" defaultSubtotal="0"/>
    <pivotField axis="axisRow" showAll="0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n="All Others" x="14"/>
      </items>
    </pivotField>
  </pivotFields>
  <rowFields count="1">
    <field x="9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Customs Basis per Car" fld="8" subtotal="average" baseField="0" baseItem="0" numFmtId="3"/>
  </dataFields>
  <formats count="2">
    <format dxfId="13">
      <pivotArea outline="0" collapsedLevelsAreSubtotals="1" fieldPosition="0"/>
    </format>
    <format dxfId="1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K3:R107" firstHeaderRow="1" firstDataRow="2" firstDataCol="2"/>
  <pivotFields count="9">
    <pivotField axis="axisRow" compact="0" numFmtId="166" outline="0" showAll="0">
      <items count="6">
        <item x="4"/>
        <item x="3"/>
        <item x="2"/>
        <item x="1"/>
        <item x="0"/>
        <item t="default"/>
      </items>
    </pivotField>
    <pivotField axis="axisRow" compact="0" outline="0" showAll="0" defaultSubtotal="0">
      <items count="28">
        <item x="13"/>
        <item x="2"/>
        <item x="0"/>
        <item x="21"/>
        <item x="5"/>
        <item x="12"/>
        <item x="27"/>
        <item x="14"/>
        <item x="3"/>
        <item x="6"/>
        <item x="9"/>
        <item x="23"/>
        <item x="7"/>
        <item x="16"/>
        <item x="17"/>
        <item x="1"/>
        <item x="4"/>
        <item x="18"/>
        <item x="19"/>
        <item x="15"/>
        <item x="10"/>
        <item x="24"/>
        <item x="8"/>
        <item x="25"/>
        <item x="20"/>
        <item x="22"/>
        <item x="11"/>
        <item x="26"/>
      </items>
    </pivotField>
    <pivotField dataField="1" compact="0" numFmtId="3" outline="0" showAll="0"/>
    <pivotField dataField="1" compact="0" numFmtId="4" outline="0" showAll="0"/>
    <pivotField dataField="1" compact="0" numFmtId="4" outline="0" showAll="0"/>
    <pivotField dataField="1" compact="0" numFmtId="4" outline="0" showAll="0"/>
    <pivotField dataField="1" compact="0" numFmtId="4" outline="0" showAll="0"/>
    <pivotField dataField="1" compact="0" numFmtId="4" outline="0" showAll="0"/>
    <pivotField compact="0" numFmtId="4" outline="0" showAll="0" defaultSubtotal="0"/>
  </pivotFields>
  <rowFields count="2">
    <field x="1"/>
    <field x="0"/>
  </rowFields>
  <rowItems count="103">
    <i>
      <x/>
      <x/>
    </i>
    <i r="1">
      <x v="1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>
      <x v="2"/>
      <x/>
    </i>
    <i r="1">
      <x v="1"/>
    </i>
    <i r="1">
      <x v="2"/>
    </i>
    <i r="1">
      <x v="3"/>
    </i>
    <i r="1">
      <x v="4"/>
    </i>
    <i>
      <x v="3"/>
      <x v="2"/>
    </i>
    <i r="1">
      <x v="3"/>
    </i>
    <i>
      <x v="4"/>
      <x/>
    </i>
    <i r="1">
      <x v="1"/>
    </i>
    <i r="1">
      <x v="2"/>
    </i>
    <i r="1">
      <x v="3"/>
    </i>
    <i r="1">
      <x v="4"/>
    </i>
    <i>
      <x v="5"/>
      <x/>
    </i>
    <i r="1">
      <x v="1"/>
    </i>
    <i r="1">
      <x v="2"/>
    </i>
    <i r="1">
      <x v="3"/>
    </i>
    <i r="1">
      <x v="4"/>
    </i>
    <i>
      <x v="6"/>
      <x v="1"/>
    </i>
    <i>
      <x v="7"/>
      <x/>
    </i>
    <i r="1">
      <x v="1"/>
    </i>
    <i r="1">
      <x v="2"/>
    </i>
    <i r="1">
      <x v="3"/>
    </i>
    <i r="1">
      <x v="4"/>
    </i>
    <i>
      <x v="8"/>
      <x/>
    </i>
    <i r="1">
      <x v="1"/>
    </i>
    <i r="1">
      <x v="2"/>
    </i>
    <i r="1">
      <x v="3"/>
    </i>
    <i r="1">
      <x v="4"/>
    </i>
    <i>
      <x v="9"/>
      <x/>
    </i>
    <i r="1">
      <x v="1"/>
    </i>
    <i r="1">
      <x v="2"/>
    </i>
    <i r="1">
      <x v="3"/>
    </i>
    <i r="1">
      <x v="4"/>
    </i>
    <i>
      <x v="10"/>
      <x/>
    </i>
    <i r="1">
      <x v="1"/>
    </i>
    <i r="1">
      <x v="2"/>
    </i>
    <i r="1">
      <x v="3"/>
    </i>
    <i r="1">
      <x v="4"/>
    </i>
    <i>
      <x v="11"/>
      <x v="2"/>
    </i>
    <i>
      <x v="12"/>
      <x/>
    </i>
    <i r="1">
      <x v="1"/>
    </i>
    <i r="1">
      <x v="2"/>
    </i>
    <i r="1">
      <x v="3"/>
    </i>
    <i r="1">
      <x v="4"/>
    </i>
    <i>
      <x v="13"/>
      <x v="1"/>
    </i>
    <i r="1">
      <x v="4"/>
    </i>
    <i>
      <x v="14"/>
      <x/>
    </i>
    <i r="1">
      <x v="1"/>
    </i>
    <i r="1">
      <x v="2"/>
    </i>
    <i r="1">
      <x v="3"/>
    </i>
    <i r="1">
      <x v="4"/>
    </i>
    <i>
      <x v="15"/>
      <x/>
    </i>
    <i r="1">
      <x v="1"/>
    </i>
    <i r="1">
      <x v="2"/>
    </i>
    <i r="1">
      <x v="3"/>
    </i>
    <i r="1">
      <x v="4"/>
    </i>
    <i>
      <x v="16"/>
      <x/>
    </i>
    <i r="1">
      <x v="1"/>
    </i>
    <i r="1">
      <x v="2"/>
    </i>
    <i r="1">
      <x v="3"/>
    </i>
    <i r="1">
      <x v="4"/>
    </i>
    <i>
      <x v="17"/>
      <x/>
    </i>
    <i r="1">
      <x v="2"/>
    </i>
    <i r="1">
      <x v="3"/>
    </i>
    <i r="1">
      <x v="4"/>
    </i>
    <i>
      <x v="18"/>
      <x/>
    </i>
    <i r="1">
      <x v="4"/>
    </i>
    <i>
      <x v="19"/>
      <x v="1"/>
    </i>
    <i r="1">
      <x v="2"/>
    </i>
    <i r="1">
      <x v="3"/>
    </i>
    <i r="1">
      <x v="4"/>
    </i>
    <i>
      <x v="20"/>
      <x v="1"/>
    </i>
    <i r="1">
      <x v="2"/>
    </i>
    <i r="1">
      <x v="3"/>
    </i>
    <i r="1">
      <x v="4"/>
    </i>
    <i>
      <x v="21"/>
      <x v="2"/>
    </i>
    <i>
      <x v="22"/>
      <x/>
    </i>
    <i r="1">
      <x v="1"/>
    </i>
    <i r="1">
      <x v="2"/>
    </i>
    <i r="1">
      <x v="3"/>
    </i>
    <i r="1">
      <x v="4"/>
    </i>
    <i>
      <x v="23"/>
      <x/>
    </i>
    <i r="1">
      <x v="1"/>
    </i>
    <i r="1">
      <x v="2"/>
    </i>
    <i>
      <x v="24"/>
      <x v="1"/>
    </i>
    <i r="1">
      <x v="4"/>
    </i>
    <i>
      <x v="25"/>
      <x/>
    </i>
    <i r="1">
      <x v="1"/>
    </i>
    <i r="1">
      <x v="3"/>
    </i>
    <i>
      <x v="26"/>
      <x v="2"/>
    </i>
    <i r="1">
      <x v="3"/>
    </i>
    <i r="1">
      <x v="4"/>
    </i>
    <i>
      <x v="27"/>
      <x v="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Sasia Cope" fld="2" baseField="0" baseItem="0"/>
    <dataField name="Sum of Baza doganore" fld="3" baseField="0" baseItem="0"/>
    <dataField name="Sum of Dogana" fld="4" baseField="0" baseItem="0"/>
    <dataField name="Sum of Akciza" fld="5" baseField="0" baseItem="0"/>
    <dataField name="Sum of TVSh" fld="6" baseField="0" baseItem="0"/>
    <dataField name="Sum of TOTAL" fld="7" baseField="0" baseItem="0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K3:Q8" firstHeaderRow="1" firstDataRow="2" firstDataCol="1"/>
  <pivotFields count="9">
    <pivotField axis="axisCol" showAll="0">
      <items count="6">
        <item x="4"/>
        <item x="3"/>
        <item x="2"/>
        <item x="1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dataField="1" showAll="0"/>
    <pivotField numFmtId="165" showAll="0"/>
    <pivotField numFmtId="165" showAll="0"/>
    <pivotField numFmtId="165" showAll="0"/>
    <pivotField numFmtId="165" showAll="0"/>
    <pivotField numFmtId="165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sia Cop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F79" totalsRowShown="0" headerRowDxfId="30" dataDxfId="28" headerRowBorderDxfId="29">
  <autoFilter ref="A1:F79"/>
  <tableColumns count="6">
    <tableColumn id="1" name="Country" dataDxfId="27"/>
    <tableColumn id="2" name="Country - Translation" dataDxfId="26"/>
    <tableColumn id="3" name="2012" dataDxfId="25" dataCellStyle="Comma"/>
    <tableColumn id="4" name="2013" dataDxfId="24"/>
    <tableColumn id="5" name="2014" dataDxfId="23"/>
    <tableColumn id="6" name="Total" dataDxfId="22">
      <calculatedColumnFormula>SUM(Table1[[#This Row],[2012]:[2014]])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1156" totalsRowShown="0" headerRowBorderDxfId="20" tableBorderDxfId="19">
  <autoFilter ref="A1:C1156"/>
  <sortState ref="A2:C1156">
    <sortCondition descending="1" ref="C1:C1156"/>
  </sortState>
  <tableColumns count="3">
    <tableColumn id="1" name="Make" dataDxfId="18"/>
    <tableColumn id="2" name="Corrected Make" dataDxfId="17">
      <calculatedColumnFormula>IFERROR(VLOOKUP(Table3[[#This Row],[Make]], $E$2:$F$59, 2, FALSE), Table3[[#This Row],[Make]])</calculatedColumnFormula>
    </tableColumn>
    <tableColumn id="3" name="Marka e automjeteve të regjistruara" dataDxfId="16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I23" sqref="I23"/>
    </sheetView>
  </sheetViews>
  <sheetFormatPr baseColWidth="10" defaultRowHeight="14" x14ac:dyDescent="0"/>
  <cols>
    <col min="1" max="1" width="3.33203125" customWidth="1"/>
    <col min="2" max="2" width="15.6640625" customWidth="1"/>
    <col min="3" max="4" width="19.5" customWidth="1"/>
    <col min="6" max="6" width="28.33203125" customWidth="1"/>
  </cols>
  <sheetData>
    <row r="1" spans="1:11" ht="23">
      <c r="A1" s="58" t="s">
        <v>1367</v>
      </c>
    </row>
    <row r="3" spans="1:11" ht="18">
      <c r="F3" s="101" t="s">
        <v>1379</v>
      </c>
    </row>
    <row r="4" spans="1:11">
      <c r="B4" s="59" t="s">
        <v>1361</v>
      </c>
      <c r="C4" s="60" t="s">
        <v>1359</v>
      </c>
      <c r="D4" s="60" t="s">
        <v>1360</v>
      </c>
      <c r="F4" s="103"/>
      <c r="G4" s="103">
        <v>2010</v>
      </c>
      <c r="H4" s="103">
        <v>2011</v>
      </c>
      <c r="I4" s="103">
        <v>2012</v>
      </c>
      <c r="J4" s="103">
        <v>2013</v>
      </c>
      <c r="K4" s="103">
        <v>2014</v>
      </c>
    </row>
    <row r="5" spans="1:11">
      <c r="B5" t="s">
        <v>1362</v>
      </c>
      <c r="C5" s="61" t="s">
        <v>1364</v>
      </c>
      <c r="D5" s="61" t="s">
        <v>1364</v>
      </c>
      <c r="F5" s="35" t="s">
        <v>1382</v>
      </c>
      <c r="G5" s="102">
        <v>81216</v>
      </c>
      <c r="H5" s="65">
        <v>392856</v>
      </c>
      <c r="I5" s="65">
        <v>316716</v>
      </c>
      <c r="J5" s="65">
        <v>285742</v>
      </c>
      <c r="K5" s="65">
        <v>286504</v>
      </c>
    </row>
    <row r="6" spans="1:11">
      <c r="B6" t="s">
        <v>1363</v>
      </c>
      <c r="C6" s="61" t="s">
        <v>1364</v>
      </c>
      <c r="D6" s="61" t="s">
        <v>1364</v>
      </c>
      <c r="F6" s="35" t="s">
        <v>1380</v>
      </c>
      <c r="G6" s="65"/>
      <c r="H6" s="65"/>
      <c r="I6" s="102">
        <v>131045</v>
      </c>
      <c r="J6" s="65"/>
      <c r="K6" s="65">
        <v>286505</v>
      </c>
    </row>
    <row r="7" spans="1:11">
      <c r="B7" t="s">
        <v>1368</v>
      </c>
      <c r="C7" s="61" t="s">
        <v>956</v>
      </c>
      <c r="D7" s="61" t="s">
        <v>1364</v>
      </c>
      <c r="F7" s="35" t="s">
        <v>1381</v>
      </c>
      <c r="G7" s="65"/>
      <c r="H7" s="65"/>
      <c r="I7" s="65"/>
      <c r="J7" s="65"/>
      <c r="K7" s="65">
        <v>286501</v>
      </c>
    </row>
    <row r="8" spans="1:11">
      <c r="B8" t="s">
        <v>1365</v>
      </c>
      <c r="C8" s="61" t="s">
        <v>1364</v>
      </c>
      <c r="D8" s="61" t="s">
        <v>956</v>
      </c>
      <c r="F8" s="35" t="s">
        <v>1383</v>
      </c>
      <c r="G8" s="65"/>
      <c r="H8" s="65"/>
      <c r="I8" s="65">
        <v>315956</v>
      </c>
      <c r="J8" s="102">
        <v>551047</v>
      </c>
      <c r="K8" s="65">
        <v>286505</v>
      </c>
    </row>
    <row r="9" spans="1:11">
      <c r="B9" t="s">
        <v>1366</v>
      </c>
      <c r="C9" s="61" t="s">
        <v>1364</v>
      </c>
      <c r="D9" s="61" t="s">
        <v>956</v>
      </c>
      <c r="G9" s="98"/>
      <c r="H9" s="98"/>
      <c r="I9" s="98"/>
      <c r="J9" s="98"/>
      <c r="K9" s="98"/>
    </row>
    <row r="10" spans="1:11">
      <c r="B10" t="s">
        <v>1369</v>
      </c>
      <c r="C10" s="61" t="s">
        <v>1364</v>
      </c>
      <c r="D10" s="61" t="s">
        <v>1370</v>
      </c>
      <c r="G10" s="98"/>
      <c r="H10" s="98"/>
      <c r="I10" s="98"/>
      <c r="J10" s="98"/>
      <c r="K10" s="98"/>
    </row>
    <row r="11" spans="1:11" ht="18">
      <c r="F11" s="101" t="s">
        <v>1384</v>
      </c>
      <c r="G11" s="98"/>
      <c r="H11" s="98"/>
      <c r="I11" s="98"/>
      <c r="J11" s="98"/>
      <c r="K11" s="98"/>
    </row>
    <row r="12" spans="1:11">
      <c r="F12" s="103"/>
      <c r="G12" s="103">
        <v>2010</v>
      </c>
      <c r="H12" s="103">
        <v>2011</v>
      </c>
      <c r="I12" s="103">
        <v>2012</v>
      </c>
      <c r="J12" s="103">
        <v>2013</v>
      </c>
      <c r="K12" s="103">
        <v>2014</v>
      </c>
    </row>
    <row r="13" spans="1:11">
      <c r="F13" s="35" t="s">
        <v>1385</v>
      </c>
      <c r="G13" s="140">
        <v>13155</v>
      </c>
      <c r="H13" s="140">
        <v>18978</v>
      </c>
      <c r="I13" s="140">
        <v>20570</v>
      </c>
      <c r="J13" s="140">
        <v>17065</v>
      </c>
      <c r="K13" s="140">
        <v>16668</v>
      </c>
    </row>
    <row r="14" spans="1:11">
      <c r="F14" s="35" t="s">
        <v>1386</v>
      </c>
      <c r="G14" s="65">
        <v>13155</v>
      </c>
      <c r="H14" s="65">
        <v>18978</v>
      </c>
      <c r="I14" s="65">
        <v>20570</v>
      </c>
      <c r="J14" s="65">
        <v>17078</v>
      </c>
      <c r="K14" s="65">
        <v>16675</v>
      </c>
    </row>
    <row r="17" spans="6:11" ht="18">
      <c r="F17" s="101" t="s">
        <v>1387</v>
      </c>
      <c r="G17" s="98"/>
      <c r="H17" s="98"/>
      <c r="I17" s="98"/>
      <c r="J17" s="98"/>
      <c r="K17" s="98"/>
    </row>
    <row r="18" spans="6:11">
      <c r="F18" s="103"/>
      <c r="G18" s="103">
        <v>2010</v>
      </c>
      <c r="H18" s="103">
        <v>2011</v>
      </c>
      <c r="I18" s="103">
        <v>2012</v>
      </c>
      <c r="J18" s="103">
        <v>2013</v>
      </c>
      <c r="K18" s="103">
        <v>2014</v>
      </c>
    </row>
    <row r="19" spans="6:11">
      <c r="F19" s="35" t="s">
        <v>1388</v>
      </c>
      <c r="G19" s="102">
        <v>368</v>
      </c>
      <c r="H19" s="65">
        <v>913</v>
      </c>
      <c r="I19" s="65">
        <v>1211</v>
      </c>
      <c r="J19" s="65">
        <v>1219</v>
      </c>
      <c r="K19" s="65">
        <v>1072</v>
      </c>
    </row>
    <row r="20" spans="6:11">
      <c r="F20" s="35" t="s">
        <v>1389</v>
      </c>
      <c r="G20" s="65">
        <v>368</v>
      </c>
      <c r="H20" s="65">
        <v>913</v>
      </c>
      <c r="I20" s="65">
        <v>1194</v>
      </c>
      <c r="J20" s="65">
        <v>1213</v>
      </c>
      <c r="K20" s="65">
        <v>1072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I13" sqref="I13"/>
    </sheetView>
  </sheetViews>
  <sheetFormatPr baseColWidth="10" defaultColWidth="14.83203125" defaultRowHeight="15" customHeight="1" x14ac:dyDescent="0"/>
  <cols>
    <col min="1" max="1" width="19.6640625" style="68" customWidth="1"/>
    <col min="2" max="2" width="18.1640625" style="68" customWidth="1"/>
    <col min="3" max="3" width="13.6640625" style="79" customWidth="1"/>
    <col min="4" max="5" width="13.6640625" style="68" customWidth="1"/>
    <col min="6" max="16384" width="14.83203125" style="68"/>
  </cols>
  <sheetData>
    <row r="1" spans="1:9" ht="15" customHeight="1">
      <c r="A1" s="71" t="s">
        <v>1362</v>
      </c>
      <c r="B1" s="71" t="s">
        <v>1371</v>
      </c>
      <c r="C1" s="81" t="s">
        <v>1376</v>
      </c>
      <c r="D1" s="81" t="s">
        <v>1375</v>
      </c>
      <c r="E1" s="81" t="s">
        <v>1374</v>
      </c>
      <c r="F1" s="81" t="s">
        <v>92</v>
      </c>
    </row>
    <row r="2" spans="1:9" ht="15" customHeight="1">
      <c r="A2" s="68" t="s">
        <v>93</v>
      </c>
      <c r="B2" s="120" t="s">
        <v>1418</v>
      </c>
      <c r="C2" s="122">
        <v>143363</v>
      </c>
      <c r="D2" s="123">
        <v>243748</v>
      </c>
      <c r="E2" s="124">
        <v>126610</v>
      </c>
      <c r="F2" s="80">
        <f>SUM(Table1[[#This Row],[2012]:[2014]])</f>
        <v>513721</v>
      </c>
    </row>
    <row r="3" spans="1:9" ht="15" customHeight="1">
      <c r="A3" s="68" t="s">
        <v>94</v>
      </c>
      <c r="B3" s="120" t="s">
        <v>1451</v>
      </c>
      <c r="C3" s="122">
        <v>56578</v>
      </c>
      <c r="D3" s="123">
        <v>97581</v>
      </c>
      <c r="E3" s="124">
        <v>50156</v>
      </c>
      <c r="F3" s="80">
        <f>SUM(Table1[[#This Row],[2012]:[2014]])</f>
        <v>204315</v>
      </c>
      <c r="H3" s="71" t="s">
        <v>1362</v>
      </c>
      <c r="I3" s="81" t="s">
        <v>1374</v>
      </c>
    </row>
    <row r="4" spans="1:9" ht="15" customHeight="1">
      <c r="A4" s="68" t="s">
        <v>95</v>
      </c>
      <c r="B4" s="120" t="s">
        <v>1425</v>
      </c>
      <c r="C4" s="122">
        <v>36596</v>
      </c>
      <c r="D4" s="123">
        <v>69234</v>
      </c>
      <c r="E4" s="124">
        <v>36029</v>
      </c>
      <c r="F4" s="80">
        <f>SUM(Table1[[#This Row],[2012]:[2014]])</f>
        <v>141859</v>
      </c>
      <c r="H4" s="68" t="s">
        <v>93</v>
      </c>
      <c r="I4" s="124">
        <v>126610</v>
      </c>
    </row>
    <row r="5" spans="1:9" ht="15" customHeight="1">
      <c r="A5" s="68" t="s">
        <v>96</v>
      </c>
      <c r="B5" s="120" t="s">
        <v>96</v>
      </c>
      <c r="C5" s="122">
        <v>23319</v>
      </c>
      <c r="D5" s="123">
        <v>41455</v>
      </c>
      <c r="E5" s="124">
        <v>21898</v>
      </c>
      <c r="F5" s="80">
        <f>SUM(Table1[[#This Row],[2012]:[2014]])</f>
        <v>86672</v>
      </c>
      <c r="H5" s="68" t="s">
        <v>94</v>
      </c>
      <c r="I5" s="124">
        <v>50156</v>
      </c>
    </row>
    <row r="6" spans="1:9" ht="15" customHeight="1">
      <c r="A6" s="68" t="s">
        <v>97</v>
      </c>
      <c r="B6" s="120" t="s">
        <v>97</v>
      </c>
      <c r="C6" s="122">
        <v>12407</v>
      </c>
      <c r="D6" s="123">
        <v>20503</v>
      </c>
      <c r="E6" s="124">
        <v>10643</v>
      </c>
      <c r="F6" s="80">
        <f>SUM(Table1[[#This Row],[2012]:[2014]])</f>
        <v>43553</v>
      </c>
      <c r="H6" s="68" t="s">
        <v>95</v>
      </c>
      <c r="I6" s="124">
        <v>36029</v>
      </c>
    </row>
    <row r="7" spans="1:9" ht="15" customHeight="1">
      <c r="A7" s="68" t="s">
        <v>98</v>
      </c>
      <c r="B7" s="120" t="s">
        <v>1438</v>
      </c>
      <c r="C7" s="122">
        <v>5282</v>
      </c>
      <c r="D7" s="123">
        <v>9298</v>
      </c>
      <c r="E7" s="124">
        <v>4981</v>
      </c>
      <c r="F7" s="80">
        <f>SUM(Table1[[#This Row],[2012]:[2014]])</f>
        <v>19561</v>
      </c>
      <c r="H7" s="68" t="s">
        <v>96</v>
      </c>
      <c r="I7" s="124">
        <v>21898</v>
      </c>
    </row>
    <row r="8" spans="1:9" ht="15" customHeight="1">
      <c r="A8" s="68" t="s">
        <v>99</v>
      </c>
      <c r="B8" s="120" t="s">
        <v>1401</v>
      </c>
      <c r="C8" s="122">
        <v>5157</v>
      </c>
      <c r="D8" s="123">
        <v>9294</v>
      </c>
      <c r="E8" s="124">
        <v>4960</v>
      </c>
      <c r="F8" s="80">
        <f>SUM(Table1[[#This Row],[2012]:[2014]])</f>
        <v>19411</v>
      </c>
      <c r="H8" s="68" t="s">
        <v>97</v>
      </c>
      <c r="I8" s="124">
        <v>10643</v>
      </c>
    </row>
    <row r="9" spans="1:9" ht="15" customHeight="1">
      <c r="A9" s="68" t="s">
        <v>100</v>
      </c>
      <c r="B9" s="120" t="s">
        <v>1417</v>
      </c>
      <c r="C9" s="122">
        <v>4733</v>
      </c>
      <c r="D9" s="123">
        <v>9135</v>
      </c>
      <c r="E9" s="124">
        <v>4681</v>
      </c>
      <c r="F9" s="80">
        <f>SUM(Table1[[#This Row],[2012]:[2014]])</f>
        <v>18549</v>
      </c>
      <c r="H9" s="68" t="s">
        <v>98</v>
      </c>
      <c r="I9" s="124">
        <v>4981</v>
      </c>
    </row>
    <row r="10" spans="1:9" ht="15" customHeight="1">
      <c r="A10" s="68" t="s">
        <v>102</v>
      </c>
      <c r="B10" s="120" t="s">
        <v>1447</v>
      </c>
      <c r="C10" s="122">
        <v>4365</v>
      </c>
      <c r="D10" s="123">
        <v>7577</v>
      </c>
      <c r="E10" s="124">
        <v>3878</v>
      </c>
      <c r="F10" s="80">
        <f>SUM(Table1[[#This Row],[2012]:[2014]])</f>
        <v>15820</v>
      </c>
      <c r="H10" s="68" t="s">
        <v>99</v>
      </c>
      <c r="I10" s="124">
        <v>4960</v>
      </c>
    </row>
    <row r="11" spans="1:9" ht="15" customHeight="1">
      <c r="A11" s="68" t="s">
        <v>101</v>
      </c>
      <c r="B11" s="120" t="s">
        <v>101</v>
      </c>
      <c r="C11" s="122">
        <v>4441</v>
      </c>
      <c r="D11" s="123">
        <v>6290</v>
      </c>
      <c r="E11" s="124">
        <v>4075</v>
      </c>
      <c r="F11" s="80">
        <f>SUM(Table1[[#This Row],[2012]:[2014]])</f>
        <v>14806</v>
      </c>
      <c r="H11" s="68" t="s">
        <v>100</v>
      </c>
      <c r="I11" s="124">
        <v>4681</v>
      </c>
    </row>
    <row r="12" spans="1:9" ht="15" customHeight="1">
      <c r="A12" s="68" t="s">
        <v>103</v>
      </c>
      <c r="B12" s="120" t="s">
        <v>1450</v>
      </c>
      <c r="C12" s="122">
        <v>2801</v>
      </c>
      <c r="D12" s="123">
        <v>4947</v>
      </c>
      <c r="E12" s="124">
        <v>2701</v>
      </c>
      <c r="F12" s="80">
        <f>SUM(Table1[[#This Row],[2012]:[2014]])</f>
        <v>10449</v>
      </c>
      <c r="H12" s="68" t="s">
        <v>102</v>
      </c>
      <c r="I12" s="124">
        <v>3878</v>
      </c>
    </row>
    <row r="13" spans="1:9" ht="15" customHeight="1">
      <c r="A13" s="68" t="s">
        <v>45</v>
      </c>
      <c r="B13" s="120" t="s">
        <v>1456</v>
      </c>
      <c r="C13" s="122">
        <v>2501</v>
      </c>
      <c r="D13" s="123">
        <v>4680</v>
      </c>
      <c r="E13" s="124">
        <v>2183</v>
      </c>
      <c r="F13" s="80">
        <f>SUM(Table1[[#This Row],[2012]:[2014]])</f>
        <v>9364</v>
      </c>
      <c r="H13" s="68" t="s">
        <v>1391</v>
      </c>
      <c r="I13" s="80">
        <f>SUM(E11:E79)</f>
        <v>22669</v>
      </c>
    </row>
    <row r="14" spans="1:9" ht="15" customHeight="1">
      <c r="A14" s="68" t="s">
        <v>104</v>
      </c>
      <c r="B14" s="120" t="s">
        <v>1432</v>
      </c>
      <c r="C14" s="122">
        <v>2361</v>
      </c>
      <c r="D14" s="123">
        <v>3996</v>
      </c>
      <c r="E14" s="124">
        <v>2219</v>
      </c>
      <c r="F14" s="80">
        <f>SUM(Table1[[#This Row],[2012]:[2014]])</f>
        <v>8576</v>
      </c>
    </row>
    <row r="15" spans="1:9" ht="15" customHeight="1">
      <c r="A15" s="68" t="s">
        <v>106</v>
      </c>
      <c r="B15" s="120" t="s">
        <v>107</v>
      </c>
      <c r="C15" s="122">
        <v>1733</v>
      </c>
      <c r="D15" s="123">
        <v>3056</v>
      </c>
      <c r="E15" s="124">
        <v>1381</v>
      </c>
      <c r="F15" s="80">
        <f>SUM(Table1[[#This Row],[2012]:[2014]])</f>
        <v>6170</v>
      </c>
    </row>
    <row r="16" spans="1:9" ht="15" customHeight="1">
      <c r="A16" s="68" t="s">
        <v>53</v>
      </c>
      <c r="B16" s="120" t="s">
        <v>110</v>
      </c>
      <c r="C16" s="122">
        <v>1497</v>
      </c>
      <c r="D16" s="123">
        <v>3000</v>
      </c>
      <c r="E16" s="124">
        <v>1279</v>
      </c>
      <c r="F16" s="80">
        <f>SUM(Table1[[#This Row],[2012]:[2014]])</f>
        <v>5776</v>
      </c>
    </row>
    <row r="17" spans="1:6" ht="15" customHeight="1">
      <c r="A17" s="68" t="s">
        <v>105</v>
      </c>
      <c r="B17" s="120" t="s">
        <v>1409</v>
      </c>
      <c r="C17" s="122">
        <v>1555</v>
      </c>
      <c r="D17" s="123">
        <v>2645</v>
      </c>
      <c r="E17" s="124">
        <v>1426</v>
      </c>
      <c r="F17" s="80">
        <f>SUM(Table1[[#This Row],[2012]:[2014]])</f>
        <v>5626</v>
      </c>
    </row>
    <row r="18" spans="1:6" ht="15" customHeight="1">
      <c r="A18" s="68" t="s">
        <v>108</v>
      </c>
      <c r="B18" s="120" t="s">
        <v>1412</v>
      </c>
      <c r="C18" s="122">
        <v>852</v>
      </c>
      <c r="D18" s="123">
        <v>1479</v>
      </c>
      <c r="E18" s="124">
        <v>743</v>
      </c>
      <c r="F18" s="80">
        <f>SUM(Table1[[#This Row],[2012]:[2014]])</f>
        <v>3074</v>
      </c>
    </row>
    <row r="19" spans="1:6" ht="15" customHeight="1">
      <c r="A19" s="68" t="s">
        <v>111</v>
      </c>
      <c r="B19" s="120" t="s">
        <v>1421</v>
      </c>
      <c r="C19" s="122">
        <v>721</v>
      </c>
      <c r="D19" s="123">
        <v>1208</v>
      </c>
      <c r="E19" s="124">
        <v>681</v>
      </c>
      <c r="F19" s="80">
        <f>SUM(Table1[[#This Row],[2012]:[2014]])</f>
        <v>2610</v>
      </c>
    </row>
    <row r="20" spans="1:6" ht="15" customHeight="1">
      <c r="A20" s="68" t="s">
        <v>109</v>
      </c>
      <c r="B20" s="120" t="s">
        <v>1458</v>
      </c>
      <c r="C20" s="122">
        <v>0</v>
      </c>
      <c r="D20" s="123">
        <v>1543</v>
      </c>
      <c r="E20" s="124">
        <v>734</v>
      </c>
      <c r="F20" s="80">
        <f>SUM(Table1[[#This Row],[2012]:[2014]])</f>
        <v>2277</v>
      </c>
    </row>
    <row r="21" spans="1:6" ht="15" customHeight="1">
      <c r="A21" s="68" t="s">
        <v>113</v>
      </c>
      <c r="B21" s="120" t="s">
        <v>1400</v>
      </c>
      <c r="C21" s="122">
        <v>520</v>
      </c>
      <c r="D21" s="123">
        <v>850</v>
      </c>
      <c r="E21" s="124">
        <v>467</v>
      </c>
      <c r="F21" s="80">
        <f>SUM(Table1[[#This Row],[2012]:[2014]])</f>
        <v>1837</v>
      </c>
    </row>
    <row r="22" spans="1:6" ht="15" customHeight="1">
      <c r="A22" s="68" t="s">
        <v>112</v>
      </c>
      <c r="B22" s="120" t="s">
        <v>1449</v>
      </c>
      <c r="C22" s="122">
        <v>490</v>
      </c>
      <c r="D22" s="123">
        <v>848</v>
      </c>
      <c r="E22" s="124">
        <v>471</v>
      </c>
      <c r="F22" s="80">
        <f>SUM(Table1[[#This Row],[2012]:[2014]])</f>
        <v>1809</v>
      </c>
    </row>
    <row r="23" spans="1:6" ht="15" customHeight="1">
      <c r="A23" s="68" t="s">
        <v>114</v>
      </c>
      <c r="B23" s="120" t="s">
        <v>1405</v>
      </c>
      <c r="C23" s="122">
        <v>439</v>
      </c>
      <c r="D23" s="123">
        <v>861</v>
      </c>
      <c r="E23" s="124">
        <v>415</v>
      </c>
      <c r="F23" s="80">
        <f>SUM(Table1[[#This Row],[2012]:[2014]])</f>
        <v>1715</v>
      </c>
    </row>
    <row r="24" spans="1:6" ht="15" customHeight="1">
      <c r="A24" s="68" t="s">
        <v>115</v>
      </c>
      <c r="B24" s="120" t="s">
        <v>1403</v>
      </c>
      <c r="C24" s="122">
        <v>480</v>
      </c>
      <c r="D24" s="123">
        <v>818</v>
      </c>
      <c r="E24" s="124">
        <v>391</v>
      </c>
      <c r="F24" s="80">
        <f>SUM(Table1[[#This Row],[2012]:[2014]])</f>
        <v>1689</v>
      </c>
    </row>
    <row r="25" spans="1:6" ht="15" customHeight="1">
      <c r="A25" s="68" t="s">
        <v>117</v>
      </c>
      <c r="B25" s="120" t="s">
        <v>1420</v>
      </c>
      <c r="C25" s="122">
        <v>425</v>
      </c>
      <c r="D25" s="123">
        <v>728</v>
      </c>
      <c r="E25" s="124">
        <v>362</v>
      </c>
      <c r="F25" s="80">
        <f>SUM(Table1[[#This Row],[2012]:[2014]])</f>
        <v>1515</v>
      </c>
    </row>
    <row r="26" spans="1:6" ht="15" customHeight="1">
      <c r="A26" s="68" t="s">
        <v>116</v>
      </c>
      <c r="B26" s="120" t="s">
        <v>1431</v>
      </c>
      <c r="C26" s="122">
        <v>392</v>
      </c>
      <c r="D26" s="123">
        <v>715</v>
      </c>
      <c r="E26" s="124">
        <v>369</v>
      </c>
      <c r="F26" s="80">
        <f>SUM(Table1[[#This Row],[2012]:[2014]])</f>
        <v>1476</v>
      </c>
    </row>
    <row r="27" spans="1:6" ht="15" customHeight="1">
      <c r="A27" s="68" t="s">
        <v>36</v>
      </c>
      <c r="B27" s="120" t="s">
        <v>1411</v>
      </c>
      <c r="C27" s="122">
        <v>349</v>
      </c>
      <c r="D27" s="123">
        <v>672</v>
      </c>
      <c r="E27" s="124">
        <v>324</v>
      </c>
      <c r="F27" s="80">
        <f>SUM(Table1[[#This Row],[2012]:[2014]])</f>
        <v>1345</v>
      </c>
    </row>
    <row r="28" spans="1:6" ht="15" customHeight="1">
      <c r="A28" s="68" t="s">
        <v>118</v>
      </c>
      <c r="B28" s="120" t="s">
        <v>1439</v>
      </c>
      <c r="C28" s="122">
        <v>338</v>
      </c>
      <c r="D28" s="123">
        <v>622</v>
      </c>
      <c r="E28" s="124">
        <v>320</v>
      </c>
      <c r="F28" s="80">
        <f>SUM(Table1[[#This Row],[2012]:[2014]])</f>
        <v>1280</v>
      </c>
    </row>
    <row r="29" spans="1:6" ht="15" customHeight="1">
      <c r="A29" s="68" t="s">
        <v>121</v>
      </c>
      <c r="B29" s="120" t="s">
        <v>1453</v>
      </c>
      <c r="C29" s="122">
        <v>189</v>
      </c>
      <c r="D29" s="123">
        <v>550</v>
      </c>
      <c r="E29" s="124">
        <v>177</v>
      </c>
      <c r="F29" s="80">
        <f>SUM(Table1[[#This Row],[2012]:[2014]])</f>
        <v>916</v>
      </c>
    </row>
    <row r="30" spans="1:6" ht="15" customHeight="1">
      <c r="A30" s="68" t="s">
        <v>119</v>
      </c>
      <c r="B30" s="120" t="s">
        <v>1444</v>
      </c>
      <c r="C30" s="122">
        <v>200</v>
      </c>
      <c r="D30" s="123">
        <v>278</v>
      </c>
      <c r="E30" s="124">
        <v>210</v>
      </c>
      <c r="F30" s="80">
        <f>SUM(Table1[[#This Row],[2012]:[2014]])</f>
        <v>688</v>
      </c>
    </row>
    <row r="31" spans="1:6" ht="15" customHeight="1">
      <c r="A31" s="68" t="s">
        <v>124</v>
      </c>
      <c r="B31" s="120" t="s">
        <v>1426</v>
      </c>
      <c r="C31" s="122">
        <v>175</v>
      </c>
      <c r="D31" s="123">
        <v>329</v>
      </c>
      <c r="E31" s="124">
        <v>150</v>
      </c>
      <c r="F31" s="80">
        <f>SUM(Table1[[#This Row],[2012]:[2014]])</f>
        <v>654</v>
      </c>
    </row>
    <row r="32" spans="1:6" ht="15" customHeight="1">
      <c r="A32" s="68" t="s">
        <v>42</v>
      </c>
      <c r="B32" s="120" t="s">
        <v>42</v>
      </c>
      <c r="C32" s="122">
        <v>177</v>
      </c>
      <c r="D32" s="123">
        <v>305</v>
      </c>
      <c r="E32" s="124">
        <v>155</v>
      </c>
      <c r="F32" s="80">
        <f>SUM(Table1[[#This Row],[2012]:[2014]])</f>
        <v>637</v>
      </c>
    </row>
    <row r="33" spans="1:6" ht="15" customHeight="1">
      <c r="A33" s="68" t="s">
        <v>123</v>
      </c>
      <c r="B33" s="120" t="s">
        <v>1415</v>
      </c>
      <c r="C33" s="122">
        <v>166</v>
      </c>
      <c r="D33" s="123">
        <v>283</v>
      </c>
      <c r="E33" s="124">
        <v>176</v>
      </c>
      <c r="F33" s="80">
        <f>SUM(Table1[[#This Row],[2012]:[2014]])</f>
        <v>625</v>
      </c>
    </row>
    <row r="34" spans="1:6" ht="15" customHeight="1">
      <c r="A34" s="68" t="s">
        <v>125</v>
      </c>
      <c r="B34" s="120" t="s">
        <v>1441</v>
      </c>
      <c r="C34" s="122">
        <v>113</v>
      </c>
      <c r="D34" s="123">
        <v>239</v>
      </c>
      <c r="E34" s="124">
        <v>118</v>
      </c>
      <c r="F34" s="80">
        <f>SUM(Table1[[#This Row],[2012]:[2014]])</f>
        <v>470</v>
      </c>
    </row>
    <row r="35" spans="1:6" ht="15" customHeight="1">
      <c r="A35" s="68" t="s">
        <v>126</v>
      </c>
      <c r="B35" s="120" t="s">
        <v>126</v>
      </c>
      <c r="C35" s="122">
        <v>112</v>
      </c>
      <c r="D35" s="123">
        <v>215</v>
      </c>
      <c r="E35" s="124">
        <v>117</v>
      </c>
      <c r="F35" s="80">
        <f>SUM(Table1[[#This Row],[2012]:[2014]])</f>
        <v>444</v>
      </c>
    </row>
    <row r="36" spans="1:6" ht="15" customHeight="1">
      <c r="A36" s="68" t="s">
        <v>54</v>
      </c>
      <c r="B36" s="120" t="s">
        <v>1446</v>
      </c>
      <c r="C36" s="122">
        <v>112</v>
      </c>
      <c r="D36" s="123">
        <v>236</v>
      </c>
      <c r="E36" s="124">
        <v>95</v>
      </c>
      <c r="F36" s="80">
        <f>SUM(Table1[[#This Row],[2012]:[2014]])</f>
        <v>443</v>
      </c>
    </row>
    <row r="37" spans="1:6" ht="15" customHeight="1">
      <c r="A37" s="68" t="s">
        <v>127</v>
      </c>
      <c r="B37" s="120" t="s">
        <v>1427</v>
      </c>
      <c r="C37" s="122">
        <v>113</v>
      </c>
      <c r="D37" s="123">
        <v>180</v>
      </c>
      <c r="E37" s="124">
        <v>91</v>
      </c>
      <c r="F37" s="80">
        <f>SUM(Table1[[#This Row],[2012]:[2014]])</f>
        <v>384</v>
      </c>
    </row>
    <row r="38" spans="1:6" ht="15" customHeight="1">
      <c r="A38" s="68" t="s">
        <v>128</v>
      </c>
      <c r="B38" s="120" t="s">
        <v>129</v>
      </c>
      <c r="C38" s="122">
        <v>91</v>
      </c>
      <c r="D38" s="123">
        <v>140</v>
      </c>
      <c r="E38" s="124">
        <v>80</v>
      </c>
      <c r="F38" s="80">
        <f>SUM(Table1[[#This Row],[2012]:[2014]])</f>
        <v>311</v>
      </c>
    </row>
    <row r="39" spans="1:6" ht="15" customHeight="1">
      <c r="A39" s="68" t="s">
        <v>130</v>
      </c>
      <c r="B39" s="120" t="s">
        <v>1422</v>
      </c>
      <c r="C39" s="122">
        <v>80</v>
      </c>
      <c r="D39" s="123">
        <v>135</v>
      </c>
      <c r="E39" s="124">
        <v>76</v>
      </c>
      <c r="F39" s="80">
        <f>SUM(Table1[[#This Row],[2012]:[2014]])</f>
        <v>291</v>
      </c>
    </row>
    <row r="40" spans="1:6" ht="15" customHeight="1">
      <c r="A40" s="68" t="s">
        <v>131</v>
      </c>
      <c r="B40" s="120" t="s">
        <v>1455</v>
      </c>
      <c r="C40" s="122">
        <v>69</v>
      </c>
      <c r="D40" s="123">
        <v>151</v>
      </c>
      <c r="E40" s="124">
        <v>70</v>
      </c>
      <c r="F40" s="80">
        <f>SUM(Table1[[#This Row],[2012]:[2014]])</f>
        <v>290</v>
      </c>
    </row>
    <row r="41" spans="1:6" ht="15" customHeight="1">
      <c r="A41" s="68" t="s">
        <v>132</v>
      </c>
      <c r="B41" s="120" t="s">
        <v>1419</v>
      </c>
      <c r="C41" s="122">
        <v>72</v>
      </c>
      <c r="D41" s="123">
        <v>109</v>
      </c>
      <c r="E41" s="124">
        <v>63</v>
      </c>
      <c r="F41" s="80">
        <f>SUM(Table1[[#This Row],[2012]:[2014]])</f>
        <v>244</v>
      </c>
    </row>
    <row r="42" spans="1:6" ht="15" customHeight="1">
      <c r="A42" s="68" t="s">
        <v>134</v>
      </c>
      <c r="B42" s="120" t="s">
        <v>134</v>
      </c>
      <c r="C42" s="122">
        <v>53</v>
      </c>
      <c r="D42" s="123">
        <v>119</v>
      </c>
      <c r="E42" s="124">
        <v>50</v>
      </c>
      <c r="F42" s="80">
        <f>SUM(Table1[[#This Row],[2012]:[2014]])</f>
        <v>222</v>
      </c>
    </row>
    <row r="43" spans="1:6" ht="15" customHeight="1">
      <c r="A43" s="68" t="s">
        <v>133</v>
      </c>
      <c r="B43" s="120" t="s">
        <v>1406</v>
      </c>
      <c r="C43" s="122">
        <v>57</v>
      </c>
      <c r="D43" s="123">
        <v>102</v>
      </c>
      <c r="E43" s="124">
        <v>56</v>
      </c>
      <c r="F43" s="80">
        <f>SUM(Table1[[#This Row],[2012]:[2014]])</f>
        <v>215</v>
      </c>
    </row>
    <row r="44" spans="1:6" ht="15" customHeight="1">
      <c r="A44" s="68" t="s">
        <v>135</v>
      </c>
      <c r="B44" s="120" t="s">
        <v>135</v>
      </c>
      <c r="C44" s="122">
        <v>42</v>
      </c>
      <c r="D44" s="123">
        <v>95</v>
      </c>
      <c r="E44" s="124">
        <v>40</v>
      </c>
      <c r="F44" s="80">
        <f>SUM(Table1[[#This Row],[2012]:[2014]])</f>
        <v>177</v>
      </c>
    </row>
    <row r="45" spans="1:6" ht="15" customHeight="1">
      <c r="A45" s="68" t="s">
        <v>137</v>
      </c>
      <c r="B45" s="120" t="s">
        <v>1416</v>
      </c>
      <c r="C45" s="122">
        <v>38</v>
      </c>
      <c r="D45" s="123">
        <v>92</v>
      </c>
      <c r="E45" s="124">
        <v>35</v>
      </c>
      <c r="F45" s="80">
        <f>SUM(Table1[[#This Row],[2012]:[2014]])</f>
        <v>165</v>
      </c>
    </row>
    <row r="46" spans="1:6" ht="15" customHeight="1">
      <c r="A46" s="68" t="s">
        <v>139</v>
      </c>
      <c r="B46" s="120" t="s">
        <v>1407</v>
      </c>
      <c r="C46" s="122">
        <v>31</v>
      </c>
      <c r="D46" s="123">
        <v>100</v>
      </c>
      <c r="E46" s="124">
        <v>28</v>
      </c>
      <c r="F46" s="80">
        <f>SUM(Table1[[#This Row],[2012]:[2014]])</f>
        <v>159</v>
      </c>
    </row>
    <row r="47" spans="1:6" ht="15" customHeight="1">
      <c r="A47" s="68" t="s">
        <v>136</v>
      </c>
      <c r="B47" s="120" t="s">
        <v>1430</v>
      </c>
      <c r="C47" s="122">
        <v>46</v>
      </c>
      <c r="D47" s="123">
        <v>68</v>
      </c>
      <c r="E47" s="124">
        <v>39</v>
      </c>
      <c r="F47" s="80">
        <f>SUM(Table1[[#This Row],[2012]:[2014]])</f>
        <v>153</v>
      </c>
    </row>
    <row r="48" spans="1:6" ht="15" customHeight="1">
      <c r="A48" s="68" t="s">
        <v>49</v>
      </c>
      <c r="B48" s="120" t="s">
        <v>1452</v>
      </c>
      <c r="C48" s="122">
        <v>39</v>
      </c>
      <c r="D48" s="123">
        <v>65</v>
      </c>
      <c r="E48" s="124">
        <v>31</v>
      </c>
      <c r="F48" s="80">
        <f>SUM(Table1[[#This Row],[2012]:[2014]])</f>
        <v>135</v>
      </c>
    </row>
    <row r="49" spans="1:6" ht="15" customHeight="1">
      <c r="A49" s="68" t="s">
        <v>138</v>
      </c>
      <c r="B49" s="120" t="s">
        <v>1423</v>
      </c>
      <c r="C49" s="122">
        <v>41</v>
      </c>
      <c r="D49" s="123">
        <v>60</v>
      </c>
      <c r="E49" s="124">
        <v>31</v>
      </c>
      <c r="F49" s="80">
        <f>SUM(Table1[[#This Row],[2012]:[2014]])</f>
        <v>132</v>
      </c>
    </row>
    <row r="50" spans="1:6" ht="15" customHeight="1">
      <c r="A50" s="68" t="s">
        <v>73</v>
      </c>
      <c r="B50" s="120" t="s">
        <v>1445</v>
      </c>
      <c r="C50" s="122">
        <v>32</v>
      </c>
      <c r="D50" s="123">
        <v>68</v>
      </c>
      <c r="E50" s="124">
        <v>30</v>
      </c>
      <c r="F50" s="80">
        <f>SUM(Table1[[#This Row],[2012]:[2014]])</f>
        <v>130</v>
      </c>
    </row>
    <row r="51" spans="1:6" ht="15" customHeight="1">
      <c r="A51" s="68" t="s">
        <v>140</v>
      </c>
      <c r="B51" s="120" t="s">
        <v>1429</v>
      </c>
      <c r="C51" s="122">
        <v>24</v>
      </c>
      <c r="D51" s="123">
        <v>35</v>
      </c>
      <c r="E51" s="124">
        <v>27</v>
      </c>
      <c r="F51" s="80">
        <f>SUM(Table1[[#This Row],[2012]:[2014]])</f>
        <v>86</v>
      </c>
    </row>
    <row r="52" spans="1:6" ht="15" customHeight="1">
      <c r="A52" s="68" t="s">
        <v>122</v>
      </c>
      <c r="B52" s="120" t="s">
        <v>122</v>
      </c>
      <c r="C52" s="122">
        <v>18</v>
      </c>
      <c r="D52" s="123">
        <v>41</v>
      </c>
      <c r="E52" s="124">
        <v>20</v>
      </c>
      <c r="F52" s="80">
        <f>SUM(Table1[[#This Row],[2012]:[2014]])</f>
        <v>79</v>
      </c>
    </row>
    <row r="53" spans="1:6" ht="15" customHeight="1">
      <c r="A53" s="68" t="s">
        <v>120</v>
      </c>
      <c r="B53" s="120" t="s">
        <v>1410</v>
      </c>
      <c r="C53" s="122">
        <v>21</v>
      </c>
      <c r="D53" s="123">
        <v>30</v>
      </c>
      <c r="E53" s="124">
        <v>21</v>
      </c>
      <c r="F53" s="80">
        <f>SUM(Table1[[#This Row],[2012]:[2014]])</f>
        <v>72</v>
      </c>
    </row>
    <row r="54" spans="1:6" ht="15" customHeight="1">
      <c r="A54" s="68" t="s">
        <v>141</v>
      </c>
      <c r="B54" s="120" t="s">
        <v>1424</v>
      </c>
      <c r="C54" s="122">
        <v>21</v>
      </c>
      <c r="D54" s="123">
        <v>27</v>
      </c>
      <c r="E54" s="124">
        <v>19</v>
      </c>
      <c r="F54" s="80">
        <f>SUM(Table1[[#This Row],[2012]:[2014]])</f>
        <v>67</v>
      </c>
    </row>
    <row r="55" spans="1:6" ht="15" customHeight="1">
      <c r="A55" s="68" t="s">
        <v>144</v>
      </c>
      <c r="B55" s="120" t="s">
        <v>1454</v>
      </c>
      <c r="C55" s="122">
        <v>15</v>
      </c>
      <c r="D55" s="123">
        <v>33</v>
      </c>
      <c r="E55" s="124">
        <v>11</v>
      </c>
      <c r="F55" s="80">
        <f>SUM(Table1[[#This Row],[2012]:[2014]])</f>
        <v>59</v>
      </c>
    </row>
    <row r="56" spans="1:6" ht="15" customHeight="1">
      <c r="A56" s="68" t="s">
        <v>143</v>
      </c>
      <c r="B56" s="120" t="s">
        <v>1442</v>
      </c>
      <c r="C56" s="122">
        <v>11</v>
      </c>
      <c r="D56" s="123">
        <v>22</v>
      </c>
      <c r="E56" s="124">
        <v>13</v>
      </c>
      <c r="F56" s="80">
        <f>SUM(Table1[[#This Row],[2012]:[2014]])</f>
        <v>46</v>
      </c>
    </row>
    <row r="57" spans="1:6" ht="15" customHeight="1">
      <c r="A57" s="68" t="s">
        <v>142</v>
      </c>
      <c r="B57" s="120" t="s">
        <v>142</v>
      </c>
      <c r="C57" s="122">
        <v>7</v>
      </c>
      <c r="D57" s="123">
        <v>23</v>
      </c>
      <c r="E57" s="124">
        <v>13</v>
      </c>
      <c r="F57" s="80">
        <f>SUM(Table1[[#This Row],[2012]:[2014]])</f>
        <v>43</v>
      </c>
    </row>
    <row r="58" spans="1:6" ht="15" customHeight="1">
      <c r="A58" s="68" t="s">
        <v>147</v>
      </c>
      <c r="B58" s="120" t="s">
        <v>147</v>
      </c>
      <c r="C58" s="122">
        <v>12</v>
      </c>
      <c r="D58" s="123">
        <v>17</v>
      </c>
      <c r="E58" s="124">
        <v>9</v>
      </c>
      <c r="F58" s="80">
        <f>SUM(Table1[[#This Row],[2012]:[2014]])</f>
        <v>38</v>
      </c>
    </row>
    <row r="59" spans="1:6" ht="15" customHeight="1">
      <c r="A59" s="68" t="s">
        <v>148</v>
      </c>
      <c r="B59" s="120" t="s">
        <v>1414</v>
      </c>
      <c r="C59" s="122">
        <v>8</v>
      </c>
      <c r="D59" s="123">
        <v>16</v>
      </c>
      <c r="E59" s="124">
        <v>8</v>
      </c>
      <c r="F59" s="80">
        <f>SUM(Table1[[#This Row],[2012]:[2014]])</f>
        <v>32</v>
      </c>
    </row>
    <row r="60" spans="1:6" ht="15" customHeight="1">
      <c r="A60" s="68" t="s">
        <v>145</v>
      </c>
      <c r="B60" s="120" t="s">
        <v>145</v>
      </c>
      <c r="C60" s="122">
        <v>10</v>
      </c>
      <c r="D60" s="123">
        <v>11</v>
      </c>
      <c r="E60" s="124">
        <v>10</v>
      </c>
      <c r="F60" s="80">
        <f>SUM(Table1[[#This Row],[2012]:[2014]])</f>
        <v>31</v>
      </c>
    </row>
    <row r="61" spans="1:6" ht="15" customHeight="1">
      <c r="A61" s="68" t="s">
        <v>146</v>
      </c>
      <c r="B61" s="120" t="s">
        <v>146</v>
      </c>
      <c r="C61" s="122">
        <v>10</v>
      </c>
      <c r="D61" s="123">
        <v>11</v>
      </c>
      <c r="E61" s="124">
        <v>9</v>
      </c>
      <c r="F61" s="80">
        <f>SUM(Table1[[#This Row],[2012]:[2014]])</f>
        <v>30</v>
      </c>
    </row>
    <row r="62" spans="1:6" ht="15" customHeight="1">
      <c r="A62" s="68" t="s">
        <v>149</v>
      </c>
      <c r="B62" s="120" t="s">
        <v>149</v>
      </c>
      <c r="C62" s="122">
        <v>8</v>
      </c>
      <c r="D62" s="123">
        <v>8</v>
      </c>
      <c r="E62" s="124">
        <v>8</v>
      </c>
      <c r="F62" s="80">
        <f>SUM(Table1[[#This Row],[2012]:[2014]])</f>
        <v>24</v>
      </c>
    </row>
    <row r="63" spans="1:6" ht="15" customHeight="1">
      <c r="A63" s="68" t="s">
        <v>150</v>
      </c>
      <c r="B63" s="120" t="s">
        <v>1448</v>
      </c>
      <c r="C63" s="122">
        <v>6</v>
      </c>
      <c r="D63" s="123">
        <v>11</v>
      </c>
      <c r="E63" s="124">
        <v>5</v>
      </c>
      <c r="F63" s="80">
        <f>SUM(Table1[[#This Row],[2012]:[2014]])</f>
        <v>22</v>
      </c>
    </row>
    <row r="64" spans="1:6" ht="15" customHeight="1">
      <c r="A64" s="68" t="s">
        <v>153</v>
      </c>
      <c r="B64" s="120" t="s">
        <v>1437</v>
      </c>
      <c r="C64" s="122">
        <v>8</v>
      </c>
      <c r="D64" s="123">
        <v>6</v>
      </c>
      <c r="E64" s="124">
        <v>5</v>
      </c>
      <c r="F64" s="80">
        <f>SUM(Table1[[#This Row],[2012]:[2014]])</f>
        <v>19</v>
      </c>
    </row>
    <row r="65" spans="1:6" ht="15" customHeight="1">
      <c r="A65" s="68" t="s">
        <v>151</v>
      </c>
      <c r="B65" s="120" t="s">
        <v>1413</v>
      </c>
      <c r="C65" s="122">
        <v>5</v>
      </c>
      <c r="D65" s="123">
        <v>7</v>
      </c>
      <c r="E65" s="124">
        <v>5</v>
      </c>
      <c r="F65" s="80">
        <f>SUM(Table1[[#This Row],[2012]:[2014]])</f>
        <v>17</v>
      </c>
    </row>
    <row r="66" spans="1:6" ht="15" customHeight="1">
      <c r="A66" s="68" t="s">
        <v>152</v>
      </c>
      <c r="B66" s="120" t="s">
        <v>1433</v>
      </c>
      <c r="C66" s="122">
        <v>5</v>
      </c>
      <c r="D66" s="123">
        <v>7</v>
      </c>
      <c r="E66" s="124">
        <v>5</v>
      </c>
      <c r="F66" s="80">
        <f>SUM(Table1[[#This Row],[2012]:[2014]])</f>
        <v>17</v>
      </c>
    </row>
    <row r="67" spans="1:6" ht="15" customHeight="1">
      <c r="A67" s="68" t="s">
        <v>154</v>
      </c>
      <c r="B67" s="120" t="s">
        <v>1434</v>
      </c>
      <c r="C67" s="122">
        <v>4</v>
      </c>
      <c r="D67" s="123">
        <v>9</v>
      </c>
      <c r="E67" s="124">
        <v>4</v>
      </c>
      <c r="F67" s="80">
        <f>SUM(Table1[[#This Row],[2012]:[2014]])</f>
        <v>17</v>
      </c>
    </row>
    <row r="68" spans="1:6" ht="15" customHeight="1">
      <c r="A68" s="68" t="s">
        <v>155</v>
      </c>
      <c r="B68" s="120" t="s">
        <v>1435</v>
      </c>
      <c r="C68" s="122">
        <v>5</v>
      </c>
      <c r="D68" s="123">
        <v>5</v>
      </c>
      <c r="E68" s="124">
        <v>4</v>
      </c>
      <c r="F68" s="80">
        <f>SUM(Table1[[#This Row],[2012]:[2014]])</f>
        <v>14</v>
      </c>
    </row>
    <row r="69" spans="1:6" ht="15" customHeight="1">
      <c r="A69" s="68" t="s">
        <v>156</v>
      </c>
      <c r="B69" s="120" t="s">
        <v>156</v>
      </c>
      <c r="C69" s="122">
        <v>4</v>
      </c>
      <c r="D69" s="123">
        <v>5</v>
      </c>
      <c r="E69" s="124">
        <v>3</v>
      </c>
      <c r="F69" s="80">
        <f>SUM(Table1[[#This Row],[2012]:[2014]])</f>
        <v>12</v>
      </c>
    </row>
    <row r="70" spans="1:6" ht="15" customHeight="1">
      <c r="A70" s="68" t="s">
        <v>157</v>
      </c>
      <c r="B70" s="120" t="s">
        <v>157</v>
      </c>
      <c r="C70" s="122">
        <v>3</v>
      </c>
      <c r="D70" s="123">
        <v>6</v>
      </c>
      <c r="E70" s="124">
        <v>3</v>
      </c>
      <c r="F70" s="80">
        <f>SUM(Table1[[#This Row],[2012]:[2014]])</f>
        <v>12</v>
      </c>
    </row>
    <row r="71" spans="1:6" ht="15" customHeight="1">
      <c r="A71" s="68" t="s">
        <v>158</v>
      </c>
      <c r="B71" s="120" t="s">
        <v>1428</v>
      </c>
      <c r="C71" s="122">
        <v>3</v>
      </c>
      <c r="D71" s="123">
        <v>3</v>
      </c>
      <c r="E71" s="124">
        <v>2</v>
      </c>
      <c r="F71" s="80">
        <f>SUM(Table1[[#This Row],[2012]:[2014]])</f>
        <v>8</v>
      </c>
    </row>
    <row r="72" spans="1:6" ht="15" customHeight="1">
      <c r="A72" s="68" t="s">
        <v>162</v>
      </c>
      <c r="B72" s="120" t="s">
        <v>1440</v>
      </c>
      <c r="C72" s="122">
        <v>1</v>
      </c>
      <c r="D72" s="123">
        <v>3</v>
      </c>
      <c r="E72" s="124">
        <v>1</v>
      </c>
      <c r="F72" s="80">
        <f>SUM(Table1[[#This Row],[2012]:[2014]])</f>
        <v>5</v>
      </c>
    </row>
    <row r="73" spans="1:6" ht="15" customHeight="1">
      <c r="A73" s="68" t="s">
        <v>161</v>
      </c>
      <c r="B73" s="120" t="s">
        <v>1408</v>
      </c>
      <c r="C73" s="122">
        <v>1</v>
      </c>
      <c r="D73" s="123">
        <v>2</v>
      </c>
      <c r="E73" s="124">
        <v>1</v>
      </c>
      <c r="F73" s="80">
        <f>SUM(Table1[[#This Row],[2012]:[2014]])</f>
        <v>4</v>
      </c>
    </row>
    <row r="74" spans="1:6" ht="15" customHeight="1">
      <c r="A74" s="68" t="s">
        <v>163</v>
      </c>
      <c r="B74" s="120" t="s">
        <v>1402</v>
      </c>
      <c r="C74" s="122">
        <v>1</v>
      </c>
      <c r="D74" s="123">
        <v>1</v>
      </c>
      <c r="E74" s="124">
        <v>1</v>
      </c>
      <c r="F74" s="80">
        <f>SUM(Table1[[#This Row],[2012]:[2014]])</f>
        <v>3</v>
      </c>
    </row>
    <row r="75" spans="1:6" ht="15" customHeight="1">
      <c r="A75" s="68" t="s">
        <v>1404</v>
      </c>
      <c r="B75" s="120" t="s">
        <v>1404</v>
      </c>
      <c r="C75" s="122">
        <v>1</v>
      </c>
      <c r="D75" s="123">
        <v>1</v>
      </c>
      <c r="E75" s="124">
        <v>1</v>
      </c>
      <c r="F75" s="80">
        <f>SUM(Table1[[#This Row],[2012]:[2014]])</f>
        <v>3</v>
      </c>
    </row>
    <row r="76" spans="1:6" ht="15" customHeight="1">
      <c r="A76" s="68" t="s">
        <v>160</v>
      </c>
      <c r="B76" s="120" t="s">
        <v>1443</v>
      </c>
      <c r="C76" s="122">
        <v>1</v>
      </c>
      <c r="D76" s="123">
        <v>1</v>
      </c>
      <c r="E76" s="124">
        <v>1</v>
      </c>
      <c r="F76" s="80">
        <f>SUM(Table1[[#This Row],[2012]:[2014]])</f>
        <v>3</v>
      </c>
    </row>
    <row r="77" spans="1:6" ht="15" customHeight="1">
      <c r="A77" s="68" t="s">
        <v>1372</v>
      </c>
      <c r="B77" s="120" t="s">
        <v>1436</v>
      </c>
      <c r="C77" s="122">
        <v>0</v>
      </c>
      <c r="D77" s="123">
        <v>2</v>
      </c>
      <c r="E77" s="124">
        <v>0</v>
      </c>
      <c r="F77" s="80">
        <f>SUM(Table1[[#This Row],[2012]:[2014]])</f>
        <v>2</v>
      </c>
    </row>
    <row r="78" spans="1:6" ht="15" customHeight="1">
      <c r="A78" s="68" t="s">
        <v>1373</v>
      </c>
      <c r="B78" s="120" t="s">
        <v>1373</v>
      </c>
      <c r="C78" s="122">
        <v>0</v>
      </c>
      <c r="D78" s="123">
        <v>2</v>
      </c>
      <c r="E78" s="124">
        <v>0</v>
      </c>
      <c r="F78" s="80">
        <f>SUM(Table1[[#This Row],[2012]:[2014]])</f>
        <v>2</v>
      </c>
    </row>
    <row r="79" spans="1:6" ht="15" customHeight="1">
      <c r="A79" s="68" t="s">
        <v>1457</v>
      </c>
      <c r="B79" s="78" t="s">
        <v>159</v>
      </c>
      <c r="C79" s="121">
        <v>0</v>
      </c>
      <c r="D79" s="69">
        <v>0</v>
      </c>
      <c r="E79" s="70">
        <v>1</v>
      </c>
      <c r="F79" s="80">
        <f>SUM(Table1[[#This Row],[2012]:[2014]])</f>
        <v>1</v>
      </c>
    </row>
    <row r="81" spans="1:6" ht="15" customHeight="1">
      <c r="A81" s="125" t="s">
        <v>92</v>
      </c>
      <c r="B81" s="125"/>
      <c r="C81" s="126">
        <f>SUM(Table1[2012])</f>
        <v>315956</v>
      </c>
      <c r="D81" s="126">
        <f>SUM(Table1[2013])</f>
        <v>551047</v>
      </c>
      <c r="E81" s="126">
        <f>SUM(Table1[2014])</f>
        <v>286505</v>
      </c>
      <c r="F81" s="126">
        <f>SUM(Table1[Total])</f>
        <v>1153508</v>
      </c>
    </row>
  </sheetData>
  <sortState ref="A85:F162">
    <sortCondition descending="1" ref="F85"/>
  </sortState>
  <pageMargins left="0.7" right="0.7" top="0.75" bottom="0.75" header="0.3" footer="0.3"/>
  <pageSetup paperSize="9" orientation="portrait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R6" sqref="R6"/>
    </sheetView>
  </sheetViews>
  <sheetFormatPr baseColWidth="10" defaultColWidth="8.83203125" defaultRowHeight="14" x14ac:dyDescent="0"/>
  <cols>
    <col min="1" max="1" width="20.6640625" bestFit="1" customWidth="1"/>
    <col min="2" max="3" width="12.5" customWidth="1"/>
  </cols>
  <sheetData>
    <row r="1" spans="1:3">
      <c r="A1" s="32"/>
      <c r="B1" s="67">
        <v>2014</v>
      </c>
      <c r="C1" s="67">
        <v>2012</v>
      </c>
    </row>
    <row r="2" spans="1:3">
      <c r="A2" s="33" t="s">
        <v>164</v>
      </c>
      <c r="B2" s="62">
        <v>49547</v>
      </c>
      <c r="C2" s="63">
        <v>53515</v>
      </c>
    </row>
    <row r="3" spans="1:3">
      <c r="A3" s="33" t="s">
        <v>165</v>
      </c>
      <c r="B3" s="62">
        <v>24220</v>
      </c>
      <c r="C3" s="63">
        <v>4780</v>
      </c>
    </row>
    <row r="4" spans="1:3">
      <c r="A4" s="33" t="s">
        <v>166</v>
      </c>
      <c r="B4" s="62">
        <v>19340</v>
      </c>
      <c r="C4" s="63">
        <v>5287</v>
      </c>
    </row>
    <row r="5" spans="1:3">
      <c r="A5" s="33" t="s">
        <v>167</v>
      </c>
      <c r="B5" s="62">
        <v>18365</v>
      </c>
      <c r="C5" s="63">
        <v>4743</v>
      </c>
    </row>
    <row r="6" spans="1:3">
      <c r="A6" s="33" t="s">
        <v>168</v>
      </c>
      <c r="B6" s="62">
        <v>16849</v>
      </c>
      <c r="C6" s="63">
        <v>3769</v>
      </c>
    </row>
    <row r="7" spans="1:3">
      <c r="A7" s="33" t="s">
        <v>169</v>
      </c>
      <c r="B7" s="62">
        <v>16402</v>
      </c>
      <c r="C7" s="63">
        <v>5223</v>
      </c>
    </row>
    <row r="8" spans="1:3">
      <c r="A8" s="33" t="s">
        <v>170</v>
      </c>
      <c r="B8" s="62">
        <v>15018</v>
      </c>
      <c r="C8" s="63">
        <v>2996</v>
      </c>
    </row>
    <row r="9" spans="1:3">
      <c r="A9" s="33" t="s">
        <v>171</v>
      </c>
      <c r="B9" s="62">
        <v>12384</v>
      </c>
      <c r="C9" s="63">
        <v>3883</v>
      </c>
    </row>
    <row r="10" spans="1:3">
      <c r="A10" s="33" t="s">
        <v>172</v>
      </c>
      <c r="B10" s="62">
        <v>9924</v>
      </c>
      <c r="C10" s="63">
        <v>946</v>
      </c>
    </row>
    <row r="11" spans="1:3">
      <c r="A11" s="33" t="s">
        <v>173</v>
      </c>
      <c r="B11" s="62">
        <v>8557</v>
      </c>
      <c r="C11" s="63">
        <v>2761</v>
      </c>
    </row>
    <row r="12" spans="1:3">
      <c r="A12" s="33" t="s">
        <v>174</v>
      </c>
      <c r="B12" s="62">
        <v>8528</v>
      </c>
      <c r="C12" s="63">
        <v>9620</v>
      </c>
    </row>
    <row r="13" spans="1:3">
      <c r="A13" s="33" t="s">
        <v>175</v>
      </c>
      <c r="B13" s="62">
        <v>8435</v>
      </c>
      <c r="C13" s="63">
        <v>1617</v>
      </c>
    </row>
    <row r="14" spans="1:3">
      <c r="A14" s="33" t="s">
        <v>176</v>
      </c>
      <c r="B14" s="62">
        <v>7800</v>
      </c>
      <c r="C14" s="63">
        <v>1816</v>
      </c>
    </row>
    <row r="15" spans="1:3">
      <c r="A15" s="33" t="s">
        <v>177</v>
      </c>
      <c r="B15" s="62">
        <v>7134</v>
      </c>
      <c r="C15" s="63">
        <v>7471</v>
      </c>
    </row>
    <row r="16" spans="1:3">
      <c r="A16" s="33" t="s">
        <v>178</v>
      </c>
      <c r="B16" s="62">
        <v>6840</v>
      </c>
      <c r="C16" s="63">
        <v>1113</v>
      </c>
    </row>
    <row r="17" spans="1:3">
      <c r="A17" s="33" t="s">
        <v>179</v>
      </c>
      <c r="B17" s="62">
        <v>6730</v>
      </c>
      <c r="C17" s="63">
        <v>7638</v>
      </c>
    </row>
    <row r="18" spans="1:3">
      <c r="A18" s="33" t="s">
        <v>180</v>
      </c>
      <c r="B18" s="64">
        <v>6727</v>
      </c>
      <c r="C18" s="63">
        <v>781</v>
      </c>
    </row>
    <row r="19" spans="1:3">
      <c r="A19" s="33" t="s">
        <v>181</v>
      </c>
      <c r="B19" s="62">
        <v>6515</v>
      </c>
      <c r="C19" s="63">
        <v>1344</v>
      </c>
    </row>
    <row r="20" spans="1:3">
      <c r="A20" s="33" t="s">
        <v>182</v>
      </c>
      <c r="B20" s="62">
        <v>6423</v>
      </c>
      <c r="C20" s="63">
        <v>1362</v>
      </c>
    </row>
    <row r="21" spans="1:3">
      <c r="A21" s="33" t="s">
        <v>183</v>
      </c>
      <c r="B21" s="62">
        <v>5742</v>
      </c>
      <c r="C21" s="63">
        <v>42</v>
      </c>
    </row>
    <row r="22" spans="1:3">
      <c r="A22" s="33" t="s">
        <v>184</v>
      </c>
      <c r="B22" s="62">
        <v>5472</v>
      </c>
      <c r="C22" s="63">
        <v>1376</v>
      </c>
    </row>
    <row r="23" spans="1:3">
      <c r="A23" s="33" t="s">
        <v>185</v>
      </c>
      <c r="B23" s="62">
        <v>4253</v>
      </c>
      <c r="C23" s="63">
        <v>5259</v>
      </c>
    </row>
    <row r="24" spans="1:3">
      <c r="A24" s="33" t="s">
        <v>186</v>
      </c>
      <c r="B24" s="62">
        <v>4144</v>
      </c>
      <c r="C24" s="63">
        <v>1303</v>
      </c>
    </row>
    <row r="25" spans="1:3">
      <c r="A25" s="33" t="s">
        <v>187</v>
      </c>
      <c r="B25" s="62">
        <v>4111</v>
      </c>
      <c r="C25" s="63">
        <v>1141</v>
      </c>
    </row>
    <row r="26" spans="1:3">
      <c r="A26" s="33" t="s">
        <v>188</v>
      </c>
      <c r="B26" s="62">
        <v>3660</v>
      </c>
      <c r="C26" s="63">
        <v>211</v>
      </c>
    </row>
    <row r="27" spans="1:3">
      <c r="A27" s="33" t="s">
        <v>189</v>
      </c>
      <c r="B27" s="62">
        <v>1831</v>
      </c>
      <c r="C27" s="63">
        <v>385</v>
      </c>
    </row>
    <row r="28" spans="1:3">
      <c r="A28" s="33" t="s">
        <v>190</v>
      </c>
      <c r="B28" s="62">
        <v>960</v>
      </c>
      <c r="C28" s="63">
        <v>36</v>
      </c>
    </row>
    <row r="29" spans="1:3">
      <c r="A29" s="33" t="s">
        <v>191</v>
      </c>
      <c r="B29" s="62">
        <v>594</v>
      </c>
      <c r="C29" s="63">
        <v>614</v>
      </c>
    </row>
    <row r="30" spans="1:3">
      <c r="A30" s="34" t="s">
        <v>192</v>
      </c>
      <c r="B30" s="65"/>
      <c r="C30" s="63">
        <v>2</v>
      </c>
    </row>
    <row r="31" spans="1:3">
      <c r="A31" s="33" t="s">
        <v>193</v>
      </c>
      <c r="B31" s="66"/>
      <c r="C31" s="63">
        <v>11</v>
      </c>
    </row>
    <row r="33" spans="2:3">
      <c r="B33" s="98">
        <f>SUM(B17:B31)</f>
        <v>57162</v>
      </c>
      <c r="C33" s="98">
        <f>SUM(C17:C31)</f>
        <v>21505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8"/>
  <sheetViews>
    <sheetView topLeftCell="C1" workbookViewId="0">
      <selection activeCell="K31" sqref="K31"/>
    </sheetView>
  </sheetViews>
  <sheetFormatPr baseColWidth="10" defaultColWidth="8.83203125" defaultRowHeight="14" x14ac:dyDescent="0"/>
  <cols>
    <col min="1" max="1" width="17.5" style="4" customWidth="1"/>
    <col min="2" max="2" width="19.6640625" style="4" customWidth="1"/>
    <col min="3" max="3" width="17.5" customWidth="1"/>
    <col min="5" max="5" width="17.6640625" customWidth="1"/>
    <col min="6" max="6" width="15.83203125" customWidth="1"/>
    <col min="8" max="8" width="18.1640625" customWidth="1"/>
    <col min="9" max="9" width="9.5" customWidth="1"/>
    <col min="11" max="11" width="15.1640625" customWidth="1"/>
    <col min="12" max="12" width="15.5" customWidth="1"/>
  </cols>
  <sheetData>
    <row r="1" spans="1:12">
      <c r="A1" s="128" t="s">
        <v>1366</v>
      </c>
      <c r="B1" s="128" t="s">
        <v>1460</v>
      </c>
      <c r="C1" s="129" t="s">
        <v>194</v>
      </c>
      <c r="E1" s="59" t="s">
        <v>1459</v>
      </c>
      <c r="F1" s="59" t="s">
        <v>1460</v>
      </c>
    </row>
    <row r="2" spans="1:12">
      <c r="A2" s="73" t="s">
        <v>195</v>
      </c>
      <c r="B2" s="73" t="str">
        <f>IFERROR(VLOOKUP(Table3[[#This Row],[Make]], $E$2:$F$59, 2, FALSE), Table3[[#This Row],[Make]])</f>
        <v>VW</v>
      </c>
      <c r="C2" s="72">
        <v>103687</v>
      </c>
      <c r="E2" s="73" t="s">
        <v>332</v>
      </c>
      <c r="F2" s="73" t="s">
        <v>228</v>
      </c>
    </row>
    <row r="3" spans="1:12">
      <c r="A3" s="73" t="s">
        <v>196</v>
      </c>
      <c r="B3" s="73" t="str">
        <f>IFERROR(VLOOKUP(Table3[[#This Row],[Make]], $E$2:$F$59, 2, FALSE), Table3[[#This Row],[Make]])</f>
        <v>Opel</v>
      </c>
      <c r="C3" s="72">
        <v>37684</v>
      </c>
      <c r="E3" s="73" t="s">
        <v>811</v>
      </c>
      <c r="F3" s="73" t="s">
        <v>228</v>
      </c>
      <c r="H3" s="82" t="s">
        <v>1463</v>
      </c>
    </row>
    <row r="4" spans="1:12">
      <c r="A4" s="73" t="s">
        <v>197</v>
      </c>
      <c r="B4" s="73" t="str">
        <f>IFERROR(VLOOKUP(Table3[[#This Row],[Make]], $E$2:$F$59, 2, FALSE), Table3[[#This Row],[Make]])</f>
        <v>Mercedes Benz</v>
      </c>
      <c r="C4" s="72">
        <v>16314</v>
      </c>
      <c r="E4" s="73" t="s">
        <v>1105</v>
      </c>
      <c r="F4" s="73" t="s">
        <v>228</v>
      </c>
      <c r="H4" s="82" t="s">
        <v>1377</v>
      </c>
      <c r="I4" t="s">
        <v>92</v>
      </c>
      <c r="K4" s="9" t="s">
        <v>1366</v>
      </c>
      <c r="L4" s="9" t="s">
        <v>1495</v>
      </c>
    </row>
    <row r="5" spans="1:12">
      <c r="A5" s="73" t="s">
        <v>198</v>
      </c>
      <c r="B5" s="73" t="str">
        <f>IFERROR(VLOOKUP(Table3[[#This Row],[Make]], $E$2:$F$59, 2, FALSE), Table3[[#This Row],[Make]])</f>
        <v>Audi</v>
      </c>
      <c r="C5" s="72">
        <v>16101</v>
      </c>
      <c r="E5" s="73" t="s">
        <v>872</v>
      </c>
      <c r="F5" s="73" t="s">
        <v>271</v>
      </c>
      <c r="H5" s="4" t="s">
        <v>195</v>
      </c>
      <c r="I5" s="98">
        <v>103687</v>
      </c>
      <c r="K5" s="4" t="s">
        <v>195</v>
      </c>
      <c r="L5" s="98">
        <v>103687</v>
      </c>
    </row>
    <row r="6" spans="1:12">
      <c r="A6" s="73" t="s">
        <v>199</v>
      </c>
      <c r="B6" s="73" t="str">
        <f>IFERROR(VLOOKUP(Table3[[#This Row],[Make]], $E$2:$F$59, 2, FALSE), Table3[[#This Row],[Make]])</f>
        <v>Renault</v>
      </c>
      <c r="C6" s="72">
        <v>10743</v>
      </c>
      <c r="E6" s="73" t="s">
        <v>626</v>
      </c>
      <c r="F6" s="73" t="s">
        <v>271</v>
      </c>
      <c r="H6" s="4" t="s">
        <v>197</v>
      </c>
      <c r="I6" s="98">
        <v>41407</v>
      </c>
      <c r="K6" s="4" t="s">
        <v>197</v>
      </c>
      <c r="L6" s="98">
        <v>41407</v>
      </c>
    </row>
    <row r="7" spans="1:12">
      <c r="A7" s="73" t="s">
        <v>200</v>
      </c>
      <c r="B7" s="73" t="str">
        <f>IFERROR(VLOOKUP(Table3[[#This Row],[Make]], $E$2:$F$59, 2, FALSE), Table3[[#This Row],[Make]])</f>
        <v>Ford</v>
      </c>
      <c r="C7" s="72">
        <v>10479</v>
      </c>
      <c r="E7" s="73" t="s">
        <v>1014</v>
      </c>
      <c r="F7" s="127" t="s">
        <v>205</v>
      </c>
      <c r="H7" s="4" t="s">
        <v>196</v>
      </c>
      <c r="I7" s="98">
        <v>37705</v>
      </c>
      <c r="K7" s="4" t="s">
        <v>196</v>
      </c>
      <c r="L7" s="98">
        <v>37705</v>
      </c>
    </row>
    <row r="8" spans="1:12">
      <c r="A8" s="73" t="s">
        <v>201</v>
      </c>
      <c r="B8" s="73" t="str">
        <f>IFERROR(VLOOKUP(Table3[[#This Row],[Make]], $E$2:$F$59, 2, FALSE), Table3[[#This Row],[Make]])</f>
        <v>Mercedes Benz</v>
      </c>
      <c r="C8" s="72">
        <v>9176</v>
      </c>
      <c r="E8" s="73" t="s">
        <v>972</v>
      </c>
      <c r="F8" s="127" t="s">
        <v>205</v>
      </c>
      <c r="H8" s="4" t="s">
        <v>198</v>
      </c>
      <c r="I8" s="98">
        <v>16101</v>
      </c>
      <c r="K8" s="4" t="s">
        <v>198</v>
      </c>
      <c r="L8" s="98">
        <v>16101</v>
      </c>
    </row>
    <row r="9" spans="1:12">
      <c r="A9" s="73" t="s">
        <v>202</v>
      </c>
      <c r="B9" s="73" t="str">
        <f>IFERROR(VLOOKUP(Table3[[#This Row],[Make]], $E$2:$F$59, 2, FALSE), Table3[[#This Row],[Make]])</f>
        <v>Mercedes Benz</v>
      </c>
      <c r="C9" s="72">
        <v>9053</v>
      </c>
      <c r="E9" s="73" t="s">
        <v>799</v>
      </c>
      <c r="F9" s="127" t="s">
        <v>224</v>
      </c>
      <c r="H9" s="4" t="s">
        <v>199</v>
      </c>
      <c r="I9" s="98">
        <v>10743</v>
      </c>
      <c r="K9" s="4" t="s">
        <v>199</v>
      </c>
      <c r="L9" s="98">
        <v>10743</v>
      </c>
    </row>
    <row r="10" spans="1:12">
      <c r="A10" s="73" t="s">
        <v>203</v>
      </c>
      <c r="B10" s="73" t="str">
        <f>IFERROR(VLOOKUP(Table3[[#This Row],[Make]], $E$2:$F$59, 2, FALSE), Table3[[#This Row],[Make]])</f>
        <v>Fiat</v>
      </c>
      <c r="C10" s="72">
        <v>8414</v>
      </c>
      <c r="E10" s="73" t="s">
        <v>1178</v>
      </c>
      <c r="F10" s="127" t="s">
        <v>230</v>
      </c>
      <c r="H10" s="4" t="s">
        <v>200</v>
      </c>
      <c r="I10" s="98">
        <v>10482</v>
      </c>
      <c r="K10" s="4" t="s">
        <v>200</v>
      </c>
      <c r="L10" s="98">
        <v>10482</v>
      </c>
    </row>
    <row r="11" spans="1:12">
      <c r="A11" s="73" t="s">
        <v>204</v>
      </c>
      <c r="B11" s="73" t="str">
        <f>IFERROR(VLOOKUP(Table3[[#This Row],[Make]], $E$2:$F$59, 2, FALSE), Table3[[#This Row],[Make]])</f>
        <v>Peugeot</v>
      </c>
      <c r="C11" s="72">
        <v>7670</v>
      </c>
      <c r="E11" s="73" t="s">
        <v>980</v>
      </c>
      <c r="F11" s="127" t="s">
        <v>230</v>
      </c>
      <c r="H11" s="4" t="s">
        <v>203</v>
      </c>
      <c r="I11" s="98">
        <v>8414</v>
      </c>
      <c r="K11" s="4" t="s">
        <v>203</v>
      </c>
      <c r="L11" s="98">
        <v>8414</v>
      </c>
    </row>
    <row r="12" spans="1:12">
      <c r="A12" s="73" t="s">
        <v>205</v>
      </c>
      <c r="B12" s="73" t="str">
        <f>IFERROR(VLOOKUP(Table3[[#This Row],[Make]], $E$2:$F$59, 2, FALSE), Table3[[#This Row],[Make]])</f>
        <v>BMW</v>
      </c>
      <c r="C12" s="72">
        <v>7395</v>
      </c>
      <c r="E12" s="73" t="s">
        <v>1336</v>
      </c>
      <c r="F12" s="127" t="s">
        <v>230</v>
      </c>
      <c r="H12" s="4" t="s">
        <v>204</v>
      </c>
      <c r="I12" s="98">
        <v>7670</v>
      </c>
      <c r="K12" s="4" t="s">
        <v>204</v>
      </c>
      <c r="L12" s="98">
        <v>7670</v>
      </c>
    </row>
    <row r="13" spans="1:12">
      <c r="A13" s="73" t="s">
        <v>206</v>
      </c>
      <c r="B13" s="73" t="str">
        <f>IFERROR(VLOOKUP(Table3[[#This Row],[Make]], $E$2:$F$59, 2, FALSE), Table3[[#This Row],[Make]])</f>
        <v>Mercedes Benz</v>
      </c>
      <c r="C13" s="72">
        <v>6837</v>
      </c>
      <c r="E13" s="73" t="s">
        <v>840</v>
      </c>
      <c r="F13" s="127" t="s">
        <v>200</v>
      </c>
      <c r="H13" s="4" t="s">
        <v>205</v>
      </c>
      <c r="I13" s="98">
        <v>7397</v>
      </c>
      <c r="K13" s="4" t="s">
        <v>205</v>
      </c>
      <c r="L13" s="98">
        <v>7397</v>
      </c>
    </row>
    <row r="14" spans="1:12">
      <c r="A14" s="73" t="s">
        <v>207</v>
      </c>
      <c r="B14" s="73" t="str">
        <f>IFERROR(VLOOKUP(Table3[[#This Row],[Make]], $E$2:$F$59, 2, FALSE), Table3[[#This Row],[Make]])</f>
        <v>Citroën</v>
      </c>
      <c r="C14" s="72">
        <v>3251</v>
      </c>
      <c r="E14" s="73" t="s">
        <v>699</v>
      </c>
      <c r="F14" s="127" t="s">
        <v>200</v>
      </c>
      <c r="H14" s="4" t="s">
        <v>207</v>
      </c>
      <c r="I14" s="98">
        <v>3251</v>
      </c>
      <c r="K14" s="4" t="s">
        <v>207</v>
      </c>
      <c r="L14" s="98">
        <v>3251</v>
      </c>
    </row>
    <row r="15" spans="1:12">
      <c r="A15" s="73" t="s">
        <v>208</v>
      </c>
      <c r="B15" s="73" t="str">
        <f>IFERROR(VLOOKUP(Table3[[#This Row],[Make]], $E$2:$F$59, 2, FALSE), Table3[[#This Row],[Make]])</f>
        <v>Toyota</v>
      </c>
      <c r="C15" s="72">
        <v>3033</v>
      </c>
      <c r="E15" s="73" t="s">
        <v>1266</v>
      </c>
      <c r="F15" s="127" t="s">
        <v>226</v>
      </c>
      <c r="H15" s="4" t="s">
        <v>208</v>
      </c>
      <c r="I15" s="98">
        <v>3035</v>
      </c>
      <c r="K15" s="4" t="s">
        <v>208</v>
      </c>
      <c r="L15" s="98">
        <v>3035</v>
      </c>
    </row>
    <row r="16" spans="1:12">
      <c r="A16" s="73" t="s">
        <v>209</v>
      </c>
      <c r="B16" s="73" t="str">
        <f>IFERROR(VLOOKUP(Table3[[#This Row],[Make]], $E$2:$F$59, 2, FALSE), Table3[[#This Row],[Make]])</f>
        <v>Seat</v>
      </c>
      <c r="C16" s="72">
        <v>2503</v>
      </c>
      <c r="E16" s="73" t="s">
        <v>944</v>
      </c>
      <c r="F16" s="127" t="s">
        <v>226</v>
      </c>
      <c r="H16" s="4" t="s">
        <v>215</v>
      </c>
      <c r="I16" s="98">
        <v>2555</v>
      </c>
      <c r="K16" s="4" t="s">
        <v>215</v>
      </c>
      <c r="L16" s="98">
        <v>2555</v>
      </c>
    </row>
    <row r="17" spans="1:12">
      <c r="A17" s="73" t="s">
        <v>210</v>
      </c>
      <c r="B17" s="73" t="str">
        <f>IFERROR(VLOOKUP(Table3[[#This Row],[Make]], $E$2:$F$59, 2, FALSE), Table3[[#This Row],[Make]])</f>
        <v>Nissan</v>
      </c>
      <c r="C17" s="72">
        <v>2230</v>
      </c>
      <c r="E17" s="73" t="s">
        <v>493</v>
      </c>
      <c r="F17" s="127" t="s">
        <v>226</v>
      </c>
      <c r="H17" s="4" t="s">
        <v>209</v>
      </c>
      <c r="I17" s="98">
        <v>2508</v>
      </c>
      <c r="K17" s="4" t="s">
        <v>209</v>
      </c>
      <c r="L17" s="98">
        <v>2508</v>
      </c>
    </row>
    <row r="18" spans="1:12">
      <c r="A18" s="73" t="s">
        <v>211</v>
      </c>
      <c r="B18" s="73" t="str">
        <f>IFERROR(VLOOKUP(Table3[[#This Row],[Make]], $E$2:$F$59, 2, FALSE), Table3[[#This Row],[Make]])</f>
        <v>IVECO</v>
      </c>
      <c r="C18" s="72">
        <v>2110</v>
      </c>
      <c r="E18" s="73" t="s">
        <v>540</v>
      </c>
      <c r="F18" s="127" t="s">
        <v>214</v>
      </c>
      <c r="H18" s="4" t="s">
        <v>211</v>
      </c>
      <c r="I18" s="98">
        <v>2304</v>
      </c>
      <c r="K18" s="4" t="s">
        <v>211</v>
      </c>
      <c r="L18" s="98">
        <v>2304</v>
      </c>
    </row>
    <row r="19" spans="1:12">
      <c r="A19" s="73" t="s">
        <v>212</v>
      </c>
      <c r="B19" s="73" t="str">
        <f>IFERROR(VLOOKUP(Table3[[#This Row],[Make]], $E$2:$F$59, 2, FALSE), Table3[[#This Row],[Make]])</f>
        <v>Skoda</v>
      </c>
      <c r="C19" s="72">
        <v>1856</v>
      </c>
      <c r="E19" s="73" t="s">
        <v>294</v>
      </c>
      <c r="F19" s="127" t="s">
        <v>1462</v>
      </c>
      <c r="H19" s="4" t="s">
        <v>210</v>
      </c>
      <c r="I19" s="98">
        <v>2234</v>
      </c>
      <c r="K19" s="4" t="s">
        <v>210</v>
      </c>
      <c r="L19" s="98">
        <v>2234</v>
      </c>
    </row>
    <row r="20" spans="1:12">
      <c r="A20" s="73" t="s">
        <v>213</v>
      </c>
      <c r="B20" s="73" t="str">
        <f>IFERROR(VLOOKUP(Table3[[#This Row],[Make]], $E$2:$F$59, 2, FALSE), Table3[[#This Row],[Make]])</f>
        <v>Mitsubishi</v>
      </c>
      <c r="C20" s="72">
        <v>1855</v>
      </c>
      <c r="E20" s="73" t="s">
        <v>575</v>
      </c>
      <c r="F20" s="127" t="s">
        <v>1462</v>
      </c>
      <c r="H20" s="4" t="s">
        <v>212</v>
      </c>
      <c r="I20" s="98">
        <v>1856</v>
      </c>
      <c r="K20" s="4" t="s">
        <v>1391</v>
      </c>
      <c r="L20" s="98">
        <f>SUM(I20:I1104)</f>
        <v>27008</v>
      </c>
    </row>
    <row r="21" spans="1:12">
      <c r="A21" s="73" t="s">
        <v>214</v>
      </c>
      <c r="B21" s="73" t="str">
        <f>IFERROR(VLOOKUP(Table3[[#This Row],[Make]], $E$2:$F$59, 2, FALSE), Table3[[#This Row],[Make]])</f>
        <v>Hyundai</v>
      </c>
      <c r="C21" s="72">
        <v>1816</v>
      </c>
      <c r="E21" s="73" t="s">
        <v>752</v>
      </c>
      <c r="F21" s="127" t="s">
        <v>1462</v>
      </c>
      <c r="H21" s="4" t="s">
        <v>213</v>
      </c>
      <c r="I21" s="98">
        <v>1855</v>
      </c>
    </row>
    <row r="22" spans="1:12">
      <c r="A22" s="73" t="s">
        <v>215</v>
      </c>
      <c r="B22" s="73" t="str">
        <f>IFERROR(VLOOKUP(Table3[[#This Row],[Make]], $E$2:$F$59, 2, FALSE), Table3[[#This Row],[Make]])</f>
        <v>MAN</v>
      </c>
      <c r="C22" s="72">
        <v>1458</v>
      </c>
      <c r="E22" s="73" t="s">
        <v>1270</v>
      </c>
      <c r="F22" s="127" t="s">
        <v>211</v>
      </c>
      <c r="H22" s="4" t="s">
        <v>214</v>
      </c>
      <c r="I22" s="98">
        <v>1819</v>
      </c>
    </row>
    <row r="23" spans="1:12">
      <c r="A23" s="73" t="s">
        <v>216</v>
      </c>
      <c r="B23" s="73" t="str">
        <f>IFERROR(VLOOKUP(Table3[[#This Row],[Make]], $E$2:$F$59, 2, FALSE), Table3[[#This Row],[Make]])</f>
        <v>Zastava</v>
      </c>
      <c r="C23" s="72">
        <v>1344</v>
      </c>
      <c r="E23" s="73" t="s">
        <v>273</v>
      </c>
      <c r="F23" t="s">
        <v>211</v>
      </c>
      <c r="H23" s="4" t="s">
        <v>216</v>
      </c>
      <c r="I23" s="98">
        <v>1344</v>
      </c>
    </row>
    <row r="24" spans="1:12">
      <c r="A24" s="73" t="s">
        <v>217</v>
      </c>
      <c r="B24" s="73" t="str">
        <f>IFERROR(VLOOKUP(Table3[[#This Row],[Make]], $E$2:$F$59, 2, FALSE), Table3[[#This Row],[Make]])</f>
        <v>Volvo</v>
      </c>
      <c r="C24" s="72">
        <v>1284</v>
      </c>
      <c r="E24" s="73" t="s">
        <v>290</v>
      </c>
      <c r="F24" t="s">
        <v>211</v>
      </c>
      <c r="H24" s="4" t="s">
        <v>217</v>
      </c>
      <c r="I24" s="98">
        <v>1284</v>
      </c>
    </row>
    <row r="25" spans="1:12">
      <c r="A25" s="73" t="s">
        <v>218</v>
      </c>
      <c r="B25" s="73" t="str">
        <f>IFERROR(VLOOKUP(Table3[[#This Row],[Make]], $E$2:$F$59, 2, FALSE), Table3[[#This Row],[Make]])</f>
        <v>Suzuki</v>
      </c>
      <c r="C25" s="72">
        <v>1150</v>
      </c>
      <c r="E25" s="73" t="s">
        <v>727</v>
      </c>
      <c r="F25" t="s">
        <v>211</v>
      </c>
      <c r="H25" s="4" t="s">
        <v>218</v>
      </c>
      <c r="I25" s="98">
        <v>1150</v>
      </c>
    </row>
    <row r="26" spans="1:12">
      <c r="A26" s="73" t="s">
        <v>219</v>
      </c>
      <c r="B26" s="73" t="str">
        <f>IFERROR(VLOOKUP(Table3[[#This Row],[Make]], $E$2:$F$59, 2, FALSE), Table3[[#This Row],[Make]])</f>
        <v>Land Rover</v>
      </c>
      <c r="C26" s="72">
        <v>1118</v>
      </c>
      <c r="E26" s="73" t="s">
        <v>459</v>
      </c>
      <c r="F26" t="s">
        <v>211</v>
      </c>
      <c r="H26" s="4" t="s">
        <v>219</v>
      </c>
      <c r="I26" s="98">
        <v>1118</v>
      </c>
    </row>
    <row r="27" spans="1:12">
      <c r="A27" s="73" t="s">
        <v>220</v>
      </c>
      <c r="B27" s="73" t="str">
        <f>IFERROR(VLOOKUP(Table3[[#This Row],[Make]], $E$2:$F$59, 2, FALSE), Table3[[#This Row],[Make]])</f>
        <v>MAN</v>
      </c>
      <c r="C27" s="72">
        <v>1097</v>
      </c>
      <c r="E27" s="73" t="s">
        <v>252</v>
      </c>
      <c r="F27" t="s">
        <v>211</v>
      </c>
      <c r="H27" s="4" t="s">
        <v>221</v>
      </c>
      <c r="I27" s="98">
        <v>958</v>
      </c>
    </row>
    <row r="28" spans="1:12">
      <c r="A28" s="73" t="s">
        <v>221</v>
      </c>
      <c r="B28" s="73" t="str">
        <f>IFERROR(VLOOKUP(Table3[[#This Row],[Make]], $E$2:$F$59, 2, FALSE), Table3[[#This Row],[Make]])</f>
        <v>Kia</v>
      </c>
      <c r="C28" s="72">
        <v>958</v>
      </c>
      <c r="E28" s="73" t="s">
        <v>672</v>
      </c>
      <c r="F28" t="s">
        <v>211</v>
      </c>
      <c r="H28" s="4" t="s">
        <v>222</v>
      </c>
      <c r="I28" s="98">
        <v>873</v>
      </c>
    </row>
    <row r="29" spans="1:12">
      <c r="A29" s="73" t="s">
        <v>222</v>
      </c>
      <c r="B29" s="73" t="str">
        <f>IFERROR(VLOOKUP(Table3[[#This Row],[Make]], $E$2:$F$59, 2, FALSE), Table3[[#This Row],[Make]])</f>
        <v>IMT</v>
      </c>
      <c r="C29" s="72">
        <v>873</v>
      </c>
      <c r="E29" s="73" t="s">
        <v>1328</v>
      </c>
      <c r="F29" t="s">
        <v>227</v>
      </c>
      <c r="H29" s="4" t="s">
        <v>223</v>
      </c>
      <c r="I29" s="98">
        <v>867</v>
      </c>
    </row>
    <row r="30" spans="1:12">
      <c r="A30" s="73" t="s">
        <v>223</v>
      </c>
      <c r="B30" s="73" t="str">
        <f>IFERROR(VLOOKUP(Table3[[#This Row],[Make]], $E$2:$F$59, 2, FALSE), Table3[[#This Row],[Make]])</f>
        <v>Mazda</v>
      </c>
      <c r="C30" s="72">
        <v>867</v>
      </c>
      <c r="E30" s="73" t="s">
        <v>481</v>
      </c>
      <c r="F30" s="127" t="s">
        <v>248</v>
      </c>
      <c r="H30" s="4" t="s">
        <v>224</v>
      </c>
      <c r="I30" s="98">
        <v>747</v>
      </c>
    </row>
    <row r="31" spans="1:12">
      <c r="A31" s="73" t="s">
        <v>224</v>
      </c>
      <c r="B31" s="73" t="str">
        <f>IFERROR(VLOOKUP(Table3[[#This Row],[Make]], $E$2:$F$59, 2, FALSE), Table3[[#This Row],[Make]])</f>
        <v>Chevrolet</v>
      </c>
      <c r="C31" s="72">
        <v>746</v>
      </c>
      <c r="E31" s="73" t="s">
        <v>220</v>
      </c>
      <c r="F31" s="127" t="s">
        <v>215</v>
      </c>
      <c r="H31" s="4" t="s">
        <v>225</v>
      </c>
      <c r="I31" s="98">
        <v>711</v>
      </c>
    </row>
    <row r="32" spans="1:12">
      <c r="A32" s="73" t="s">
        <v>225</v>
      </c>
      <c r="B32" s="73" t="str">
        <f>IFERROR(VLOOKUP(Table3[[#This Row],[Make]], $E$2:$F$59, 2, FALSE), Table3[[#This Row],[Make]])</f>
        <v>Scania</v>
      </c>
      <c r="C32" s="72">
        <v>711</v>
      </c>
      <c r="E32" s="73" t="s">
        <v>307</v>
      </c>
      <c r="F32" s="73" t="s">
        <v>197</v>
      </c>
      <c r="H32" s="4" t="s">
        <v>226</v>
      </c>
      <c r="I32" s="98">
        <v>575</v>
      </c>
    </row>
    <row r="33" spans="1:9">
      <c r="A33" s="73" t="s">
        <v>226</v>
      </c>
      <c r="B33" s="73" t="str">
        <f>IFERROR(VLOOKUP(Table3[[#This Row],[Make]], $E$2:$F$59, 2, FALSE), Table3[[#This Row],[Make]])</f>
        <v>Honda</v>
      </c>
      <c r="C33" s="72">
        <v>569</v>
      </c>
      <c r="E33" s="73" t="s">
        <v>206</v>
      </c>
      <c r="F33" s="73" t="s">
        <v>197</v>
      </c>
      <c r="H33" s="4" t="s">
        <v>227</v>
      </c>
      <c r="I33" s="98">
        <v>544</v>
      </c>
    </row>
    <row r="34" spans="1:9">
      <c r="A34" s="73" t="s">
        <v>227</v>
      </c>
      <c r="B34" s="73" t="str">
        <f>IFERROR(VLOOKUP(Table3[[#This Row],[Make]], $E$2:$F$59, 2, FALSE), Table3[[#This Row],[Make]])</f>
        <v>Jeep</v>
      </c>
      <c r="C34" s="72">
        <v>543</v>
      </c>
      <c r="E34" s="73" t="s">
        <v>201</v>
      </c>
      <c r="F34" s="73" t="s">
        <v>197</v>
      </c>
      <c r="H34" s="4" t="s">
        <v>228</v>
      </c>
      <c r="I34" s="98">
        <v>489</v>
      </c>
    </row>
    <row r="35" spans="1:9">
      <c r="A35" s="73" t="s">
        <v>228</v>
      </c>
      <c r="B35" s="73" t="str">
        <f>IFERROR(VLOOKUP(Table3[[#This Row],[Make]], $E$2:$F$59, 2, FALSE), Table3[[#This Row],[Make]])</f>
        <v>Alfa Romeo</v>
      </c>
      <c r="C35" s="72">
        <v>469</v>
      </c>
      <c r="E35" s="73" t="s">
        <v>202</v>
      </c>
      <c r="F35" s="73" t="s">
        <v>197</v>
      </c>
      <c r="H35" s="4" t="s">
        <v>229</v>
      </c>
      <c r="I35" s="98">
        <v>466</v>
      </c>
    </row>
    <row r="36" spans="1:9">
      <c r="A36" s="73" t="s">
        <v>229</v>
      </c>
      <c r="B36" s="73" t="str">
        <f>IFERROR(VLOOKUP(Table3[[#This Row],[Make]], $E$2:$F$59, 2, FALSE), Table3[[#This Row],[Make]])</f>
        <v>Kaessbohrer</v>
      </c>
      <c r="C36" s="72">
        <v>466</v>
      </c>
      <c r="E36" s="73" t="s">
        <v>495</v>
      </c>
      <c r="F36" s="73" t="s">
        <v>197</v>
      </c>
      <c r="H36" s="4" t="s">
        <v>230</v>
      </c>
      <c r="I36" s="98">
        <v>378</v>
      </c>
    </row>
    <row r="37" spans="1:9">
      <c r="A37" s="73" t="s">
        <v>230</v>
      </c>
      <c r="B37" s="73" t="str">
        <f>IFERROR(VLOOKUP(Table3[[#This Row],[Make]], $E$2:$F$59, 2, FALSE), Table3[[#This Row],[Make]])</f>
        <v>Daewoo</v>
      </c>
      <c r="C37" s="72">
        <v>375</v>
      </c>
      <c r="E37" s="73" t="s">
        <v>266</v>
      </c>
      <c r="F37" t="s">
        <v>342</v>
      </c>
      <c r="H37" s="4" t="s">
        <v>231</v>
      </c>
      <c r="I37" s="98">
        <v>354</v>
      </c>
    </row>
    <row r="38" spans="1:9">
      <c r="A38" s="73" t="s">
        <v>231</v>
      </c>
      <c r="B38" s="73" t="str">
        <f>IFERROR(VLOOKUP(Table3[[#This Row],[Make]], $E$2:$F$59, 2, FALSE), Table3[[#This Row],[Make]])</f>
        <v>Isuzu</v>
      </c>
      <c r="C38" s="72">
        <v>354</v>
      </c>
      <c r="E38" s="73" t="s">
        <v>521</v>
      </c>
      <c r="F38" t="s">
        <v>342</v>
      </c>
      <c r="H38" s="4" t="s">
        <v>232</v>
      </c>
      <c r="I38" s="98">
        <v>351</v>
      </c>
    </row>
    <row r="39" spans="1:9">
      <c r="A39" s="73" t="s">
        <v>232</v>
      </c>
      <c r="B39" s="73" t="str">
        <f>IFERROR(VLOOKUP(Table3[[#This Row],[Make]], $E$2:$F$59, 2, FALSE), Table3[[#This Row],[Make]])</f>
        <v>Rover</v>
      </c>
      <c r="C39" s="72">
        <v>351</v>
      </c>
      <c r="E39" s="73" t="s">
        <v>1127</v>
      </c>
      <c r="F39" t="s">
        <v>342</v>
      </c>
      <c r="H39" s="4" t="s">
        <v>233</v>
      </c>
      <c r="I39" s="98">
        <v>328</v>
      </c>
    </row>
    <row r="40" spans="1:9">
      <c r="A40" s="73" t="s">
        <v>233</v>
      </c>
      <c r="B40" s="73" t="str">
        <f>IFERROR(VLOOKUP(Table3[[#This Row],[Make]], $E$2:$F$59, 2, FALSE), Table3[[#This Row],[Make]])</f>
        <v>Chrysler</v>
      </c>
      <c r="C40" s="72">
        <v>328</v>
      </c>
      <c r="E40" s="73" t="s">
        <v>613</v>
      </c>
      <c r="F40" t="s">
        <v>210</v>
      </c>
      <c r="H40" s="4" t="s">
        <v>234</v>
      </c>
      <c r="I40" s="98">
        <v>274</v>
      </c>
    </row>
    <row r="41" spans="1:9">
      <c r="A41" s="73" t="s">
        <v>234</v>
      </c>
      <c r="B41" s="73" t="str">
        <f>IFERROR(VLOOKUP(Table3[[#This Row],[Make]], $E$2:$F$59, 2, FALSE), Table3[[#This Row],[Make]])</f>
        <v>Yamaha</v>
      </c>
      <c r="C41" s="72">
        <v>273</v>
      </c>
      <c r="E41" s="73" t="s">
        <v>1050</v>
      </c>
      <c r="F41" t="s">
        <v>210</v>
      </c>
      <c r="H41" s="4" t="s">
        <v>235</v>
      </c>
      <c r="I41" s="98">
        <v>259</v>
      </c>
    </row>
    <row r="42" spans="1:9">
      <c r="A42" s="73" t="s">
        <v>235</v>
      </c>
      <c r="B42" s="73" t="str">
        <f>IFERROR(VLOOKUP(Table3[[#This Row],[Make]], $E$2:$F$59, 2, FALSE), Table3[[#This Row],[Make]])</f>
        <v>Lada</v>
      </c>
      <c r="C42" s="72">
        <v>259</v>
      </c>
      <c r="E42" s="73" t="s">
        <v>1104</v>
      </c>
      <c r="F42" t="s">
        <v>210</v>
      </c>
      <c r="H42" s="4" t="s">
        <v>236</v>
      </c>
      <c r="I42" s="98">
        <v>253</v>
      </c>
    </row>
    <row r="43" spans="1:9">
      <c r="A43" s="73" t="s">
        <v>236</v>
      </c>
      <c r="B43" s="73" t="str">
        <f>IFERROR(VLOOKUP(Table3[[#This Row],[Make]], $E$2:$F$59, 2, FALSE), Table3[[#This Row],[Make]])</f>
        <v>Dacia</v>
      </c>
      <c r="C43" s="72">
        <v>253</v>
      </c>
      <c r="E43" s="73" t="s">
        <v>291</v>
      </c>
      <c r="F43" s="73" t="s">
        <v>422</v>
      </c>
      <c r="H43" s="4" t="s">
        <v>237</v>
      </c>
      <c r="I43" s="98">
        <v>240</v>
      </c>
    </row>
    <row r="44" spans="1:9">
      <c r="A44" s="73" t="s">
        <v>237</v>
      </c>
      <c r="B44" s="73" t="str">
        <f>IFERROR(VLOOKUP(Table3[[#This Row],[Make]], $E$2:$F$59, 2, FALSE), Table3[[#This Row],[Make]])</f>
        <v>Mondial</v>
      </c>
      <c r="C44" s="72">
        <v>240</v>
      </c>
      <c r="E44" s="73" t="s">
        <v>418</v>
      </c>
      <c r="F44" s="73" t="s">
        <v>422</v>
      </c>
      <c r="H44" s="4" t="s">
        <v>238</v>
      </c>
      <c r="I44" s="98">
        <v>219</v>
      </c>
    </row>
    <row r="45" spans="1:9">
      <c r="A45" s="73" t="s">
        <v>238</v>
      </c>
      <c r="B45" s="73" t="str">
        <f>IFERROR(VLOOKUP(Table3[[#This Row],[Make]], $E$2:$F$59, 2, FALSE), Table3[[#This Row],[Make]])</f>
        <v>Kassbohrer</v>
      </c>
      <c r="C45" s="72">
        <v>219</v>
      </c>
      <c r="E45" s="73" t="s">
        <v>1008</v>
      </c>
      <c r="F45" s="73" t="s">
        <v>422</v>
      </c>
      <c r="H45" s="4" t="s">
        <v>240</v>
      </c>
      <c r="I45" s="98">
        <v>202</v>
      </c>
    </row>
    <row r="46" spans="1:9">
      <c r="A46" s="73" t="s">
        <v>240</v>
      </c>
      <c r="B46" s="73" t="str">
        <f>IFERROR(VLOOKUP(Table3[[#This Row],[Make]], $E$2:$F$59, 2, FALSE), Table3[[#This Row],[Make]])</f>
        <v>Setra</v>
      </c>
      <c r="C46" s="72">
        <v>202</v>
      </c>
      <c r="E46" s="73" t="s">
        <v>316</v>
      </c>
      <c r="F46" s="127" t="s">
        <v>196</v>
      </c>
      <c r="H46" s="4" t="s">
        <v>239</v>
      </c>
      <c r="I46" s="98">
        <v>202</v>
      </c>
    </row>
    <row r="47" spans="1:9">
      <c r="A47" s="73" t="s">
        <v>239</v>
      </c>
      <c r="B47" s="73" t="str">
        <f>IFERROR(VLOOKUP(Table3[[#This Row],[Make]], $E$2:$F$59, 2, FALSE), Table3[[#This Row],[Make]])</f>
        <v>Vauxhall</v>
      </c>
      <c r="C47" s="72">
        <v>202</v>
      </c>
      <c r="E47" s="73" t="s">
        <v>547</v>
      </c>
      <c r="F47" s="73" t="s">
        <v>244</v>
      </c>
      <c r="H47" s="4" t="s">
        <v>241</v>
      </c>
      <c r="I47" s="98">
        <v>199</v>
      </c>
    </row>
    <row r="48" spans="1:9">
      <c r="A48" s="73" t="s">
        <v>241</v>
      </c>
      <c r="B48" s="73" t="str">
        <f>IFERROR(VLOOKUP(Table3[[#This Row],[Make]], $E$2:$F$59, 2, FALSE), Table3[[#This Row],[Make]])</f>
        <v>Smart</v>
      </c>
      <c r="C48" s="72">
        <v>199</v>
      </c>
      <c r="E48" s="73" t="s">
        <v>336</v>
      </c>
      <c r="F48" s="73" t="s">
        <v>244</v>
      </c>
      <c r="H48" s="4" t="s">
        <v>244</v>
      </c>
      <c r="I48" s="98">
        <v>196</v>
      </c>
    </row>
    <row r="49" spans="1:9">
      <c r="A49" s="73" t="s">
        <v>242</v>
      </c>
      <c r="B49" s="73" t="str">
        <f>IFERROR(VLOOKUP(Table3[[#This Row],[Make]], $E$2:$F$59, 2, FALSE), Table3[[#This Row],[Make]])</f>
        <v>Znen</v>
      </c>
      <c r="C49" s="72">
        <v>189</v>
      </c>
      <c r="E49" s="73" t="s">
        <v>421</v>
      </c>
      <c r="F49" s="73" t="s">
        <v>280</v>
      </c>
      <c r="H49" s="4" t="s">
        <v>242</v>
      </c>
      <c r="I49" s="98">
        <v>189</v>
      </c>
    </row>
    <row r="50" spans="1:9">
      <c r="A50" s="73" t="s">
        <v>243</v>
      </c>
      <c r="B50" s="73" t="str">
        <f>IFERROR(VLOOKUP(Table3[[#This Row],[Make]], $E$2:$F$59, 2, FALSE), Table3[[#This Row],[Make]])</f>
        <v>KOEGEL</v>
      </c>
      <c r="C50" s="72">
        <v>183</v>
      </c>
      <c r="E50" s="73" t="s">
        <v>464</v>
      </c>
      <c r="F50" s="73" t="s">
        <v>280</v>
      </c>
      <c r="H50" s="4" t="s">
        <v>243</v>
      </c>
      <c r="I50" s="98">
        <v>183</v>
      </c>
    </row>
    <row r="51" spans="1:9">
      <c r="A51" s="73" t="s">
        <v>244</v>
      </c>
      <c r="B51" s="73" t="str">
        <f>IFERROR(VLOOKUP(Table3[[#This Row],[Make]], $E$2:$F$59, 2, FALSE), Table3[[#This Row],[Make]])</f>
        <v>Schmitz</v>
      </c>
      <c r="C51" s="72">
        <v>177</v>
      </c>
      <c r="E51" s="73" t="s">
        <v>362</v>
      </c>
      <c r="F51" s="73" t="s">
        <v>280</v>
      </c>
      <c r="H51" s="4" t="s">
        <v>245</v>
      </c>
      <c r="I51" s="98">
        <v>174</v>
      </c>
    </row>
    <row r="52" spans="1:9">
      <c r="A52" s="73" t="s">
        <v>245</v>
      </c>
      <c r="B52" s="73" t="str">
        <f>IFERROR(VLOOKUP(Table3[[#This Row],[Make]], $E$2:$F$59, 2, FALSE), Table3[[#This Row],[Make]])</f>
        <v>Daihatsu</v>
      </c>
      <c r="C52" s="72">
        <v>174</v>
      </c>
      <c r="E52" s="73" t="s">
        <v>267</v>
      </c>
      <c r="F52" s="73" t="s">
        <v>280</v>
      </c>
      <c r="H52" s="4" t="s">
        <v>246</v>
      </c>
      <c r="I52" s="98">
        <v>168</v>
      </c>
    </row>
    <row r="53" spans="1:9">
      <c r="A53" s="73" t="s">
        <v>246</v>
      </c>
      <c r="B53" s="73" t="str">
        <f>IFERROR(VLOOKUP(Table3[[#This Row],[Make]], $E$2:$F$59, 2, FALSE), Table3[[#This Row],[Make]])</f>
        <v>DAF</v>
      </c>
      <c r="C53" s="72">
        <v>168</v>
      </c>
      <c r="E53" s="73" t="s">
        <v>655</v>
      </c>
      <c r="F53" t="s">
        <v>209</v>
      </c>
      <c r="H53" s="4" t="s">
        <v>247</v>
      </c>
      <c r="I53" s="98">
        <v>156</v>
      </c>
    </row>
    <row r="54" spans="1:9">
      <c r="A54" s="73" t="s">
        <v>247</v>
      </c>
      <c r="B54" s="73" t="str">
        <f>IFERROR(VLOOKUP(Table3[[#This Row],[Make]], $E$2:$F$59, 2, FALSE), Table3[[#This Row],[Make]])</f>
        <v>Piaggio</v>
      </c>
      <c r="C54" s="72">
        <v>156</v>
      </c>
      <c r="E54" s="73" t="s">
        <v>563</v>
      </c>
      <c r="F54" t="s">
        <v>209</v>
      </c>
      <c r="H54" s="4" t="s">
        <v>248</v>
      </c>
      <c r="I54" s="98">
        <v>153</v>
      </c>
    </row>
    <row r="55" spans="1:9">
      <c r="A55" s="73" t="s">
        <v>248</v>
      </c>
      <c r="B55" s="73" t="str">
        <f>IFERROR(VLOOKUP(Table3[[#This Row],[Make]], $E$2:$F$59, 2, FALSE), Table3[[#This Row],[Make]])</f>
        <v>Lancia</v>
      </c>
      <c r="C55" s="72">
        <v>148</v>
      </c>
      <c r="E55" s="73" t="s">
        <v>1202</v>
      </c>
      <c r="F55" s="73" t="s">
        <v>1461</v>
      </c>
      <c r="H55" s="4" t="s">
        <v>249</v>
      </c>
      <c r="I55" s="98">
        <v>147</v>
      </c>
    </row>
    <row r="56" spans="1:9">
      <c r="A56" s="73" t="s">
        <v>249</v>
      </c>
      <c r="B56" s="73" t="str">
        <f>IFERROR(VLOOKUP(Table3[[#This Row],[Make]], $E$2:$F$59, 2, FALSE), Table3[[#This Row],[Make]])</f>
        <v>Rakovica</v>
      </c>
      <c r="C56" s="72">
        <v>147</v>
      </c>
      <c r="E56" s="73" t="s">
        <v>261</v>
      </c>
      <c r="F56" s="73" t="s">
        <v>1461</v>
      </c>
      <c r="H56" s="4" t="s">
        <v>280</v>
      </c>
      <c r="I56" s="98">
        <v>128</v>
      </c>
    </row>
    <row r="57" spans="1:9">
      <c r="A57" s="73" t="s">
        <v>250</v>
      </c>
      <c r="B57" s="73" t="str">
        <f>IFERROR(VLOOKUP(Table3[[#This Row],[Make]], $E$2:$F$59, 2, FALSE), Table3[[#This Row],[Make]])</f>
        <v>Mini</v>
      </c>
      <c r="C57" s="72">
        <v>114</v>
      </c>
      <c r="E57" s="73" t="s">
        <v>736</v>
      </c>
      <c r="F57" t="s">
        <v>208</v>
      </c>
      <c r="H57" s="4" t="s">
        <v>250</v>
      </c>
      <c r="I57" s="98">
        <v>114</v>
      </c>
    </row>
    <row r="58" spans="1:9">
      <c r="A58" s="73" t="s">
        <v>251</v>
      </c>
      <c r="B58" s="73" t="str">
        <f>IFERROR(VLOOKUP(Table3[[#This Row],[Make]], $E$2:$F$59, 2, FALSE), Table3[[#This Row],[Make]])</f>
        <v>Steyer</v>
      </c>
      <c r="C58" s="72">
        <v>104</v>
      </c>
      <c r="E58" s="73" t="s">
        <v>956</v>
      </c>
      <c r="F58" s="73" t="s">
        <v>1458</v>
      </c>
      <c r="H58" s="4" t="s">
        <v>251</v>
      </c>
      <c r="I58" s="98">
        <v>104</v>
      </c>
    </row>
    <row r="59" spans="1:9">
      <c r="A59" s="73" t="s">
        <v>252</v>
      </c>
      <c r="B59" s="73" t="str">
        <f>IFERROR(VLOOKUP(Table3[[#This Row],[Make]], $E$2:$F$59, 2, FALSE), Table3[[#This Row],[Make]])</f>
        <v>IVECO</v>
      </c>
      <c r="C59" s="72">
        <v>99</v>
      </c>
      <c r="E59" s="73" t="s">
        <v>881</v>
      </c>
      <c r="F59" t="s">
        <v>234</v>
      </c>
      <c r="H59" s="4" t="s">
        <v>253</v>
      </c>
      <c r="I59" s="98">
        <v>98</v>
      </c>
    </row>
    <row r="60" spans="1:9">
      <c r="A60" s="73" t="s">
        <v>253</v>
      </c>
      <c r="B60" s="73" t="str">
        <f>IFERROR(VLOOKUP(Table3[[#This Row],[Make]], $E$2:$F$59, 2, FALSE), Table3[[#This Row],[Make]])</f>
        <v>Goldhofer</v>
      </c>
      <c r="C60" s="72">
        <v>98</v>
      </c>
      <c r="H60" s="4" t="s">
        <v>254</v>
      </c>
      <c r="I60" s="98">
        <v>90</v>
      </c>
    </row>
    <row r="61" spans="1:9">
      <c r="A61" s="73" t="s">
        <v>254</v>
      </c>
      <c r="B61" s="73" t="str">
        <f>IFERROR(VLOOKUP(Table3[[#This Row],[Make]], $E$2:$F$59, 2, FALSE), Table3[[#This Row],[Make]])</f>
        <v>Krone</v>
      </c>
      <c r="C61" s="72">
        <v>90</v>
      </c>
      <c r="H61" s="4" t="s">
        <v>255</v>
      </c>
      <c r="I61" s="98">
        <v>86</v>
      </c>
    </row>
    <row r="62" spans="1:9">
      <c r="A62" s="73" t="s">
        <v>255</v>
      </c>
      <c r="B62" s="73" t="str">
        <f>IFERROR(VLOOKUP(Table3[[#This Row],[Make]], $E$2:$F$59, 2, FALSE), Table3[[#This Row],[Make]])</f>
        <v>Andreoli</v>
      </c>
      <c r="C62" s="72">
        <v>86</v>
      </c>
      <c r="H62" s="4" t="s">
        <v>256</v>
      </c>
      <c r="I62" s="98">
        <v>84</v>
      </c>
    </row>
    <row r="63" spans="1:9">
      <c r="A63" s="73" t="s">
        <v>256</v>
      </c>
      <c r="B63" s="73" t="str">
        <f>IFERROR(VLOOKUP(Table3[[#This Row],[Make]], $E$2:$F$59, 2, FALSE), Table3[[#This Row],[Make]])</f>
        <v>Langendorf</v>
      </c>
      <c r="C63" s="72">
        <v>84</v>
      </c>
      <c r="H63" s="4" t="s">
        <v>342</v>
      </c>
      <c r="I63" s="98">
        <v>84</v>
      </c>
    </row>
    <row r="64" spans="1:9">
      <c r="A64" s="73" t="s">
        <v>257</v>
      </c>
      <c r="B64" s="73" t="str">
        <f>IFERROR(VLOOKUP(Table3[[#This Row],[Make]], $E$2:$F$59, 2, FALSE), Table3[[#This Row],[Make]])</f>
        <v>FAP</v>
      </c>
      <c r="C64" s="72">
        <v>82</v>
      </c>
      <c r="H64" s="4" t="s">
        <v>257</v>
      </c>
      <c r="I64" s="98">
        <v>82</v>
      </c>
    </row>
    <row r="65" spans="1:9">
      <c r="A65" s="73" t="s">
        <v>258</v>
      </c>
      <c r="B65" s="73" t="str">
        <f>IFERROR(VLOOKUP(Table3[[#This Row],[Make]], $E$2:$F$59, 2, FALSE), Table3[[#This Row],[Make]])</f>
        <v>Man nutzfahrzeuge</v>
      </c>
      <c r="C65" s="72">
        <v>78</v>
      </c>
      <c r="H65" s="4" t="s">
        <v>258</v>
      </c>
      <c r="I65" s="98">
        <v>78</v>
      </c>
    </row>
    <row r="66" spans="1:9">
      <c r="A66" s="73" t="s">
        <v>259</v>
      </c>
      <c r="B66" s="73" t="str">
        <f>IFERROR(VLOOKUP(Table3[[#This Row],[Make]], $E$2:$F$59, 2, FALSE), Table3[[#This Row],[Make]])</f>
        <v>TAM</v>
      </c>
      <c r="C66" s="72">
        <v>76</v>
      </c>
      <c r="H66" s="4" t="s">
        <v>259</v>
      </c>
      <c r="I66" s="98">
        <v>76</v>
      </c>
    </row>
    <row r="67" spans="1:9">
      <c r="A67" s="73" t="s">
        <v>260</v>
      </c>
      <c r="B67" s="73" t="str">
        <f>IFERROR(VLOOKUP(Table3[[#This Row],[Make]], $E$2:$F$59, 2, FALSE), Table3[[#This Row],[Make]])</f>
        <v>UNIS</v>
      </c>
      <c r="C67" s="72">
        <v>75</v>
      </c>
      <c r="H67" s="4" t="s">
        <v>260</v>
      </c>
      <c r="I67" s="98">
        <v>75</v>
      </c>
    </row>
    <row r="68" spans="1:9">
      <c r="A68" s="73" t="s">
        <v>261</v>
      </c>
      <c r="B68" s="73" t="str">
        <f>IFERROR(VLOOKUP(Table3[[#This Row],[Make]], $E$2:$F$59, 2, FALSE), Table3[[#This Row],[Make]])</f>
        <v>SsangYong</v>
      </c>
      <c r="C68" s="72">
        <v>73</v>
      </c>
      <c r="H68" s="4" t="s">
        <v>1461</v>
      </c>
      <c r="I68" s="98">
        <v>74</v>
      </c>
    </row>
    <row r="69" spans="1:9">
      <c r="A69" s="73" t="s">
        <v>262</v>
      </c>
      <c r="B69" s="73" t="str">
        <f>IFERROR(VLOOKUP(Table3[[#This Row],[Make]], $E$2:$F$59, 2, FALSE), Table3[[#This Row],[Make]])</f>
        <v>Jaguar</v>
      </c>
      <c r="C69" s="72">
        <v>71</v>
      </c>
      <c r="H69" s="4" t="s">
        <v>262</v>
      </c>
      <c r="I69" s="98">
        <v>71</v>
      </c>
    </row>
    <row r="70" spans="1:9">
      <c r="A70" s="73" t="s">
        <v>263</v>
      </c>
      <c r="B70" s="73" t="str">
        <f>IFERROR(VLOOKUP(Table3[[#This Row],[Make]], $E$2:$F$59, 2, FALSE), Table3[[#This Row],[Make]])</f>
        <v>Kawasaki</v>
      </c>
      <c r="C70" s="72">
        <v>70</v>
      </c>
      <c r="H70" s="4" t="s">
        <v>263</v>
      </c>
      <c r="I70" s="98">
        <v>70</v>
      </c>
    </row>
    <row r="71" spans="1:9">
      <c r="A71" s="73" t="s">
        <v>264</v>
      </c>
      <c r="B71" s="73" t="str">
        <f>IFERROR(VLOOKUP(Table3[[#This Row],[Make]], $E$2:$F$59, 2, FALSE), Table3[[#This Row],[Make]])</f>
        <v>Magirus Deutz</v>
      </c>
      <c r="C71" s="72">
        <v>69</v>
      </c>
      <c r="H71" s="4" t="s">
        <v>264</v>
      </c>
      <c r="I71" s="98">
        <v>69</v>
      </c>
    </row>
    <row r="72" spans="1:9">
      <c r="A72" s="73" t="s">
        <v>265</v>
      </c>
      <c r="B72" s="73" t="str">
        <f>IFERROR(VLOOKUP(Table3[[#This Row],[Make]], $E$2:$F$59, 2, FALSE), Table3[[#This Row],[Make]])</f>
        <v>Saab</v>
      </c>
      <c r="C72" s="72">
        <v>66</v>
      </c>
      <c r="H72" s="4" t="s">
        <v>265</v>
      </c>
      <c r="I72" s="98">
        <v>66</v>
      </c>
    </row>
    <row r="73" spans="1:9">
      <c r="A73" s="73" t="s">
        <v>266</v>
      </c>
      <c r="B73" s="73" t="str">
        <f>IFERROR(VLOOKUP(Table3[[#This Row],[Make]], $E$2:$F$59, 2, FALSE), Table3[[#This Row],[Make]])</f>
        <v>Micro</v>
      </c>
      <c r="C73" s="72">
        <v>65</v>
      </c>
      <c r="H73" s="4" t="s">
        <v>269</v>
      </c>
      <c r="I73" s="98">
        <v>61</v>
      </c>
    </row>
    <row r="74" spans="1:9">
      <c r="A74" s="73" t="s">
        <v>267</v>
      </c>
      <c r="B74" s="73" t="str">
        <f>IFERROR(VLOOKUP(Table3[[#This Row],[Make]], $E$2:$F$59, 2, FALSE), Table3[[#This Row],[Make]])</f>
        <v>Schwarzmueller</v>
      </c>
      <c r="C74" s="72">
        <v>64</v>
      </c>
      <c r="H74" s="4" t="s">
        <v>268</v>
      </c>
      <c r="I74" s="98">
        <v>61</v>
      </c>
    </row>
    <row r="75" spans="1:9">
      <c r="A75" s="73" t="s">
        <v>269</v>
      </c>
      <c r="B75" s="73" t="str">
        <f>IFERROR(VLOOKUP(Table3[[#This Row],[Make]], $E$2:$F$59, 2, FALSE), Table3[[#This Row],[Make]])</f>
        <v>NEOPLAN</v>
      </c>
      <c r="C75" s="72">
        <v>61</v>
      </c>
      <c r="H75" s="4" t="s">
        <v>271</v>
      </c>
      <c r="I75" s="98">
        <v>59</v>
      </c>
    </row>
    <row r="76" spans="1:9">
      <c r="A76" s="73" t="s">
        <v>268</v>
      </c>
      <c r="B76" s="73" t="str">
        <f>IFERROR(VLOOKUP(Table3[[#This Row],[Make]], $E$2:$F$59, 2, FALSE), Table3[[#This Row],[Make]])</f>
        <v>Porsche</v>
      </c>
      <c r="C76" s="72">
        <v>61</v>
      </c>
      <c r="H76" s="4" t="s">
        <v>270</v>
      </c>
      <c r="I76" s="98">
        <v>59</v>
      </c>
    </row>
    <row r="77" spans="1:9">
      <c r="A77" s="73" t="s">
        <v>270</v>
      </c>
      <c r="B77" s="73" t="str">
        <f>IFERROR(VLOOKUP(Table3[[#This Row],[Make]], $E$2:$F$59, 2, FALSE), Table3[[#This Row],[Make]])</f>
        <v>Dodge</v>
      </c>
      <c r="C77" s="72">
        <v>59</v>
      </c>
      <c r="H77" s="4" t="s">
        <v>272</v>
      </c>
      <c r="I77" s="98">
        <v>55</v>
      </c>
    </row>
    <row r="78" spans="1:9">
      <c r="A78" s="73" t="s">
        <v>271</v>
      </c>
      <c r="B78" s="73" t="str">
        <f>IFERROR(VLOOKUP(Table3[[#This Row],[Make]], $E$2:$F$59, 2, FALSE), Table3[[#This Row],[Make]])</f>
        <v>Aprilia</v>
      </c>
      <c r="C78" s="72">
        <v>56</v>
      </c>
      <c r="H78" s="4" t="s">
        <v>274</v>
      </c>
      <c r="I78" s="98">
        <v>53</v>
      </c>
    </row>
    <row r="79" spans="1:9">
      <c r="A79" s="73" t="s">
        <v>272</v>
      </c>
      <c r="B79" s="73" t="str">
        <f>IFERROR(VLOOKUP(Table3[[#This Row],[Make]], $E$2:$F$59, 2, FALSE), Table3[[#This Row],[Make]])</f>
        <v>Subaru</v>
      </c>
      <c r="C79" s="72">
        <v>55</v>
      </c>
      <c r="H79" s="4" t="s">
        <v>275</v>
      </c>
      <c r="I79" s="98">
        <v>52</v>
      </c>
    </row>
    <row r="80" spans="1:9">
      <c r="A80" s="73" t="s">
        <v>273</v>
      </c>
      <c r="B80" s="73" t="str">
        <f>IFERROR(VLOOKUP(Table3[[#This Row],[Make]], $E$2:$F$59, 2, FALSE), Table3[[#This Row],[Make]])</f>
        <v>IVECO</v>
      </c>
      <c r="C80" s="72">
        <v>54</v>
      </c>
      <c r="H80" s="4" t="s">
        <v>276</v>
      </c>
      <c r="I80" s="98">
        <v>50</v>
      </c>
    </row>
    <row r="81" spans="1:9">
      <c r="A81" s="73" t="s">
        <v>274</v>
      </c>
      <c r="B81" s="73" t="str">
        <f>IFERROR(VLOOKUP(Table3[[#This Row],[Make]], $E$2:$F$59, 2, FALSE), Table3[[#This Row],[Make]])</f>
        <v>FELDBINDER</v>
      </c>
      <c r="C81" s="72">
        <v>53</v>
      </c>
      <c r="H81" s="4" t="s">
        <v>422</v>
      </c>
      <c r="I81" s="98">
        <v>45</v>
      </c>
    </row>
    <row r="82" spans="1:9">
      <c r="A82" s="73" t="s">
        <v>275</v>
      </c>
      <c r="B82" s="73" t="str">
        <f>IFERROR(VLOOKUP(Table3[[#This Row],[Make]], $E$2:$F$59, 2, FALSE), Table3[[#This Row],[Make]])</f>
        <v>Carnehl</v>
      </c>
      <c r="C82" s="72">
        <v>52</v>
      </c>
      <c r="H82" s="4" t="s">
        <v>277</v>
      </c>
      <c r="I82" s="98">
        <v>45</v>
      </c>
    </row>
    <row r="83" spans="1:9">
      <c r="A83" s="73" t="s">
        <v>276</v>
      </c>
      <c r="B83" s="73" t="str">
        <f>IFERROR(VLOOKUP(Table3[[#This Row],[Make]], $E$2:$F$59, 2, FALSE), Table3[[#This Row],[Make]])</f>
        <v>Kassabohrer</v>
      </c>
      <c r="C83" s="72">
        <v>50</v>
      </c>
      <c r="H83" s="4" t="s">
        <v>278</v>
      </c>
      <c r="I83" s="98">
        <v>43</v>
      </c>
    </row>
    <row r="84" spans="1:9">
      <c r="A84" s="73" t="s">
        <v>277</v>
      </c>
      <c r="B84" s="73" t="str">
        <f>IFERROR(VLOOKUP(Table3[[#This Row],[Make]], $E$2:$F$59, 2, FALSE), Table3[[#This Row],[Make]])</f>
        <v>Saurer</v>
      </c>
      <c r="C84" s="72">
        <v>45</v>
      </c>
      <c r="H84" s="4" t="s">
        <v>279</v>
      </c>
      <c r="I84" s="98">
        <v>42</v>
      </c>
    </row>
    <row r="85" spans="1:9">
      <c r="A85" s="73" t="s">
        <v>278</v>
      </c>
      <c r="B85" s="73" t="str">
        <f>IFERROR(VLOOKUP(Table3[[#This Row],[Make]], $E$2:$F$59, 2, FALSE), Table3[[#This Row],[Make]])</f>
        <v>Yiben</v>
      </c>
      <c r="C85" s="72">
        <v>43</v>
      </c>
      <c r="H85" s="4" t="s">
        <v>281</v>
      </c>
      <c r="I85" s="98">
        <v>40</v>
      </c>
    </row>
    <row r="86" spans="1:9">
      <c r="A86" s="73" t="s">
        <v>279</v>
      </c>
      <c r="B86" s="73" t="str">
        <f>IFERROR(VLOOKUP(Table3[[#This Row],[Make]], $E$2:$F$59, 2, FALSE), Table3[[#This Row],[Make]])</f>
        <v>Tafe</v>
      </c>
      <c r="C86" s="72">
        <v>42</v>
      </c>
      <c r="H86" s="4" t="s">
        <v>282</v>
      </c>
      <c r="I86" s="98">
        <v>40</v>
      </c>
    </row>
    <row r="87" spans="1:9">
      <c r="A87" s="73" t="s">
        <v>281</v>
      </c>
      <c r="B87" s="73" t="str">
        <f>IFERROR(VLOOKUP(Table3[[#This Row],[Make]], $E$2:$F$59, 2, FALSE), Table3[[#This Row],[Make]])</f>
        <v>ACKERMANN</v>
      </c>
      <c r="C87" s="72">
        <v>40</v>
      </c>
      <c r="H87" s="4" t="s">
        <v>283</v>
      </c>
      <c r="I87" s="98">
        <v>39</v>
      </c>
    </row>
    <row r="88" spans="1:9">
      <c r="A88" s="73" t="s">
        <v>282</v>
      </c>
      <c r="B88" s="73" t="str">
        <f>IFERROR(VLOOKUP(Table3[[#This Row],[Make]], $E$2:$F$59, 2, FALSE), Table3[[#This Row],[Make]])</f>
        <v>Gosha</v>
      </c>
      <c r="C88" s="72">
        <v>40</v>
      </c>
      <c r="H88" s="4" t="s">
        <v>284</v>
      </c>
      <c r="I88" s="98">
        <v>38</v>
      </c>
    </row>
    <row r="89" spans="1:9">
      <c r="A89" s="73" t="s">
        <v>280</v>
      </c>
      <c r="B89" s="73" t="str">
        <f>IFERROR(VLOOKUP(Table3[[#This Row],[Make]], $E$2:$F$59, 2, FALSE), Table3[[#This Row],[Make]])</f>
        <v>Schwarzmueller</v>
      </c>
      <c r="C89" s="72">
        <v>40</v>
      </c>
      <c r="H89" s="4" t="s">
        <v>285</v>
      </c>
      <c r="I89" s="98">
        <v>38</v>
      </c>
    </row>
    <row r="90" spans="1:9">
      <c r="A90" s="73" t="s">
        <v>283</v>
      </c>
      <c r="B90" s="73" t="str">
        <f>IFERROR(VLOOKUP(Table3[[#This Row],[Make]], $E$2:$F$59, 2, FALSE), Table3[[#This Row],[Make]])</f>
        <v>Tomos</v>
      </c>
      <c r="C90" s="72">
        <v>39</v>
      </c>
      <c r="H90" s="4" t="s">
        <v>287</v>
      </c>
      <c r="I90" s="98">
        <v>37</v>
      </c>
    </row>
    <row r="91" spans="1:9">
      <c r="A91" s="73" t="s">
        <v>284</v>
      </c>
      <c r="B91" s="73" t="str">
        <f>IFERROR(VLOOKUP(Table3[[#This Row],[Make]], $E$2:$F$59, 2, FALSE), Table3[[#This Row],[Make]])</f>
        <v>Guschl</v>
      </c>
      <c r="C91" s="72">
        <v>38</v>
      </c>
      <c r="H91" s="4" t="s">
        <v>286</v>
      </c>
      <c r="I91" s="98">
        <v>37</v>
      </c>
    </row>
    <row r="92" spans="1:9">
      <c r="A92" s="73" t="s">
        <v>285</v>
      </c>
      <c r="B92" s="73" t="str">
        <f>IFERROR(VLOOKUP(Table3[[#This Row],[Make]], $E$2:$F$59, 2, FALSE), Table3[[#This Row],[Make]])</f>
        <v>Sukida</v>
      </c>
      <c r="C92" s="72">
        <v>38</v>
      </c>
      <c r="H92" s="4" t="s">
        <v>288</v>
      </c>
      <c r="I92" s="98">
        <v>33</v>
      </c>
    </row>
    <row r="93" spans="1:9">
      <c r="A93" s="73" t="s">
        <v>287</v>
      </c>
      <c r="B93" s="73" t="str">
        <f>IFERROR(VLOOKUP(Table3[[#This Row],[Make]], $E$2:$F$59, 2, FALSE), Table3[[#This Row],[Make]])</f>
        <v>Hummer</v>
      </c>
      <c r="C93" s="72">
        <v>37</v>
      </c>
      <c r="H93" s="4" t="s">
        <v>1462</v>
      </c>
      <c r="I93" s="98">
        <v>32</v>
      </c>
    </row>
    <row r="94" spans="1:9">
      <c r="A94" s="73" t="s">
        <v>286</v>
      </c>
      <c r="B94" s="73" t="str">
        <f>IFERROR(VLOOKUP(Table3[[#This Row],[Make]], $E$2:$F$59, 2, FALSE), Table3[[#This Row],[Make]])</f>
        <v>Tata</v>
      </c>
      <c r="C94" s="72">
        <v>37</v>
      </c>
      <c r="H94" s="4" t="s">
        <v>289</v>
      </c>
      <c r="I94" s="98">
        <v>31</v>
      </c>
    </row>
    <row r="95" spans="1:9">
      <c r="A95" s="73" t="s">
        <v>288</v>
      </c>
      <c r="B95" s="73" t="str">
        <f>IFERROR(VLOOKUP(Table3[[#This Row],[Make]], $E$2:$F$59, 2, FALSE), Table3[[#This Row],[Make]])</f>
        <v>Evobus</v>
      </c>
      <c r="C95" s="72">
        <v>33</v>
      </c>
      <c r="H95" s="4" t="s">
        <v>292</v>
      </c>
      <c r="I95" s="98">
        <v>30</v>
      </c>
    </row>
    <row r="96" spans="1:9">
      <c r="A96" s="73" t="s">
        <v>290</v>
      </c>
      <c r="B96" s="73" t="str">
        <f>IFERROR(VLOOKUP(Table3[[#This Row],[Make]], $E$2:$F$59, 2, FALSE), Table3[[#This Row],[Make]])</f>
        <v>IVECO</v>
      </c>
      <c r="C96" s="72">
        <v>31</v>
      </c>
      <c r="H96" s="4" t="s">
        <v>293</v>
      </c>
      <c r="I96" s="98">
        <v>30</v>
      </c>
    </row>
    <row r="97" spans="1:9">
      <c r="A97" s="73" t="s">
        <v>289</v>
      </c>
      <c r="B97" s="73" t="str">
        <f>IFERROR(VLOOKUP(Table3[[#This Row],[Make]], $E$2:$F$59, 2, FALSE), Table3[[#This Row],[Make]])</f>
        <v>SDC</v>
      </c>
      <c r="C97" s="72">
        <v>31</v>
      </c>
      <c r="H97" s="4" t="s">
        <v>295</v>
      </c>
      <c r="I97" s="98">
        <v>28</v>
      </c>
    </row>
    <row r="98" spans="1:9">
      <c r="A98" s="73" t="s">
        <v>292</v>
      </c>
      <c r="B98" s="73" t="str">
        <f>IFERROR(VLOOKUP(Table3[[#This Row],[Make]], $E$2:$F$59, 2, FALSE), Table3[[#This Row],[Make]])</f>
        <v>Kaesbohrer</v>
      </c>
      <c r="C98" s="72">
        <v>30</v>
      </c>
      <c r="H98" s="4" t="s">
        <v>296</v>
      </c>
      <c r="I98" s="98">
        <v>28</v>
      </c>
    </row>
    <row r="99" spans="1:9">
      <c r="A99" s="73" t="s">
        <v>291</v>
      </c>
      <c r="B99" s="73" t="str">
        <f>IFERROR(VLOOKUP(Table3[[#This Row],[Make]], $E$2:$F$59, 2, FALSE), Table3[[#This Row],[Make]])</f>
        <v>Oldsmobile</v>
      </c>
      <c r="C99" s="72">
        <v>30</v>
      </c>
      <c r="H99" s="4" t="s">
        <v>298</v>
      </c>
      <c r="I99" s="98">
        <v>27</v>
      </c>
    </row>
    <row r="100" spans="1:9">
      <c r="A100" s="73" t="s">
        <v>293</v>
      </c>
      <c r="B100" s="73" t="str">
        <f>IFERROR(VLOOKUP(Table3[[#This Row],[Make]], $E$2:$F$59, 2, FALSE), Table3[[#This Row],[Make]])</f>
        <v>Van Hool</v>
      </c>
      <c r="C100" s="72">
        <v>30</v>
      </c>
      <c r="H100" s="4" t="s">
        <v>299</v>
      </c>
      <c r="I100" s="98">
        <v>27</v>
      </c>
    </row>
    <row r="101" spans="1:9">
      <c r="A101" s="73" t="s">
        <v>294</v>
      </c>
      <c r="B101" s="73" t="str">
        <f>IFERROR(VLOOKUP(Table3[[#This Row],[Make]], $E$2:$F$59, 2, FALSE), Table3[[#This Row],[Make]])</f>
        <v>IMV</v>
      </c>
      <c r="C101" s="72">
        <v>28</v>
      </c>
      <c r="H101" s="4" t="s">
        <v>297</v>
      </c>
      <c r="I101" s="98">
        <v>27</v>
      </c>
    </row>
    <row r="102" spans="1:9">
      <c r="A102" s="73" t="s">
        <v>295</v>
      </c>
      <c r="B102" s="73" t="str">
        <f>IFERROR(VLOOKUP(Table3[[#This Row],[Make]], $E$2:$F$59, 2, FALSE), Table3[[#This Row],[Make]])</f>
        <v>Matra</v>
      </c>
      <c r="C102" s="72">
        <v>28</v>
      </c>
      <c r="H102" s="4" t="s">
        <v>300</v>
      </c>
      <c r="I102" s="98">
        <v>27</v>
      </c>
    </row>
    <row r="103" spans="1:9">
      <c r="A103" s="73" t="s">
        <v>296</v>
      </c>
      <c r="B103" s="73" t="str">
        <f>IFERROR(VLOOKUP(Table3[[#This Row],[Make]], $E$2:$F$59, 2, FALSE), Table3[[#This Row],[Make]])</f>
        <v>Shkoda</v>
      </c>
      <c r="C103" s="72">
        <v>28</v>
      </c>
      <c r="H103" s="4" t="s">
        <v>301</v>
      </c>
      <c r="I103" s="98">
        <v>26</v>
      </c>
    </row>
    <row r="104" spans="1:9">
      <c r="A104" s="73" t="s">
        <v>298</v>
      </c>
      <c r="B104" s="73" t="str">
        <f>IFERROR(VLOOKUP(Table3[[#This Row],[Make]], $E$2:$F$59, 2, FALSE), Table3[[#This Row],[Make]])</f>
        <v>Fak</v>
      </c>
      <c r="C104" s="72">
        <v>27</v>
      </c>
      <c r="H104" s="4" t="s">
        <v>302</v>
      </c>
      <c r="I104" s="98">
        <v>26</v>
      </c>
    </row>
    <row r="105" spans="1:9">
      <c r="A105" s="73" t="s">
        <v>299</v>
      </c>
      <c r="B105" s="73" t="str">
        <f>IFERROR(VLOOKUP(Table3[[#This Row],[Make]], $E$2:$F$59, 2, FALSE), Table3[[#This Row],[Make]])</f>
        <v>Lifan</v>
      </c>
      <c r="C105" s="72">
        <v>27</v>
      </c>
      <c r="H105" s="4" t="s">
        <v>303</v>
      </c>
      <c r="I105" s="98">
        <v>26</v>
      </c>
    </row>
    <row r="106" spans="1:9">
      <c r="A106" s="73" t="s">
        <v>297</v>
      </c>
      <c r="B106" s="73" t="str">
        <f>IFERROR(VLOOKUP(Table3[[#This Row],[Make]], $E$2:$F$59, 2, FALSE), Table3[[#This Row],[Make]])</f>
        <v>Malaguti</v>
      </c>
      <c r="C106" s="72">
        <v>27</v>
      </c>
      <c r="H106" s="4" t="s">
        <v>304</v>
      </c>
      <c r="I106" s="98">
        <v>25</v>
      </c>
    </row>
    <row r="107" spans="1:9">
      <c r="A107" s="73" t="s">
        <v>300</v>
      </c>
      <c r="B107" s="73" t="str">
        <f>IFERROR(VLOOKUP(Table3[[#This Row],[Make]], $E$2:$F$59, 2, FALSE), Table3[[#This Row],[Make]])</f>
        <v>Rodeo</v>
      </c>
      <c r="C107" s="72">
        <v>27</v>
      </c>
      <c r="H107" s="4" t="s">
        <v>305</v>
      </c>
      <c r="I107" s="98">
        <v>24</v>
      </c>
    </row>
    <row r="108" spans="1:9">
      <c r="A108" s="73" t="s">
        <v>301</v>
      </c>
      <c r="B108" s="73" t="str">
        <f>IFERROR(VLOOKUP(Table3[[#This Row],[Make]], $E$2:$F$59, 2, FALSE), Table3[[#This Row],[Make]])</f>
        <v>Kempf</v>
      </c>
      <c r="C108" s="72">
        <v>26</v>
      </c>
      <c r="H108" s="4" t="s">
        <v>306</v>
      </c>
      <c r="I108" s="98">
        <v>24</v>
      </c>
    </row>
    <row r="109" spans="1:9">
      <c r="A109" s="73" t="s">
        <v>302</v>
      </c>
      <c r="B109" s="73" t="str">
        <f>IFERROR(VLOOKUP(Table3[[#This Row],[Make]], $E$2:$F$59, 2, FALSE), Table3[[#This Row],[Make]])</f>
        <v>Lincoln</v>
      </c>
      <c r="C109" s="72">
        <v>26</v>
      </c>
      <c r="H109" s="4" t="s">
        <v>309</v>
      </c>
      <c r="I109" s="98">
        <v>23</v>
      </c>
    </row>
    <row r="110" spans="1:9">
      <c r="A110" s="73" t="s">
        <v>303</v>
      </c>
      <c r="B110" s="73" t="str">
        <f>IFERROR(VLOOKUP(Table3[[#This Row],[Make]], $E$2:$F$59, 2, FALSE), Table3[[#This Row],[Make]])</f>
        <v>Trailor</v>
      </c>
      <c r="C110" s="72">
        <v>26</v>
      </c>
      <c r="H110" s="4" t="s">
        <v>312</v>
      </c>
      <c r="I110" s="98">
        <v>23</v>
      </c>
    </row>
    <row r="111" spans="1:9">
      <c r="A111" s="73" t="s">
        <v>304</v>
      </c>
      <c r="B111" s="73" t="str">
        <f>IFERROR(VLOOKUP(Table3[[#This Row],[Make]], $E$2:$F$59, 2, FALSE), Table3[[#This Row],[Make]])</f>
        <v>UTVA</v>
      </c>
      <c r="C111" s="72">
        <v>25</v>
      </c>
      <c r="H111" s="4" t="s">
        <v>308</v>
      </c>
      <c r="I111" s="98">
        <v>23</v>
      </c>
    </row>
    <row r="112" spans="1:9">
      <c r="A112" s="73" t="s">
        <v>305</v>
      </c>
      <c r="B112" s="73" t="str">
        <f>IFERROR(VLOOKUP(Table3[[#This Row],[Make]], $E$2:$F$59, 2, FALSE), Table3[[#This Row],[Make]])</f>
        <v>Miller</v>
      </c>
      <c r="C112" s="72">
        <v>24</v>
      </c>
      <c r="H112" s="4" t="s">
        <v>311</v>
      </c>
      <c r="I112" s="98">
        <v>23</v>
      </c>
    </row>
    <row r="113" spans="1:9">
      <c r="A113" s="73" t="s">
        <v>306</v>
      </c>
      <c r="B113" s="73" t="str">
        <f>IFERROR(VLOOKUP(Table3[[#This Row],[Make]], $E$2:$F$59, 2, FALSE), Table3[[#This Row],[Make]])</f>
        <v>Sovab</v>
      </c>
      <c r="C113" s="72">
        <v>24</v>
      </c>
      <c r="H113" s="4" t="s">
        <v>310</v>
      </c>
      <c r="I113" s="98">
        <v>23</v>
      </c>
    </row>
    <row r="114" spans="1:9">
      <c r="A114" s="73" t="s">
        <v>307</v>
      </c>
      <c r="B114" s="73" t="str">
        <f>IFERROR(VLOOKUP(Table3[[#This Row],[Make]], $E$2:$F$59, 2, FALSE), Table3[[#This Row],[Make]])</f>
        <v>Mercedes Benz</v>
      </c>
      <c r="C114" s="72">
        <v>23</v>
      </c>
      <c r="H114" s="4" t="s">
        <v>313</v>
      </c>
      <c r="I114" s="98">
        <v>22</v>
      </c>
    </row>
    <row r="115" spans="1:9">
      <c r="A115" s="73" t="s">
        <v>309</v>
      </c>
      <c r="B115" s="73" t="str">
        <f>IFERROR(VLOOKUP(Table3[[#This Row],[Make]], $E$2:$F$59, 2, FALSE), Table3[[#This Row],[Make]])</f>
        <v>Humbaur</v>
      </c>
      <c r="C115" s="72">
        <v>23</v>
      </c>
      <c r="H115" s="4" t="s">
        <v>315</v>
      </c>
      <c r="I115" s="98">
        <v>21</v>
      </c>
    </row>
    <row r="116" spans="1:9">
      <c r="A116" s="73" t="s">
        <v>312</v>
      </c>
      <c r="B116" s="73" t="str">
        <f>IFERROR(VLOOKUP(Table3[[#This Row],[Make]], $E$2:$F$59, 2, FALSE), Table3[[#This Row],[Make]])</f>
        <v>Massey Ferguson</v>
      </c>
      <c r="C116" s="72">
        <v>23</v>
      </c>
      <c r="H116" s="4" t="s">
        <v>317</v>
      </c>
      <c r="I116" s="98">
        <v>21</v>
      </c>
    </row>
    <row r="117" spans="1:9">
      <c r="A117" s="73" t="s">
        <v>308</v>
      </c>
      <c r="B117" s="73" t="str">
        <f>IFERROR(VLOOKUP(Table3[[#This Row],[Make]], $E$2:$F$59, 2, FALSE), Table3[[#This Row],[Make]])</f>
        <v>Reisch</v>
      </c>
      <c r="C117" s="72">
        <v>23</v>
      </c>
      <c r="H117" s="4" t="s">
        <v>314</v>
      </c>
      <c r="I117" s="98">
        <v>21</v>
      </c>
    </row>
    <row r="118" spans="1:9">
      <c r="A118" s="73" t="s">
        <v>311</v>
      </c>
      <c r="B118" s="73" t="str">
        <f>IFERROR(VLOOKUP(Table3[[#This Row],[Make]], $E$2:$F$59, 2, FALSE), Table3[[#This Row],[Make]])</f>
        <v>Rohr</v>
      </c>
      <c r="C118" s="72">
        <v>23</v>
      </c>
      <c r="H118" s="4" t="s">
        <v>319</v>
      </c>
      <c r="I118" s="98">
        <v>20</v>
      </c>
    </row>
    <row r="119" spans="1:9">
      <c r="A119" s="73" t="s">
        <v>310</v>
      </c>
      <c r="B119" s="73" t="str">
        <f>IFERROR(VLOOKUP(Table3[[#This Row],[Make]], $E$2:$F$59, 2, FALSE), Table3[[#This Row],[Make]])</f>
        <v>Zhejiang Lingyu</v>
      </c>
      <c r="C119" s="72">
        <v>23</v>
      </c>
      <c r="H119" s="4" t="s">
        <v>318</v>
      </c>
      <c r="I119" s="98">
        <v>20</v>
      </c>
    </row>
    <row r="120" spans="1:9">
      <c r="A120" s="73" t="s">
        <v>313</v>
      </c>
      <c r="B120" s="73" t="str">
        <f>IFERROR(VLOOKUP(Table3[[#This Row],[Make]], $E$2:$F$59, 2, FALSE), Table3[[#This Row],[Make]])</f>
        <v>Koegel FX</v>
      </c>
      <c r="C120" s="72">
        <v>22</v>
      </c>
      <c r="H120" s="4" t="s">
        <v>320</v>
      </c>
      <c r="I120" s="98">
        <v>20</v>
      </c>
    </row>
    <row r="121" spans="1:9">
      <c r="A121" s="73" t="s">
        <v>316</v>
      </c>
      <c r="B121" s="73" t="str">
        <f>IFERROR(VLOOKUP(Table3[[#This Row],[Make]], $E$2:$F$59, 2, FALSE), Table3[[#This Row],[Make]])</f>
        <v>Opel</v>
      </c>
      <c r="C121" s="72">
        <v>21</v>
      </c>
      <c r="H121" s="4" t="s">
        <v>323</v>
      </c>
      <c r="I121" s="98">
        <v>19</v>
      </c>
    </row>
    <row r="122" spans="1:9">
      <c r="A122" s="73" t="s">
        <v>315</v>
      </c>
      <c r="B122" s="73" t="str">
        <f>IFERROR(VLOOKUP(Table3[[#This Row],[Make]], $E$2:$F$59, 2, FALSE), Table3[[#This Row],[Make]])</f>
        <v>Boeckmann</v>
      </c>
      <c r="C122" s="72">
        <v>21</v>
      </c>
      <c r="H122" s="4" t="s">
        <v>321</v>
      </c>
      <c r="I122" s="98">
        <v>19</v>
      </c>
    </row>
    <row r="123" spans="1:9">
      <c r="A123" s="73" t="s">
        <v>317</v>
      </c>
      <c r="B123" s="73" t="str">
        <f>IFERROR(VLOOKUP(Table3[[#This Row],[Make]], $E$2:$F$59, 2, FALSE), Table3[[#This Row],[Make]])</f>
        <v>Indespension</v>
      </c>
      <c r="C123" s="72">
        <v>21</v>
      </c>
      <c r="H123" s="4" t="s">
        <v>322</v>
      </c>
      <c r="I123" s="98">
        <v>19</v>
      </c>
    </row>
    <row r="124" spans="1:9">
      <c r="A124" s="73" t="s">
        <v>314</v>
      </c>
      <c r="B124" s="73" t="str">
        <f>IFERROR(VLOOKUP(Table3[[#This Row],[Make]], $E$2:$F$59, 2, FALSE), Table3[[#This Row],[Make]])</f>
        <v>Kymco</v>
      </c>
      <c r="C124" s="72">
        <v>21</v>
      </c>
      <c r="H124" s="4" t="s">
        <v>326</v>
      </c>
      <c r="I124" s="98">
        <v>19</v>
      </c>
    </row>
    <row r="125" spans="1:9">
      <c r="A125" s="73" t="s">
        <v>319</v>
      </c>
      <c r="B125" s="73" t="str">
        <f>IFERROR(VLOOKUP(Table3[[#This Row],[Make]], $E$2:$F$59, 2, FALSE), Table3[[#This Row],[Make]])</f>
        <v>Blue Bird</v>
      </c>
      <c r="C125" s="72">
        <v>20</v>
      </c>
      <c r="H125" s="4" t="s">
        <v>325</v>
      </c>
      <c r="I125" s="98">
        <v>19</v>
      </c>
    </row>
    <row r="126" spans="1:9">
      <c r="A126" s="73" t="s">
        <v>318</v>
      </c>
      <c r="B126" s="73" t="str">
        <f>IFERROR(VLOOKUP(Table3[[#This Row],[Make]], $E$2:$F$59, 2, FALSE), Table3[[#This Row],[Make]])</f>
        <v>Fruehauf</v>
      </c>
      <c r="C126" s="72">
        <v>20</v>
      </c>
      <c r="H126" s="4" t="s">
        <v>324</v>
      </c>
      <c r="I126" s="98">
        <v>19</v>
      </c>
    </row>
    <row r="127" spans="1:9">
      <c r="A127" s="73" t="s">
        <v>320</v>
      </c>
      <c r="B127" s="73" t="str">
        <f>IFERROR(VLOOKUP(Table3[[#This Row],[Make]], $E$2:$F$59, 2, FALSE), Table3[[#This Row],[Make]])</f>
        <v>Mueller Mitteltal</v>
      </c>
      <c r="C127" s="72">
        <v>20</v>
      </c>
      <c r="H127" s="4" t="s">
        <v>327</v>
      </c>
      <c r="I127" s="98">
        <v>19</v>
      </c>
    </row>
    <row r="128" spans="1:9">
      <c r="A128" s="73" t="s">
        <v>323</v>
      </c>
      <c r="B128" s="73" t="str">
        <f>IFERROR(VLOOKUP(Table3[[#This Row],[Make]], $E$2:$F$59, 2, FALSE), Table3[[#This Row],[Make]])</f>
        <v>Acerbi</v>
      </c>
      <c r="C128" s="72">
        <v>19</v>
      </c>
      <c r="H128" s="4" t="s">
        <v>329</v>
      </c>
      <c r="I128" s="98">
        <v>18</v>
      </c>
    </row>
    <row r="129" spans="1:9">
      <c r="A129" s="73" t="s">
        <v>321</v>
      </c>
      <c r="B129" s="73" t="str">
        <f>IFERROR(VLOOKUP(Table3[[#This Row],[Make]], $E$2:$F$59, 2, FALSE), Table3[[#This Row],[Make]])</f>
        <v>Fribest</v>
      </c>
      <c r="C129" s="72">
        <v>19</v>
      </c>
      <c r="H129" s="4" t="s">
        <v>328</v>
      </c>
      <c r="I129" s="98">
        <v>18</v>
      </c>
    </row>
    <row r="130" spans="1:9">
      <c r="A130" s="73" t="s">
        <v>322</v>
      </c>
      <c r="B130" s="73" t="str">
        <f>IFERROR(VLOOKUP(Table3[[#This Row],[Make]], $E$2:$F$59, 2, FALSE), Table3[[#This Row],[Make]])</f>
        <v>Lexus</v>
      </c>
      <c r="C130" s="72">
        <v>19</v>
      </c>
      <c r="H130" s="4" t="s">
        <v>331</v>
      </c>
      <c r="I130" s="98">
        <v>18</v>
      </c>
    </row>
    <row r="131" spans="1:9">
      <c r="A131" s="73" t="s">
        <v>326</v>
      </c>
      <c r="B131" s="73" t="str">
        <f>IFERROR(VLOOKUP(Table3[[#This Row],[Make]], $E$2:$F$59, 2, FALSE), Table3[[#This Row],[Make]])</f>
        <v>Meiller</v>
      </c>
      <c r="C131" s="72">
        <v>19</v>
      </c>
      <c r="H131" s="4" t="s">
        <v>330</v>
      </c>
      <c r="I131" s="98">
        <v>18</v>
      </c>
    </row>
    <row r="132" spans="1:9">
      <c r="A132" s="73" t="s">
        <v>325</v>
      </c>
      <c r="B132" s="73" t="str">
        <f>IFERROR(VLOOKUP(Table3[[#This Row],[Make]], $E$2:$F$59, 2, FALSE), Table3[[#This Row],[Make]])</f>
        <v>Meusburger</v>
      </c>
      <c r="C132" s="72">
        <v>19</v>
      </c>
      <c r="H132" s="4" t="s">
        <v>335</v>
      </c>
      <c r="I132" s="98">
        <v>17</v>
      </c>
    </row>
    <row r="133" spans="1:9">
      <c r="A133" s="73" t="s">
        <v>324</v>
      </c>
      <c r="B133" s="73" t="str">
        <f>IFERROR(VLOOKUP(Table3[[#This Row],[Make]], $E$2:$F$59, 2, FALSE), Table3[[#This Row],[Make]])</f>
        <v>Spitzer</v>
      </c>
      <c r="C133" s="72">
        <v>19</v>
      </c>
      <c r="H133" s="4" t="s">
        <v>334</v>
      </c>
      <c r="I133" s="98">
        <v>17</v>
      </c>
    </row>
    <row r="134" spans="1:9">
      <c r="A134" s="73" t="s">
        <v>327</v>
      </c>
      <c r="B134" s="73" t="str">
        <f>IFERROR(VLOOKUP(Table3[[#This Row],[Make]], $E$2:$F$59, 2, FALSE), Table3[[#This Row],[Make]])</f>
        <v>Zorzi</v>
      </c>
      <c r="C134" s="72">
        <v>19</v>
      </c>
      <c r="H134" s="4" t="s">
        <v>333</v>
      </c>
      <c r="I134" s="98">
        <v>17</v>
      </c>
    </row>
    <row r="135" spans="1:9">
      <c r="A135" s="73" t="s">
        <v>332</v>
      </c>
      <c r="B135" s="73" t="str">
        <f>IFERROR(VLOOKUP(Table3[[#This Row],[Make]], $E$2:$F$59, 2, FALSE), Table3[[#This Row],[Make]])</f>
        <v>Alfa Romeo</v>
      </c>
      <c r="C135" s="72">
        <v>18</v>
      </c>
      <c r="H135" s="4" t="s">
        <v>337</v>
      </c>
      <c r="I135" s="98">
        <v>16</v>
      </c>
    </row>
    <row r="136" spans="1:9">
      <c r="A136" s="73" t="s">
        <v>329</v>
      </c>
      <c r="B136" s="73" t="str">
        <f>IFERROR(VLOOKUP(Table3[[#This Row],[Make]], $E$2:$F$59, 2, FALSE), Table3[[#This Row],[Make]])</f>
        <v>BMC</v>
      </c>
      <c r="C136" s="72">
        <v>18</v>
      </c>
      <c r="H136" s="4" t="s">
        <v>339</v>
      </c>
      <c r="I136" s="98">
        <v>16</v>
      </c>
    </row>
    <row r="137" spans="1:9">
      <c r="A137" s="73" t="s">
        <v>328</v>
      </c>
      <c r="B137" s="73" t="str">
        <f>IFERROR(VLOOKUP(Table3[[#This Row],[Make]], $E$2:$F$59, 2, FALSE), Table3[[#This Row],[Make]])</f>
        <v>Cadillac</v>
      </c>
      <c r="C137" s="72">
        <v>18</v>
      </c>
      <c r="H137" s="4" t="s">
        <v>338</v>
      </c>
      <c r="I137" s="98">
        <v>16</v>
      </c>
    </row>
    <row r="138" spans="1:9">
      <c r="A138" s="73" t="s">
        <v>331</v>
      </c>
      <c r="B138" s="73" t="str">
        <f>IFERROR(VLOOKUP(Table3[[#This Row],[Make]], $E$2:$F$59, 2, FALSE), Table3[[#This Row],[Make]])</f>
        <v>CCM</v>
      </c>
      <c r="C138" s="72">
        <v>18</v>
      </c>
      <c r="H138" s="4" t="s">
        <v>340</v>
      </c>
      <c r="I138" s="98">
        <v>16</v>
      </c>
    </row>
    <row r="139" spans="1:9">
      <c r="A139" s="73" t="s">
        <v>330</v>
      </c>
      <c r="B139" s="73" t="str">
        <f>IFERROR(VLOOKUP(Table3[[#This Row],[Make]], $E$2:$F$59, 2, FALSE), Table3[[#This Row],[Make]])</f>
        <v>Vaz</v>
      </c>
      <c r="C139" s="72">
        <v>18</v>
      </c>
      <c r="H139" s="4" t="s">
        <v>341</v>
      </c>
      <c r="I139" s="98">
        <v>16</v>
      </c>
    </row>
    <row r="140" spans="1:9">
      <c r="A140" s="73" t="s">
        <v>335</v>
      </c>
      <c r="B140" s="73" t="str">
        <f>IFERROR(VLOOKUP(Table3[[#This Row],[Make]], $E$2:$F$59, 2, FALSE), Table3[[#This Row],[Make]])</f>
        <v>BLUMHARDT</v>
      </c>
      <c r="C140" s="72">
        <v>17</v>
      </c>
      <c r="H140" s="4" t="s">
        <v>347</v>
      </c>
      <c r="I140" s="98">
        <v>15</v>
      </c>
    </row>
    <row r="141" spans="1:9">
      <c r="A141" s="73" t="s">
        <v>334</v>
      </c>
      <c r="B141" s="73" t="str">
        <f>IFERROR(VLOOKUP(Table3[[#This Row],[Make]], $E$2:$F$59, 2, FALSE), Table3[[#This Row],[Make]])</f>
        <v>Moeslein</v>
      </c>
      <c r="C141" s="72">
        <v>17</v>
      </c>
      <c r="H141" s="4" t="s">
        <v>346</v>
      </c>
      <c r="I141" s="98">
        <v>15</v>
      </c>
    </row>
    <row r="142" spans="1:9">
      <c r="A142" s="73" t="s">
        <v>333</v>
      </c>
      <c r="B142" s="73" t="str">
        <f>IFERROR(VLOOKUP(Table3[[#This Row],[Make]], $E$2:$F$59, 2, FALSE), Table3[[#This Row],[Make]])</f>
        <v>Stema</v>
      </c>
      <c r="C142" s="72">
        <v>17</v>
      </c>
      <c r="H142" s="4" t="s">
        <v>344</v>
      </c>
      <c r="I142" s="98">
        <v>15</v>
      </c>
    </row>
    <row r="143" spans="1:9">
      <c r="A143" s="73" t="s">
        <v>337</v>
      </c>
      <c r="B143" s="73" t="str">
        <f>IFERROR(VLOOKUP(Table3[[#This Row],[Make]], $E$2:$F$59, 2, FALSE), Table3[[#This Row],[Make]])</f>
        <v>Harley Davidson</v>
      </c>
      <c r="C143" s="72">
        <v>16</v>
      </c>
      <c r="H143" s="4" t="s">
        <v>348</v>
      </c>
      <c r="I143" s="98">
        <v>15</v>
      </c>
    </row>
    <row r="144" spans="1:9">
      <c r="A144" s="73" t="s">
        <v>339</v>
      </c>
      <c r="B144" s="73" t="str">
        <f>IFERROR(VLOOKUP(Table3[[#This Row],[Make]], $E$2:$F$59, 2, FALSE), Table3[[#This Row],[Make]])</f>
        <v>MBK</v>
      </c>
      <c r="C144" s="72">
        <v>16</v>
      </c>
      <c r="H144" s="4" t="s">
        <v>345</v>
      </c>
      <c r="I144" s="98">
        <v>15</v>
      </c>
    </row>
    <row r="145" spans="1:9">
      <c r="A145" s="73" t="s">
        <v>338</v>
      </c>
      <c r="B145" s="73" t="str">
        <f>IFERROR(VLOOKUP(Table3[[#This Row],[Make]], $E$2:$F$59, 2, FALSE), Table3[[#This Row],[Make]])</f>
        <v>Pontiac</v>
      </c>
      <c r="C145" s="72">
        <v>16</v>
      </c>
      <c r="H145" s="4" t="s">
        <v>343</v>
      </c>
      <c r="I145" s="98">
        <v>15</v>
      </c>
    </row>
    <row r="146" spans="1:9">
      <c r="A146" s="73" t="s">
        <v>336</v>
      </c>
      <c r="B146" s="73" t="str">
        <f>IFERROR(VLOOKUP(Table3[[#This Row],[Make]], $E$2:$F$59, 2, FALSE), Table3[[#This Row],[Make]])</f>
        <v>Schmitz</v>
      </c>
      <c r="C146" s="72">
        <v>16</v>
      </c>
      <c r="H146" s="4" t="s">
        <v>351</v>
      </c>
      <c r="I146" s="98">
        <v>14</v>
      </c>
    </row>
    <row r="147" spans="1:9">
      <c r="A147" s="73" t="s">
        <v>340</v>
      </c>
      <c r="B147" s="73" t="str">
        <f>IFERROR(VLOOKUP(Table3[[#This Row],[Make]], $E$2:$F$59, 2, FALSE), Table3[[#This Row],[Make]])</f>
        <v>Steyer Daimler</v>
      </c>
      <c r="C147" s="72">
        <v>16</v>
      </c>
      <c r="H147" s="4" t="s">
        <v>350</v>
      </c>
      <c r="I147" s="98">
        <v>14</v>
      </c>
    </row>
    <row r="148" spans="1:9">
      <c r="A148" s="73" t="s">
        <v>341</v>
      </c>
      <c r="B148" s="73" t="str">
        <f>IFERROR(VLOOKUP(Table3[[#This Row],[Make]], $E$2:$F$59, 2, FALSE), Table3[[#This Row],[Make]])</f>
        <v>Universal</v>
      </c>
      <c r="C148" s="72">
        <v>16</v>
      </c>
      <c r="H148" s="4" t="s">
        <v>349</v>
      </c>
      <c r="I148" s="98">
        <v>14</v>
      </c>
    </row>
    <row r="149" spans="1:9">
      <c r="A149" s="73" t="s">
        <v>347</v>
      </c>
      <c r="B149" s="73" t="str">
        <f>IFERROR(VLOOKUP(Table3[[#This Row],[Make]], $E$2:$F$59, 2, FALSE), Table3[[#This Row],[Make]])</f>
        <v>Karsan</v>
      </c>
      <c r="C149" s="72">
        <v>15</v>
      </c>
      <c r="H149" s="4" t="s">
        <v>357</v>
      </c>
      <c r="I149" s="98">
        <v>13</v>
      </c>
    </row>
    <row r="150" spans="1:9">
      <c r="A150" s="73" t="s">
        <v>346</v>
      </c>
      <c r="B150" s="73" t="str">
        <f>IFERROR(VLOOKUP(Table3[[#This Row],[Make]], $E$2:$F$59, 2, FALSE), Table3[[#This Row],[Make]])</f>
        <v>Meierling</v>
      </c>
      <c r="C150" s="72">
        <v>15</v>
      </c>
      <c r="H150" s="4" t="s">
        <v>358</v>
      </c>
      <c r="I150" s="98">
        <v>13</v>
      </c>
    </row>
    <row r="151" spans="1:9">
      <c r="A151" s="73" t="s">
        <v>342</v>
      </c>
      <c r="B151" s="73" t="str">
        <f>IFERROR(VLOOKUP(Table3[[#This Row],[Make]], $E$2:$F$59, 2, FALSE), Table3[[#This Row],[Make]])</f>
        <v>Micro</v>
      </c>
      <c r="C151" s="72">
        <v>15</v>
      </c>
      <c r="H151" s="4" t="s">
        <v>359</v>
      </c>
      <c r="I151" s="98">
        <v>13</v>
      </c>
    </row>
    <row r="152" spans="1:9">
      <c r="A152" s="73" t="s">
        <v>344</v>
      </c>
      <c r="B152" s="73" t="str">
        <f>IFERROR(VLOOKUP(Table3[[#This Row],[Make]], $E$2:$F$59, 2, FALSE), Table3[[#This Row],[Make]])</f>
        <v>Naw</v>
      </c>
      <c r="C152" s="72">
        <v>15</v>
      </c>
      <c r="H152" s="4" t="s">
        <v>355</v>
      </c>
      <c r="I152" s="98">
        <v>13</v>
      </c>
    </row>
    <row r="153" spans="1:9">
      <c r="A153" s="73" t="s">
        <v>348</v>
      </c>
      <c r="B153" s="73" t="str">
        <f>IFERROR(VLOOKUP(Table3[[#This Row],[Make]], $E$2:$F$59, 2, FALSE), Table3[[#This Row],[Make]])</f>
        <v>Renders</v>
      </c>
      <c r="C153" s="72">
        <v>15</v>
      </c>
      <c r="H153" s="4" t="s">
        <v>356</v>
      </c>
      <c r="I153" s="98">
        <v>13</v>
      </c>
    </row>
    <row r="154" spans="1:9">
      <c r="A154" s="73" t="s">
        <v>345</v>
      </c>
      <c r="B154" s="73" t="str">
        <f>IFERROR(VLOOKUP(Table3[[#This Row],[Make]], $E$2:$F$59, 2, FALSE), Table3[[#This Row],[Make]])</f>
        <v>Wartburg</v>
      </c>
      <c r="C154" s="72">
        <v>15</v>
      </c>
      <c r="H154" s="4" t="s">
        <v>353</v>
      </c>
      <c r="I154" s="98">
        <v>13</v>
      </c>
    </row>
    <row r="155" spans="1:9">
      <c r="A155" s="73" t="s">
        <v>343</v>
      </c>
      <c r="B155" s="73" t="str">
        <f>IFERROR(VLOOKUP(Table3[[#This Row],[Make]], $E$2:$F$59, 2, FALSE), Table3[[#This Row],[Make]])</f>
        <v>Yugo</v>
      </c>
      <c r="C155" s="72">
        <v>15</v>
      </c>
      <c r="H155" s="4" t="s">
        <v>360</v>
      </c>
      <c r="I155" s="98">
        <v>13</v>
      </c>
    </row>
    <row r="156" spans="1:9">
      <c r="A156" s="73" t="s">
        <v>351</v>
      </c>
      <c r="B156" s="73" t="str">
        <f>IFERROR(VLOOKUP(Table3[[#This Row],[Make]], $E$2:$F$59, 2, FALSE), Table3[[#This Row],[Make]])</f>
        <v>Kogel</v>
      </c>
      <c r="C156" s="72">
        <v>14</v>
      </c>
      <c r="H156" s="4" t="s">
        <v>354</v>
      </c>
      <c r="I156" s="98">
        <v>13</v>
      </c>
    </row>
    <row r="157" spans="1:9">
      <c r="A157" s="73" t="s">
        <v>350</v>
      </c>
      <c r="B157" s="73" t="str">
        <f>IFERROR(VLOOKUP(Table3[[#This Row],[Make]], $E$2:$F$59, 2, FALSE), Table3[[#This Row],[Make]])</f>
        <v>LANz</v>
      </c>
      <c r="C157" s="72">
        <v>14</v>
      </c>
      <c r="H157" s="4" t="s">
        <v>361</v>
      </c>
      <c r="I157" s="98">
        <v>13</v>
      </c>
    </row>
    <row r="158" spans="1:9">
      <c r="A158" s="73" t="s">
        <v>349</v>
      </c>
      <c r="B158" s="73" t="str">
        <f>IFERROR(VLOOKUP(Table3[[#This Row],[Make]], $E$2:$F$59, 2, FALSE), Table3[[#This Row],[Make]])</f>
        <v>Steyr</v>
      </c>
      <c r="C158" s="72">
        <v>14</v>
      </c>
      <c r="H158" s="4" t="s">
        <v>352</v>
      </c>
      <c r="I158" s="98">
        <v>13</v>
      </c>
    </row>
    <row r="159" spans="1:9">
      <c r="A159" s="73" t="s">
        <v>357</v>
      </c>
      <c r="B159" s="73" t="str">
        <f>IFERROR(VLOOKUP(Table3[[#This Row],[Make]], $E$2:$F$59, 2, FALSE), Table3[[#This Row],[Make]])</f>
        <v>Bamoto</v>
      </c>
      <c r="C159" s="72">
        <v>13</v>
      </c>
      <c r="H159" s="4" t="s">
        <v>364</v>
      </c>
      <c r="I159" s="98">
        <v>12</v>
      </c>
    </row>
    <row r="160" spans="1:9">
      <c r="A160" s="73" t="s">
        <v>358</v>
      </c>
      <c r="B160" s="73" t="str">
        <f>IFERROR(VLOOKUP(Table3[[#This Row],[Make]], $E$2:$F$59, 2, FALSE), Table3[[#This Row],[Make]])</f>
        <v>Daimler Chrysler D</v>
      </c>
      <c r="C160" s="72">
        <v>13</v>
      </c>
      <c r="H160" s="4" t="s">
        <v>363</v>
      </c>
      <c r="I160" s="98">
        <v>12</v>
      </c>
    </row>
    <row r="161" spans="1:9">
      <c r="A161" s="73" t="s">
        <v>359</v>
      </c>
      <c r="B161" s="73" t="str">
        <f>IFERROR(VLOOKUP(Table3[[#This Row],[Make]], $E$2:$F$59, 2, FALSE), Table3[[#This Row],[Make]])</f>
        <v>Droegmoeller</v>
      </c>
      <c r="C161" s="72">
        <v>13</v>
      </c>
      <c r="H161" s="4" t="s">
        <v>367</v>
      </c>
      <c r="I161" s="98">
        <v>11</v>
      </c>
    </row>
    <row r="162" spans="1:9">
      <c r="A162" s="73" t="s">
        <v>355</v>
      </c>
      <c r="B162" s="73" t="str">
        <f>IFERROR(VLOOKUP(Table3[[#This Row],[Make]], $E$2:$F$59, 2, FALSE), Table3[[#This Row],[Make]])</f>
        <v>HANGLER</v>
      </c>
      <c r="C162" s="72">
        <v>13</v>
      </c>
      <c r="H162" s="4" t="s">
        <v>365</v>
      </c>
      <c r="I162" s="98">
        <v>11</v>
      </c>
    </row>
    <row r="163" spans="1:9">
      <c r="A163" s="73" t="s">
        <v>356</v>
      </c>
      <c r="B163" s="73" t="str">
        <f>IFERROR(VLOOKUP(Table3[[#This Row],[Make]], $E$2:$F$59, 2, FALSE), Table3[[#This Row],[Make]])</f>
        <v>Hendricks</v>
      </c>
      <c r="C163" s="72">
        <v>13</v>
      </c>
      <c r="H163" s="4" t="s">
        <v>366</v>
      </c>
      <c r="I163" s="98">
        <v>11</v>
      </c>
    </row>
    <row r="164" spans="1:9">
      <c r="A164" s="73" t="s">
        <v>353</v>
      </c>
      <c r="B164" s="73" t="str">
        <f>IFERROR(VLOOKUP(Table3[[#This Row],[Make]], $E$2:$F$59, 2, FALSE), Table3[[#This Row],[Make]])</f>
        <v>KTM</v>
      </c>
      <c r="C164" s="72">
        <v>13</v>
      </c>
      <c r="H164" s="4" t="s">
        <v>368</v>
      </c>
      <c r="I164" s="98">
        <v>11</v>
      </c>
    </row>
    <row r="165" spans="1:9">
      <c r="A165" s="73" t="s">
        <v>360</v>
      </c>
      <c r="B165" s="73" t="str">
        <f>IFERROR(VLOOKUP(Table3[[#This Row],[Make]], $E$2:$F$59, 2, FALSE), Table3[[#This Row],[Make]])</f>
        <v>London Taxi</v>
      </c>
      <c r="C165" s="72">
        <v>13</v>
      </c>
      <c r="H165" s="4" t="s">
        <v>372</v>
      </c>
      <c r="I165" s="98">
        <v>10</v>
      </c>
    </row>
    <row r="166" spans="1:9">
      <c r="A166" s="73" t="s">
        <v>354</v>
      </c>
      <c r="B166" s="73" t="str">
        <f>IFERROR(VLOOKUP(Table3[[#This Row],[Make]], $E$2:$F$59, 2, FALSE), Table3[[#This Row],[Make]])</f>
        <v>Magirus</v>
      </c>
      <c r="C166" s="72">
        <v>13</v>
      </c>
      <c r="H166" s="4" t="s">
        <v>369</v>
      </c>
      <c r="I166" s="98">
        <v>10</v>
      </c>
    </row>
    <row r="167" spans="1:9">
      <c r="A167" s="73" t="s">
        <v>361</v>
      </c>
      <c r="B167" s="73" t="str">
        <f>IFERROR(VLOOKUP(Table3[[#This Row],[Make]], $E$2:$F$59, 2, FALSE), Table3[[#This Row],[Make]])</f>
        <v>Mueller</v>
      </c>
      <c r="C167" s="72">
        <v>13</v>
      </c>
      <c r="H167" s="4" t="s">
        <v>373</v>
      </c>
      <c r="I167" s="98">
        <v>10</v>
      </c>
    </row>
    <row r="168" spans="1:9">
      <c r="A168" s="73" t="s">
        <v>352</v>
      </c>
      <c r="B168" s="73" t="str">
        <f>IFERROR(VLOOKUP(Table3[[#This Row],[Make]], $E$2:$F$59, 2, FALSE), Table3[[#This Row],[Make]])</f>
        <v>Other</v>
      </c>
      <c r="C168" s="72">
        <v>13</v>
      </c>
      <c r="H168" s="4" t="s">
        <v>380</v>
      </c>
      <c r="I168" s="98">
        <v>10</v>
      </c>
    </row>
    <row r="169" spans="1:9">
      <c r="A169" s="73" t="s">
        <v>364</v>
      </c>
      <c r="B169" s="73" t="str">
        <f>IFERROR(VLOOKUP(Table3[[#This Row],[Make]], $E$2:$F$59, 2, FALSE), Table3[[#This Row],[Make]])</f>
        <v>Gorica</v>
      </c>
      <c r="C169" s="72">
        <v>12</v>
      </c>
      <c r="H169" s="4" t="s">
        <v>371</v>
      </c>
      <c r="I169" s="98">
        <v>10</v>
      </c>
    </row>
    <row r="170" spans="1:9">
      <c r="A170" s="73" t="s">
        <v>362</v>
      </c>
      <c r="B170" s="73" t="str">
        <f>IFERROR(VLOOKUP(Table3[[#This Row],[Make]], $E$2:$F$59, 2, FALSE), Table3[[#This Row],[Make]])</f>
        <v>Schwarzmueller</v>
      </c>
      <c r="C170" s="72">
        <v>12</v>
      </c>
      <c r="H170" s="4" t="s">
        <v>379</v>
      </c>
      <c r="I170" s="98">
        <v>10</v>
      </c>
    </row>
    <row r="171" spans="1:9">
      <c r="A171" s="73" t="s">
        <v>363</v>
      </c>
      <c r="B171" s="73" t="str">
        <f>IFERROR(VLOOKUP(Table3[[#This Row],[Make]], $E$2:$F$59, 2, FALSE), Table3[[#This Row],[Make]])</f>
        <v>Viberti</v>
      </c>
      <c r="C171" s="72">
        <v>12</v>
      </c>
      <c r="H171" s="4" t="s">
        <v>377</v>
      </c>
      <c r="I171" s="98">
        <v>10</v>
      </c>
    </row>
    <row r="172" spans="1:9">
      <c r="A172" s="73" t="s">
        <v>367</v>
      </c>
      <c r="B172" s="73" t="str">
        <f>IFERROR(VLOOKUP(Table3[[#This Row],[Make]], $E$2:$F$59, 2, FALSE), Table3[[#This Row],[Make]])</f>
        <v>Ferguson</v>
      </c>
      <c r="C172" s="72">
        <v>11</v>
      </c>
      <c r="H172" s="4" t="s">
        <v>370</v>
      </c>
      <c r="I172" s="98">
        <v>10</v>
      </c>
    </row>
    <row r="173" spans="1:9">
      <c r="A173" s="73" t="s">
        <v>365</v>
      </c>
      <c r="B173" s="73" t="str">
        <f>IFERROR(VLOOKUP(Table3[[#This Row],[Make]], $E$2:$F$59, 2, FALSE), Table3[[#This Row],[Make]])</f>
        <v>HFR</v>
      </c>
      <c r="C173" s="72">
        <v>11</v>
      </c>
      <c r="H173" s="4" t="s">
        <v>378</v>
      </c>
      <c r="I173" s="98">
        <v>10</v>
      </c>
    </row>
    <row r="174" spans="1:9">
      <c r="A174" s="73" t="s">
        <v>366</v>
      </c>
      <c r="B174" s="73" t="str">
        <f>IFERROR(VLOOKUP(Table3[[#This Row],[Make]], $E$2:$F$59, 2, FALSE), Table3[[#This Row],[Make]])</f>
        <v>Kaiser</v>
      </c>
      <c r="C174" s="72">
        <v>11</v>
      </c>
      <c r="H174" s="4" t="s">
        <v>375</v>
      </c>
      <c r="I174" s="98">
        <v>10</v>
      </c>
    </row>
    <row r="175" spans="1:9">
      <c r="A175" s="73" t="s">
        <v>368</v>
      </c>
      <c r="B175" s="73" t="str">
        <f>IFERROR(VLOOKUP(Table3[[#This Row],[Make]], $E$2:$F$59, 2, FALSE), Table3[[#This Row],[Make]])</f>
        <v>Lanz Marti</v>
      </c>
      <c r="C175" s="72">
        <v>11</v>
      </c>
      <c r="H175" s="4" t="s">
        <v>381</v>
      </c>
      <c r="I175" s="98">
        <v>10</v>
      </c>
    </row>
    <row r="176" spans="1:9">
      <c r="A176" s="73" t="s">
        <v>372</v>
      </c>
      <c r="B176" s="73" t="str">
        <f>IFERROR(VLOOKUP(Table3[[#This Row],[Make]], $E$2:$F$59, 2, FALSE), Table3[[#This Row],[Make]])</f>
        <v>Bova</v>
      </c>
      <c r="C176" s="72">
        <v>10</v>
      </c>
      <c r="H176" s="4" t="s">
        <v>376</v>
      </c>
      <c r="I176" s="98">
        <v>10</v>
      </c>
    </row>
    <row r="177" spans="1:9">
      <c r="A177" s="73" t="s">
        <v>369</v>
      </c>
      <c r="B177" s="73" t="str">
        <f>IFERROR(VLOOKUP(Table3[[#This Row],[Make]], $E$2:$F$59, 2, FALSE), Table3[[#This Row],[Make]])</f>
        <v>Çukurova</v>
      </c>
      <c r="C177" s="72">
        <v>10</v>
      </c>
      <c r="H177" s="4" t="s">
        <v>374</v>
      </c>
      <c r="I177" s="98">
        <v>10</v>
      </c>
    </row>
    <row r="178" spans="1:9">
      <c r="A178" s="73" t="s">
        <v>373</v>
      </c>
      <c r="B178" s="73" t="str">
        <f>IFERROR(VLOOKUP(Table3[[#This Row],[Make]], $E$2:$F$59, 2, FALSE), Table3[[#This Row],[Make]])</f>
        <v>Gauwaerter</v>
      </c>
      <c r="C178" s="72">
        <v>10</v>
      </c>
      <c r="H178" s="4" t="s">
        <v>391</v>
      </c>
      <c r="I178" s="98">
        <v>9</v>
      </c>
    </row>
    <row r="179" spans="1:9">
      <c r="A179" s="73" t="s">
        <v>380</v>
      </c>
      <c r="B179" s="73" t="str">
        <f>IFERROR(VLOOKUP(Table3[[#This Row],[Make]], $E$2:$F$59, 2, FALSE), Table3[[#This Row],[Make]])</f>
        <v>General Motors</v>
      </c>
      <c r="C179" s="72">
        <v>10</v>
      </c>
      <c r="H179" s="4" t="s">
        <v>388</v>
      </c>
      <c r="I179" s="98">
        <v>9</v>
      </c>
    </row>
    <row r="180" spans="1:9">
      <c r="A180" s="73" t="s">
        <v>371</v>
      </c>
      <c r="B180" s="73" t="str">
        <f>IFERROR(VLOOKUP(Table3[[#This Row],[Make]], $E$2:$F$59, 2, FALSE), Table3[[#This Row],[Make]])</f>
        <v>GILERA</v>
      </c>
      <c r="C180" s="72">
        <v>10</v>
      </c>
      <c r="H180" s="4" t="s">
        <v>383</v>
      </c>
      <c r="I180" s="98">
        <v>9</v>
      </c>
    </row>
    <row r="181" spans="1:9">
      <c r="A181" s="73" t="s">
        <v>379</v>
      </c>
      <c r="B181" s="73" t="str">
        <f>IFERROR(VLOOKUP(Table3[[#This Row],[Make]], $E$2:$F$59, 2, FALSE), Table3[[#This Row],[Make]])</f>
        <v>GMC</v>
      </c>
      <c r="C181" s="72">
        <v>10</v>
      </c>
      <c r="H181" s="4" t="s">
        <v>393</v>
      </c>
      <c r="I181" s="98">
        <v>9</v>
      </c>
    </row>
    <row r="182" spans="1:9">
      <c r="A182" s="73" t="s">
        <v>377</v>
      </c>
      <c r="B182" s="73" t="str">
        <f>IFERROR(VLOOKUP(Table3[[#This Row],[Make]], $E$2:$F$59, 2, FALSE), Table3[[#This Row],[Make]])</f>
        <v>HEINEMANN</v>
      </c>
      <c r="C182" s="72">
        <v>10</v>
      </c>
      <c r="H182" s="4" t="s">
        <v>392</v>
      </c>
      <c r="I182" s="98">
        <v>9</v>
      </c>
    </row>
    <row r="183" spans="1:9">
      <c r="A183" s="73" t="s">
        <v>370</v>
      </c>
      <c r="B183" s="73" t="str">
        <f>IFERROR(VLOOKUP(Table3[[#This Row],[Make]], $E$2:$F$59, 2, FALSE), Table3[[#This Row],[Make]])</f>
        <v>LIEBHERR</v>
      </c>
      <c r="C183" s="72">
        <v>10</v>
      </c>
      <c r="H183" s="4" t="s">
        <v>387</v>
      </c>
      <c r="I183" s="98">
        <v>9</v>
      </c>
    </row>
    <row r="184" spans="1:9">
      <c r="A184" s="73" t="s">
        <v>378</v>
      </c>
      <c r="B184" s="73" t="str">
        <f>IFERROR(VLOOKUP(Table3[[#This Row],[Make]], $E$2:$F$59, 2, FALSE), Table3[[#This Row],[Make]])</f>
        <v>Proton</v>
      </c>
      <c r="C184" s="72">
        <v>10</v>
      </c>
      <c r="H184" s="4" t="s">
        <v>386</v>
      </c>
      <c r="I184" s="98">
        <v>9</v>
      </c>
    </row>
    <row r="185" spans="1:9">
      <c r="A185" s="73" t="s">
        <v>375</v>
      </c>
      <c r="B185" s="73" t="str">
        <f>IFERROR(VLOOKUP(Table3[[#This Row],[Make]], $E$2:$F$59, 2, FALSE), Table3[[#This Row],[Make]])</f>
        <v>Reisch Martin</v>
      </c>
      <c r="C185" s="72">
        <v>10</v>
      </c>
      <c r="H185" s="4" t="s">
        <v>389</v>
      </c>
      <c r="I185" s="98">
        <v>9</v>
      </c>
    </row>
    <row r="186" spans="1:9">
      <c r="A186" s="73" t="s">
        <v>381</v>
      </c>
      <c r="B186" s="73" t="str">
        <f>IFERROR(VLOOKUP(Table3[[#This Row],[Make]], $E$2:$F$59, 2, FALSE), Table3[[#This Row],[Make]])</f>
        <v>Rimorkio</v>
      </c>
      <c r="C186" s="72">
        <v>10</v>
      </c>
      <c r="H186" s="4" t="s">
        <v>382</v>
      </c>
      <c r="I186" s="98">
        <v>9</v>
      </c>
    </row>
    <row r="187" spans="1:9">
      <c r="A187" s="73" t="s">
        <v>376</v>
      </c>
      <c r="B187" s="73" t="str">
        <f>IFERROR(VLOOKUP(Table3[[#This Row],[Make]], $E$2:$F$59, 2, FALSE), Table3[[#This Row],[Make]])</f>
        <v>SAMRO</v>
      </c>
      <c r="C187" s="72">
        <v>10</v>
      </c>
      <c r="H187" s="4" t="s">
        <v>385</v>
      </c>
      <c r="I187" s="98">
        <v>9</v>
      </c>
    </row>
    <row r="188" spans="1:9">
      <c r="A188" s="73" t="s">
        <v>374</v>
      </c>
      <c r="B188" s="73" t="str">
        <f>IFERROR(VLOOKUP(Table3[[#This Row],[Make]], $E$2:$F$59, 2, FALSE), Table3[[#This Row],[Make]])</f>
        <v>Wackenhut</v>
      </c>
      <c r="C188" s="72">
        <v>10</v>
      </c>
      <c r="H188" s="4" t="s">
        <v>390</v>
      </c>
      <c r="I188" s="98">
        <v>9</v>
      </c>
    </row>
    <row r="189" spans="1:9">
      <c r="A189" s="73" t="s">
        <v>391</v>
      </c>
      <c r="B189" s="73" t="str">
        <f>IFERROR(VLOOKUP(Table3[[#This Row],[Make]], $E$2:$F$59, 2, FALSE), Table3[[#This Row],[Make]])</f>
        <v>Anhangewagen</v>
      </c>
      <c r="C189" s="72">
        <v>9</v>
      </c>
      <c r="H189" s="4" t="s">
        <v>394</v>
      </c>
      <c r="I189" s="98">
        <v>9</v>
      </c>
    </row>
    <row r="190" spans="1:9">
      <c r="A190" s="73" t="s">
        <v>388</v>
      </c>
      <c r="B190" s="73" t="str">
        <f>IFERROR(VLOOKUP(Table3[[#This Row],[Make]], $E$2:$F$59, 2, FALSE), Table3[[#This Row],[Make]])</f>
        <v>Auwaerter Gottlob</v>
      </c>
      <c r="C190" s="72">
        <v>9</v>
      </c>
      <c r="H190" s="4" t="s">
        <v>384</v>
      </c>
      <c r="I190" s="98">
        <v>9</v>
      </c>
    </row>
    <row r="191" spans="1:9">
      <c r="A191" s="73" t="s">
        <v>383</v>
      </c>
      <c r="B191" s="73" t="str">
        <f>IFERROR(VLOOKUP(Table3[[#This Row],[Make]], $E$2:$F$59, 2, FALSE), Table3[[#This Row],[Make]])</f>
        <v>Daelim</v>
      </c>
      <c r="C191" s="72">
        <v>9</v>
      </c>
      <c r="H191" s="4" t="s">
        <v>399</v>
      </c>
      <c r="I191" s="98">
        <v>8</v>
      </c>
    </row>
    <row r="192" spans="1:9">
      <c r="A192" s="73" t="s">
        <v>393</v>
      </c>
      <c r="B192" s="73" t="str">
        <f>IFERROR(VLOOKUP(Table3[[#This Row],[Make]], $E$2:$F$59, 2, FALSE), Table3[[#This Row],[Make]])</f>
        <v>Geusens</v>
      </c>
      <c r="C192" s="72">
        <v>9</v>
      </c>
      <c r="H192" s="4" t="s">
        <v>405</v>
      </c>
      <c r="I192" s="98">
        <v>8</v>
      </c>
    </row>
    <row r="193" spans="1:9">
      <c r="A193" s="73" t="s">
        <v>392</v>
      </c>
      <c r="B193" s="73" t="str">
        <f>IFERROR(VLOOKUP(Table3[[#This Row],[Make]], $E$2:$F$59, 2, FALSE), Table3[[#This Row],[Make]])</f>
        <v>IMR</v>
      </c>
      <c r="C193" s="72">
        <v>9</v>
      </c>
      <c r="H193" s="4" t="s">
        <v>402</v>
      </c>
      <c r="I193" s="98">
        <v>8</v>
      </c>
    </row>
    <row r="194" spans="1:9">
      <c r="A194" s="73" t="s">
        <v>387</v>
      </c>
      <c r="B194" s="73" t="str">
        <f>IFERROR(VLOOKUP(Table3[[#This Row],[Make]], $E$2:$F$59, 2, FALSE), Table3[[#This Row],[Make]])</f>
        <v>Infiniti</v>
      </c>
      <c r="C194" s="72">
        <v>9</v>
      </c>
      <c r="H194" s="4" t="s">
        <v>406</v>
      </c>
      <c r="I194" s="98">
        <v>8</v>
      </c>
    </row>
    <row r="195" spans="1:9">
      <c r="A195" s="73" t="s">
        <v>386</v>
      </c>
      <c r="B195" s="73" t="str">
        <f>IFERROR(VLOOKUP(Table3[[#This Row],[Make]], $E$2:$F$59, 2, FALSE), Table3[[#This Row],[Make]])</f>
        <v>Labin Progres</v>
      </c>
      <c r="C195" s="72">
        <v>9</v>
      </c>
      <c r="H195" s="4" t="s">
        <v>400</v>
      </c>
      <c r="I195" s="98">
        <v>8</v>
      </c>
    </row>
    <row r="196" spans="1:9">
      <c r="A196" s="73" t="s">
        <v>389</v>
      </c>
      <c r="B196" s="73" t="str">
        <f>IFERROR(VLOOKUP(Table3[[#This Row],[Make]], $E$2:$F$59, 2, FALSE), Table3[[#This Row],[Make]])</f>
        <v>LTI</v>
      </c>
      <c r="C196" s="72">
        <v>9</v>
      </c>
      <c r="H196" s="4" t="s">
        <v>397</v>
      </c>
      <c r="I196" s="98">
        <v>8</v>
      </c>
    </row>
    <row r="197" spans="1:9">
      <c r="A197" s="73" t="s">
        <v>382</v>
      </c>
      <c r="B197" s="73" t="str">
        <f>IFERROR(VLOOKUP(Table3[[#This Row],[Make]], $E$2:$F$59, 2, FALSE), Table3[[#This Row],[Make]])</f>
        <v>Metalac</v>
      </c>
      <c r="C197" s="72">
        <v>9</v>
      </c>
      <c r="H197" s="4" t="s">
        <v>404</v>
      </c>
      <c r="I197" s="98">
        <v>8</v>
      </c>
    </row>
    <row r="198" spans="1:9">
      <c r="A198" s="73" t="s">
        <v>385</v>
      </c>
      <c r="B198" s="73" t="str">
        <f>IFERROR(VLOOKUP(Table3[[#This Row],[Make]], $E$2:$F$59, 2, FALSE), Table3[[#This Row],[Make]])</f>
        <v>Puch</v>
      </c>
      <c r="C198" s="72">
        <v>9</v>
      </c>
      <c r="H198" s="4" t="s">
        <v>401</v>
      </c>
      <c r="I198" s="98">
        <v>8</v>
      </c>
    </row>
    <row r="199" spans="1:9">
      <c r="A199" s="73" t="s">
        <v>390</v>
      </c>
      <c r="B199" s="73" t="str">
        <f>IFERROR(VLOOKUP(Table3[[#This Row],[Make]], $E$2:$F$59, 2, FALSE), Table3[[#This Row],[Make]])</f>
        <v>Saris</v>
      </c>
      <c r="C199" s="72">
        <v>9</v>
      </c>
      <c r="H199" s="4" t="s">
        <v>398</v>
      </c>
      <c r="I199" s="98">
        <v>8</v>
      </c>
    </row>
    <row r="200" spans="1:9">
      <c r="A200" s="73" t="s">
        <v>394</v>
      </c>
      <c r="B200" s="73" t="str">
        <f>IFERROR(VLOOKUP(Table3[[#This Row],[Make]], $E$2:$F$59, 2, FALSE), Table3[[#This Row],[Make]])</f>
        <v>Trepça</v>
      </c>
      <c r="C200" s="72">
        <v>9</v>
      </c>
      <c r="H200" s="4" t="s">
        <v>395</v>
      </c>
      <c r="I200" s="98">
        <v>8</v>
      </c>
    </row>
    <row r="201" spans="1:9">
      <c r="A201" s="73" t="s">
        <v>384</v>
      </c>
      <c r="B201" s="73" t="str">
        <f>IFERROR(VLOOKUP(Table3[[#This Row],[Make]], $E$2:$F$59, 2, FALSE), Table3[[#This Row],[Make]])</f>
        <v>Univerzal</v>
      </c>
      <c r="C201" s="72">
        <v>9</v>
      </c>
      <c r="H201" s="4" t="s">
        <v>403</v>
      </c>
      <c r="I201" s="98">
        <v>8</v>
      </c>
    </row>
    <row r="202" spans="1:9">
      <c r="A202" s="73" t="s">
        <v>399</v>
      </c>
      <c r="B202" s="73" t="str">
        <f>IFERROR(VLOOKUP(Table3[[#This Row],[Make]], $E$2:$F$59, 2, FALSE), Table3[[#This Row],[Make]])</f>
        <v>Ducati</v>
      </c>
      <c r="C202" s="72">
        <v>8</v>
      </c>
      <c r="H202" s="4" t="s">
        <v>396</v>
      </c>
      <c r="I202" s="98">
        <v>8</v>
      </c>
    </row>
    <row r="203" spans="1:9">
      <c r="A203" s="73" t="s">
        <v>405</v>
      </c>
      <c r="B203" s="73" t="str">
        <f>IFERROR(VLOOKUP(Table3[[#This Row],[Make]], $E$2:$F$59, 2, FALSE), Table3[[#This Row],[Make]])</f>
        <v>Fliegl</v>
      </c>
      <c r="C203" s="72">
        <v>8</v>
      </c>
      <c r="H203" s="4" t="s">
        <v>409</v>
      </c>
      <c r="I203" s="98">
        <v>7</v>
      </c>
    </row>
    <row r="204" spans="1:9">
      <c r="A204" s="73" t="s">
        <v>402</v>
      </c>
      <c r="B204" s="73" t="str">
        <f>IFERROR(VLOOKUP(Table3[[#This Row],[Make]], $E$2:$F$59, 2, FALSE), Table3[[#This Row],[Make]])</f>
        <v>Foton</v>
      </c>
      <c r="C204" s="72">
        <v>8</v>
      </c>
      <c r="H204" s="4" t="s">
        <v>414</v>
      </c>
      <c r="I204" s="98">
        <v>7</v>
      </c>
    </row>
    <row r="205" spans="1:9">
      <c r="A205" s="73" t="s">
        <v>406</v>
      </c>
      <c r="B205" s="73" t="str">
        <f>IFERROR(VLOOKUP(Table3[[#This Row],[Make]], $E$2:$F$59, 2, FALSE), Table3[[#This Row],[Make]])</f>
        <v>GONOW</v>
      </c>
      <c r="C205" s="72">
        <v>8</v>
      </c>
      <c r="H205" s="4" t="s">
        <v>415</v>
      </c>
      <c r="I205" s="98">
        <v>7</v>
      </c>
    </row>
    <row r="206" spans="1:9">
      <c r="A206" s="73" t="s">
        <v>400</v>
      </c>
      <c r="B206" s="73" t="str">
        <f>IFERROR(VLOOKUP(Table3[[#This Row],[Make]], $E$2:$F$59, 2, FALSE), Table3[[#This Row],[Make]])</f>
        <v>Itas</v>
      </c>
      <c r="C206" s="72">
        <v>8</v>
      </c>
      <c r="H206" s="4" t="s">
        <v>412</v>
      </c>
      <c r="I206" s="98">
        <v>7</v>
      </c>
    </row>
    <row r="207" spans="1:9">
      <c r="A207" s="73" t="s">
        <v>397</v>
      </c>
      <c r="B207" s="73" t="str">
        <f>IFERROR(VLOOKUP(Table3[[#This Row],[Make]], $E$2:$F$59, 2, FALSE), Table3[[#This Row],[Make]])</f>
        <v>Jop</v>
      </c>
      <c r="C207" s="72">
        <v>8</v>
      </c>
      <c r="H207" s="4" t="s">
        <v>411</v>
      </c>
      <c r="I207" s="98">
        <v>7</v>
      </c>
    </row>
    <row r="208" spans="1:9">
      <c r="A208" s="73" t="s">
        <v>404</v>
      </c>
      <c r="B208" s="73" t="str">
        <f>IFERROR(VLOOKUP(Table3[[#This Row],[Make]], $E$2:$F$59, 2, FALSE), Table3[[#This Row],[Make]])</f>
        <v>Lag</v>
      </c>
      <c r="C208" s="72">
        <v>8</v>
      </c>
      <c r="H208" s="4" t="s">
        <v>417</v>
      </c>
      <c r="I208" s="98">
        <v>7</v>
      </c>
    </row>
    <row r="209" spans="1:9">
      <c r="A209" s="73" t="s">
        <v>401</v>
      </c>
      <c r="B209" s="73" t="str">
        <f>IFERROR(VLOOKUP(Table3[[#This Row],[Make]], $E$2:$F$59, 2, FALSE), Table3[[#This Row],[Make]])</f>
        <v>MCC Smart</v>
      </c>
      <c r="C209" s="72">
        <v>8</v>
      </c>
      <c r="H209" s="4" t="s">
        <v>413</v>
      </c>
      <c r="I209" s="98">
        <v>7</v>
      </c>
    </row>
    <row r="210" spans="1:9">
      <c r="A210" s="73" t="s">
        <v>398</v>
      </c>
      <c r="B210" s="73" t="str">
        <f>IFERROR(VLOOKUP(Table3[[#This Row],[Make]], $E$2:$F$59, 2, FALSE), Table3[[#This Row],[Make]])</f>
        <v>Pacton</v>
      </c>
      <c r="C210" s="72">
        <v>8</v>
      </c>
      <c r="H210" s="4" t="s">
        <v>431</v>
      </c>
      <c r="I210" s="98">
        <v>7</v>
      </c>
    </row>
    <row r="211" spans="1:9">
      <c r="A211" s="73" t="s">
        <v>395</v>
      </c>
      <c r="B211" s="73" t="str">
        <f>IFERROR(VLOOKUP(Table3[[#This Row],[Make]], $E$2:$F$59, 2, FALSE), Table3[[#This Row],[Make]])</f>
        <v>UNK</v>
      </c>
      <c r="C211" s="72">
        <v>8</v>
      </c>
      <c r="H211" s="4" t="s">
        <v>424</v>
      </c>
      <c r="I211" s="98">
        <v>7</v>
      </c>
    </row>
    <row r="212" spans="1:9">
      <c r="A212" s="73" t="s">
        <v>403</v>
      </c>
      <c r="B212" s="73" t="str">
        <f>IFERROR(VLOOKUP(Table3[[#This Row],[Make]], $E$2:$F$59, 2, FALSE), Table3[[#This Row],[Make]])</f>
        <v>Ursuz</v>
      </c>
      <c r="C212" s="72">
        <v>8</v>
      </c>
      <c r="H212" s="4" t="s">
        <v>427</v>
      </c>
      <c r="I212" s="98">
        <v>7</v>
      </c>
    </row>
    <row r="213" spans="1:9">
      <c r="A213" s="73" t="s">
        <v>396</v>
      </c>
      <c r="B213" s="73" t="str">
        <f>IFERROR(VLOOKUP(Table3[[#This Row],[Make]], $E$2:$F$59, 2, FALSE), Table3[[#This Row],[Make]])</f>
        <v>Wilhelm</v>
      </c>
      <c r="C213" s="72">
        <v>8</v>
      </c>
      <c r="H213" s="4" t="s">
        <v>408</v>
      </c>
      <c r="I213" s="98">
        <v>7</v>
      </c>
    </row>
    <row r="214" spans="1:9">
      <c r="A214" s="73" t="s">
        <v>409</v>
      </c>
      <c r="B214" s="73" t="str">
        <f>IFERROR(VLOOKUP(Table3[[#This Row],[Make]], $E$2:$F$59, 2, FALSE), Table3[[#This Row],[Make]])</f>
        <v>Andres</v>
      </c>
      <c r="C214" s="72">
        <v>7</v>
      </c>
      <c r="H214" s="4" t="s">
        <v>420</v>
      </c>
      <c r="I214" s="98">
        <v>7</v>
      </c>
    </row>
    <row r="215" spans="1:9">
      <c r="A215" s="73" t="s">
        <v>414</v>
      </c>
      <c r="B215" s="73" t="str">
        <f>IFERROR(VLOOKUP(Table3[[#This Row],[Make]], $E$2:$F$59, 2, FALSE), Table3[[#This Row],[Make]])</f>
        <v>Arbeitsgem Vw Man</v>
      </c>
      <c r="C215" s="72">
        <v>7</v>
      </c>
      <c r="H215" s="4" t="s">
        <v>428</v>
      </c>
      <c r="I215" s="98">
        <v>7</v>
      </c>
    </row>
    <row r="216" spans="1:9">
      <c r="A216" s="73" t="s">
        <v>415</v>
      </c>
      <c r="B216" s="73" t="str">
        <f>IFERROR(VLOOKUP(Table3[[#This Row],[Make]], $E$2:$F$59, 2, FALSE), Table3[[#This Row],[Make]])</f>
        <v>Aurepa</v>
      </c>
      <c r="C216" s="72">
        <v>7</v>
      </c>
      <c r="H216" s="4" t="s">
        <v>410</v>
      </c>
      <c r="I216" s="98">
        <v>7</v>
      </c>
    </row>
    <row r="217" spans="1:9">
      <c r="A217" s="73" t="s">
        <v>412</v>
      </c>
      <c r="B217" s="73" t="str">
        <f>IFERROR(VLOOKUP(Table3[[#This Row],[Make]], $E$2:$F$59, 2, FALSE), Table3[[#This Row],[Make]])</f>
        <v>Bentley</v>
      </c>
      <c r="C217" s="72">
        <v>7</v>
      </c>
      <c r="H217" s="4" t="s">
        <v>430</v>
      </c>
      <c r="I217" s="98">
        <v>7</v>
      </c>
    </row>
    <row r="218" spans="1:9">
      <c r="A218" s="73" t="s">
        <v>411</v>
      </c>
      <c r="B218" s="73" t="str">
        <f>IFERROR(VLOOKUP(Table3[[#This Row],[Make]], $E$2:$F$59, 2, FALSE), Table3[[#This Row],[Make]])</f>
        <v>Bertone</v>
      </c>
      <c r="C218" s="72">
        <v>7</v>
      </c>
      <c r="H218" s="4" t="s">
        <v>419</v>
      </c>
      <c r="I218" s="98">
        <v>7</v>
      </c>
    </row>
    <row r="219" spans="1:9">
      <c r="A219" s="73" t="s">
        <v>417</v>
      </c>
      <c r="B219" s="73" t="str">
        <f>IFERROR(VLOOKUP(Table3[[#This Row],[Make]], $E$2:$F$59, 2, FALSE), Table3[[#This Row],[Make]])</f>
        <v>Bolgan</v>
      </c>
      <c r="C219" s="72">
        <v>7</v>
      </c>
      <c r="H219" s="4" t="s">
        <v>416</v>
      </c>
      <c r="I219" s="98">
        <v>7</v>
      </c>
    </row>
    <row r="220" spans="1:9">
      <c r="A220" s="73" t="s">
        <v>413</v>
      </c>
      <c r="B220" s="73" t="str">
        <f>IFERROR(VLOOKUP(Table3[[#This Row],[Make]], $E$2:$F$59, 2, FALSE), Table3[[#This Row],[Make]])</f>
        <v>Carsan</v>
      </c>
      <c r="C220" s="72">
        <v>7</v>
      </c>
      <c r="H220" s="4" t="s">
        <v>426</v>
      </c>
      <c r="I220" s="98">
        <v>7</v>
      </c>
    </row>
    <row r="221" spans="1:9">
      <c r="A221" s="73" t="s">
        <v>431</v>
      </c>
      <c r="B221" s="73" t="str">
        <f>IFERROR(VLOOKUP(Table3[[#This Row],[Make]], $E$2:$F$59, 2, FALSE), Table3[[#This Row],[Make]])</f>
        <v>Emro</v>
      </c>
      <c r="C221" s="72">
        <v>7</v>
      </c>
      <c r="H221" s="4" t="s">
        <v>407</v>
      </c>
      <c r="I221" s="98">
        <v>7</v>
      </c>
    </row>
    <row r="222" spans="1:9">
      <c r="A222" s="73" t="s">
        <v>424</v>
      </c>
      <c r="B222" s="73" t="str">
        <f>IFERROR(VLOOKUP(Table3[[#This Row],[Make]], $E$2:$F$59, 2, FALSE), Table3[[#This Row],[Make]])</f>
        <v>Ginaf</v>
      </c>
      <c r="C222" s="72">
        <v>7</v>
      </c>
      <c r="H222" s="4" t="s">
        <v>423</v>
      </c>
      <c r="I222" s="98">
        <v>7</v>
      </c>
    </row>
    <row r="223" spans="1:9">
      <c r="A223" s="73" t="s">
        <v>427</v>
      </c>
      <c r="B223" s="73" t="str">
        <f>IFERROR(VLOOKUP(Table3[[#This Row],[Make]], $E$2:$F$59, 2, FALSE), Table3[[#This Row],[Make]])</f>
        <v>Haller</v>
      </c>
      <c r="C223" s="72">
        <v>7</v>
      </c>
      <c r="H223" s="4" t="s">
        <v>429</v>
      </c>
      <c r="I223" s="98">
        <v>7</v>
      </c>
    </row>
    <row r="224" spans="1:9">
      <c r="A224" s="73" t="s">
        <v>408</v>
      </c>
      <c r="B224" s="73" t="str">
        <f>IFERROR(VLOOKUP(Table3[[#This Row],[Make]], $E$2:$F$59, 2, FALSE), Table3[[#This Row],[Make]])</f>
        <v>Heuser</v>
      </c>
      <c r="C224" s="72">
        <v>7</v>
      </c>
      <c r="H224" s="4" t="s">
        <v>425</v>
      </c>
      <c r="I224" s="98">
        <v>7</v>
      </c>
    </row>
    <row r="225" spans="1:9">
      <c r="A225" s="73" t="s">
        <v>420</v>
      </c>
      <c r="B225" s="73" t="str">
        <f>IFERROR(VLOOKUP(Table3[[#This Row],[Make]], $E$2:$F$59, 2, FALSE), Table3[[#This Row],[Make]])</f>
        <v>HPPA</v>
      </c>
      <c r="C225" s="72">
        <v>7</v>
      </c>
      <c r="H225" s="4" t="s">
        <v>449</v>
      </c>
      <c r="I225" s="98">
        <v>6</v>
      </c>
    </row>
    <row r="226" spans="1:9">
      <c r="A226" s="73" t="s">
        <v>428</v>
      </c>
      <c r="B226" s="73" t="str">
        <f>IFERROR(VLOOKUP(Table3[[#This Row],[Make]], $E$2:$F$59, 2, FALSE), Table3[[#This Row],[Make]])</f>
        <v>Maesey Ferguson</v>
      </c>
      <c r="C226" s="72">
        <v>7</v>
      </c>
      <c r="H226" s="4" t="s">
        <v>446</v>
      </c>
      <c r="I226" s="98">
        <v>6</v>
      </c>
    </row>
    <row r="227" spans="1:9">
      <c r="A227" s="73" t="s">
        <v>410</v>
      </c>
      <c r="B227" s="73" t="str">
        <f>IFERROR(VLOOKUP(Table3[[#This Row],[Make]], $E$2:$F$59, 2, FALSE), Table3[[#This Row],[Make]])</f>
        <v>MF</v>
      </c>
      <c r="C227" s="72">
        <v>7</v>
      </c>
      <c r="H227" s="4" t="s">
        <v>436</v>
      </c>
      <c r="I227" s="98">
        <v>6</v>
      </c>
    </row>
    <row r="228" spans="1:9">
      <c r="A228" s="73" t="s">
        <v>430</v>
      </c>
      <c r="B228" s="73" t="str">
        <f>IFERROR(VLOOKUP(Table3[[#This Row],[Make]], $E$2:$F$59, 2, FALSE), Table3[[#This Row],[Make]])</f>
        <v>Mistrall</v>
      </c>
      <c r="C228" s="72">
        <v>7</v>
      </c>
      <c r="H228" s="4" t="s">
        <v>455</v>
      </c>
      <c r="I228" s="98">
        <v>6</v>
      </c>
    </row>
    <row r="229" spans="1:9">
      <c r="A229" s="73" t="s">
        <v>419</v>
      </c>
      <c r="B229" s="73" t="str">
        <f>IFERROR(VLOOKUP(Table3[[#This Row],[Make]], $E$2:$F$59, 2, FALSE), Table3[[#This Row],[Make]])</f>
        <v>Montracon SMR</v>
      </c>
      <c r="C229" s="72">
        <v>7</v>
      </c>
      <c r="H229" s="4" t="s">
        <v>442</v>
      </c>
      <c r="I229" s="98">
        <v>6</v>
      </c>
    </row>
    <row r="230" spans="1:9">
      <c r="A230" s="73" t="s">
        <v>416</v>
      </c>
      <c r="B230" s="73" t="str">
        <f>IFERROR(VLOOKUP(Table3[[#This Row],[Make]], $E$2:$F$59, 2, FALSE), Table3[[#This Row],[Make]])</f>
        <v>Nuova</v>
      </c>
      <c r="C230" s="72">
        <v>7</v>
      </c>
      <c r="H230" s="4" t="s">
        <v>456</v>
      </c>
      <c r="I230" s="98">
        <v>6</v>
      </c>
    </row>
    <row r="231" spans="1:9">
      <c r="A231" s="73" t="s">
        <v>422</v>
      </c>
      <c r="B231" s="73" t="str">
        <f>IFERROR(VLOOKUP(Table3[[#This Row],[Make]], $E$2:$F$59, 2, FALSE), Table3[[#This Row],[Make]])</f>
        <v>Oldsmobile</v>
      </c>
      <c r="C231" s="72">
        <v>7</v>
      </c>
      <c r="H231" s="4" t="s">
        <v>445</v>
      </c>
      <c r="I231" s="98">
        <v>6</v>
      </c>
    </row>
    <row r="232" spans="1:9">
      <c r="A232" s="73" t="s">
        <v>418</v>
      </c>
      <c r="B232" s="73" t="str">
        <f>IFERROR(VLOOKUP(Table3[[#This Row],[Make]], $E$2:$F$59, 2, FALSE), Table3[[#This Row],[Make]])</f>
        <v>Oldsmobile</v>
      </c>
      <c r="C232" s="72">
        <v>7</v>
      </c>
      <c r="H232" s="4" t="s">
        <v>452</v>
      </c>
      <c r="I232" s="98">
        <v>6</v>
      </c>
    </row>
    <row r="233" spans="1:9">
      <c r="A233" s="73" t="s">
        <v>426</v>
      </c>
      <c r="B233" s="73" t="str">
        <f>IFERROR(VLOOKUP(Table3[[#This Row],[Make]], $E$2:$F$59, 2, FALSE), Table3[[#This Row],[Make]])</f>
        <v>Pongratz</v>
      </c>
      <c r="C233" s="72">
        <v>7</v>
      </c>
      <c r="H233" s="4" t="s">
        <v>450</v>
      </c>
      <c r="I233" s="98">
        <v>6</v>
      </c>
    </row>
    <row r="234" spans="1:9">
      <c r="A234" s="73" t="s">
        <v>407</v>
      </c>
      <c r="B234" s="73" t="str">
        <f>IFERROR(VLOOKUP(Table3[[#This Row],[Make]], $E$2:$F$59, 2, FALSE), Table3[[#This Row],[Make]])</f>
        <v>Sacim</v>
      </c>
      <c r="C234" s="72">
        <v>7</v>
      </c>
      <c r="H234" s="4" t="s">
        <v>437</v>
      </c>
      <c r="I234" s="98">
        <v>6</v>
      </c>
    </row>
    <row r="235" spans="1:9">
      <c r="A235" s="73" t="s">
        <v>421</v>
      </c>
      <c r="B235" s="73" t="str">
        <f>IFERROR(VLOOKUP(Table3[[#This Row],[Make]], $E$2:$F$59, 2, FALSE), Table3[[#This Row],[Make]])</f>
        <v>Schwarzmueller</v>
      </c>
      <c r="C235" s="72">
        <v>7</v>
      </c>
      <c r="H235" s="4" t="s">
        <v>444</v>
      </c>
      <c r="I235" s="98">
        <v>6</v>
      </c>
    </row>
    <row r="236" spans="1:9">
      <c r="A236" s="73" t="s">
        <v>423</v>
      </c>
      <c r="B236" s="73" t="str">
        <f>IFERROR(VLOOKUP(Table3[[#This Row],[Make]], $E$2:$F$59, 2, FALSE), Table3[[#This Row],[Make]])</f>
        <v>Tarma</v>
      </c>
      <c r="C236" s="72">
        <v>7</v>
      </c>
      <c r="H236" s="4" t="s">
        <v>438</v>
      </c>
      <c r="I236" s="98">
        <v>6</v>
      </c>
    </row>
    <row r="237" spans="1:9">
      <c r="A237" s="73" t="s">
        <v>429</v>
      </c>
      <c r="B237" s="73" t="str">
        <f>IFERROR(VLOOKUP(Table3[[#This Row],[Make]], $E$2:$F$59, 2, FALSE), Table3[[#This Row],[Make]])</f>
        <v>Tehnostroj</v>
      </c>
      <c r="C237" s="72">
        <v>7</v>
      </c>
      <c r="H237" s="4" t="s">
        <v>447</v>
      </c>
      <c r="I237" s="98">
        <v>6</v>
      </c>
    </row>
    <row r="238" spans="1:9">
      <c r="A238" s="73" t="s">
        <v>425</v>
      </c>
      <c r="B238" s="73" t="str">
        <f>IFERROR(VLOOKUP(Table3[[#This Row],[Make]], $E$2:$F$59, 2, FALSE), Table3[[#This Row],[Make]])</f>
        <v>Vespa</v>
      </c>
      <c r="C238" s="72">
        <v>7</v>
      </c>
      <c r="H238" s="4" t="s">
        <v>433</v>
      </c>
      <c r="I238" s="98">
        <v>6</v>
      </c>
    </row>
    <row r="239" spans="1:9">
      <c r="A239" s="73" t="s">
        <v>449</v>
      </c>
      <c r="B239" s="73" t="str">
        <f>IFERROR(VLOOKUP(Table3[[#This Row],[Make]], $E$2:$F$59, 2, FALSE), Table3[[#This Row],[Make]])</f>
        <v>Austin</v>
      </c>
      <c r="C239" s="72">
        <v>6</v>
      </c>
      <c r="H239" s="4" t="s">
        <v>432</v>
      </c>
      <c r="I239" s="98">
        <v>6</v>
      </c>
    </row>
    <row r="240" spans="1:9">
      <c r="A240" s="73" t="s">
        <v>446</v>
      </c>
      <c r="B240" s="73" t="str">
        <f>IFERROR(VLOOKUP(Table3[[#This Row],[Make]], $E$2:$F$59, 2, FALSE), Table3[[#This Row],[Make]])</f>
        <v>Berger</v>
      </c>
      <c r="C240" s="72">
        <v>6</v>
      </c>
      <c r="H240" s="4" t="s">
        <v>443</v>
      </c>
      <c r="I240" s="98">
        <v>6</v>
      </c>
    </row>
    <row r="241" spans="1:9">
      <c r="A241" s="73" t="s">
        <v>436</v>
      </c>
      <c r="B241" s="73" t="str">
        <f>IFERROR(VLOOKUP(Table3[[#This Row],[Make]], $E$2:$F$59, 2, FALSE), Table3[[#This Row],[Make]])</f>
        <v>Berna</v>
      </c>
      <c r="C241" s="72">
        <v>6</v>
      </c>
      <c r="H241" s="4" t="s">
        <v>435</v>
      </c>
      <c r="I241" s="98">
        <v>6</v>
      </c>
    </row>
    <row r="242" spans="1:9">
      <c r="A242" s="73" t="s">
        <v>455</v>
      </c>
      <c r="B242" s="73" t="str">
        <f>IFERROR(VLOOKUP(Table3[[#This Row],[Make]], $E$2:$F$59, 2, FALSE), Table3[[#This Row],[Make]])</f>
        <v>Brenderup</v>
      </c>
      <c r="C242" s="72">
        <v>6</v>
      </c>
      <c r="H242" s="4" t="s">
        <v>434</v>
      </c>
      <c r="I242" s="98">
        <v>6</v>
      </c>
    </row>
    <row r="243" spans="1:9">
      <c r="A243" s="73" t="s">
        <v>442</v>
      </c>
      <c r="B243" s="73" t="str">
        <f>IFERROR(VLOOKUP(Table3[[#This Row],[Make]], $E$2:$F$59, 2, FALSE), Table3[[#This Row],[Make]])</f>
        <v>Cami</v>
      </c>
      <c r="C243" s="72">
        <v>6</v>
      </c>
      <c r="H243" s="4" t="s">
        <v>448</v>
      </c>
      <c r="I243" s="98">
        <v>6</v>
      </c>
    </row>
    <row r="244" spans="1:9">
      <c r="A244" s="73" t="s">
        <v>456</v>
      </c>
      <c r="B244" s="73" t="str">
        <f>IFERROR(VLOOKUP(Table3[[#This Row],[Make]], $E$2:$F$59, 2, FALSE), Table3[[#This Row],[Make]])</f>
        <v>Cardi</v>
      </c>
      <c r="C244" s="72">
        <v>6</v>
      </c>
      <c r="H244" s="4" t="s">
        <v>441</v>
      </c>
      <c r="I244" s="98">
        <v>6</v>
      </c>
    </row>
    <row r="245" spans="1:9">
      <c r="A245" s="73" t="s">
        <v>445</v>
      </c>
      <c r="B245" s="73" t="str">
        <f>IFERROR(VLOOKUP(Table3[[#This Row],[Make]], $E$2:$F$59, 2, FALSE), Table3[[#This Row],[Make]])</f>
        <v>Daimler</v>
      </c>
      <c r="C245" s="72">
        <v>6</v>
      </c>
      <c r="H245" s="4" t="s">
        <v>453</v>
      </c>
      <c r="I245" s="98">
        <v>6</v>
      </c>
    </row>
    <row r="246" spans="1:9">
      <c r="A246" s="73" t="s">
        <v>452</v>
      </c>
      <c r="B246" s="73" t="str">
        <f>IFERROR(VLOOKUP(Table3[[#This Row],[Make]], $E$2:$F$59, 2, FALSE), Table3[[#This Row],[Make]])</f>
        <v>Geusens Lag B</v>
      </c>
      <c r="C246" s="72">
        <v>6</v>
      </c>
      <c r="H246" s="4" t="s">
        <v>454</v>
      </c>
      <c r="I246" s="98">
        <v>6</v>
      </c>
    </row>
    <row r="247" spans="1:9">
      <c r="A247" s="73" t="s">
        <v>450</v>
      </c>
      <c r="B247" s="73" t="str">
        <f>IFERROR(VLOOKUP(Table3[[#This Row],[Make]], $E$2:$F$59, 2, FALSE), Table3[[#This Row],[Make]])</f>
        <v>Haxhijaha</v>
      </c>
      <c r="C247" s="72">
        <v>6</v>
      </c>
      <c r="H247" s="4" t="s">
        <v>439</v>
      </c>
      <c r="I247" s="98">
        <v>6</v>
      </c>
    </row>
    <row r="248" spans="1:9">
      <c r="A248" s="73" t="s">
        <v>437</v>
      </c>
      <c r="B248" s="73" t="str">
        <f>IFERROR(VLOOKUP(Table3[[#This Row],[Make]], $E$2:$F$59, 2, FALSE), Table3[[#This Row],[Make]])</f>
        <v>Hyosung</v>
      </c>
      <c r="C248" s="72">
        <v>6</v>
      </c>
      <c r="H248" s="4" t="s">
        <v>451</v>
      </c>
      <c r="I248" s="98">
        <v>6</v>
      </c>
    </row>
    <row r="249" spans="1:9">
      <c r="A249" s="73" t="s">
        <v>444</v>
      </c>
      <c r="B249" s="73" t="str">
        <f>IFERROR(VLOOKUP(Table3[[#This Row],[Make]], $E$2:$F$59, 2, FALSE), Table3[[#This Row],[Make]])</f>
        <v>I.M.R</v>
      </c>
      <c r="C249" s="72">
        <v>6</v>
      </c>
      <c r="H249" s="4" t="s">
        <v>440</v>
      </c>
      <c r="I249" s="98">
        <v>6</v>
      </c>
    </row>
    <row r="250" spans="1:9">
      <c r="A250" s="73" t="s">
        <v>438</v>
      </c>
      <c r="B250" s="73" t="str">
        <f>IFERROR(VLOOKUP(Table3[[#This Row],[Make]], $E$2:$F$59, 2, FALSE), Table3[[#This Row],[Make]])</f>
        <v>JCB</v>
      </c>
      <c r="C250" s="72">
        <v>6</v>
      </c>
      <c r="H250" s="4" t="s">
        <v>469</v>
      </c>
      <c r="I250" s="98">
        <v>5</v>
      </c>
    </row>
    <row r="251" spans="1:9">
      <c r="A251" s="73" t="s">
        <v>447</v>
      </c>
      <c r="B251" s="73" t="str">
        <f>IFERROR(VLOOKUP(Table3[[#This Row],[Make]], $E$2:$F$59, 2, FALSE), Table3[[#This Row],[Make]])</f>
        <v>Knaus Sudwind</v>
      </c>
      <c r="C251" s="72">
        <v>6</v>
      </c>
      <c r="H251" s="4" t="s">
        <v>463</v>
      </c>
      <c r="I251" s="98">
        <v>5</v>
      </c>
    </row>
    <row r="252" spans="1:9">
      <c r="A252" s="73" t="s">
        <v>433</v>
      </c>
      <c r="B252" s="73" t="str">
        <f>IFERROR(VLOOKUP(Table3[[#This Row],[Make]], $E$2:$F$59, 2, FALSE), Table3[[#This Row],[Make]])</f>
        <v>LDV</v>
      </c>
      <c r="C252" s="72">
        <v>6</v>
      </c>
      <c r="H252" s="4" t="s">
        <v>472</v>
      </c>
      <c r="I252" s="98">
        <v>5</v>
      </c>
    </row>
    <row r="253" spans="1:9">
      <c r="A253" s="73" t="s">
        <v>432</v>
      </c>
      <c r="B253" s="73" t="str">
        <f>IFERROR(VLOOKUP(Table3[[#This Row],[Make]], $E$2:$F$59, 2, FALSE), Table3[[#This Row],[Make]])</f>
        <v>Loznica</v>
      </c>
      <c r="C253" s="72">
        <v>6</v>
      </c>
      <c r="H253" s="4" t="s">
        <v>484</v>
      </c>
      <c r="I253" s="98">
        <v>5</v>
      </c>
    </row>
    <row r="254" spans="1:9">
      <c r="A254" s="73" t="s">
        <v>443</v>
      </c>
      <c r="B254" s="73" t="str">
        <f>IFERROR(VLOOKUP(Table3[[#This Row],[Make]], $E$2:$F$59, 2, FALSE), Table3[[#This Row],[Make]])</f>
        <v>Minerva</v>
      </c>
      <c r="C254" s="72">
        <v>6</v>
      </c>
      <c r="H254" s="4" t="s">
        <v>474</v>
      </c>
      <c r="I254" s="98">
        <v>5</v>
      </c>
    </row>
    <row r="255" spans="1:9">
      <c r="A255" s="73" t="s">
        <v>435</v>
      </c>
      <c r="B255" s="73" t="str">
        <f>IFERROR(VLOOKUP(Table3[[#This Row],[Make]], $E$2:$F$59, 2, FALSE), Table3[[#This Row],[Make]])</f>
        <v>MTK</v>
      </c>
      <c r="C255" s="72">
        <v>6</v>
      </c>
      <c r="H255" s="4" t="s">
        <v>460</v>
      </c>
      <c r="I255" s="98">
        <v>5</v>
      </c>
    </row>
    <row r="256" spans="1:9">
      <c r="A256" s="73" t="s">
        <v>434</v>
      </c>
      <c r="B256" s="73" t="str">
        <f>IFERROR(VLOOKUP(Table3[[#This Row],[Make]], $E$2:$F$59, 2, FALSE), Table3[[#This Row],[Make]])</f>
        <v>Oaf</v>
      </c>
      <c r="C256" s="72">
        <v>6</v>
      </c>
      <c r="H256" s="4" t="s">
        <v>458</v>
      </c>
      <c r="I256" s="98">
        <v>5</v>
      </c>
    </row>
    <row r="257" spans="1:9">
      <c r="A257" s="73" t="s">
        <v>448</v>
      </c>
      <c r="B257" s="73" t="str">
        <f>IFERROR(VLOOKUP(Table3[[#This Row],[Make]], $E$2:$F$59, 2, FALSE), Table3[[#This Row],[Make]])</f>
        <v>Piacenza</v>
      </c>
      <c r="C257" s="72">
        <v>6</v>
      </c>
      <c r="H257" s="4" t="s">
        <v>461</v>
      </c>
      <c r="I257" s="98">
        <v>5</v>
      </c>
    </row>
    <row r="258" spans="1:9">
      <c r="A258" s="73" t="s">
        <v>441</v>
      </c>
      <c r="B258" s="73" t="str">
        <f>IFERROR(VLOOKUP(Table3[[#This Row],[Make]], $E$2:$F$59, 2, FALSE), Table3[[#This Row],[Make]])</f>
        <v>Santana</v>
      </c>
      <c r="C258" s="72">
        <v>6</v>
      </c>
      <c r="H258" s="4" t="s">
        <v>476</v>
      </c>
      <c r="I258" s="98">
        <v>5</v>
      </c>
    </row>
    <row r="259" spans="1:9">
      <c r="A259" s="73" t="s">
        <v>453</v>
      </c>
      <c r="B259" s="73" t="str">
        <f>IFERROR(VLOOKUP(Table3[[#This Row],[Make]], $E$2:$F$59, 2, FALSE), Table3[[#This Row],[Make]])</f>
        <v>Shwarzmuller</v>
      </c>
      <c r="C259" s="72">
        <v>6</v>
      </c>
      <c r="H259" s="4" t="s">
        <v>486</v>
      </c>
      <c r="I259" s="98">
        <v>5</v>
      </c>
    </row>
    <row r="260" spans="1:9">
      <c r="A260" s="73" t="s">
        <v>454</v>
      </c>
      <c r="B260" s="73" t="str">
        <f>IFERROR(VLOOKUP(Table3[[#This Row],[Make]], $E$2:$F$59, 2, FALSE), Table3[[#This Row],[Make]])</f>
        <v>Stas</v>
      </c>
      <c r="C260" s="72">
        <v>6</v>
      </c>
      <c r="H260" s="4" t="s">
        <v>467</v>
      </c>
      <c r="I260" s="98">
        <v>5</v>
      </c>
    </row>
    <row r="261" spans="1:9">
      <c r="A261" s="73" t="s">
        <v>439</v>
      </c>
      <c r="B261" s="73" t="str">
        <f>IFERROR(VLOOKUP(Table3[[#This Row],[Make]], $E$2:$F$59, 2, FALSE), Table3[[#This Row],[Make]])</f>
        <v>SYM</v>
      </c>
      <c r="C261" s="72">
        <v>6</v>
      </c>
      <c r="H261" s="4" t="s">
        <v>479</v>
      </c>
      <c r="I261" s="98">
        <v>5</v>
      </c>
    </row>
    <row r="262" spans="1:9">
      <c r="A262" s="73" t="s">
        <v>451</v>
      </c>
      <c r="B262" s="73" t="str">
        <f>IFERROR(VLOOKUP(Table3[[#This Row],[Make]], $E$2:$F$59, 2, FALSE), Table3[[#This Row],[Make]])</f>
        <v>Terberg</v>
      </c>
      <c r="C262" s="72">
        <v>6</v>
      </c>
      <c r="H262" s="4" t="s">
        <v>475</v>
      </c>
      <c r="I262" s="98">
        <v>5</v>
      </c>
    </row>
    <row r="263" spans="1:9">
      <c r="A263" s="73" t="s">
        <v>440</v>
      </c>
      <c r="B263" s="73" t="str">
        <f>IFERROR(VLOOKUP(Table3[[#This Row],[Make]], $E$2:$F$59, 2, FALSE), Table3[[#This Row],[Make]])</f>
        <v>VETTER</v>
      </c>
      <c r="C263" s="72">
        <v>6</v>
      </c>
      <c r="H263" s="4" t="s">
        <v>470</v>
      </c>
      <c r="I263" s="98">
        <v>5</v>
      </c>
    </row>
    <row r="264" spans="1:9">
      <c r="A264" s="73" t="s">
        <v>469</v>
      </c>
      <c r="B264" s="73" t="str">
        <f>IFERROR(VLOOKUP(Table3[[#This Row],[Make]], $E$2:$F$59, 2, FALSE), Table3[[#This Row],[Make]])</f>
        <v>Adige</v>
      </c>
      <c r="C264" s="72">
        <v>5</v>
      </c>
      <c r="H264" s="4" t="s">
        <v>457</v>
      </c>
      <c r="I264" s="98">
        <v>5</v>
      </c>
    </row>
    <row r="265" spans="1:9">
      <c r="A265" s="73" t="s">
        <v>481</v>
      </c>
      <c r="B265" s="73" t="str">
        <f>IFERROR(VLOOKUP(Table3[[#This Row],[Make]], $E$2:$F$59, 2, FALSE), Table3[[#This Row],[Make]])</f>
        <v>Lancia</v>
      </c>
      <c r="C265" s="72">
        <v>5</v>
      </c>
      <c r="H265" s="4" t="s">
        <v>485</v>
      </c>
      <c r="I265" s="98">
        <v>5</v>
      </c>
    </row>
    <row r="266" spans="1:9">
      <c r="A266" s="73" t="s">
        <v>463</v>
      </c>
      <c r="B266" s="73" t="str">
        <f>IFERROR(VLOOKUP(Table3[[#This Row],[Make]], $E$2:$F$59, 2, FALSE), Table3[[#This Row],[Make]])</f>
        <v>Andreas</v>
      </c>
      <c r="C266" s="72">
        <v>5</v>
      </c>
      <c r="H266" s="4" t="s">
        <v>482</v>
      </c>
      <c r="I266" s="98">
        <v>5</v>
      </c>
    </row>
    <row r="267" spans="1:9">
      <c r="A267" s="73" t="s">
        <v>472</v>
      </c>
      <c r="B267" s="73" t="str">
        <f>IFERROR(VLOOKUP(Table3[[#This Row],[Make]], $E$2:$F$59, 2, FALSE), Table3[[#This Row],[Make]])</f>
        <v>Buick</v>
      </c>
      <c r="C267" s="72">
        <v>5</v>
      </c>
      <c r="H267" s="4" t="s">
        <v>473</v>
      </c>
      <c r="I267" s="98">
        <v>5</v>
      </c>
    </row>
    <row r="268" spans="1:9">
      <c r="A268" s="73" t="s">
        <v>484</v>
      </c>
      <c r="B268" s="73" t="str">
        <f>IFERROR(VLOOKUP(Table3[[#This Row],[Make]], $E$2:$F$59, 2, FALSE), Table3[[#This Row],[Make]])</f>
        <v>De Angelis</v>
      </c>
      <c r="C268" s="72">
        <v>5</v>
      </c>
      <c r="H268" s="4" t="s">
        <v>477</v>
      </c>
      <c r="I268" s="98">
        <v>5</v>
      </c>
    </row>
    <row r="269" spans="1:9">
      <c r="A269" s="73" t="s">
        <v>474</v>
      </c>
      <c r="B269" s="73" t="str">
        <f>IFERROR(VLOOKUP(Table3[[#This Row],[Make]], $E$2:$F$59, 2, FALSE), Table3[[#This Row],[Make]])</f>
        <v>DOLL</v>
      </c>
      <c r="C269" s="72">
        <v>5</v>
      </c>
      <c r="H269" s="4" t="s">
        <v>483</v>
      </c>
      <c r="I269" s="98">
        <v>5</v>
      </c>
    </row>
    <row r="270" spans="1:9">
      <c r="A270" s="73" t="s">
        <v>460</v>
      </c>
      <c r="B270" s="73" t="str">
        <f>IFERROR(VLOOKUP(Table3[[#This Row],[Make]], $E$2:$F$59, 2, FALSE), Table3[[#This Row],[Make]])</f>
        <v>Drogmoller</v>
      </c>
      <c r="C270" s="72">
        <v>5</v>
      </c>
      <c r="H270" s="4" t="s">
        <v>487</v>
      </c>
      <c r="I270" s="98">
        <v>5</v>
      </c>
    </row>
    <row r="271" spans="1:9">
      <c r="A271" s="73" t="s">
        <v>458</v>
      </c>
      <c r="B271" s="73" t="str">
        <f>IFERROR(VLOOKUP(Table3[[#This Row],[Make]], $E$2:$F$59, 2, FALSE), Table3[[#This Row],[Make]])</f>
        <v>Ellinghaus</v>
      </c>
      <c r="C271" s="72">
        <v>5</v>
      </c>
      <c r="H271" s="4" t="s">
        <v>471</v>
      </c>
      <c r="I271" s="98">
        <v>5</v>
      </c>
    </row>
    <row r="272" spans="1:9">
      <c r="A272" s="73" t="s">
        <v>461</v>
      </c>
      <c r="B272" s="73" t="str">
        <f>IFERROR(VLOOKUP(Table3[[#This Row],[Make]], $E$2:$F$59, 2, FALSE), Table3[[#This Row],[Make]])</f>
        <v>Gk Grunenfelder</v>
      </c>
      <c r="C272" s="72">
        <v>5</v>
      </c>
      <c r="H272" s="4" t="s">
        <v>478</v>
      </c>
      <c r="I272" s="98">
        <v>5</v>
      </c>
    </row>
    <row r="273" spans="1:9">
      <c r="A273" s="73" t="s">
        <v>476</v>
      </c>
      <c r="B273" s="73" t="str">
        <f>IFERROR(VLOOKUP(Table3[[#This Row],[Make]], $E$2:$F$59, 2, FALSE), Table3[[#This Row],[Make]])</f>
        <v>Hermanns</v>
      </c>
      <c r="C273" s="72">
        <v>5</v>
      </c>
      <c r="H273" s="4" t="s">
        <v>468</v>
      </c>
      <c r="I273" s="98">
        <v>5</v>
      </c>
    </row>
    <row r="274" spans="1:9">
      <c r="A274" s="73" t="s">
        <v>486</v>
      </c>
      <c r="B274" s="73" t="str">
        <f>IFERROR(VLOOKUP(Table3[[#This Row],[Make]], $E$2:$F$59, 2, FALSE), Table3[[#This Row],[Make]])</f>
        <v>Holden</v>
      </c>
      <c r="C274" s="72">
        <v>5</v>
      </c>
      <c r="H274" s="4" t="s">
        <v>465</v>
      </c>
      <c r="I274" s="98">
        <v>5</v>
      </c>
    </row>
    <row r="275" spans="1:9">
      <c r="A275" s="73" t="s">
        <v>467</v>
      </c>
      <c r="B275" s="73" t="str">
        <f>IFERROR(VLOOKUP(Table3[[#This Row],[Make]], $E$2:$F$59, 2, FALSE), Table3[[#This Row],[Make]])</f>
        <v>IBC Vehicles(GB)</v>
      </c>
      <c r="C275" s="72">
        <v>5</v>
      </c>
      <c r="H275" s="4" t="s">
        <v>462</v>
      </c>
      <c r="I275" s="98">
        <v>5</v>
      </c>
    </row>
    <row r="276" spans="1:9">
      <c r="A276" s="73" t="s">
        <v>459</v>
      </c>
      <c r="B276" s="73" t="str">
        <f>IFERROR(VLOOKUP(Table3[[#This Row],[Make]], $E$2:$F$59, 2, FALSE), Table3[[#This Row],[Make]])</f>
        <v>IVECO</v>
      </c>
      <c r="C276" s="72">
        <v>5</v>
      </c>
      <c r="H276" s="4" t="s">
        <v>480</v>
      </c>
      <c r="I276" s="98">
        <v>5</v>
      </c>
    </row>
    <row r="277" spans="1:9">
      <c r="A277" s="73" t="s">
        <v>479</v>
      </c>
      <c r="B277" s="73" t="str">
        <f>IFERROR(VLOOKUP(Table3[[#This Row],[Make]], $E$2:$F$59, 2, FALSE), Table3[[#This Row],[Make]])</f>
        <v>Krukenmeier</v>
      </c>
      <c r="C277" s="72">
        <v>5</v>
      </c>
      <c r="H277" s="4" t="s">
        <v>466</v>
      </c>
      <c r="I277" s="98">
        <v>5</v>
      </c>
    </row>
    <row r="278" spans="1:9">
      <c r="A278" s="73" t="s">
        <v>475</v>
      </c>
      <c r="B278" s="73" t="str">
        <f>IFERROR(VLOOKUP(Table3[[#This Row],[Make]], $E$2:$F$59, 2, FALSE), Table3[[#This Row],[Make]])</f>
        <v>Lutomer</v>
      </c>
      <c r="C278" s="72">
        <v>5</v>
      </c>
      <c r="H278" s="4" t="s">
        <v>511</v>
      </c>
      <c r="I278" s="98">
        <v>4</v>
      </c>
    </row>
    <row r="279" spans="1:9">
      <c r="A279" s="73" t="s">
        <v>470</v>
      </c>
      <c r="B279" s="73" t="str">
        <f>IFERROR(VLOOKUP(Table3[[#This Row],[Make]], $E$2:$F$59, 2, FALSE), Table3[[#This Row],[Make]])</f>
        <v>Massey</v>
      </c>
      <c r="C279" s="72">
        <v>5</v>
      </c>
      <c r="H279" s="4" t="s">
        <v>506</v>
      </c>
      <c r="I279" s="98">
        <v>4</v>
      </c>
    </row>
    <row r="280" spans="1:9">
      <c r="A280" s="73" t="s">
        <v>457</v>
      </c>
      <c r="B280" s="73" t="str">
        <f>IFERROR(VLOOKUP(Table3[[#This Row],[Make]], $E$2:$F$59, 2, FALSE), Table3[[#This Row],[Make]])</f>
        <v>Menci E.C</v>
      </c>
      <c r="C280" s="72">
        <v>5</v>
      </c>
      <c r="H280" s="4" t="s">
        <v>501</v>
      </c>
      <c r="I280" s="98">
        <v>4</v>
      </c>
    </row>
    <row r="281" spans="1:9">
      <c r="A281" s="73" t="s">
        <v>485</v>
      </c>
      <c r="B281" s="73" t="str">
        <f>IFERROR(VLOOKUP(Table3[[#This Row],[Make]], $E$2:$F$59, 2, FALSE), Table3[[#This Row],[Make]])</f>
        <v>MG</v>
      </c>
      <c r="C281" s="72">
        <v>5</v>
      </c>
      <c r="H281" s="4" t="s">
        <v>512</v>
      </c>
      <c r="I281" s="98">
        <v>4</v>
      </c>
    </row>
    <row r="282" spans="1:9">
      <c r="A282" s="73" t="s">
        <v>482</v>
      </c>
      <c r="B282" s="73" t="str">
        <f>IFERROR(VLOOKUP(Table3[[#This Row],[Make]], $E$2:$F$59, 2, FALSE), Table3[[#This Row],[Make]])</f>
        <v>MG Rover</v>
      </c>
      <c r="C282" s="72">
        <v>5</v>
      </c>
      <c r="H282" s="4" t="s">
        <v>510</v>
      </c>
      <c r="I282" s="98">
        <v>4</v>
      </c>
    </row>
    <row r="283" spans="1:9">
      <c r="A283" s="73" t="s">
        <v>473</v>
      </c>
      <c r="B283" s="73" t="str">
        <f>IFERROR(VLOOKUP(Table3[[#This Row],[Make]], $E$2:$F$59, 2, FALSE), Table3[[#This Row],[Make]])</f>
        <v>Moser</v>
      </c>
      <c r="C283" s="72">
        <v>5</v>
      </c>
      <c r="H283" s="4" t="s">
        <v>503</v>
      </c>
      <c r="I283" s="98">
        <v>4</v>
      </c>
    </row>
    <row r="284" spans="1:9">
      <c r="A284" s="73" t="s">
        <v>477</v>
      </c>
      <c r="B284" s="73" t="str">
        <f>IFERROR(VLOOKUP(Table3[[#This Row],[Make]], $E$2:$F$59, 2, FALSE), Table3[[#This Row],[Make]])</f>
        <v>Orthaus</v>
      </c>
      <c r="C284" s="72">
        <v>5</v>
      </c>
      <c r="H284" s="4" t="s">
        <v>517</v>
      </c>
      <c r="I284" s="98">
        <v>4</v>
      </c>
    </row>
    <row r="285" spans="1:9">
      <c r="A285" s="73" t="s">
        <v>483</v>
      </c>
      <c r="B285" s="73" t="str">
        <f>IFERROR(VLOOKUP(Table3[[#This Row],[Make]], $E$2:$F$59, 2, FALSE), Table3[[#This Row],[Make]])</f>
        <v>Pezzaioli</v>
      </c>
      <c r="C285" s="72">
        <v>5</v>
      </c>
      <c r="H285" s="4" t="s">
        <v>488</v>
      </c>
      <c r="I285" s="98">
        <v>4</v>
      </c>
    </row>
    <row r="286" spans="1:9">
      <c r="A286" s="73" t="s">
        <v>487</v>
      </c>
      <c r="B286" s="73" t="str">
        <f>IFERROR(VLOOKUP(Table3[[#This Row],[Make]], $E$2:$F$59, 2, FALSE), Table3[[#This Row],[Make]])</f>
        <v>Progres</v>
      </c>
      <c r="C286" s="72">
        <v>5</v>
      </c>
      <c r="H286" s="4" t="s">
        <v>505</v>
      </c>
      <c r="I286" s="98">
        <v>4</v>
      </c>
    </row>
    <row r="287" spans="1:9">
      <c r="A287" s="73" t="s">
        <v>471</v>
      </c>
      <c r="B287" s="73" t="str">
        <f>IFERROR(VLOOKUP(Table3[[#This Row],[Make]], $E$2:$F$59, 2, FALSE), Table3[[#This Row],[Make]])</f>
        <v>SAME</v>
      </c>
      <c r="C287" s="72">
        <v>5</v>
      </c>
      <c r="H287" s="4" t="s">
        <v>504</v>
      </c>
      <c r="I287" s="98">
        <v>4</v>
      </c>
    </row>
    <row r="288" spans="1:9">
      <c r="A288" s="73" t="s">
        <v>464</v>
      </c>
      <c r="B288" s="73" t="str">
        <f>IFERROR(VLOOKUP(Table3[[#This Row],[Make]], $E$2:$F$59, 2, FALSE), Table3[[#This Row],[Make]])</f>
        <v>Schwarzmueller</v>
      </c>
      <c r="C288" s="72">
        <v>5</v>
      </c>
      <c r="H288" s="4" t="s">
        <v>494</v>
      </c>
      <c r="I288" s="98">
        <v>4</v>
      </c>
    </row>
    <row r="289" spans="1:9">
      <c r="A289" s="73" t="s">
        <v>478</v>
      </c>
      <c r="B289" s="73" t="str">
        <f>IFERROR(VLOOKUP(Table3[[#This Row],[Make]], $E$2:$F$59, 2, FALSE), Table3[[#This Row],[Make]])</f>
        <v>SREM</v>
      </c>
      <c r="C289" s="72">
        <v>5</v>
      </c>
      <c r="H289" s="4" t="s">
        <v>513</v>
      </c>
      <c r="I289" s="98">
        <v>4</v>
      </c>
    </row>
    <row r="290" spans="1:9">
      <c r="A290" s="73" t="s">
        <v>468</v>
      </c>
      <c r="B290" s="73" t="str">
        <f>IFERROR(VLOOKUP(Table3[[#This Row],[Make]], $E$2:$F$59, 2, FALSE), Table3[[#This Row],[Make]])</f>
        <v>TORPEDO</v>
      </c>
      <c r="C290" s="72">
        <v>5</v>
      </c>
      <c r="H290" s="4" t="s">
        <v>502</v>
      </c>
      <c r="I290" s="98">
        <v>4</v>
      </c>
    </row>
    <row r="291" spans="1:9">
      <c r="A291" s="73" t="s">
        <v>465</v>
      </c>
      <c r="B291" s="73" t="str">
        <f>IFERROR(VLOOKUP(Table3[[#This Row],[Make]], $E$2:$F$59, 2, FALSE), Table3[[#This Row],[Make]])</f>
        <v>Trailking</v>
      </c>
      <c r="C291" s="72">
        <v>5</v>
      </c>
      <c r="H291" s="4" t="s">
        <v>491</v>
      </c>
      <c r="I291" s="98">
        <v>4</v>
      </c>
    </row>
    <row r="292" spans="1:9">
      <c r="A292" s="73" t="s">
        <v>462</v>
      </c>
      <c r="B292" s="73" t="str">
        <f>IFERROR(VLOOKUP(Table3[[#This Row],[Make]], $E$2:$F$59, 2, FALSE), Table3[[#This Row],[Make]])</f>
        <v>Ultirsan</v>
      </c>
      <c r="C292" s="72">
        <v>5</v>
      </c>
      <c r="H292" s="4" t="s">
        <v>498</v>
      </c>
      <c r="I292" s="98">
        <v>4</v>
      </c>
    </row>
    <row r="293" spans="1:9">
      <c r="A293" s="73" t="s">
        <v>480</v>
      </c>
      <c r="B293" s="73" t="str">
        <f>IFERROR(VLOOKUP(Table3[[#This Row],[Make]], $E$2:$F$59, 2, FALSE), Table3[[#This Row],[Make]])</f>
        <v>Westfalia Werke</v>
      </c>
      <c r="C293" s="72">
        <v>5</v>
      </c>
      <c r="H293" s="4" t="s">
        <v>489</v>
      </c>
      <c r="I293" s="98">
        <v>4</v>
      </c>
    </row>
    <row r="294" spans="1:9">
      <c r="A294" s="73" t="s">
        <v>466</v>
      </c>
      <c r="B294" s="73" t="str">
        <f>IFERROR(VLOOKUP(Table3[[#This Row],[Make]], $E$2:$F$59, 2, FALSE), Table3[[#This Row],[Make]])</f>
        <v>Wm meyer</v>
      </c>
      <c r="C294" s="72">
        <v>5</v>
      </c>
      <c r="H294" s="4" t="s">
        <v>508</v>
      </c>
      <c r="I294" s="98">
        <v>4</v>
      </c>
    </row>
    <row r="295" spans="1:9">
      <c r="A295" s="73" t="s">
        <v>511</v>
      </c>
      <c r="B295" s="73" t="str">
        <f>IFERROR(VLOOKUP(Table3[[#This Row],[Make]], $E$2:$F$59, 2, FALSE), Table3[[#This Row],[Make]])</f>
        <v>ADAM OPEL AG</v>
      </c>
      <c r="C295" s="72">
        <v>4</v>
      </c>
      <c r="H295" s="4" t="s">
        <v>500</v>
      </c>
      <c r="I295" s="98">
        <v>4</v>
      </c>
    </row>
    <row r="296" spans="1:9">
      <c r="A296" s="73" t="s">
        <v>506</v>
      </c>
      <c r="B296" s="73" t="str">
        <f>IFERROR(VLOOKUP(Table3[[#This Row],[Make]], $E$2:$F$59, 2, FALSE), Table3[[#This Row],[Make]])</f>
        <v>ALKOM</v>
      </c>
      <c r="C296" s="72">
        <v>4</v>
      </c>
      <c r="H296" s="4" t="s">
        <v>516</v>
      </c>
      <c r="I296" s="98">
        <v>4</v>
      </c>
    </row>
    <row r="297" spans="1:9">
      <c r="A297" s="73" t="s">
        <v>501</v>
      </c>
      <c r="B297" s="73" t="str">
        <f>IFERROR(VLOOKUP(Table3[[#This Row],[Make]], $E$2:$F$59, 2, FALSE), Table3[[#This Row],[Make]])</f>
        <v>Benalu</v>
      </c>
      <c r="C297" s="72">
        <v>4</v>
      </c>
      <c r="H297" s="4" t="s">
        <v>499</v>
      </c>
      <c r="I297" s="98">
        <v>4</v>
      </c>
    </row>
    <row r="298" spans="1:9">
      <c r="A298" s="73" t="s">
        <v>512</v>
      </c>
      <c r="B298" s="73" t="str">
        <f>IFERROR(VLOOKUP(Table3[[#This Row],[Make]], $E$2:$F$59, 2, FALSE), Table3[[#This Row],[Make]])</f>
        <v>Blomenroehr</v>
      </c>
      <c r="C298" s="72">
        <v>4</v>
      </c>
      <c r="H298" s="4" t="s">
        <v>514</v>
      </c>
      <c r="I298" s="98">
        <v>4</v>
      </c>
    </row>
    <row r="299" spans="1:9">
      <c r="A299" s="73" t="s">
        <v>510</v>
      </c>
      <c r="B299" s="73" t="str">
        <f>IFERROR(VLOOKUP(Table3[[#This Row],[Make]], $E$2:$F$59, 2, FALSE), Table3[[#This Row],[Make]])</f>
        <v>F.X.Meiller</v>
      </c>
      <c r="C299" s="72">
        <v>4</v>
      </c>
      <c r="H299" s="4" t="s">
        <v>507</v>
      </c>
      <c r="I299" s="98">
        <v>4</v>
      </c>
    </row>
    <row r="300" spans="1:9">
      <c r="A300" s="73" t="s">
        <v>503</v>
      </c>
      <c r="B300" s="73" t="str">
        <f>IFERROR(VLOOKUP(Table3[[#This Row],[Make]], $E$2:$F$59, 2, FALSE), Table3[[#This Row],[Make]])</f>
        <v>FAW</v>
      </c>
      <c r="C300" s="72">
        <v>4</v>
      </c>
      <c r="H300" s="4" t="s">
        <v>490</v>
      </c>
      <c r="I300" s="98">
        <v>4</v>
      </c>
    </row>
    <row r="301" spans="1:9">
      <c r="A301" s="73" t="s">
        <v>517</v>
      </c>
      <c r="B301" s="73" t="str">
        <f>IFERROR(VLOOKUP(Table3[[#This Row],[Make]], $E$2:$F$59, 2, FALSE), Table3[[#This Row],[Make]])</f>
        <v>Fuji Heavy Ind</v>
      </c>
      <c r="C301" s="72">
        <v>4</v>
      </c>
      <c r="H301" s="4" t="s">
        <v>497</v>
      </c>
      <c r="I301" s="98">
        <v>4</v>
      </c>
    </row>
    <row r="302" spans="1:9">
      <c r="A302" s="73" t="s">
        <v>488</v>
      </c>
      <c r="B302" s="73" t="str">
        <f>IFERROR(VLOOKUP(Table3[[#This Row],[Make]], $E$2:$F$59, 2, FALSE), Table3[[#This Row],[Make]])</f>
        <v>Generals Motors</v>
      </c>
      <c r="C302" s="72">
        <v>4</v>
      </c>
      <c r="H302" s="4" t="s">
        <v>492</v>
      </c>
      <c r="I302" s="98">
        <v>4</v>
      </c>
    </row>
    <row r="303" spans="1:9">
      <c r="A303" s="73" t="s">
        <v>493</v>
      </c>
      <c r="B303" s="73" t="str">
        <f>IFERROR(VLOOKUP(Table3[[#This Row],[Make]], $E$2:$F$59, 2, FALSE), Table3[[#This Row],[Make]])</f>
        <v>Honda</v>
      </c>
      <c r="C303" s="72">
        <v>4</v>
      </c>
      <c r="H303" s="4" t="s">
        <v>515</v>
      </c>
      <c r="I303" s="98">
        <v>4</v>
      </c>
    </row>
    <row r="304" spans="1:9">
      <c r="A304" s="73" t="s">
        <v>505</v>
      </c>
      <c r="B304" s="73" t="str">
        <f>IFERROR(VLOOKUP(Table3[[#This Row],[Make]], $E$2:$F$59, 2, FALSE), Table3[[#This Row],[Make]])</f>
        <v>Huerlimann</v>
      </c>
      <c r="C304" s="72">
        <v>4</v>
      </c>
      <c r="H304" s="4" t="s">
        <v>509</v>
      </c>
      <c r="I304" s="98">
        <v>4</v>
      </c>
    </row>
    <row r="305" spans="1:9">
      <c r="A305" s="73" t="s">
        <v>504</v>
      </c>
      <c r="B305" s="73" t="str">
        <f>IFERROR(VLOOKUP(Table3[[#This Row],[Make]], $E$2:$F$59, 2, FALSE), Table3[[#This Row],[Make]])</f>
        <v>John Deere</v>
      </c>
      <c r="C305" s="72">
        <v>4</v>
      </c>
      <c r="H305" s="4" t="s">
        <v>496</v>
      </c>
      <c r="I305" s="98">
        <v>4</v>
      </c>
    </row>
    <row r="306" spans="1:9">
      <c r="A306" s="73" t="s">
        <v>494</v>
      </c>
      <c r="B306" s="73" t="str">
        <f>IFERROR(VLOOKUP(Table3[[#This Row],[Make]], $E$2:$F$59, 2, FALSE), Table3[[#This Row],[Make]])</f>
        <v>Kamaz</v>
      </c>
      <c r="C306" s="72">
        <v>4</v>
      </c>
      <c r="H306" s="4" t="s">
        <v>520</v>
      </c>
      <c r="I306" s="98">
        <v>3</v>
      </c>
    </row>
    <row r="307" spans="1:9">
      <c r="A307" s="73" t="s">
        <v>513</v>
      </c>
      <c r="B307" s="73" t="str">
        <f>IFERROR(VLOOKUP(Table3[[#This Row],[Make]], $E$2:$F$59, 2, FALSE), Table3[[#This Row],[Make]])</f>
        <v>Karsa</v>
      </c>
      <c r="C307" s="72">
        <v>4</v>
      </c>
      <c r="H307" s="4" t="s">
        <v>562</v>
      </c>
      <c r="I307" s="98">
        <v>3</v>
      </c>
    </row>
    <row r="308" spans="1:9">
      <c r="A308" s="73" t="s">
        <v>502</v>
      </c>
      <c r="B308" s="73" t="str">
        <f>IFERROR(VLOOKUP(Table3[[#This Row],[Make]], $E$2:$F$59, 2, FALSE), Table3[[#This Row],[Make]])</f>
        <v>Koehler</v>
      </c>
      <c r="C308" s="72">
        <v>4</v>
      </c>
      <c r="H308" s="4" t="s">
        <v>558</v>
      </c>
      <c r="I308" s="98">
        <v>3</v>
      </c>
    </row>
    <row r="309" spans="1:9">
      <c r="A309" s="73" t="s">
        <v>491</v>
      </c>
      <c r="B309" s="73" t="str">
        <f>IFERROR(VLOOKUP(Table3[[#This Row],[Make]], $E$2:$F$59, 2, FALSE), Table3[[#This Row],[Make]])</f>
        <v>Kotschenreuther</v>
      </c>
      <c r="C309" s="72">
        <v>4</v>
      </c>
      <c r="H309" s="4" t="s">
        <v>585</v>
      </c>
      <c r="I309" s="98">
        <v>3</v>
      </c>
    </row>
    <row r="310" spans="1:9">
      <c r="A310" s="73" t="s">
        <v>498</v>
      </c>
      <c r="B310" s="73" t="str">
        <f>IFERROR(VLOOKUP(Table3[[#This Row],[Make]], $E$2:$F$59, 2, FALSE), Table3[[#This Row],[Make]])</f>
        <v>Labin</v>
      </c>
      <c r="C310" s="72">
        <v>4</v>
      </c>
      <c r="H310" s="4" t="s">
        <v>565</v>
      </c>
      <c r="I310" s="98">
        <v>3</v>
      </c>
    </row>
    <row r="311" spans="1:9">
      <c r="A311" s="73" t="s">
        <v>489</v>
      </c>
      <c r="B311" s="73" t="str">
        <f>IFERROR(VLOOKUP(Table3[[#This Row],[Make]], $E$2:$F$59, 2, FALSE), Table3[[#This Row],[Make]])</f>
        <v>Lecinena</v>
      </c>
      <c r="C311" s="72">
        <v>4</v>
      </c>
      <c r="H311" s="4" t="s">
        <v>539</v>
      </c>
      <c r="I311" s="98">
        <v>3</v>
      </c>
    </row>
    <row r="312" spans="1:9">
      <c r="A312" s="73" t="s">
        <v>508</v>
      </c>
      <c r="B312" s="73" t="str">
        <f>IFERROR(VLOOKUP(Table3[[#This Row],[Make]], $E$2:$F$59, 2, FALSE), Table3[[#This Row],[Make]])</f>
        <v>Matra f</v>
      </c>
      <c r="C312" s="72">
        <v>4</v>
      </c>
      <c r="H312" s="4" t="s">
        <v>554</v>
      </c>
      <c r="I312" s="98">
        <v>3</v>
      </c>
    </row>
    <row r="313" spans="1:9">
      <c r="A313" s="73" t="s">
        <v>500</v>
      </c>
      <c r="B313" s="73" t="str">
        <f>IFERROR(VLOOKUP(Table3[[#This Row],[Make]], $E$2:$F$59, 2, FALSE), Table3[[#This Row],[Make]])</f>
        <v>MENCI</v>
      </c>
      <c r="C313" s="72">
        <v>4</v>
      </c>
      <c r="H313" s="4" t="s">
        <v>552</v>
      </c>
      <c r="I313" s="98">
        <v>3</v>
      </c>
    </row>
    <row r="314" spans="1:9">
      <c r="A314" s="73" t="s">
        <v>495</v>
      </c>
      <c r="B314" s="73" t="str">
        <f>IFERROR(VLOOKUP(Table3[[#This Row],[Make]], $E$2:$F$59, 2, FALSE), Table3[[#This Row],[Make]])</f>
        <v>Mercedes Benz</v>
      </c>
      <c r="C314" s="72">
        <v>4</v>
      </c>
      <c r="H314" s="4" t="s">
        <v>574</v>
      </c>
      <c r="I314" s="98">
        <v>3</v>
      </c>
    </row>
    <row r="315" spans="1:9">
      <c r="A315" s="73" t="s">
        <v>516</v>
      </c>
      <c r="B315" s="73" t="str">
        <f>IFERROR(VLOOKUP(Table3[[#This Row],[Make]], $E$2:$F$59, 2, FALSE), Table3[[#This Row],[Make]])</f>
        <v>MZ</v>
      </c>
      <c r="C315" s="72">
        <v>4</v>
      </c>
      <c r="H315" s="4" t="s">
        <v>535</v>
      </c>
      <c r="I315" s="98">
        <v>3</v>
      </c>
    </row>
    <row r="316" spans="1:9">
      <c r="A316" s="73" t="s">
        <v>499</v>
      </c>
      <c r="B316" s="73" t="str">
        <f>IFERROR(VLOOKUP(Table3[[#This Row],[Make]], $E$2:$F$59, 2, FALSE), Table3[[#This Row],[Make]])</f>
        <v>OK Kardesler</v>
      </c>
      <c r="C316" s="72">
        <v>4</v>
      </c>
      <c r="H316" s="4" t="s">
        <v>566</v>
      </c>
      <c r="I316" s="98">
        <v>3</v>
      </c>
    </row>
    <row r="317" spans="1:9">
      <c r="A317" s="73" t="s">
        <v>514</v>
      </c>
      <c r="B317" s="73" t="str">
        <f>IFERROR(VLOOKUP(Table3[[#This Row],[Make]], $E$2:$F$59, 2, FALSE), Table3[[#This Row],[Make]])</f>
        <v>Orten</v>
      </c>
      <c r="C317" s="72">
        <v>4</v>
      </c>
      <c r="H317" s="4" t="s">
        <v>582</v>
      </c>
      <c r="I317" s="98">
        <v>3</v>
      </c>
    </row>
    <row r="318" spans="1:9">
      <c r="A318" s="73" t="s">
        <v>507</v>
      </c>
      <c r="B318" s="73" t="str">
        <f>IFERROR(VLOOKUP(Table3[[#This Row],[Make]], $E$2:$F$59, 2, FALSE), Table3[[#This Row],[Make]])</f>
        <v>Schrader</v>
      </c>
      <c r="C318" s="72">
        <v>4</v>
      </c>
      <c r="H318" s="4" t="s">
        <v>553</v>
      </c>
      <c r="I318" s="98">
        <v>3</v>
      </c>
    </row>
    <row r="319" spans="1:9">
      <c r="A319" s="73" t="s">
        <v>490</v>
      </c>
      <c r="B319" s="73" t="str">
        <f>IFERROR(VLOOKUP(Table3[[#This Row],[Make]], $E$2:$F$59, 2, FALSE), Table3[[#This Row],[Make]])</f>
        <v>Shenke</v>
      </c>
      <c r="C319" s="72">
        <v>4</v>
      </c>
      <c r="H319" s="4" t="s">
        <v>531</v>
      </c>
      <c r="I319" s="98">
        <v>3</v>
      </c>
    </row>
    <row r="320" spans="1:9">
      <c r="A320" s="73" t="s">
        <v>497</v>
      </c>
      <c r="B320" s="73" t="str">
        <f>IFERROR(VLOOKUP(Table3[[#This Row],[Make]], $E$2:$F$59, 2, FALSE), Table3[[#This Row],[Make]])</f>
        <v>Tatra</v>
      </c>
      <c r="C320" s="72">
        <v>4</v>
      </c>
      <c r="H320" s="4" t="s">
        <v>518</v>
      </c>
      <c r="I320" s="98">
        <v>3</v>
      </c>
    </row>
    <row r="321" spans="1:9">
      <c r="A321" s="73" t="s">
        <v>492</v>
      </c>
      <c r="B321" s="73" t="str">
        <f>IFERROR(VLOOKUP(Table3[[#This Row],[Make]], $E$2:$F$59, 2, FALSE), Table3[[#This Row],[Make]])</f>
        <v>Truva</v>
      </c>
      <c r="C321" s="72">
        <v>4</v>
      </c>
      <c r="H321" s="4" t="s">
        <v>548</v>
      </c>
      <c r="I321" s="98">
        <v>3</v>
      </c>
    </row>
    <row r="322" spans="1:9">
      <c r="A322" s="73" t="s">
        <v>515</v>
      </c>
      <c r="B322" s="73" t="str">
        <f>IFERROR(VLOOKUP(Table3[[#This Row],[Make]], $E$2:$F$59, 2, FALSE), Table3[[#This Row],[Make]])</f>
        <v>UNIMOG</v>
      </c>
      <c r="C322" s="72">
        <v>4</v>
      </c>
      <c r="H322" s="4" t="s">
        <v>559</v>
      </c>
      <c r="I322" s="98">
        <v>3</v>
      </c>
    </row>
    <row r="323" spans="1:9">
      <c r="A323" s="73" t="s">
        <v>509</v>
      </c>
      <c r="B323" s="73" t="str">
        <f>IFERROR(VLOOKUP(Table3[[#This Row],[Make]], $E$2:$F$59, 2, FALSE), Table3[[#This Row],[Make]])</f>
        <v>Wolga Autow Vaz</v>
      </c>
      <c r="C323" s="72">
        <v>4</v>
      </c>
      <c r="H323" s="4" t="s">
        <v>533</v>
      </c>
      <c r="I323" s="98">
        <v>3</v>
      </c>
    </row>
    <row r="324" spans="1:9">
      <c r="A324" s="73" t="s">
        <v>496</v>
      </c>
      <c r="B324" s="73" t="str">
        <f>IFERROR(VLOOKUP(Table3[[#This Row],[Make]], $E$2:$F$59, 2, FALSE), Table3[[#This Row],[Make]])</f>
        <v>Zovko</v>
      </c>
      <c r="C324" s="72">
        <v>4</v>
      </c>
      <c r="H324" s="4" t="s">
        <v>537</v>
      </c>
      <c r="I324" s="98">
        <v>3</v>
      </c>
    </row>
    <row r="325" spans="1:9">
      <c r="A325" s="73" t="s">
        <v>520</v>
      </c>
      <c r="B325" s="73" t="str">
        <f>IFERROR(VLOOKUP(Table3[[#This Row],[Make]], $E$2:$F$59, 2, FALSE), Table3[[#This Row],[Make]])</f>
        <v>Achleitner</v>
      </c>
      <c r="C325" s="72">
        <v>3</v>
      </c>
      <c r="H325" s="4" t="s">
        <v>589</v>
      </c>
      <c r="I325" s="98">
        <v>3</v>
      </c>
    </row>
    <row r="326" spans="1:9">
      <c r="A326" s="73" t="s">
        <v>562</v>
      </c>
      <c r="B326" s="73" t="str">
        <f>IFERROR(VLOOKUP(Table3[[#This Row],[Make]], $E$2:$F$59, 2, FALSE), Table3[[#This Row],[Make]])</f>
        <v>American motors</v>
      </c>
      <c r="C326" s="72">
        <v>3</v>
      </c>
      <c r="H326" s="4" t="s">
        <v>526</v>
      </c>
      <c r="I326" s="98">
        <v>3</v>
      </c>
    </row>
    <row r="327" spans="1:9">
      <c r="A327" s="73" t="s">
        <v>558</v>
      </c>
      <c r="B327" s="73" t="str">
        <f>IFERROR(VLOOKUP(Table3[[#This Row],[Make]], $E$2:$F$59, 2, FALSE), Table3[[#This Row],[Make]])</f>
        <v>Amerikan Motors</v>
      </c>
      <c r="C327" s="72">
        <v>3</v>
      </c>
      <c r="H327" s="4" t="s">
        <v>576</v>
      </c>
      <c r="I327" s="98">
        <v>3</v>
      </c>
    </row>
    <row r="328" spans="1:9">
      <c r="A328" s="73" t="s">
        <v>585</v>
      </c>
      <c r="B328" s="73" t="str">
        <f>IFERROR(VLOOKUP(Table3[[#This Row],[Make]], $E$2:$F$59, 2, FALSE), Table3[[#This Row],[Make]])</f>
        <v>Auwaerter</v>
      </c>
      <c r="C328" s="72">
        <v>3</v>
      </c>
      <c r="H328" s="4" t="s">
        <v>549</v>
      </c>
      <c r="I328" s="98">
        <v>3</v>
      </c>
    </row>
    <row r="329" spans="1:9">
      <c r="A329" s="73" t="s">
        <v>565</v>
      </c>
      <c r="B329" s="73" t="str">
        <f>IFERROR(VLOOKUP(Table3[[#This Row],[Make]], $E$2:$F$59, 2, FALSE), Table3[[#This Row],[Make]])</f>
        <v>Auwaerter Gotllob</v>
      </c>
      <c r="C329" s="72">
        <v>3</v>
      </c>
      <c r="H329" s="4" t="s">
        <v>581</v>
      </c>
      <c r="I329" s="98">
        <v>3</v>
      </c>
    </row>
    <row r="330" spans="1:9">
      <c r="A330" s="73" t="s">
        <v>539</v>
      </c>
      <c r="B330" s="73" t="str">
        <f>IFERROR(VLOOKUP(Table3[[#This Row],[Make]], $E$2:$F$59, 2, FALSE), Table3[[#This Row],[Make]])</f>
        <v>Axle Cement Semi</v>
      </c>
      <c r="C330" s="72">
        <v>3</v>
      </c>
      <c r="H330" s="4" t="s">
        <v>534</v>
      </c>
      <c r="I330" s="98">
        <v>3</v>
      </c>
    </row>
    <row r="331" spans="1:9">
      <c r="A331" s="73" t="s">
        <v>554</v>
      </c>
      <c r="B331" s="73" t="str">
        <f>IFERROR(VLOOKUP(Table3[[#This Row],[Make]], $E$2:$F$59, 2, FALSE), Table3[[#This Row],[Make]])</f>
        <v>Barthau</v>
      </c>
      <c r="C331" s="72">
        <v>3</v>
      </c>
      <c r="H331" s="4" t="s">
        <v>522</v>
      </c>
      <c r="I331" s="98">
        <v>3</v>
      </c>
    </row>
    <row r="332" spans="1:9">
      <c r="A332" s="73" t="s">
        <v>552</v>
      </c>
      <c r="B332" s="73" t="str">
        <f>IFERROR(VLOOKUP(Table3[[#This Row],[Make]], $E$2:$F$59, 2, FALSE), Table3[[#This Row],[Make]])</f>
        <v>Bartoletti</v>
      </c>
      <c r="C332" s="72">
        <v>3</v>
      </c>
      <c r="H332" s="4" t="s">
        <v>551</v>
      </c>
      <c r="I332" s="98">
        <v>3</v>
      </c>
    </row>
    <row r="333" spans="1:9">
      <c r="A333" s="73" t="s">
        <v>574</v>
      </c>
      <c r="B333" s="73" t="str">
        <f>IFERROR(VLOOKUP(Table3[[#This Row],[Make]], $E$2:$F$59, 2, FALSE), Table3[[#This Row],[Make]])</f>
        <v>Cagiva</v>
      </c>
      <c r="C333" s="72">
        <v>3</v>
      </c>
      <c r="H333" s="4" t="s">
        <v>541</v>
      </c>
      <c r="I333" s="98">
        <v>3</v>
      </c>
    </row>
    <row r="334" spans="1:9">
      <c r="A334" s="73" t="s">
        <v>535</v>
      </c>
      <c r="B334" s="73" t="str">
        <f>IFERROR(VLOOKUP(Table3[[#This Row],[Make]], $E$2:$F$59, 2, FALSE), Table3[[#This Row],[Make]])</f>
        <v>Camehl</v>
      </c>
      <c r="C334" s="72">
        <v>3</v>
      </c>
      <c r="H334" s="4" t="s">
        <v>538</v>
      </c>
      <c r="I334" s="98">
        <v>3</v>
      </c>
    </row>
    <row r="335" spans="1:9">
      <c r="A335" s="73" t="s">
        <v>566</v>
      </c>
      <c r="B335" s="73" t="str">
        <f>IFERROR(VLOOKUP(Table3[[#This Row],[Make]], $E$2:$F$59, 2, FALSE), Table3[[#This Row],[Make]])</f>
        <v>Cometto</v>
      </c>
      <c r="C335" s="72">
        <v>3</v>
      </c>
      <c r="H335" s="4" t="s">
        <v>564</v>
      </c>
      <c r="I335" s="98">
        <v>3</v>
      </c>
    </row>
    <row r="336" spans="1:9">
      <c r="A336" s="73" t="s">
        <v>582</v>
      </c>
      <c r="B336" s="73" t="str">
        <f>IFERROR(VLOOKUP(Table3[[#This Row],[Make]], $E$2:$F$59, 2, FALSE), Table3[[#This Row],[Make]])</f>
        <v>CPI</v>
      </c>
      <c r="C336" s="72">
        <v>3</v>
      </c>
      <c r="H336" s="4" t="s">
        <v>568</v>
      </c>
      <c r="I336" s="98">
        <v>3</v>
      </c>
    </row>
    <row r="337" spans="1:9">
      <c r="A337" s="73" t="s">
        <v>553</v>
      </c>
      <c r="B337" s="73" t="str">
        <f>IFERROR(VLOOKUP(Table3[[#This Row],[Make]], $E$2:$F$59, 2, FALSE), Table3[[#This Row],[Make]])</f>
        <v>Datsun</v>
      </c>
      <c r="C337" s="72">
        <v>3</v>
      </c>
      <c r="H337" s="4" t="s">
        <v>527</v>
      </c>
      <c r="I337" s="98">
        <v>3</v>
      </c>
    </row>
    <row r="338" spans="1:9">
      <c r="A338" s="73" t="s">
        <v>531</v>
      </c>
      <c r="B338" s="73" t="str">
        <f>IFERROR(VLOOKUP(Table3[[#This Row],[Make]], $E$2:$F$59, 2, FALSE), Table3[[#This Row],[Make]])</f>
        <v>Dong Feng</v>
      </c>
      <c r="C338" s="72">
        <v>3</v>
      </c>
      <c r="H338" s="4" t="s">
        <v>593</v>
      </c>
      <c r="I338" s="98">
        <v>3</v>
      </c>
    </row>
    <row r="339" spans="1:9">
      <c r="A339" s="73" t="s">
        <v>518</v>
      </c>
      <c r="B339" s="73" t="str">
        <f>IFERROR(VLOOKUP(Table3[[#This Row],[Make]], $E$2:$F$59, 2, FALSE), Table3[[#This Row],[Make]])</f>
        <v>DROEGMOLLER</v>
      </c>
      <c r="C339" s="72">
        <v>3</v>
      </c>
      <c r="H339" s="4" t="s">
        <v>524</v>
      </c>
      <c r="I339" s="98">
        <v>3</v>
      </c>
    </row>
    <row r="340" spans="1:9">
      <c r="A340" s="73" t="s">
        <v>548</v>
      </c>
      <c r="B340" s="73" t="str">
        <f>IFERROR(VLOOKUP(Table3[[#This Row],[Make]], $E$2:$F$59, 2, FALSE), Table3[[#This Row],[Make]])</f>
        <v>ELING HAUS</v>
      </c>
      <c r="C340" s="72">
        <v>3</v>
      </c>
      <c r="H340" s="4" t="s">
        <v>557</v>
      </c>
      <c r="I340" s="98">
        <v>3</v>
      </c>
    </row>
    <row r="341" spans="1:9">
      <c r="A341" s="73" t="s">
        <v>559</v>
      </c>
      <c r="B341" s="73" t="str">
        <f>IFERROR(VLOOKUP(Table3[[#This Row],[Make]], $E$2:$F$59, 2, FALSE), Table3[[#This Row],[Make]])</f>
        <v>Fahrzeugwerk Orthaus</v>
      </c>
      <c r="C341" s="72">
        <v>3</v>
      </c>
      <c r="H341" s="4" t="s">
        <v>588</v>
      </c>
      <c r="I341" s="98">
        <v>3</v>
      </c>
    </row>
    <row r="342" spans="1:9">
      <c r="A342" s="73" t="s">
        <v>533</v>
      </c>
      <c r="B342" s="73" t="str">
        <f>IFERROR(VLOOKUP(Table3[[#This Row],[Make]], $E$2:$F$59, 2, FALSE), Table3[[#This Row],[Make]])</f>
        <v>Faun</v>
      </c>
      <c r="C342" s="72">
        <v>3</v>
      </c>
      <c r="H342" s="4" t="s">
        <v>560</v>
      </c>
      <c r="I342" s="98">
        <v>3</v>
      </c>
    </row>
    <row r="343" spans="1:9">
      <c r="A343" s="73" t="s">
        <v>537</v>
      </c>
      <c r="B343" s="73" t="str">
        <f>IFERROR(VLOOKUP(Table3[[#This Row],[Make]], $E$2:$F$59, 2, FALSE), Table3[[#This Row],[Make]])</f>
        <v>File GL</v>
      </c>
      <c r="C343" s="72">
        <v>3</v>
      </c>
      <c r="H343" s="4" t="s">
        <v>536</v>
      </c>
      <c r="I343" s="98">
        <v>3</v>
      </c>
    </row>
    <row r="344" spans="1:9">
      <c r="A344" s="73" t="s">
        <v>589</v>
      </c>
      <c r="B344" s="73" t="str">
        <f>IFERROR(VLOOKUP(Table3[[#This Row],[Make]], $E$2:$F$59, 2, FALSE), Table3[[#This Row],[Make]])</f>
        <v>FLIE GL</v>
      </c>
      <c r="C344" s="72">
        <v>3</v>
      </c>
      <c r="H344" s="4" t="s">
        <v>543</v>
      </c>
      <c r="I344" s="98">
        <v>3</v>
      </c>
    </row>
    <row r="345" spans="1:9">
      <c r="A345" s="73" t="s">
        <v>526</v>
      </c>
      <c r="B345" s="73" t="str">
        <f>IFERROR(VLOOKUP(Table3[[#This Row],[Make]], $E$2:$F$59, 2, FALSE), Table3[[#This Row],[Make]])</f>
        <v>FODE</v>
      </c>
      <c r="C345" s="72">
        <v>3</v>
      </c>
      <c r="H345" s="4" t="s">
        <v>590</v>
      </c>
      <c r="I345" s="98">
        <v>3</v>
      </c>
    </row>
    <row r="346" spans="1:9">
      <c r="A346" s="73" t="s">
        <v>576</v>
      </c>
      <c r="B346" s="73" t="str">
        <f>IFERROR(VLOOKUP(Table3[[#This Row],[Make]], $E$2:$F$59, 2, FALSE), Table3[[#This Row],[Make]])</f>
        <v>Gaz</v>
      </c>
      <c r="C346" s="72">
        <v>3</v>
      </c>
      <c r="H346" s="4" t="s">
        <v>532</v>
      </c>
      <c r="I346" s="98">
        <v>3</v>
      </c>
    </row>
    <row r="347" spans="1:9">
      <c r="A347" s="73" t="s">
        <v>549</v>
      </c>
      <c r="B347" s="73" t="str">
        <f>IFERROR(VLOOKUP(Table3[[#This Row],[Make]], $E$2:$F$59, 2, FALSE), Table3[[#This Row],[Make]])</f>
        <v>Goldon</v>
      </c>
      <c r="C347" s="72">
        <v>3</v>
      </c>
      <c r="H347" s="4" t="s">
        <v>572</v>
      </c>
      <c r="I347" s="98">
        <v>3</v>
      </c>
    </row>
    <row r="348" spans="1:9">
      <c r="A348" s="73" t="s">
        <v>581</v>
      </c>
      <c r="B348" s="73" t="str">
        <f>IFERROR(VLOOKUP(Table3[[#This Row],[Make]], $E$2:$F$59, 2, FALSE), Table3[[#This Row],[Make]])</f>
        <v>Great Wall</v>
      </c>
      <c r="C348" s="72">
        <v>3</v>
      </c>
      <c r="H348" s="4" t="s">
        <v>580</v>
      </c>
      <c r="I348" s="98">
        <v>3</v>
      </c>
    </row>
    <row r="349" spans="1:9">
      <c r="A349" s="73" t="s">
        <v>534</v>
      </c>
      <c r="B349" s="73" t="str">
        <f>IFERROR(VLOOKUP(Table3[[#This Row],[Make]], $E$2:$F$59, 2, FALSE), Table3[[#This Row],[Make]])</f>
        <v>Grunenfelder</v>
      </c>
      <c r="C349" s="72">
        <v>3</v>
      </c>
      <c r="H349" s="4" t="s">
        <v>583</v>
      </c>
      <c r="I349" s="98">
        <v>3</v>
      </c>
    </row>
    <row r="350" spans="1:9">
      <c r="A350" s="73" t="s">
        <v>522</v>
      </c>
      <c r="B350" s="73" t="str">
        <f>IFERROR(VLOOKUP(Table3[[#This Row],[Make]], $E$2:$F$59, 2, FALSE), Table3[[#This Row],[Make]])</f>
        <v>Haojin</v>
      </c>
      <c r="C350" s="72">
        <v>3</v>
      </c>
      <c r="H350" s="4" t="s">
        <v>587</v>
      </c>
      <c r="I350" s="98">
        <v>3</v>
      </c>
    </row>
    <row r="351" spans="1:9">
      <c r="A351" s="73" t="s">
        <v>551</v>
      </c>
      <c r="B351" s="73" t="str">
        <f>IFERROR(VLOOKUP(Table3[[#This Row],[Make]], $E$2:$F$59, 2, FALSE), Table3[[#This Row],[Make]])</f>
        <v>Her chee</v>
      </c>
      <c r="C351" s="72">
        <v>3</v>
      </c>
      <c r="H351" s="4" t="s">
        <v>530</v>
      </c>
      <c r="I351" s="98">
        <v>3</v>
      </c>
    </row>
    <row r="352" spans="1:9">
      <c r="A352" s="73" t="s">
        <v>541</v>
      </c>
      <c r="B352" s="73" t="str">
        <f>IFERROR(VLOOKUP(Table3[[#This Row],[Make]], $E$2:$F$59, 2, FALSE), Table3[[#This Row],[Make]])</f>
        <v>Hersteller</v>
      </c>
      <c r="C352" s="72">
        <v>3</v>
      </c>
      <c r="H352" s="4" t="s">
        <v>577</v>
      </c>
      <c r="I352" s="98">
        <v>3</v>
      </c>
    </row>
    <row r="353" spans="1:9">
      <c r="A353" s="73" t="s">
        <v>538</v>
      </c>
      <c r="B353" s="73" t="str">
        <f>IFERROR(VLOOKUP(Table3[[#This Row],[Make]], $E$2:$F$59, 2, FALSE), Table3[[#This Row],[Make]])</f>
        <v>Hoffman</v>
      </c>
      <c r="C353" s="72">
        <v>3</v>
      </c>
      <c r="H353" s="4" t="s">
        <v>528</v>
      </c>
      <c r="I353" s="98">
        <v>3</v>
      </c>
    </row>
    <row r="354" spans="1:9">
      <c r="A354" s="73" t="s">
        <v>540</v>
      </c>
      <c r="B354" s="73" t="str">
        <f>IFERROR(VLOOKUP(Table3[[#This Row],[Make]], $E$2:$F$59, 2, FALSE), Table3[[#This Row],[Make]])</f>
        <v>Hyundai</v>
      </c>
      <c r="C354" s="72">
        <v>3</v>
      </c>
      <c r="H354" s="4" t="s">
        <v>550</v>
      </c>
      <c r="I354" s="98">
        <v>3</v>
      </c>
    </row>
    <row r="355" spans="1:9">
      <c r="A355" s="73" t="s">
        <v>575</v>
      </c>
      <c r="B355" s="73" t="str">
        <f>IFERROR(VLOOKUP(Table3[[#This Row],[Make]], $E$2:$F$59, 2, FALSE), Table3[[#This Row],[Make]])</f>
        <v>IMV</v>
      </c>
      <c r="C355" s="72">
        <v>3</v>
      </c>
      <c r="H355" s="4" t="s">
        <v>586</v>
      </c>
      <c r="I355" s="98">
        <v>3</v>
      </c>
    </row>
    <row r="356" spans="1:9">
      <c r="A356" s="73" t="s">
        <v>564</v>
      </c>
      <c r="B356" s="73" t="str">
        <f>IFERROR(VLOOKUP(Table3[[#This Row],[Make]], $E$2:$F$59, 2, FALSE), Table3[[#This Row],[Make]])</f>
        <v>Jac Rein</v>
      </c>
      <c r="C356" s="72">
        <v>3</v>
      </c>
      <c r="H356" s="4" t="s">
        <v>555</v>
      </c>
      <c r="I356" s="98">
        <v>3</v>
      </c>
    </row>
    <row r="357" spans="1:9">
      <c r="A357" s="73" t="s">
        <v>568</v>
      </c>
      <c r="B357" s="73" t="str">
        <f>IFERROR(VLOOKUP(Table3[[#This Row],[Make]], $E$2:$F$59, 2, FALSE), Table3[[#This Row],[Make]])</f>
        <v>Jinlun</v>
      </c>
      <c r="C357" s="72">
        <v>3</v>
      </c>
      <c r="H357" s="4" t="s">
        <v>525</v>
      </c>
      <c r="I357" s="98">
        <v>3</v>
      </c>
    </row>
    <row r="358" spans="1:9">
      <c r="A358" s="73" t="s">
        <v>527</v>
      </c>
      <c r="B358" s="73" t="str">
        <f>IFERROR(VLOOKUP(Table3[[#This Row],[Make]], $E$2:$F$59, 2, FALSE), Table3[[#This Row],[Make]])</f>
        <v>Johnston Sweepers</v>
      </c>
      <c r="C358" s="72">
        <v>3</v>
      </c>
      <c r="H358" s="4" t="s">
        <v>519</v>
      </c>
      <c r="I358" s="98">
        <v>3</v>
      </c>
    </row>
    <row r="359" spans="1:9">
      <c r="A359" s="73" t="s">
        <v>593</v>
      </c>
      <c r="B359" s="73" t="str">
        <f>IFERROR(VLOOKUP(Table3[[#This Row],[Make]], $E$2:$F$59, 2, FALSE), Table3[[#This Row],[Make]])</f>
        <v>Karasan</v>
      </c>
      <c r="C359" s="72">
        <v>3</v>
      </c>
      <c r="H359" s="4" t="s">
        <v>542</v>
      </c>
      <c r="I359" s="98">
        <v>3</v>
      </c>
    </row>
    <row r="360" spans="1:9">
      <c r="A360" s="73" t="s">
        <v>524</v>
      </c>
      <c r="B360" s="73" t="str">
        <f>IFERROR(VLOOKUP(Table3[[#This Row],[Make]], $E$2:$F$59, 2, FALSE), Table3[[#This Row],[Make]])</f>
        <v>Kenworth</v>
      </c>
      <c r="C360" s="72">
        <v>3</v>
      </c>
      <c r="H360" s="4" t="s">
        <v>578</v>
      </c>
      <c r="I360" s="98">
        <v>3</v>
      </c>
    </row>
    <row r="361" spans="1:9">
      <c r="A361" s="73" t="s">
        <v>557</v>
      </c>
      <c r="B361" s="73" t="str">
        <f>IFERROR(VLOOKUP(Table3[[#This Row],[Make]], $E$2:$F$59, 2, FALSE), Table3[[#This Row],[Make]])</f>
        <v>Knapen</v>
      </c>
      <c r="C361" s="72">
        <v>3</v>
      </c>
      <c r="H361" s="4" t="s">
        <v>523</v>
      </c>
      <c r="I361" s="98">
        <v>3</v>
      </c>
    </row>
    <row r="362" spans="1:9">
      <c r="A362" s="73" t="s">
        <v>588</v>
      </c>
      <c r="B362" s="73" t="str">
        <f>IFERROR(VLOOKUP(Table3[[#This Row],[Make]], $E$2:$F$59, 2, FALSE), Table3[[#This Row],[Make]])</f>
        <v>Koch</v>
      </c>
      <c r="C362" s="72">
        <v>3</v>
      </c>
      <c r="H362" s="4" t="s">
        <v>569</v>
      </c>
      <c r="I362" s="98">
        <v>3</v>
      </c>
    </row>
    <row r="363" spans="1:9">
      <c r="A363" s="73" t="s">
        <v>560</v>
      </c>
      <c r="B363" s="73" t="str">
        <f>IFERROR(VLOOKUP(Table3[[#This Row],[Make]], $E$2:$F$59, 2, FALSE), Table3[[#This Row],[Make]])</f>
        <v>Kumlin</v>
      </c>
      <c r="C363" s="72">
        <v>3</v>
      </c>
      <c r="H363" s="4" t="s">
        <v>567</v>
      </c>
      <c r="I363" s="98">
        <v>3</v>
      </c>
    </row>
    <row r="364" spans="1:9">
      <c r="A364" s="73" t="s">
        <v>536</v>
      </c>
      <c r="B364" s="73" t="str">
        <f>IFERROR(VLOOKUP(Table3[[#This Row],[Make]], $E$2:$F$59, 2, FALSE), Table3[[#This Row],[Make]])</f>
        <v>Kymko</v>
      </c>
      <c r="C364" s="72">
        <v>3</v>
      </c>
      <c r="H364" s="4" t="s">
        <v>529</v>
      </c>
      <c r="I364" s="98">
        <v>3</v>
      </c>
    </row>
    <row r="365" spans="1:9">
      <c r="A365" s="73" t="s">
        <v>543</v>
      </c>
      <c r="B365" s="73" t="str">
        <f>IFERROR(VLOOKUP(Table3[[#This Row],[Make]], $E$2:$F$59, 2, FALSE), Table3[[#This Row],[Make]])</f>
        <v>Lamborghini</v>
      </c>
      <c r="C365" s="72">
        <v>3</v>
      </c>
      <c r="H365" s="4" t="s">
        <v>570</v>
      </c>
      <c r="I365" s="98">
        <v>3</v>
      </c>
    </row>
    <row r="366" spans="1:9">
      <c r="A366" s="73" t="s">
        <v>590</v>
      </c>
      <c r="B366" s="73" t="str">
        <f>IFERROR(VLOOKUP(Table3[[#This Row],[Make]], $E$2:$F$59, 2, FALSE), Table3[[#This Row],[Make]])</f>
        <v>Landwind</v>
      </c>
      <c r="C366" s="72">
        <v>3</v>
      </c>
      <c r="H366" s="4" t="s">
        <v>546</v>
      </c>
      <c r="I366" s="98">
        <v>3</v>
      </c>
    </row>
    <row r="367" spans="1:9">
      <c r="A367" s="73" t="s">
        <v>532</v>
      </c>
      <c r="B367" s="73" t="str">
        <f>IFERROR(VLOOKUP(Table3[[#This Row],[Make]], $E$2:$F$59, 2, FALSE), Table3[[#This Row],[Make]])</f>
        <v>LECITRAILER</v>
      </c>
      <c r="C367" s="72">
        <v>3</v>
      </c>
      <c r="H367" s="4" t="s">
        <v>571</v>
      </c>
      <c r="I367" s="98">
        <v>3</v>
      </c>
    </row>
    <row r="368" spans="1:9">
      <c r="A368" s="73" t="s">
        <v>572</v>
      </c>
      <c r="B368" s="73" t="str">
        <f>IFERROR(VLOOKUP(Table3[[#This Row],[Make]], $E$2:$F$59, 2, FALSE), Table3[[#This Row],[Make]])</f>
        <v>Marte</v>
      </c>
      <c r="C368" s="72">
        <v>3</v>
      </c>
      <c r="H368" s="4" t="s">
        <v>573</v>
      </c>
      <c r="I368" s="98">
        <v>3</v>
      </c>
    </row>
    <row r="369" spans="1:9">
      <c r="A369" s="73" t="s">
        <v>580</v>
      </c>
      <c r="B369" s="73" t="str">
        <f>IFERROR(VLOOKUP(Table3[[#This Row],[Make]], $E$2:$F$59, 2, FALSE), Table3[[#This Row],[Make]])</f>
        <v>Maserati</v>
      </c>
      <c r="C369" s="72">
        <v>3</v>
      </c>
      <c r="H369" s="4" t="s">
        <v>592</v>
      </c>
      <c r="I369" s="98">
        <v>3</v>
      </c>
    </row>
    <row r="370" spans="1:9">
      <c r="A370" s="73" t="s">
        <v>583</v>
      </c>
      <c r="B370" s="73" t="str">
        <f>IFERROR(VLOOKUP(Table3[[#This Row],[Make]], $E$2:$F$59, 2, FALSE), Table3[[#This Row],[Make]])</f>
        <v>Maz</v>
      </c>
      <c r="C370" s="72">
        <v>3</v>
      </c>
      <c r="H370" s="4" t="s">
        <v>591</v>
      </c>
      <c r="I370" s="98">
        <v>3</v>
      </c>
    </row>
    <row r="371" spans="1:9">
      <c r="A371" s="73" t="s">
        <v>521</v>
      </c>
      <c r="B371" s="73" t="str">
        <f>IFERROR(VLOOKUP(Table3[[#This Row],[Make]], $E$2:$F$59, 2, FALSE), Table3[[#This Row],[Make]])</f>
        <v>Micro</v>
      </c>
      <c r="C371" s="72">
        <v>3</v>
      </c>
      <c r="H371" s="4" t="s">
        <v>561</v>
      </c>
      <c r="I371" s="98">
        <v>3</v>
      </c>
    </row>
    <row r="372" spans="1:9">
      <c r="A372" s="73" t="s">
        <v>587</v>
      </c>
      <c r="B372" s="73" t="str">
        <f>IFERROR(VLOOKUP(Table3[[#This Row],[Make]], $E$2:$F$59, 2, FALSE), Table3[[#This Row],[Make]])</f>
        <v>Moessbauer</v>
      </c>
      <c r="C372" s="72">
        <v>3</v>
      </c>
      <c r="H372" s="4" t="s">
        <v>544</v>
      </c>
      <c r="I372" s="98">
        <v>3</v>
      </c>
    </row>
    <row r="373" spans="1:9">
      <c r="A373" s="73" t="s">
        <v>530</v>
      </c>
      <c r="B373" s="73" t="str">
        <f>IFERROR(VLOOKUP(Table3[[#This Row],[Make]], $E$2:$F$59, 2, FALSE), Table3[[#This Row],[Make]])</f>
        <v>Motobi</v>
      </c>
      <c r="C373" s="72">
        <v>3</v>
      </c>
      <c r="H373" s="4" t="s">
        <v>545</v>
      </c>
      <c r="I373" s="98">
        <v>3</v>
      </c>
    </row>
    <row r="374" spans="1:9">
      <c r="A374" s="73" t="s">
        <v>577</v>
      </c>
      <c r="B374" s="73" t="str">
        <f>IFERROR(VLOOKUP(Table3[[#This Row],[Make]], $E$2:$F$59, 2, FALSE), Table3[[#This Row],[Make]])</f>
        <v>Netherland Car NI</v>
      </c>
      <c r="C374" s="72">
        <v>3</v>
      </c>
      <c r="H374" s="4" t="s">
        <v>584</v>
      </c>
      <c r="I374" s="98">
        <v>3</v>
      </c>
    </row>
    <row r="375" spans="1:9">
      <c r="A375" s="73" t="s">
        <v>528</v>
      </c>
      <c r="B375" s="73" t="str">
        <f>IFERROR(VLOOKUP(Table3[[#This Row],[Make]], $E$2:$F$59, 2, FALSE), Table3[[#This Row],[Make]])</f>
        <v>Nevkarsan</v>
      </c>
      <c r="C375" s="72">
        <v>3</v>
      </c>
      <c r="H375" s="4" t="s">
        <v>556</v>
      </c>
      <c r="I375" s="98">
        <v>3</v>
      </c>
    </row>
    <row r="376" spans="1:9">
      <c r="A376" s="73" t="s">
        <v>550</v>
      </c>
      <c r="B376" s="73" t="str">
        <f>IFERROR(VLOOKUP(Table3[[#This Row],[Make]], $E$2:$F$59, 2, FALSE), Table3[[#This Row],[Make]])</f>
        <v>Pegaso</v>
      </c>
      <c r="C376" s="72">
        <v>3</v>
      </c>
      <c r="H376" s="4" t="s">
        <v>579</v>
      </c>
      <c r="I376" s="98">
        <v>3</v>
      </c>
    </row>
    <row r="377" spans="1:9">
      <c r="A377" s="73" t="s">
        <v>586</v>
      </c>
      <c r="B377" s="73" t="str">
        <f>IFERROR(VLOOKUP(Table3[[#This Row],[Make]], $E$2:$F$59, 2, FALSE), Table3[[#This Row],[Make]])</f>
        <v>Pinzgauer</v>
      </c>
      <c r="C377" s="72">
        <v>3</v>
      </c>
      <c r="H377" s="4" t="s">
        <v>746</v>
      </c>
      <c r="I377" s="98">
        <v>2</v>
      </c>
    </row>
    <row r="378" spans="1:9">
      <c r="A378" s="73" t="s">
        <v>555</v>
      </c>
      <c r="B378" s="73" t="str">
        <f>IFERROR(VLOOKUP(Table3[[#This Row],[Make]], $E$2:$F$59, 2, FALSE), Table3[[#This Row],[Make]])</f>
        <v>Polluremarke</v>
      </c>
      <c r="C378" s="72">
        <v>3</v>
      </c>
      <c r="H378" s="4" t="s">
        <v>616</v>
      </c>
      <c r="I378" s="98">
        <v>2</v>
      </c>
    </row>
    <row r="379" spans="1:9">
      <c r="A379" s="73" t="s">
        <v>525</v>
      </c>
      <c r="B379" s="73" t="str">
        <f>IFERROR(VLOOKUP(Table3[[#This Row],[Make]], $E$2:$F$59, 2, FALSE), Table3[[#This Row],[Make]])</f>
        <v>Qingqi</v>
      </c>
      <c r="C379" s="72">
        <v>3</v>
      </c>
      <c r="H379" s="4" t="s">
        <v>689</v>
      </c>
      <c r="I379" s="98">
        <v>2</v>
      </c>
    </row>
    <row r="380" spans="1:9">
      <c r="A380" s="73" t="s">
        <v>519</v>
      </c>
      <c r="B380" s="73" t="str">
        <f>IFERROR(VLOOKUP(Table3[[#This Row],[Make]], $E$2:$F$59, 2, FALSE), Table3[[#This Row],[Make]])</f>
        <v>RABA</v>
      </c>
      <c r="C380" s="72">
        <v>3</v>
      </c>
      <c r="H380" s="4" t="s">
        <v>633</v>
      </c>
      <c r="I380" s="98">
        <v>2</v>
      </c>
    </row>
    <row r="381" spans="1:9">
      <c r="A381" s="73" t="s">
        <v>542</v>
      </c>
      <c r="B381" s="73" t="str">
        <f>IFERROR(VLOOKUP(Table3[[#This Row],[Make]], $E$2:$F$59, 2, FALSE), Table3[[#This Row],[Make]])</f>
        <v>Sameco</v>
      </c>
      <c r="C381" s="72">
        <v>3</v>
      </c>
      <c r="H381" s="4" t="s">
        <v>740</v>
      </c>
      <c r="I381" s="98">
        <v>2</v>
      </c>
    </row>
    <row r="382" spans="1:9">
      <c r="A382" s="73" t="s">
        <v>578</v>
      </c>
      <c r="B382" s="73" t="str">
        <f>IFERROR(VLOOKUP(Table3[[#This Row],[Make]], $E$2:$F$59, 2, FALSE), Table3[[#This Row],[Make]])</f>
        <v>Sattel</v>
      </c>
      <c r="C382" s="72">
        <v>3</v>
      </c>
      <c r="H382" s="4" t="s">
        <v>739</v>
      </c>
      <c r="I382" s="98">
        <v>2</v>
      </c>
    </row>
    <row r="383" spans="1:9">
      <c r="A383" s="73" t="s">
        <v>547</v>
      </c>
      <c r="B383" s="73" t="str">
        <f>IFERROR(VLOOKUP(Table3[[#This Row],[Make]], $E$2:$F$59, 2, FALSE), Table3[[#This Row],[Make]])</f>
        <v>Schmitz</v>
      </c>
      <c r="C383" s="72">
        <v>3</v>
      </c>
      <c r="H383" s="4" t="s">
        <v>656</v>
      </c>
      <c r="I383" s="98">
        <v>2</v>
      </c>
    </row>
    <row r="384" spans="1:9">
      <c r="A384" s="73" t="s">
        <v>523</v>
      </c>
      <c r="B384" s="73" t="str">
        <f>IFERROR(VLOOKUP(Table3[[#This Row],[Make]], $E$2:$F$59, 2, FALSE), Table3[[#This Row],[Make]])</f>
        <v>Schwingenschlogel</v>
      </c>
      <c r="C384" s="72">
        <v>3</v>
      </c>
      <c r="H384" s="4" t="s">
        <v>658</v>
      </c>
      <c r="I384" s="98">
        <v>2</v>
      </c>
    </row>
    <row r="385" spans="1:9">
      <c r="A385" s="73" t="s">
        <v>563</v>
      </c>
      <c r="B385" s="73" t="str">
        <f>IFERROR(VLOOKUP(Table3[[#This Row],[Make]], $E$2:$F$59, 2, FALSE), Table3[[#This Row],[Make]])</f>
        <v>Seat</v>
      </c>
      <c r="C385" s="72">
        <v>3</v>
      </c>
      <c r="H385" s="4" t="s">
        <v>598</v>
      </c>
      <c r="I385" s="98">
        <v>2</v>
      </c>
    </row>
    <row r="386" spans="1:9">
      <c r="A386" s="73" t="s">
        <v>569</v>
      </c>
      <c r="B386" s="73" t="str">
        <f>IFERROR(VLOOKUP(Table3[[#This Row],[Make]], $E$2:$F$59, 2, FALSE), Table3[[#This Row],[Make]])</f>
        <v>Shenhu</v>
      </c>
      <c r="C386" s="72">
        <v>3</v>
      </c>
      <c r="H386" s="4" t="s">
        <v>715</v>
      </c>
      <c r="I386" s="98">
        <v>2</v>
      </c>
    </row>
    <row r="387" spans="1:9">
      <c r="A387" s="73" t="s">
        <v>567</v>
      </c>
      <c r="B387" s="73" t="str">
        <f>IFERROR(VLOOKUP(Table3[[#This Row],[Make]], $E$2:$F$59, 2, FALSE), Table3[[#This Row],[Make]])</f>
        <v>Shineray</v>
      </c>
      <c r="C387" s="72">
        <v>3</v>
      </c>
      <c r="H387" s="4" t="s">
        <v>738</v>
      </c>
      <c r="I387" s="98">
        <v>2</v>
      </c>
    </row>
    <row r="388" spans="1:9">
      <c r="A388" s="73" t="s">
        <v>529</v>
      </c>
      <c r="B388" s="73" t="str">
        <f>IFERROR(VLOOKUP(Table3[[#This Row],[Make]], $E$2:$F$59, 2, FALSE), Table3[[#This Row],[Make]])</f>
        <v>Sorelpol</v>
      </c>
      <c r="C388" s="72">
        <v>3</v>
      </c>
      <c r="H388" s="4" t="s">
        <v>691</v>
      </c>
      <c r="I388" s="98">
        <v>2</v>
      </c>
    </row>
    <row r="389" spans="1:9">
      <c r="A389" s="73" t="s">
        <v>570</v>
      </c>
      <c r="B389" s="73" t="str">
        <f>IFERROR(VLOOKUP(Table3[[#This Row],[Make]], $E$2:$F$59, 2, FALSE), Table3[[#This Row],[Make]])</f>
        <v>Srem Samro</v>
      </c>
      <c r="C389" s="72">
        <v>3</v>
      </c>
      <c r="H389" s="4" t="s">
        <v>682</v>
      </c>
      <c r="I389" s="98">
        <v>2</v>
      </c>
    </row>
    <row r="390" spans="1:9">
      <c r="A390" s="73" t="s">
        <v>546</v>
      </c>
      <c r="B390" s="73" t="str">
        <f>IFERROR(VLOOKUP(Table3[[#This Row],[Make]], $E$2:$F$59, 2, FALSE), Table3[[#This Row],[Make]])</f>
        <v>Stadler</v>
      </c>
      <c r="C390" s="72">
        <v>3</v>
      </c>
      <c r="H390" s="4" t="s">
        <v>729</v>
      </c>
      <c r="I390" s="98">
        <v>2</v>
      </c>
    </row>
    <row r="391" spans="1:9">
      <c r="A391" s="73" t="s">
        <v>571</v>
      </c>
      <c r="B391" s="73" t="str">
        <f>IFERROR(VLOOKUP(Table3[[#This Row],[Make]], $E$2:$F$59, 2, FALSE), Table3[[#This Row],[Make]])</f>
        <v>Talbot</v>
      </c>
      <c r="C391" s="72">
        <v>3</v>
      </c>
      <c r="H391" s="4" t="s">
        <v>651</v>
      </c>
      <c r="I391" s="98">
        <v>2</v>
      </c>
    </row>
    <row r="392" spans="1:9">
      <c r="A392" s="73" t="s">
        <v>573</v>
      </c>
      <c r="B392" s="73" t="str">
        <f>IFERROR(VLOOKUP(Table3[[#This Row],[Make]], $E$2:$F$59, 2, FALSE), Table3[[#This Row],[Make]])</f>
        <v>Theurer</v>
      </c>
      <c r="C392" s="72">
        <v>3</v>
      </c>
      <c r="H392" s="4" t="s">
        <v>747</v>
      </c>
      <c r="I392" s="98">
        <v>2</v>
      </c>
    </row>
    <row r="393" spans="1:9">
      <c r="A393" s="73" t="s">
        <v>592</v>
      </c>
      <c r="B393" s="73" t="str">
        <f>IFERROR(VLOOKUP(Table3[[#This Row],[Make]], $E$2:$F$59, 2, FALSE), Table3[[#This Row],[Make]])</f>
        <v>TIGAR</v>
      </c>
      <c r="C393" s="72">
        <v>3</v>
      </c>
      <c r="H393" s="4" t="s">
        <v>605</v>
      </c>
      <c r="I393" s="98">
        <v>2</v>
      </c>
    </row>
    <row r="394" spans="1:9">
      <c r="A394" s="73" t="s">
        <v>591</v>
      </c>
      <c r="B394" s="73" t="str">
        <f>IFERROR(VLOOKUP(Table3[[#This Row],[Make]], $E$2:$F$59, 2, FALSE), Table3[[#This Row],[Make]])</f>
        <v>Tjanitschke</v>
      </c>
      <c r="C394" s="72">
        <v>3</v>
      </c>
      <c r="H394" s="4" t="s">
        <v>634</v>
      </c>
      <c r="I394" s="98">
        <v>2</v>
      </c>
    </row>
    <row r="395" spans="1:9">
      <c r="A395" s="73" t="s">
        <v>561</v>
      </c>
      <c r="B395" s="73" t="str">
        <f>IFERROR(VLOOKUP(Table3[[#This Row],[Make]], $E$2:$F$59, 2, FALSE), Table3[[#This Row],[Make]])</f>
        <v>Tofas</v>
      </c>
      <c r="C395" s="72">
        <v>3</v>
      </c>
      <c r="H395" s="4" t="s">
        <v>734</v>
      </c>
      <c r="I395" s="98">
        <v>2</v>
      </c>
    </row>
    <row r="396" spans="1:9">
      <c r="A396" s="73" t="s">
        <v>544</v>
      </c>
      <c r="B396" s="73" t="str">
        <f>IFERROR(VLOOKUP(Table3[[#This Row],[Make]], $E$2:$F$59, 2, FALSE), Table3[[#This Row],[Make]])</f>
        <v>Trailer</v>
      </c>
      <c r="C396" s="72">
        <v>3</v>
      </c>
      <c r="H396" s="4" t="s">
        <v>745</v>
      </c>
      <c r="I396" s="98">
        <v>2</v>
      </c>
    </row>
    <row r="397" spans="1:9">
      <c r="A397" s="73" t="s">
        <v>545</v>
      </c>
      <c r="B397" s="73" t="str">
        <f>IFERROR(VLOOKUP(Table3[[#This Row],[Make]], $E$2:$F$59, 2, FALSE), Table3[[#This Row],[Make]])</f>
        <v>Variant</v>
      </c>
      <c r="C397" s="72">
        <v>3</v>
      </c>
      <c r="H397" s="4" t="s">
        <v>741</v>
      </c>
      <c r="I397" s="98">
        <v>2</v>
      </c>
    </row>
    <row r="398" spans="1:9">
      <c r="A398" s="73" t="s">
        <v>584</v>
      </c>
      <c r="B398" s="73" t="str">
        <f>IFERROR(VLOOKUP(Table3[[#This Row],[Make]], $E$2:$F$59, 2, FALSE), Table3[[#This Row],[Make]])</f>
        <v>Wackenhaut</v>
      </c>
      <c r="C398" s="72">
        <v>3</v>
      </c>
      <c r="H398" s="4" t="s">
        <v>662</v>
      </c>
      <c r="I398" s="98">
        <v>2</v>
      </c>
    </row>
    <row r="399" spans="1:9">
      <c r="A399" s="73" t="s">
        <v>556</v>
      </c>
      <c r="B399" s="73" t="str">
        <f>IFERROR(VLOOKUP(Table3[[#This Row],[Make]], $E$2:$F$59, 2, FALSE), Table3[[#This Row],[Make]])</f>
        <v>Westfalta Werke</v>
      </c>
      <c r="C399" s="72">
        <v>3</v>
      </c>
      <c r="H399" s="4" t="s">
        <v>647</v>
      </c>
      <c r="I399" s="98">
        <v>2</v>
      </c>
    </row>
    <row r="400" spans="1:9">
      <c r="A400" s="73" t="s">
        <v>579</v>
      </c>
      <c r="B400" s="73" t="str">
        <f>IFERROR(VLOOKUP(Table3[[#This Row],[Make]], $E$2:$F$59, 2, FALSE), Table3[[#This Row],[Make]])</f>
        <v>Wolfangel</v>
      </c>
      <c r="C400" s="72">
        <v>3</v>
      </c>
      <c r="H400" s="4" t="s">
        <v>684</v>
      </c>
      <c r="I400" s="98">
        <v>2</v>
      </c>
    </row>
    <row r="401" spans="1:9">
      <c r="A401" s="73" t="s">
        <v>746</v>
      </c>
      <c r="B401" s="73" t="str">
        <f>IFERROR(VLOOKUP(Table3[[#This Row],[Make]], $E$2:$F$59, 2, FALSE), Table3[[#This Row],[Make]])</f>
        <v>ACTM</v>
      </c>
      <c r="C401" s="72">
        <v>2</v>
      </c>
      <c r="H401" s="4" t="s">
        <v>721</v>
      </c>
      <c r="I401" s="98">
        <v>2</v>
      </c>
    </row>
    <row r="402" spans="1:9">
      <c r="A402" s="73" t="s">
        <v>616</v>
      </c>
      <c r="B402" s="73" t="str">
        <f>IFERROR(VLOOKUP(Table3[[#This Row],[Make]], $E$2:$F$59, 2, FALSE), Table3[[#This Row],[Make]])</f>
        <v>Adria</v>
      </c>
      <c r="C402" s="72">
        <v>2</v>
      </c>
      <c r="H402" s="4" t="s">
        <v>618</v>
      </c>
      <c r="I402" s="98">
        <v>2</v>
      </c>
    </row>
    <row r="403" spans="1:9">
      <c r="A403" s="73" t="s">
        <v>689</v>
      </c>
      <c r="B403" s="73" t="str">
        <f>IFERROR(VLOOKUP(Table3[[#This Row],[Make]], $E$2:$F$59, 2, FALSE), Table3[[#This Row],[Make]])</f>
        <v>Agados</v>
      </c>
      <c r="C403" s="72">
        <v>2</v>
      </c>
      <c r="H403" s="4" t="s">
        <v>722</v>
      </c>
      <c r="I403" s="98">
        <v>2</v>
      </c>
    </row>
    <row r="404" spans="1:9">
      <c r="A404" s="73" t="s">
        <v>633</v>
      </c>
      <c r="B404" s="73" t="str">
        <f>IFERROR(VLOOKUP(Table3[[#This Row],[Make]], $E$2:$F$59, 2, FALSE), Table3[[#This Row],[Make]])</f>
        <v>Agrifull</v>
      </c>
      <c r="C404" s="72">
        <v>2</v>
      </c>
      <c r="H404" s="4" t="s">
        <v>730</v>
      </c>
      <c r="I404" s="98">
        <v>2</v>
      </c>
    </row>
    <row r="405" spans="1:9">
      <c r="A405" s="73" t="s">
        <v>740</v>
      </c>
      <c r="B405" s="73" t="str">
        <f>IFERROR(VLOOKUP(Table3[[#This Row],[Make]], $E$2:$F$59, 2, FALSE), Table3[[#This Row],[Make]])</f>
        <v>Agro Bar</v>
      </c>
      <c r="C405" s="72">
        <v>2</v>
      </c>
      <c r="H405" s="4" t="s">
        <v>663</v>
      </c>
      <c r="I405" s="98">
        <v>2</v>
      </c>
    </row>
    <row r="406" spans="1:9">
      <c r="A406" s="73" t="s">
        <v>739</v>
      </c>
      <c r="B406" s="73" t="str">
        <f>IFERROR(VLOOKUP(Table3[[#This Row],[Make]], $E$2:$F$59, 2, FALSE), Table3[[#This Row],[Make]])</f>
        <v>ANH TIFLADER</v>
      </c>
      <c r="C406" s="72">
        <v>2</v>
      </c>
      <c r="H406" s="4" t="s">
        <v>652</v>
      </c>
      <c r="I406" s="98">
        <v>2</v>
      </c>
    </row>
    <row r="407" spans="1:9">
      <c r="A407" s="73" t="s">
        <v>656</v>
      </c>
      <c r="B407" s="73" t="str">
        <f>IFERROR(VLOOKUP(Table3[[#This Row],[Make]], $E$2:$F$59, 2, FALSE), Table3[[#This Row],[Make]])</f>
        <v>Anssems</v>
      </c>
      <c r="C407" s="72">
        <v>2</v>
      </c>
      <c r="H407" s="4" t="s">
        <v>628</v>
      </c>
      <c r="I407" s="98">
        <v>2</v>
      </c>
    </row>
    <row r="408" spans="1:9">
      <c r="A408" s="73" t="s">
        <v>626</v>
      </c>
      <c r="B408" s="73" t="str">
        <f>IFERROR(VLOOKUP(Table3[[#This Row],[Make]], $E$2:$F$59, 2, FALSE), Table3[[#This Row],[Make]])</f>
        <v>Aprilia</v>
      </c>
      <c r="C408" s="72">
        <v>2</v>
      </c>
      <c r="H408" s="4" t="s">
        <v>632</v>
      </c>
      <c r="I408" s="98">
        <v>2</v>
      </c>
    </row>
    <row r="409" spans="1:9">
      <c r="A409" s="73" t="s">
        <v>658</v>
      </c>
      <c r="B409" s="73" t="str">
        <f>IFERROR(VLOOKUP(Table3[[#This Row],[Make]], $E$2:$F$59, 2, FALSE), Table3[[#This Row],[Make]])</f>
        <v>Arctic CAT</v>
      </c>
      <c r="C409" s="72">
        <v>2</v>
      </c>
      <c r="H409" s="4" t="s">
        <v>731</v>
      </c>
      <c r="I409" s="98">
        <v>2</v>
      </c>
    </row>
    <row r="410" spans="1:9">
      <c r="A410" s="73" t="s">
        <v>598</v>
      </c>
      <c r="B410" s="73" t="str">
        <f>IFERROR(VLOOKUP(Table3[[#This Row],[Make]], $E$2:$F$59, 2, FALSE), Table3[[#This Row],[Make]])</f>
        <v>Ardor</v>
      </c>
      <c r="C410" s="72">
        <v>2</v>
      </c>
      <c r="H410" s="4" t="s">
        <v>595</v>
      </c>
      <c r="I410" s="98">
        <v>2</v>
      </c>
    </row>
    <row r="411" spans="1:9">
      <c r="A411" s="73" t="s">
        <v>715</v>
      </c>
      <c r="B411" s="73" t="str">
        <f>IFERROR(VLOOKUP(Table3[[#This Row],[Make]], $E$2:$F$59, 2, FALSE), Table3[[#This Row],[Make]])</f>
        <v>Atlas</v>
      </c>
      <c r="C411" s="72">
        <v>2</v>
      </c>
      <c r="H411" s="4" t="s">
        <v>608</v>
      </c>
      <c r="I411" s="98">
        <v>2</v>
      </c>
    </row>
    <row r="412" spans="1:9">
      <c r="A412" s="73" t="s">
        <v>738</v>
      </c>
      <c r="B412" s="73" t="str">
        <f>IFERROR(VLOOKUP(Table3[[#This Row],[Make]], $E$2:$F$59, 2, FALSE), Table3[[#This Row],[Make]])</f>
        <v>Atlas Copco</v>
      </c>
      <c r="C412" s="72">
        <v>2</v>
      </c>
      <c r="H412" s="4" t="s">
        <v>646</v>
      </c>
      <c r="I412" s="98">
        <v>2</v>
      </c>
    </row>
    <row r="413" spans="1:9">
      <c r="A413" s="73" t="s">
        <v>691</v>
      </c>
      <c r="B413" s="73" t="str">
        <f>IFERROR(VLOOKUP(Table3[[#This Row],[Make]], $E$2:$F$59, 2, FALSE), Table3[[#This Row],[Make]])</f>
        <v>ATV</v>
      </c>
      <c r="C413" s="72">
        <v>2</v>
      </c>
      <c r="H413" s="4" t="s">
        <v>629</v>
      </c>
      <c r="I413" s="98">
        <v>2</v>
      </c>
    </row>
    <row r="414" spans="1:9">
      <c r="A414" s="73" t="s">
        <v>682</v>
      </c>
      <c r="B414" s="73" t="str">
        <f>IFERROR(VLOOKUP(Table3[[#This Row],[Make]], $E$2:$F$59, 2, FALSE), Table3[[#This Row],[Make]])</f>
        <v>Autotreiding Slow</v>
      </c>
      <c r="C414" s="72">
        <v>2</v>
      </c>
      <c r="H414" s="4" t="s">
        <v>638</v>
      </c>
      <c r="I414" s="98">
        <v>2</v>
      </c>
    </row>
    <row r="415" spans="1:9">
      <c r="A415" s="73" t="s">
        <v>729</v>
      </c>
      <c r="B415" s="73" t="str">
        <f>IFERROR(VLOOKUP(Table3[[#This Row],[Make]], $E$2:$F$59, 2, FALSE), Table3[[#This Row],[Make]])</f>
        <v>Auwaerter Paul</v>
      </c>
      <c r="C415" s="72">
        <v>2</v>
      </c>
      <c r="H415" s="4" t="s">
        <v>678</v>
      </c>
      <c r="I415" s="98">
        <v>2</v>
      </c>
    </row>
    <row r="416" spans="1:9">
      <c r="A416" s="73" t="s">
        <v>651</v>
      </c>
      <c r="B416" s="73" t="str">
        <f>IFERROR(VLOOKUP(Table3[[#This Row],[Make]], $E$2:$F$59, 2, FALSE), Table3[[#This Row],[Make]])</f>
        <v>Avtotreiding</v>
      </c>
      <c r="C416" s="72">
        <v>2</v>
      </c>
      <c r="H416" s="4" t="s">
        <v>713</v>
      </c>
      <c r="I416" s="98">
        <v>2</v>
      </c>
    </row>
    <row r="417" spans="1:9">
      <c r="A417" s="73" t="s">
        <v>747</v>
      </c>
      <c r="B417" s="73" t="str">
        <f>IFERROR(VLOOKUP(Table3[[#This Row],[Make]], $E$2:$F$59, 2, FALSE), Table3[[#This Row],[Make]])</f>
        <v>Baotian</v>
      </c>
      <c r="C417" s="72">
        <v>2</v>
      </c>
      <c r="H417" s="4" t="s">
        <v>624</v>
      </c>
      <c r="I417" s="98">
        <v>2</v>
      </c>
    </row>
    <row r="418" spans="1:9">
      <c r="A418" s="73" t="s">
        <v>605</v>
      </c>
      <c r="B418" s="73" t="str">
        <f>IFERROR(VLOOKUP(Table3[[#This Row],[Make]], $E$2:$F$59, 2, FALSE), Table3[[#This Row],[Make]])</f>
        <v>Bayer Mot. Werke BMW</v>
      </c>
      <c r="C418" s="72">
        <v>2</v>
      </c>
      <c r="H418" s="4" t="s">
        <v>688</v>
      </c>
      <c r="I418" s="98">
        <v>2</v>
      </c>
    </row>
    <row r="419" spans="1:9">
      <c r="A419" s="73" t="s">
        <v>634</v>
      </c>
      <c r="B419" s="73" t="str">
        <f>IFERROR(VLOOKUP(Table3[[#This Row],[Make]], $E$2:$F$59, 2, FALSE), Table3[[#This Row],[Make]])</f>
        <v>Bianchi</v>
      </c>
      <c r="C419" s="72">
        <v>2</v>
      </c>
      <c r="H419" s="4" t="s">
        <v>614</v>
      </c>
      <c r="I419" s="98">
        <v>2</v>
      </c>
    </row>
    <row r="420" spans="1:9">
      <c r="A420" s="73" t="s">
        <v>734</v>
      </c>
      <c r="B420" s="73" t="str">
        <f>IFERROR(VLOOKUP(Table3[[#This Row],[Make]], $E$2:$F$59, 2, FALSE), Table3[[#This Row],[Make]])</f>
        <v>Birrer</v>
      </c>
      <c r="C420" s="72">
        <v>2</v>
      </c>
      <c r="H420" s="4" t="s">
        <v>623</v>
      </c>
      <c r="I420" s="98">
        <v>2</v>
      </c>
    </row>
    <row r="421" spans="1:9">
      <c r="A421" s="73" t="s">
        <v>745</v>
      </c>
      <c r="B421" s="73" t="str">
        <f>IFERROR(VLOOKUP(Table3[[#This Row],[Make]], $E$2:$F$59, 2, FALSE), Table3[[#This Row],[Make]])</f>
        <v>Blata</v>
      </c>
      <c r="C421" s="72">
        <v>2</v>
      </c>
      <c r="H421" s="4" t="s">
        <v>631</v>
      </c>
      <c r="I421" s="98">
        <v>2</v>
      </c>
    </row>
    <row r="422" spans="1:9">
      <c r="A422" s="73" t="s">
        <v>741</v>
      </c>
      <c r="B422" s="73" t="str">
        <f>IFERROR(VLOOKUP(Table3[[#This Row],[Make]], $E$2:$F$59, 2, FALSE), Table3[[#This Row],[Make]])</f>
        <v>Blyss</v>
      </c>
      <c r="C422" s="72">
        <v>2</v>
      </c>
      <c r="H422" s="4" t="s">
        <v>690</v>
      </c>
      <c r="I422" s="98">
        <v>2</v>
      </c>
    </row>
    <row r="423" spans="1:9">
      <c r="A423" s="73" t="s">
        <v>662</v>
      </c>
      <c r="B423" s="73" t="str">
        <f>IFERROR(VLOOKUP(Table3[[#This Row],[Make]], $E$2:$F$59, 2, FALSE), Table3[[#This Row],[Make]])</f>
        <v>Borgward</v>
      </c>
      <c r="C423" s="72">
        <v>2</v>
      </c>
      <c r="H423" s="4" t="s">
        <v>686</v>
      </c>
      <c r="I423" s="98">
        <v>2</v>
      </c>
    </row>
    <row r="424" spans="1:9">
      <c r="A424" s="73" t="s">
        <v>647</v>
      </c>
      <c r="B424" s="73" t="str">
        <f>IFERROR(VLOOKUP(Table3[[#This Row],[Make]], $E$2:$F$59, 2, FALSE), Table3[[#This Row],[Make]])</f>
        <v>Briab  Rickardsson</v>
      </c>
      <c r="C424" s="72">
        <v>2</v>
      </c>
      <c r="H424" s="4" t="s">
        <v>670</v>
      </c>
      <c r="I424" s="98">
        <v>2</v>
      </c>
    </row>
    <row r="425" spans="1:9">
      <c r="A425" s="73" t="s">
        <v>684</v>
      </c>
      <c r="B425" s="73" t="str">
        <f>IFERROR(VLOOKUP(Table3[[#This Row],[Make]], $E$2:$F$59, 2, FALSE), Table3[[#This Row],[Make]])</f>
        <v>BRIAB RICKARDSSON</v>
      </c>
      <c r="C425" s="72">
        <v>2</v>
      </c>
      <c r="H425" s="4" t="s">
        <v>733</v>
      </c>
      <c r="I425" s="98">
        <v>2</v>
      </c>
    </row>
    <row r="426" spans="1:9">
      <c r="A426" s="73" t="s">
        <v>721</v>
      </c>
      <c r="B426" s="73" t="str">
        <f>IFERROR(VLOOKUP(Table3[[#This Row],[Make]], $E$2:$F$59, 2, FALSE), Table3[[#This Row],[Make]])</f>
        <v>Bucher</v>
      </c>
      <c r="C426" s="72">
        <v>2</v>
      </c>
      <c r="H426" s="4" t="s">
        <v>676</v>
      </c>
      <c r="I426" s="98">
        <v>2</v>
      </c>
    </row>
    <row r="427" spans="1:9">
      <c r="A427" s="73" t="s">
        <v>618</v>
      </c>
      <c r="B427" s="73" t="str">
        <f>IFERROR(VLOOKUP(Table3[[#This Row],[Make]], $E$2:$F$59, 2, FALSE), Table3[[#This Row],[Make]])</f>
        <v>Bunge</v>
      </c>
      <c r="C427" s="72">
        <v>2</v>
      </c>
      <c r="H427" s="4" t="s">
        <v>649</v>
      </c>
      <c r="I427" s="98">
        <v>2</v>
      </c>
    </row>
    <row r="428" spans="1:9">
      <c r="A428" s="73" t="s">
        <v>722</v>
      </c>
      <c r="B428" s="73" t="str">
        <f>IFERROR(VLOOKUP(Table3[[#This Row],[Make]], $E$2:$F$59, 2, FALSE), Table3[[#This Row],[Make]])</f>
        <v>Cahrnehl</v>
      </c>
      <c r="C428" s="72">
        <v>2</v>
      </c>
      <c r="H428" s="4" t="s">
        <v>681</v>
      </c>
      <c r="I428" s="98">
        <v>2</v>
      </c>
    </row>
    <row r="429" spans="1:9">
      <c r="A429" s="73" t="s">
        <v>730</v>
      </c>
      <c r="B429" s="73" t="str">
        <f>IFERROR(VLOOKUP(Table3[[#This Row],[Make]], $E$2:$F$59, 2, FALSE), Table3[[#This Row],[Make]])</f>
        <v>Carnehi</v>
      </c>
      <c r="C429" s="72">
        <v>2</v>
      </c>
      <c r="H429" s="4" t="s">
        <v>620</v>
      </c>
      <c r="I429" s="98">
        <v>2</v>
      </c>
    </row>
    <row r="430" spans="1:9">
      <c r="A430" s="73" t="s">
        <v>663</v>
      </c>
      <c r="B430" s="73" t="str">
        <f>IFERROR(VLOOKUP(Table3[[#This Row],[Make]], $E$2:$F$59, 2, FALSE), Table3[[#This Row],[Make]])</f>
        <v>Carter</v>
      </c>
      <c r="C430" s="72">
        <v>2</v>
      </c>
      <c r="H430" s="4" t="s">
        <v>648</v>
      </c>
      <c r="I430" s="98">
        <v>2</v>
      </c>
    </row>
    <row r="431" spans="1:9">
      <c r="A431" s="73" t="s">
        <v>652</v>
      </c>
      <c r="B431" s="73" t="str">
        <f>IFERROR(VLOOKUP(Table3[[#This Row],[Make]], $E$2:$F$59, 2, FALSE), Table3[[#This Row],[Make]])</f>
        <v>CBV BLUMHARDT</v>
      </c>
      <c r="C431" s="72">
        <v>2</v>
      </c>
      <c r="H431" s="4" t="s">
        <v>714</v>
      </c>
      <c r="I431" s="98">
        <v>2</v>
      </c>
    </row>
    <row r="432" spans="1:9">
      <c r="A432" s="73" t="s">
        <v>628</v>
      </c>
      <c r="B432" s="73" t="str">
        <f>IFERROR(VLOOKUP(Table3[[#This Row],[Make]], $E$2:$F$59, 2, FALSE), Table3[[#This Row],[Make]])</f>
        <v>Chery</v>
      </c>
      <c r="C432" s="72">
        <v>2</v>
      </c>
      <c r="H432" s="4" t="s">
        <v>744</v>
      </c>
      <c r="I432" s="98">
        <v>2</v>
      </c>
    </row>
    <row r="433" spans="1:9">
      <c r="A433" s="73" t="s">
        <v>632</v>
      </c>
      <c r="B433" s="73" t="str">
        <f>IFERROR(VLOOKUP(Table3[[#This Row],[Make]], $E$2:$F$59, 2, FALSE), Table3[[#This Row],[Make]])</f>
        <v>Crane Fruehauf</v>
      </c>
      <c r="C433" s="72">
        <v>2</v>
      </c>
      <c r="H433" s="4" t="s">
        <v>680</v>
      </c>
      <c r="I433" s="98">
        <v>2</v>
      </c>
    </row>
    <row r="434" spans="1:9">
      <c r="A434" s="73" t="s">
        <v>731</v>
      </c>
      <c r="B434" s="73" t="str">
        <f>IFERROR(VLOOKUP(Table3[[#This Row],[Make]], $E$2:$F$59, 2, FALSE), Table3[[#This Row],[Make]])</f>
        <v>Dailmler AG</v>
      </c>
      <c r="C434" s="72">
        <v>2</v>
      </c>
      <c r="H434" s="4" t="s">
        <v>622</v>
      </c>
      <c r="I434" s="98">
        <v>2</v>
      </c>
    </row>
    <row r="435" spans="1:9">
      <c r="A435" s="73" t="s">
        <v>595</v>
      </c>
      <c r="B435" s="73" t="str">
        <f>IFERROR(VLOOKUP(Table3[[#This Row],[Make]], $E$2:$F$59, 2, FALSE), Table3[[#This Row],[Make]])</f>
        <v>Daimler B</v>
      </c>
      <c r="C435" s="72">
        <v>2</v>
      </c>
      <c r="H435" s="4" t="s">
        <v>607</v>
      </c>
      <c r="I435" s="98">
        <v>2</v>
      </c>
    </row>
    <row r="436" spans="1:9">
      <c r="A436" s="73" t="s">
        <v>608</v>
      </c>
      <c r="B436" s="73" t="str">
        <f>IFERROR(VLOOKUP(Table3[[#This Row],[Make]], $E$2:$F$59, 2, FALSE), Table3[[#This Row],[Make]])</f>
        <v>DAYANG</v>
      </c>
      <c r="C436" s="72">
        <v>2</v>
      </c>
      <c r="H436" s="4" t="s">
        <v>694</v>
      </c>
      <c r="I436" s="98">
        <v>2</v>
      </c>
    </row>
    <row r="437" spans="1:9">
      <c r="A437" s="73" t="s">
        <v>646</v>
      </c>
      <c r="B437" s="73" t="str">
        <f>IFERROR(VLOOKUP(Table3[[#This Row],[Make]], $E$2:$F$59, 2, FALSE), Table3[[#This Row],[Make]])</f>
        <v>Dellsperger</v>
      </c>
      <c r="C437" s="72">
        <v>2</v>
      </c>
      <c r="H437" s="4" t="s">
        <v>650</v>
      </c>
      <c r="I437" s="98">
        <v>2</v>
      </c>
    </row>
    <row r="438" spans="1:9">
      <c r="A438" s="73" t="s">
        <v>629</v>
      </c>
      <c r="B438" s="73" t="str">
        <f>IFERROR(VLOOKUP(Table3[[#This Row],[Make]], $E$2:$F$59, 2, FALSE), Table3[[#This Row],[Make]])</f>
        <v>Drogomoller</v>
      </c>
      <c r="C438" s="72">
        <v>2</v>
      </c>
      <c r="H438" s="4" t="s">
        <v>702</v>
      </c>
      <c r="I438" s="98">
        <v>2</v>
      </c>
    </row>
    <row r="439" spans="1:9">
      <c r="A439" s="73" t="s">
        <v>638</v>
      </c>
      <c r="B439" s="73" t="str">
        <f>IFERROR(VLOOKUP(Table3[[#This Row],[Make]], $E$2:$F$59, 2, FALSE), Table3[[#This Row],[Make]])</f>
        <v>Durst</v>
      </c>
      <c r="C439" s="72">
        <v>2</v>
      </c>
      <c r="H439" s="4" t="s">
        <v>630</v>
      </c>
      <c r="I439" s="98">
        <v>2</v>
      </c>
    </row>
    <row r="440" spans="1:9">
      <c r="A440" s="73" t="s">
        <v>678</v>
      </c>
      <c r="B440" s="73" t="str">
        <f>IFERROR(VLOOKUP(Table3[[#This Row],[Make]], $E$2:$F$59, 2, FALSE), Table3[[#This Row],[Make]])</f>
        <v>Esterer</v>
      </c>
      <c r="C440" s="72">
        <v>2</v>
      </c>
      <c r="H440" s="4" t="s">
        <v>707</v>
      </c>
      <c r="I440" s="98">
        <v>2</v>
      </c>
    </row>
    <row r="441" spans="1:9">
      <c r="A441" s="73" t="s">
        <v>713</v>
      </c>
      <c r="B441" s="73" t="str">
        <f>IFERROR(VLOOKUP(Table3[[#This Row],[Make]], $E$2:$F$59, 2, FALSE), Table3[[#This Row],[Make]])</f>
        <v>FBW</v>
      </c>
      <c r="C441" s="72">
        <v>2</v>
      </c>
      <c r="H441" s="4" t="s">
        <v>743</v>
      </c>
      <c r="I441" s="98">
        <v>2</v>
      </c>
    </row>
    <row r="442" spans="1:9">
      <c r="A442" s="73" t="s">
        <v>624</v>
      </c>
      <c r="B442" s="73" t="str">
        <f>IFERROR(VLOOKUP(Table3[[#This Row],[Make]], $E$2:$F$59, 2, FALSE), Table3[[#This Row],[Make]])</f>
        <v>Ferrari</v>
      </c>
      <c r="C442" s="72">
        <v>2</v>
      </c>
      <c r="H442" s="4" t="s">
        <v>617</v>
      </c>
      <c r="I442" s="98">
        <v>2</v>
      </c>
    </row>
    <row r="443" spans="1:9">
      <c r="A443" s="73" t="s">
        <v>688</v>
      </c>
      <c r="B443" s="73" t="str">
        <f>IFERROR(VLOOKUP(Table3[[#This Row],[Make]], $E$2:$F$59, 2, FALSE), Table3[[#This Row],[Make]])</f>
        <v>Finkl</v>
      </c>
      <c r="C443" s="72">
        <v>2</v>
      </c>
      <c r="H443" s="4" t="s">
        <v>666</v>
      </c>
      <c r="I443" s="98">
        <v>2</v>
      </c>
    </row>
    <row r="444" spans="1:9">
      <c r="A444" s="73" t="s">
        <v>614</v>
      </c>
      <c r="B444" s="73" t="str">
        <f>IFERROR(VLOOKUP(Table3[[#This Row],[Make]], $E$2:$F$59, 2, FALSE), Table3[[#This Row],[Make]])</f>
        <v>Fliegel</v>
      </c>
      <c r="C444" s="72">
        <v>2</v>
      </c>
      <c r="H444" s="4" t="s">
        <v>701</v>
      </c>
      <c r="I444" s="98">
        <v>2</v>
      </c>
    </row>
    <row r="445" spans="1:9">
      <c r="A445" s="73" t="s">
        <v>699</v>
      </c>
      <c r="B445" s="73" t="str">
        <f>IFERROR(VLOOKUP(Table3[[#This Row],[Make]], $E$2:$F$59, 2, FALSE), Table3[[#This Row],[Make]])</f>
        <v>Ford</v>
      </c>
      <c r="C445" s="72">
        <v>2</v>
      </c>
      <c r="H445" s="4" t="s">
        <v>668</v>
      </c>
      <c r="I445" s="98">
        <v>2</v>
      </c>
    </row>
    <row r="446" spans="1:9">
      <c r="A446" s="73" t="s">
        <v>623</v>
      </c>
      <c r="B446" s="73" t="str">
        <f>IFERROR(VLOOKUP(Table3[[#This Row],[Make]], $E$2:$F$59, 2, FALSE), Table3[[#This Row],[Make]])</f>
        <v>Fordson</v>
      </c>
      <c r="C446" s="72">
        <v>2</v>
      </c>
      <c r="H446" s="4" t="s">
        <v>711</v>
      </c>
      <c r="I446" s="98">
        <v>2</v>
      </c>
    </row>
    <row r="447" spans="1:9">
      <c r="A447" s="73" t="s">
        <v>631</v>
      </c>
      <c r="B447" s="73" t="str">
        <f>IFERROR(VLOOKUP(Table3[[#This Row],[Make]], $E$2:$F$59, 2, FALSE), Table3[[#This Row],[Make]])</f>
        <v>Freightliner</v>
      </c>
      <c r="C447" s="72">
        <v>2</v>
      </c>
      <c r="H447" s="4" t="s">
        <v>703</v>
      </c>
      <c r="I447" s="98">
        <v>2</v>
      </c>
    </row>
    <row r="448" spans="1:9">
      <c r="A448" s="73" t="s">
        <v>690</v>
      </c>
      <c r="B448" s="73" t="str">
        <f>IFERROR(VLOOKUP(Table3[[#This Row],[Make]], $E$2:$F$59, 2, FALSE), Table3[[#This Row],[Make]])</f>
        <v>Fruheauf</v>
      </c>
      <c r="C448" s="72">
        <v>2</v>
      </c>
      <c r="H448" s="4" t="s">
        <v>641</v>
      </c>
      <c r="I448" s="98">
        <v>2</v>
      </c>
    </row>
    <row r="449" spans="1:9">
      <c r="A449" s="73" t="s">
        <v>686</v>
      </c>
      <c r="B449" s="73" t="str">
        <f>IFERROR(VLOOKUP(Table3[[#This Row],[Make]], $E$2:$F$59, 2, FALSE), Table3[[#This Row],[Make]])</f>
        <v>Gen Trail</v>
      </c>
      <c r="C449" s="72">
        <v>2</v>
      </c>
      <c r="H449" s="4" t="s">
        <v>644</v>
      </c>
      <c r="I449" s="98">
        <v>2</v>
      </c>
    </row>
    <row r="450" spans="1:9">
      <c r="A450" s="73" t="s">
        <v>670</v>
      </c>
      <c r="B450" s="73" t="str">
        <f>IFERROR(VLOOKUP(Table3[[#This Row],[Make]], $E$2:$F$59, 2, FALSE), Table3[[#This Row],[Make]])</f>
        <v>GMF GELSTED</v>
      </c>
      <c r="C450" s="72">
        <v>2</v>
      </c>
      <c r="H450" s="4" t="s">
        <v>615</v>
      </c>
      <c r="I450" s="98">
        <v>2</v>
      </c>
    </row>
    <row r="451" spans="1:9">
      <c r="A451" s="73" t="s">
        <v>733</v>
      </c>
      <c r="B451" s="73" t="str">
        <f>IFERROR(VLOOKUP(Table3[[#This Row],[Make]], $E$2:$F$59, 2, FALSE), Table3[[#This Row],[Make]])</f>
        <v>Gosa</v>
      </c>
      <c r="C451" s="72">
        <v>2</v>
      </c>
      <c r="H451" s="4" t="s">
        <v>675</v>
      </c>
      <c r="I451" s="98">
        <v>2</v>
      </c>
    </row>
    <row r="452" spans="1:9">
      <c r="A452" s="73" t="s">
        <v>676</v>
      </c>
      <c r="B452" s="73" t="str">
        <f>IFERROR(VLOOKUP(Table3[[#This Row],[Make]], $E$2:$F$59, 2, FALSE), Table3[[#This Row],[Make]])</f>
        <v>Gothaer</v>
      </c>
      <c r="C452" s="72">
        <v>2</v>
      </c>
      <c r="H452" s="4" t="s">
        <v>695</v>
      </c>
      <c r="I452" s="98">
        <v>2</v>
      </c>
    </row>
    <row r="453" spans="1:9">
      <c r="A453" s="73" t="s">
        <v>649</v>
      </c>
      <c r="B453" s="73" t="str">
        <f>IFERROR(VLOOKUP(Table3[[#This Row],[Make]], $E$2:$F$59, 2, FALSE), Table3[[#This Row],[Make]])</f>
        <v>Groenewegen</v>
      </c>
      <c r="C453" s="72">
        <v>2</v>
      </c>
      <c r="H453" s="4" t="s">
        <v>687</v>
      </c>
      <c r="I453" s="98">
        <v>2</v>
      </c>
    </row>
    <row r="454" spans="1:9">
      <c r="A454" s="73" t="s">
        <v>681</v>
      </c>
      <c r="B454" s="73" t="str">
        <f>IFERROR(VLOOKUP(Table3[[#This Row],[Make]], $E$2:$F$59, 2, FALSE), Table3[[#This Row],[Make]])</f>
        <v>HA</v>
      </c>
      <c r="C454" s="72">
        <v>2</v>
      </c>
      <c r="H454" s="4" t="s">
        <v>665</v>
      </c>
      <c r="I454" s="98">
        <v>2</v>
      </c>
    </row>
    <row r="455" spans="1:9">
      <c r="A455" s="73" t="s">
        <v>620</v>
      </c>
      <c r="B455" s="73" t="str">
        <f>IFERROR(VLOOKUP(Table3[[#This Row],[Make]], $E$2:$F$59, 2, FALSE), Table3[[#This Row],[Make]])</f>
        <v>Harput Fame</v>
      </c>
      <c r="C455" s="72">
        <v>2</v>
      </c>
      <c r="H455" s="4" t="s">
        <v>669</v>
      </c>
      <c r="I455" s="98">
        <v>2</v>
      </c>
    </row>
    <row r="456" spans="1:9">
      <c r="A456" s="73" t="s">
        <v>648</v>
      </c>
      <c r="B456" s="73" t="str">
        <f>IFERROR(VLOOKUP(Table3[[#This Row],[Make]], $E$2:$F$59, 2, FALSE), Table3[[#This Row],[Make]])</f>
        <v>Hendrics</v>
      </c>
      <c r="C456" s="72">
        <v>2</v>
      </c>
      <c r="H456" s="4" t="s">
        <v>610</v>
      </c>
      <c r="I456" s="98">
        <v>2</v>
      </c>
    </row>
    <row r="457" spans="1:9">
      <c r="A457" s="73" t="s">
        <v>714</v>
      </c>
      <c r="B457" s="73" t="str">
        <f>IFERROR(VLOOKUP(Table3[[#This Row],[Make]], $E$2:$F$59, 2, FALSE), Table3[[#This Row],[Make]])</f>
        <v>Hersteller Unbekannt</v>
      </c>
      <c r="C457" s="72">
        <v>2</v>
      </c>
      <c r="H457" s="4" t="s">
        <v>728</v>
      </c>
      <c r="I457" s="98">
        <v>2</v>
      </c>
    </row>
    <row r="458" spans="1:9">
      <c r="A458" s="73" t="s">
        <v>744</v>
      </c>
      <c r="B458" s="73" t="str">
        <f>IFERROR(VLOOKUP(Table3[[#This Row],[Make]], $E$2:$F$59, 2, FALSE), Table3[[#This Row],[Make]])</f>
        <v>Honold</v>
      </c>
      <c r="C458" s="72">
        <v>2</v>
      </c>
      <c r="H458" s="4" t="s">
        <v>700</v>
      </c>
      <c r="I458" s="98">
        <v>2</v>
      </c>
    </row>
    <row r="459" spans="1:9">
      <c r="A459" s="73" t="s">
        <v>680</v>
      </c>
      <c r="B459" s="73" t="str">
        <f>IFERROR(VLOOKUP(Table3[[#This Row],[Make]], $E$2:$F$59, 2, FALSE), Table3[[#This Row],[Make]])</f>
        <v>HOVER</v>
      </c>
      <c r="C459" s="72">
        <v>2</v>
      </c>
      <c r="H459" s="4" t="s">
        <v>725</v>
      </c>
      <c r="I459" s="98">
        <v>2</v>
      </c>
    </row>
    <row r="460" spans="1:9">
      <c r="A460" s="73" t="s">
        <v>622</v>
      </c>
      <c r="B460" s="73" t="str">
        <f>IFERROR(VLOOKUP(Table3[[#This Row],[Make]], $E$2:$F$59, 2, FALSE), Table3[[#This Row],[Make]])</f>
        <v>Hr Srema</v>
      </c>
      <c r="C460" s="72">
        <v>2</v>
      </c>
      <c r="H460" s="4" t="s">
        <v>597</v>
      </c>
      <c r="I460" s="98">
        <v>2</v>
      </c>
    </row>
    <row r="461" spans="1:9">
      <c r="A461" s="73" t="s">
        <v>607</v>
      </c>
      <c r="B461" s="73" t="str">
        <f>IFERROR(VLOOKUP(Table3[[#This Row],[Make]], $E$2:$F$59, 2, FALSE), Table3[[#This Row],[Make]])</f>
        <v>Hungentobler</v>
      </c>
      <c r="C461" s="72">
        <v>2</v>
      </c>
      <c r="H461" s="4" t="s">
        <v>601</v>
      </c>
      <c r="I461" s="98">
        <v>2</v>
      </c>
    </row>
    <row r="462" spans="1:9">
      <c r="A462" s="73" t="s">
        <v>694</v>
      </c>
      <c r="B462" s="73" t="str">
        <f>IFERROR(VLOOKUP(Table3[[#This Row],[Make]], $E$2:$F$59, 2, FALSE), Table3[[#This Row],[Make]])</f>
        <v>IBC Vehicles</v>
      </c>
      <c r="C462" s="72">
        <v>2</v>
      </c>
      <c r="H462" s="4" t="s">
        <v>661</v>
      </c>
      <c r="I462" s="98">
        <v>2</v>
      </c>
    </row>
    <row r="463" spans="1:9">
      <c r="A463" s="73" t="s">
        <v>650</v>
      </c>
      <c r="B463" s="73" t="str">
        <f>IFERROR(VLOOKUP(Table3[[#This Row],[Make]], $E$2:$F$59, 2, FALSE), Table3[[#This Row],[Make]])</f>
        <v>Infin</v>
      </c>
      <c r="C463" s="72">
        <v>2</v>
      </c>
      <c r="H463" s="4" t="s">
        <v>667</v>
      </c>
      <c r="I463" s="98">
        <v>2</v>
      </c>
    </row>
    <row r="464" spans="1:9">
      <c r="A464" s="73" t="s">
        <v>702</v>
      </c>
      <c r="B464" s="73" t="str">
        <f>IFERROR(VLOOKUP(Table3[[#This Row],[Make]], $E$2:$F$59, 2, FALSE), Table3[[#This Row],[Make]])</f>
        <v>Italjet</v>
      </c>
      <c r="C464" s="72">
        <v>2</v>
      </c>
      <c r="H464" s="4" t="s">
        <v>671</v>
      </c>
      <c r="I464" s="98">
        <v>2</v>
      </c>
    </row>
    <row r="465" spans="1:9">
      <c r="A465" s="73" t="s">
        <v>630</v>
      </c>
      <c r="B465" s="73" t="str">
        <f>IFERROR(VLOOKUP(Table3[[#This Row],[Make]], $E$2:$F$59, 2, FALSE), Table3[[#This Row],[Make]])</f>
        <v>Ivanica</v>
      </c>
      <c r="C465" s="72">
        <v>2</v>
      </c>
      <c r="H465" s="4" t="s">
        <v>724</v>
      </c>
      <c r="I465" s="98">
        <v>2</v>
      </c>
    </row>
    <row r="466" spans="1:9">
      <c r="A466" s="73" t="s">
        <v>727</v>
      </c>
      <c r="B466" s="73" t="str">
        <f>IFERROR(VLOOKUP(Table3[[#This Row],[Make]], $E$2:$F$59, 2, FALSE), Table3[[#This Row],[Make]])</f>
        <v>IVECO</v>
      </c>
      <c r="C466" s="72">
        <v>2</v>
      </c>
      <c r="H466" s="4" t="s">
        <v>732</v>
      </c>
      <c r="I466" s="98">
        <v>2</v>
      </c>
    </row>
    <row r="467" spans="1:9">
      <c r="A467" s="73" t="s">
        <v>672</v>
      </c>
      <c r="B467" s="73" t="str">
        <f>IFERROR(VLOOKUP(Table3[[#This Row],[Make]], $E$2:$F$59, 2, FALSE), Table3[[#This Row],[Make]])</f>
        <v>IVECO</v>
      </c>
      <c r="C467" s="72">
        <v>2</v>
      </c>
      <c r="H467" s="4" t="s">
        <v>742</v>
      </c>
      <c r="I467" s="98">
        <v>2</v>
      </c>
    </row>
    <row r="468" spans="1:9">
      <c r="A468" s="73" t="s">
        <v>707</v>
      </c>
      <c r="B468" s="73" t="str">
        <f>IFERROR(VLOOKUP(Table3[[#This Row],[Make]], $E$2:$F$59, 2, FALSE), Table3[[#This Row],[Make]])</f>
        <v>JCB Baggerlader</v>
      </c>
      <c r="C468" s="72">
        <v>2</v>
      </c>
      <c r="H468" s="4" t="s">
        <v>704</v>
      </c>
      <c r="I468" s="98">
        <v>2</v>
      </c>
    </row>
    <row r="469" spans="1:9">
      <c r="A469" s="73" t="s">
        <v>743</v>
      </c>
      <c r="B469" s="73" t="str">
        <f>IFERROR(VLOOKUP(Table3[[#This Row],[Make]], $E$2:$F$59, 2, FALSE), Table3[[#This Row],[Make]])</f>
        <v>JD</v>
      </c>
      <c r="C469" s="72">
        <v>2</v>
      </c>
      <c r="H469" s="4" t="s">
        <v>685</v>
      </c>
      <c r="I469" s="98">
        <v>2</v>
      </c>
    </row>
    <row r="470" spans="1:9">
      <c r="A470" s="73" t="s">
        <v>617</v>
      </c>
      <c r="B470" s="73" t="str">
        <f>IFERROR(VLOOKUP(Table3[[#This Row],[Make]], $E$2:$F$59, 2, FALSE), Table3[[#This Row],[Make]])</f>
        <v>John Derre</v>
      </c>
      <c r="C470" s="72">
        <v>2</v>
      </c>
      <c r="H470" s="4" t="s">
        <v>602</v>
      </c>
      <c r="I470" s="98">
        <v>2</v>
      </c>
    </row>
    <row r="471" spans="1:9">
      <c r="A471" s="73" t="s">
        <v>666</v>
      </c>
      <c r="B471" s="73" t="str">
        <f>IFERROR(VLOOKUP(Table3[[#This Row],[Make]], $E$2:$F$59, 2, FALSE), Table3[[#This Row],[Make]])</f>
        <v>Jonckheere</v>
      </c>
      <c r="C471" s="72">
        <v>2</v>
      </c>
      <c r="H471" s="4" t="s">
        <v>612</v>
      </c>
      <c r="I471" s="98">
        <v>2</v>
      </c>
    </row>
    <row r="472" spans="1:9">
      <c r="A472" s="73" t="s">
        <v>701</v>
      </c>
      <c r="B472" s="73" t="str">
        <f>IFERROR(VLOOKUP(Table3[[#This Row],[Make]], $E$2:$F$59, 2, FALSE), Table3[[#This Row],[Make]])</f>
        <v>Karsdorf</v>
      </c>
      <c r="C472" s="72">
        <v>2</v>
      </c>
      <c r="H472" s="4" t="s">
        <v>726</v>
      </c>
      <c r="I472" s="98">
        <v>2</v>
      </c>
    </row>
    <row r="473" spans="1:9">
      <c r="A473" s="73" t="s">
        <v>668</v>
      </c>
      <c r="B473" s="73" t="str">
        <f>IFERROR(VLOOKUP(Table3[[#This Row],[Make]], $E$2:$F$59, 2, FALSE), Table3[[#This Row],[Make]])</f>
        <v>Keeway</v>
      </c>
      <c r="C473" s="72">
        <v>2</v>
      </c>
      <c r="H473" s="4" t="s">
        <v>705</v>
      </c>
      <c r="I473" s="98">
        <v>2</v>
      </c>
    </row>
    <row r="474" spans="1:9">
      <c r="A474" s="73" t="s">
        <v>711</v>
      </c>
      <c r="B474" s="73" t="str">
        <f>IFERROR(VLOOKUP(Table3[[#This Row],[Make]], $E$2:$F$59, 2, FALSE), Table3[[#This Row],[Make]])</f>
        <v>Kockum</v>
      </c>
      <c r="C474" s="72">
        <v>2</v>
      </c>
      <c r="H474" s="4" t="s">
        <v>604</v>
      </c>
      <c r="I474" s="98">
        <v>2</v>
      </c>
    </row>
    <row r="475" spans="1:9">
      <c r="A475" s="73" t="s">
        <v>703</v>
      </c>
      <c r="B475" s="73" t="str">
        <f>IFERROR(VLOOKUP(Table3[[#This Row],[Make]], $E$2:$F$59, 2, FALSE), Table3[[#This Row],[Make]])</f>
        <v>Komatsu Dump Truck</v>
      </c>
      <c r="C475" s="72">
        <v>2</v>
      </c>
      <c r="H475" s="4" t="s">
        <v>698</v>
      </c>
      <c r="I475" s="98">
        <v>2</v>
      </c>
    </row>
    <row r="476" spans="1:9">
      <c r="A476" s="73" t="s">
        <v>641</v>
      </c>
      <c r="B476" s="73" t="str">
        <f>IFERROR(VLOOKUP(Table3[[#This Row],[Make]], $E$2:$F$59, 2, FALSE), Table3[[#This Row],[Make]])</f>
        <v>Königsegg</v>
      </c>
      <c r="C476" s="72">
        <v>2</v>
      </c>
      <c r="H476" s="4" t="s">
        <v>708</v>
      </c>
      <c r="I476" s="98">
        <v>2</v>
      </c>
    </row>
    <row r="477" spans="1:9">
      <c r="A477" s="73" t="s">
        <v>644</v>
      </c>
      <c r="B477" s="73" t="str">
        <f>IFERROR(VLOOKUP(Table3[[#This Row],[Make]], $E$2:$F$59, 2, FALSE), Table3[[#This Row],[Make]])</f>
        <v>Kramer</v>
      </c>
      <c r="C477" s="72">
        <v>2</v>
      </c>
      <c r="H477" s="4" t="s">
        <v>600</v>
      </c>
      <c r="I477" s="98">
        <v>2</v>
      </c>
    </row>
    <row r="478" spans="1:9">
      <c r="A478" s="73" t="s">
        <v>615</v>
      </c>
      <c r="B478" s="73" t="str">
        <f>IFERROR(VLOOKUP(Table3[[#This Row],[Make]], $E$2:$F$59, 2, FALSE), Table3[[#This Row],[Make]])</f>
        <v>Landw traktor</v>
      </c>
      <c r="C478" s="72">
        <v>2</v>
      </c>
      <c r="H478" s="4" t="s">
        <v>712</v>
      </c>
      <c r="I478" s="98">
        <v>2</v>
      </c>
    </row>
    <row r="479" spans="1:9">
      <c r="A479" s="73" t="s">
        <v>675</v>
      </c>
      <c r="B479" s="73" t="str">
        <f>IFERROR(VLOOKUP(Table3[[#This Row],[Make]], $E$2:$F$59, 2, FALSE), Table3[[#This Row],[Make]])</f>
        <v>Layland Daf</v>
      </c>
      <c r="C479" s="72">
        <v>2</v>
      </c>
      <c r="H479" s="4" t="s">
        <v>719</v>
      </c>
      <c r="I479" s="98">
        <v>2</v>
      </c>
    </row>
    <row r="480" spans="1:9">
      <c r="A480" s="73" t="s">
        <v>695</v>
      </c>
      <c r="B480" s="73" t="str">
        <f>IFERROR(VLOOKUP(Table3[[#This Row],[Make]], $E$2:$F$59, 2, FALSE), Table3[[#This Row],[Make]])</f>
        <v>Lieferwagen</v>
      </c>
      <c r="C480" s="72">
        <v>2</v>
      </c>
      <c r="H480" s="4" t="s">
        <v>639</v>
      </c>
      <c r="I480" s="98">
        <v>2</v>
      </c>
    </row>
    <row r="481" spans="1:9">
      <c r="A481" s="73" t="s">
        <v>687</v>
      </c>
      <c r="B481" s="73" t="str">
        <f>IFERROR(VLOOKUP(Table3[[#This Row],[Make]], $E$2:$F$59, 2, FALSE), Table3[[#This Row],[Make]])</f>
        <v>Liftlux</v>
      </c>
      <c r="C481" s="72">
        <v>2</v>
      </c>
      <c r="H481" s="4" t="s">
        <v>603</v>
      </c>
      <c r="I481" s="98">
        <v>2</v>
      </c>
    </row>
    <row r="482" spans="1:9">
      <c r="A482" s="73" t="s">
        <v>665</v>
      </c>
      <c r="B482" s="73" t="str">
        <f>IFERROR(VLOOKUP(Table3[[#This Row],[Make]], $E$2:$F$59, 2, FALSE), Table3[[#This Row],[Make]])</f>
        <v>LONCIN</v>
      </c>
      <c r="C482" s="72">
        <v>2</v>
      </c>
      <c r="H482" s="4" t="s">
        <v>621</v>
      </c>
      <c r="I482" s="98">
        <v>2</v>
      </c>
    </row>
    <row r="483" spans="1:9">
      <c r="A483" s="73" t="s">
        <v>669</v>
      </c>
      <c r="B483" s="73" t="str">
        <f>IFERROR(VLOOKUP(Table3[[#This Row],[Make]], $E$2:$F$59, 2, FALSE), Table3[[#This Row],[Make]])</f>
        <v>Lorian</v>
      </c>
      <c r="C483" s="72">
        <v>2</v>
      </c>
      <c r="H483" s="4" t="s">
        <v>677</v>
      </c>
      <c r="I483" s="98">
        <v>2</v>
      </c>
    </row>
    <row r="484" spans="1:9">
      <c r="A484" s="73" t="s">
        <v>610</v>
      </c>
      <c r="B484" s="73" t="str">
        <f>IFERROR(VLOOKUP(Table3[[#This Row],[Make]], $E$2:$F$59, 2, FALSE), Table3[[#This Row],[Make]])</f>
        <v>Lueck</v>
      </c>
      <c r="C484" s="72">
        <v>2</v>
      </c>
      <c r="H484" s="4" t="s">
        <v>625</v>
      </c>
      <c r="I484" s="98">
        <v>2</v>
      </c>
    </row>
    <row r="485" spans="1:9">
      <c r="A485" s="73" t="s">
        <v>728</v>
      </c>
      <c r="B485" s="73" t="str">
        <f>IFERROR(VLOOKUP(Table3[[#This Row],[Make]], $E$2:$F$59, 2, FALSE), Table3[[#This Row],[Make]])</f>
        <v>MAGYAR SUZUKI</v>
      </c>
      <c r="C485" s="72">
        <v>2</v>
      </c>
      <c r="H485" s="4" t="s">
        <v>609</v>
      </c>
      <c r="I485" s="98">
        <v>2</v>
      </c>
    </row>
    <row r="486" spans="1:9">
      <c r="A486" s="73" t="s">
        <v>700</v>
      </c>
      <c r="B486" s="73" t="str">
        <f>IFERROR(VLOOKUP(Table3[[#This Row],[Make]], $E$2:$F$59, 2, FALSE), Table3[[#This Row],[Make]])</f>
        <v>Mahindra</v>
      </c>
      <c r="C486" s="72">
        <v>2</v>
      </c>
      <c r="H486" s="4" t="s">
        <v>606</v>
      </c>
      <c r="I486" s="98">
        <v>2</v>
      </c>
    </row>
    <row r="487" spans="1:9">
      <c r="A487" s="73" t="s">
        <v>725</v>
      </c>
      <c r="B487" s="73" t="str">
        <f>IFERROR(VLOOKUP(Table3[[#This Row],[Make]], $E$2:$F$59, 2, FALSE), Table3[[#This Row],[Make]])</f>
        <v>Maruti</v>
      </c>
      <c r="C487" s="72">
        <v>2</v>
      </c>
      <c r="H487" s="4" t="s">
        <v>720</v>
      </c>
      <c r="I487" s="98">
        <v>2</v>
      </c>
    </row>
    <row r="488" spans="1:9">
      <c r="A488" s="73" t="s">
        <v>597</v>
      </c>
      <c r="B488" s="73" t="str">
        <f>IFERROR(VLOOKUP(Table3[[#This Row],[Make]], $E$2:$F$59, 2, FALSE), Table3[[#This Row],[Make]])</f>
        <v>Masen</v>
      </c>
      <c r="C488" s="72">
        <v>2</v>
      </c>
      <c r="H488" s="4" t="s">
        <v>710</v>
      </c>
      <c r="I488" s="98">
        <v>2</v>
      </c>
    </row>
    <row r="489" spans="1:9">
      <c r="A489" s="73" t="s">
        <v>601</v>
      </c>
      <c r="B489" s="73" t="str">
        <f>IFERROR(VLOOKUP(Table3[[#This Row],[Make]], $E$2:$F$59, 2, FALSE), Table3[[#This Row],[Make]])</f>
        <v>Masey</v>
      </c>
      <c r="C489" s="72">
        <v>2</v>
      </c>
      <c r="H489" s="4" t="s">
        <v>599</v>
      </c>
      <c r="I489" s="98">
        <v>2</v>
      </c>
    </row>
    <row r="490" spans="1:9">
      <c r="A490" s="73" t="s">
        <v>661</v>
      </c>
      <c r="B490" s="73" t="str">
        <f>IFERROR(VLOOKUP(Table3[[#This Row],[Make]], $E$2:$F$59, 2, FALSE), Table3[[#This Row],[Make]])</f>
        <v>Megane Sedan</v>
      </c>
      <c r="C490" s="72">
        <v>2</v>
      </c>
      <c r="H490" s="4" t="s">
        <v>679</v>
      </c>
      <c r="I490" s="98">
        <v>2</v>
      </c>
    </row>
    <row r="491" spans="1:9">
      <c r="A491" s="73" t="s">
        <v>667</v>
      </c>
      <c r="B491" s="73" t="str">
        <f>IFERROR(VLOOKUP(Table3[[#This Row],[Make]], $E$2:$F$59, 2, FALSE), Table3[[#This Row],[Make]])</f>
        <v>MERLO PANARPMIC</v>
      </c>
      <c r="C491" s="72">
        <v>2</v>
      </c>
      <c r="E491" s="73"/>
      <c r="H491" s="4" t="s">
        <v>627</v>
      </c>
      <c r="I491" s="98">
        <v>2</v>
      </c>
    </row>
    <row r="492" spans="1:9">
      <c r="A492" s="73" t="s">
        <v>671</v>
      </c>
      <c r="B492" s="73" t="str">
        <f>IFERROR(VLOOKUP(Table3[[#This Row],[Make]], $E$2:$F$59, 2, FALSE), Table3[[#This Row],[Make]])</f>
        <v>Meterling</v>
      </c>
      <c r="C492" s="72">
        <v>2</v>
      </c>
      <c r="H492" s="4" t="s">
        <v>717</v>
      </c>
      <c r="I492" s="98">
        <v>2</v>
      </c>
    </row>
    <row r="493" spans="1:9">
      <c r="A493" s="73" t="s">
        <v>724</v>
      </c>
      <c r="B493" s="73" t="str">
        <f>IFERROR(VLOOKUP(Table3[[#This Row],[Make]], $E$2:$F$59, 2, FALSE), Table3[[#This Row],[Make]])</f>
        <v>MIK</v>
      </c>
      <c r="C493" s="72">
        <v>2</v>
      </c>
      <c r="H493" s="4" t="s">
        <v>643</v>
      </c>
      <c r="I493" s="98">
        <v>2</v>
      </c>
    </row>
    <row r="494" spans="1:9">
      <c r="A494" s="73" t="s">
        <v>732</v>
      </c>
      <c r="B494" s="73" t="str">
        <f>IFERROR(VLOOKUP(Table3[[#This Row],[Make]], $E$2:$F$59, 2, FALSE), Table3[[#This Row],[Make]])</f>
        <v>Minarelli</v>
      </c>
      <c r="C494" s="72">
        <v>2</v>
      </c>
      <c r="H494" s="4" t="s">
        <v>619</v>
      </c>
      <c r="I494" s="98">
        <v>2</v>
      </c>
    </row>
    <row r="495" spans="1:9">
      <c r="A495" s="73" t="s">
        <v>742</v>
      </c>
      <c r="B495" s="73" t="str">
        <f>IFERROR(VLOOKUP(Table3[[#This Row],[Make]], $E$2:$F$59, 2, FALSE), Table3[[#This Row],[Make]])</f>
        <v>Mlaz</v>
      </c>
      <c r="C495" s="72">
        <v>2</v>
      </c>
      <c r="H495" s="4" t="s">
        <v>716</v>
      </c>
      <c r="I495" s="98">
        <v>2</v>
      </c>
    </row>
    <row r="496" spans="1:9">
      <c r="A496" s="73" t="s">
        <v>704</v>
      </c>
      <c r="B496" s="73" t="str">
        <f>IFERROR(VLOOKUP(Table3[[#This Row],[Make]], $E$2:$F$59, 2, FALSE), Table3[[#This Row],[Make]])</f>
        <v>Moessbaure</v>
      </c>
      <c r="C496" s="72">
        <v>2</v>
      </c>
      <c r="H496" s="4" t="s">
        <v>654</v>
      </c>
      <c r="I496" s="98">
        <v>2</v>
      </c>
    </row>
    <row r="497" spans="1:9">
      <c r="A497" s="73" t="s">
        <v>685</v>
      </c>
      <c r="B497" s="73" t="str">
        <f>IFERROR(VLOOKUP(Table3[[#This Row],[Make]], $E$2:$F$59, 2, FALSE), Table3[[#This Row],[Make]])</f>
        <v>Mofa</v>
      </c>
      <c r="C497" s="72">
        <v>2</v>
      </c>
      <c r="H497" s="4" t="s">
        <v>693</v>
      </c>
      <c r="I497" s="98">
        <v>2</v>
      </c>
    </row>
    <row r="498" spans="1:9">
      <c r="A498" s="73" t="s">
        <v>602</v>
      </c>
      <c r="B498" s="73" t="str">
        <f>IFERROR(VLOOKUP(Table3[[#This Row],[Make]], $E$2:$F$59, 2, FALSE), Table3[[#This Row],[Make]])</f>
        <v>Moto B</v>
      </c>
      <c r="C498" s="72">
        <v>2</v>
      </c>
      <c r="H498" s="4" t="s">
        <v>637</v>
      </c>
      <c r="I498" s="98">
        <v>2</v>
      </c>
    </row>
    <row r="499" spans="1:9">
      <c r="A499" s="73" t="s">
        <v>612</v>
      </c>
      <c r="B499" s="73" t="str">
        <f>IFERROR(VLOOKUP(Table3[[#This Row],[Make]], $E$2:$F$59, 2, FALSE), Table3[[#This Row],[Make]])</f>
        <v>N.M.I.S.A</v>
      </c>
      <c r="C499" s="72">
        <v>2</v>
      </c>
      <c r="H499" s="4" t="s">
        <v>706</v>
      </c>
      <c r="I499" s="98">
        <v>2</v>
      </c>
    </row>
    <row r="500" spans="1:9">
      <c r="A500" s="73" t="s">
        <v>726</v>
      </c>
      <c r="B500" s="73" t="str">
        <f>IFERROR(VLOOKUP(Table3[[#This Row],[Make]], $E$2:$F$59, 2, FALSE), Table3[[#This Row],[Make]])</f>
        <v>New Holland</v>
      </c>
      <c r="C500" s="72">
        <v>2</v>
      </c>
      <c r="H500" s="4" t="s">
        <v>611</v>
      </c>
      <c r="I500" s="98">
        <v>2</v>
      </c>
    </row>
    <row r="501" spans="1:9">
      <c r="A501" s="73" t="s">
        <v>705</v>
      </c>
      <c r="B501" s="73" t="str">
        <f>IFERROR(VLOOKUP(Table3[[#This Row],[Make]], $E$2:$F$59, 2, FALSE), Table3[[#This Row],[Make]])</f>
        <v>NICOLAS</v>
      </c>
      <c r="C501" s="72">
        <v>2</v>
      </c>
      <c r="H501" s="4" t="s">
        <v>596</v>
      </c>
      <c r="I501" s="98">
        <v>2</v>
      </c>
    </row>
    <row r="502" spans="1:9">
      <c r="A502" s="73" t="s">
        <v>613</v>
      </c>
      <c r="B502" s="73" t="str">
        <f>IFERROR(VLOOKUP(Table3[[#This Row],[Make]], $E$2:$F$59, 2, FALSE), Table3[[#This Row],[Make]])</f>
        <v>Nissan</v>
      </c>
      <c r="C502" s="72">
        <v>2</v>
      </c>
      <c r="H502" s="4" t="s">
        <v>718</v>
      </c>
      <c r="I502" s="98">
        <v>2</v>
      </c>
    </row>
    <row r="503" spans="1:9">
      <c r="A503" s="73" t="s">
        <v>604</v>
      </c>
      <c r="B503" s="73" t="str">
        <f>IFERROR(VLOOKUP(Table3[[#This Row],[Make]], $E$2:$F$59, 2, FALSE), Table3[[#This Row],[Make]])</f>
        <v>Nooteboom</v>
      </c>
      <c r="C503" s="72">
        <v>2</v>
      </c>
      <c r="H503" s="4" t="s">
        <v>674</v>
      </c>
      <c r="I503" s="98">
        <v>2</v>
      </c>
    </row>
    <row r="504" spans="1:9">
      <c r="A504" s="73" t="s">
        <v>698</v>
      </c>
      <c r="B504" s="73" t="str">
        <f>IFERROR(VLOOKUP(Table3[[#This Row],[Make]], $E$2:$F$59, 2, FALSE), Table3[[#This Row],[Make]])</f>
        <v>Ovriga</v>
      </c>
      <c r="C504" s="72">
        <v>2</v>
      </c>
      <c r="H504" s="4" t="s">
        <v>673</v>
      </c>
      <c r="I504" s="98">
        <v>2</v>
      </c>
    </row>
    <row r="505" spans="1:9">
      <c r="A505" s="73" t="s">
        <v>708</v>
      </c>
      <c r="B505" s="73" t="str">
        <f>IFERROR(VLOOKUP(Table3[[#This Row],[Make]], $E$2:$F$59, 2, FALSE), Table3[[#This Row],[Make]])</f>
        <v>PA</v>
      </c>
      <c r="C505" s="72">
        <v>2</v>
      </c>
      <c r="H505" s="4" t="s">
        <v>659</v>
      </c>
      <c r="I505" s="98">
        <v>2</v>
      </c>
    </row>
    <row r="506" spans="1:9">
      <c r="A506" s="73" t="s">
        <v>600</v>
      </c>
      <c r="B506" s="73" t="str">
        <f>IFERROR(VLOOKUP(Table3[[#This Row],[Make]], $E$2:$F$59, 2, FALSE), Table3[[#This Row],[Make]])</f>
        <v>Pantiac</v>
      </c>
      <c r="C506" s="72">
        <v>2</v>
      </c>
      <c r="H506" s="4" t="s">
        <v>640</v>
      </c>
      <c r="I506" s="98">
        <v>2</v>
      </c>
    </row>
    <row r="507" spans="1:9">
      <c r="A507" s="73" t="s">
        <v>712</v>
      </c>
      <c r="B507" s="73" t="str">
        <f>IFERROR(VLOOKUP(Table3[[#This Row],[Make]], $E$2:$F$59, 2, FALSE), Table3[[#This Row],[Make]])</f>
        <v>Peter</v>
      </c>
      <c r="C507" s="72">
        <v>2</v>
      </c>
      <c r="H507" s="4" t="s">
        <v>642</v>
      </c>
      <c r="I507" s="98">
        <v>2</v>
      </c>
    </row>
    <row r="508" spans="1:9">
      <c r="A508" s="73" t="s">
        <v>719</v>
      </c>
      <c r="B508" s="73" t="str">
        <f>IFERROR(VLOOKUP(Table3[[#This Row],[Make]], $E$2:$F$59, 2, FALSE), Table3[[#This Row],[Make]])</f>
        <v>PGO</v>
      </c>
      <c r="C508" s="72">
        <v>2</v>
      </c>
      <c r="H508" s="4" t="s">
        <v>645</v>
      </c>
      <c r="I508" s="98">
        <v>2</v>
      </c>
    </row>
    <row r="509" spans="1:9">
      <c r="A509" s="73" t="s">
        <v>639</v>
      </c>
      <c r="B509" s="73" t="str">
        <f>IFERROR(VLOOKUP(Table3[[#This Row],[Make]], $E$2:$F$59, 2, FALSE), Table3[[#This Row],[Make]])</f>
        <v>PHL</v>
      </c>
      <c r="C509" s="72">
        <v>2</v>
      </c>
      <c r="H509" s="4" t="s">
        <v>723</v>
      </c>
      <c r="I509" s="98">
        <v>2</v>
      </c>
    </row>
    <row r="510" spans="1:9">
      <c r="A510" s="73" t="s">
        <v>603</v>
      </c>
      <c r="B510" s="73" t="str">
        <f>IFERROR(VLOOKUP(Table3[[#This Row],[Make]], $E$2:$F$59, 2, FALSE), Table3[[#This Row],[Make]])</f>
        <v>POLY NORM</v>
      </c>
      <c r="C510" s="72">
        <v>2</v>
      </c>
      <c r="H510" s="4" t="s">
        <v>594</v>
      </c>
      <c r="I510" s="98">
        <v>2</v>
      </c>
    </row>
    <row r="511" spans="1:9">
      <c r="A511" s="73" t="s">
        <v>621</v>
      </c>
      <c r="B511" s="73" t="str">
        <f>IFERROR(VLOOKUP(Table3[[#This Row],[Make]], $E$2:$F$59, 2, FALSE), Table3[[#This Row],[Make]])</f>
        <v>Progres Labin</v>
      </c>
      <c r="C511" s="72">
        <v>2</v>
      </c>
      <c r="H511" s="4" t="s">
        <v>709</v>
      </c>
      <c r="I511" s="98">
        <v>2</v>
      </c>
    </row>
    <row r="512" spans="1:9">
      <c r="A512" s="73" t="s">
        <v>677</v>
      </c>
      <c r="B512" s="73" t="str">
        <f>IFERROR(VLOOKUP(Table3[[#This Row],[Make]], $E$2:$F$59, 2, FALSE), Table3[[#This Row],[Make]])</f>
        <v>Rimorchio</v>
      </c>
      <c r="C512" s="72">
        <v>2</v>
      </c>
      <c r="H512" s="4" t="s">
        <v>635</v>
      </c>
      <c r="I512" s="98">
        <v>2</v>
      </c>
    </row>
    <row r="513" spans="1:9">
      <c r="A513" s="73" t="s">
        <v>625</v>
      </c>
      <c r="B513" s="73" t="str">
        <f>IFERROR(VLOOKUP(Table3[[#This Row],[Make]], $E$2:$F$59, 2, FALSE), Table3[[#This Row],[Make]])</f>
        <v>Roller</v>
      </c>
      <c r="C513" s="72">
        <v>2</v>
      </c>
      <c r="H513" s="4" t="s">
        <v>664</v>
      </c>
      <c r="I513" s="98">
        <v>2</v>
      </c>
    </row>
    <row r="514" spans="1:9">
      <c r="A514" s="73" t="s">
        <v>609</v>
      </c>
      <c r="B514" s="73" t="str">
        <f>IFERROR(VLOOKUP(Table3[[#This Row],[Make]], $E$2:$F$59, 2, FALSE), Table3[[#This Row],[Make]])</f>
        <v>Rolls Royce</v>
      </c>
      <c r="C514" s="72">
        <v>2</v>
      </c>
      <c r="H514" s="4" t="s">
        <v>636</v>
      </c>
      <c r="I514" s="98">
        <v>2</v>
      </c>
    </row>
    <row r="515" spans="1:9">
      <c r="A515" s="73" t="s">
        <v>606</v>
      </c>
      <c r="B515" s="73" t="str">
        <f>IFERROR(VLOOKUP(Table3[[#This Row],[Make]], $E$2:$F$59, 2, FALSE), Table3[[#This Row],[Make]])</f>
        <v>RSA</v>
      </c>
      <c r="C515" s="72">
        <v>2</v>
      </c>
      <c r="H515" s="4" t="s">
        <v>735</v>
      </c>
      <c r="I515" s="98">
        <v>2</v>
      </c>
    </row>
    <row r="516" spans="1:9">
      <c r="A516" s="73" t="s">
        <v>720</v>
      </c>
      <c r="B516" s="73" t="str">
        <f>IFERROR(VLOOKUP(Table3[[#This Row],[Make]], $E$2:$F$59, 2, FALSE), Table3[[#This Row],[Make]])</f>
        <v>Sachentransportanhanger</v>
      </c>
      <c r="C516" s="72">
        <v>2</v>
      </c>
      <c r="H516" s="4" t="s">
        <v>696</v>
      </c>
      <c r="I516" s="98">
        <v>2</v>
      </c>
    </row>
    <row r="517" spans="1:9">
      <c r="A517" s="73" t="s">
        <v>710</v>
      </c>
      <c r="B517" s="73" t="str">
        <f>IFERROR(VLOOKUP(Table3[[#This Row],[Make]], $E$2:$F$59, 2, FALSE), Table3[[#This Row],[Make]])</f>
        <v>SAK</v>
      </c>
      <c r="C517" s="72">
        <v>2</v>
      </c>
      <c r="H517" s="4" t="s">
        <v>657</v>
      </c>
      <c r="I517" s="98">
        <v>2</v>
      </c>
    </row>
    <row r="518" spans="1:9">
      <c r="A518" s="73" t="s">
        <v>599</v>
      </c>
      <c r="B518" s="73" t="str">
        <f>IFERROR(VLOOKUP(Table3[[#This Row],[Make]], $E$2:$F$59, 2, FALSE), Table3[[#This Row],[Make]])</f>
        <v>Sanh Kipper</v>
      </c>
      <c r="C518" s="72">
        <v>2</v>
      </c>
      <c r="H518" s="4" t="s">
        <v>692</v>
      </c>
      <c r="I518" s="98">
        <v>2</v>
      </c>
    </row>
    <row r="519" spans="1:9">
      <c r="A519" s="73" t="s">
        <v>679</v>
      </c>
      <c r="B519" s="73" t="str">
        <f>IFERROR(VLOOKUP(Table3[[#This Row],[Make]], $E$2:$F$59, 2, FALSE), Table3[[#This Row],[Make]])</f>
        <v>Sanyang</v>
      </c>
      <c r="C519" s="72">
        <v>2</v>
      </c>
      <c r="H519" s="4" t="s">
        <v>697</v>
      </c>
      <c r="I519" s="98">
        <v>2</v>
      </c>
    </row>
    <row r="520" spans="1:9">
      <c r="A520" s="73" t="s">
        <v>627</v>
      </c>
      <c r="B520" s="73" t="str">
        <f>IFERROR(VLOOKUP(Table3[[#This Row],[Make]], $E$2:$F$59, 2, FALSE), Table3[[#This Row],[Make]])</f>
        <v>Sauer</v>
      </c>
      <c r="C520" s="72">
        <v>2</v>
      </c>
      <c r="H520" s="4" t="s">
        <v>683</v>
      </c>
      <c r="I520" s="98">
        <v>2</v>
      </c>
    </row>
    <row r="521" spans="1:9">
      <c r="A521" s="73" t="s">
        <v>717</v>
      </c>
      <c r="B521" s="73" t="str">
        <f>IFERROR(VLOOKUP(Table3[[#This Row],[Make]], $E$2:$F$59, 2, FALSE), Table3[[#This Row],[Make]])</f>
        <v>Schroeder</v>
      </c>
      <c r="C521" s="72">
        <v>2</v>
      </c>
      <c r="H521" s="4" t="s">
        <v>653</v>
      </c>
      <c r="I521" s="98">
        <v>2</v>
      </c>
    </row>
    <row r="522" spans="1:9">
      <c r="A522" s="73" t="s">
        <v>655</v>
      </c>
      <c r="B522" s="73" t="str">
        <f>IFERROR(VLOOKUP(Table3[[#This Row],[Make]], $E$2:$F$59, 2, FALSE), Table3[[#This Row],[Make]])</f>
        <v>Seat</v>
      </c>
      <c r="C522" s="72">
        <v>2</v>
      </c>
      <c r="H522" s="4" t="s">
        <v>660</v>
      </c>
      <c r="I522" s="98">
        <v>2</v>
      </c>
    </row>
    <row r="523" spans="1:9">
      <c r="A523" s="73" t="s">
        <v>643</v>
      </c>
      <c r="B523" s="73" t="str">
        <f>IFERROR(VLOOKUP(Table3[[#This Row],[Make]], $E$2:$F$59, 2, FALSE), Table3[[#This Row],[Make]])</f>
        <v>SEMI TRAILER</v>
      </c>
      <c r="C523" s="72">
        <v>2</v>
      </c>
      <c r="H523" s="4" t="s">
        <v>737</v>
      </c>
      <c r="I523" s="98">
        <v>2</v>
      </c>
    </row>
    <row r="524" spans="1:9">
      <c r="A524" s="73" t="s">
        <v>619</v>
      </c>
      <c r="B524" s="73" t="str">
        <f>IFERROR(VLOOKUP(Table3[[#This Row],[Make]], $E$2:$F$59, 2, FALSE), Table3[[#This Row],[Make]])</f>
        <v>SM</v>
      </c>
      <c r="C524" s="72">
        <v>2</v>
      </c>
      <c r="H524" s="4" t="s">
        <v>1126</v>
      </c>
      <c r="I524" s="98">
        <v>1</v>
      </c>
    </row>
    <row r="525" spans="1:9">
      <c r="A525" s="73" t="s">
        <v>716</v>
      </c>
      <c r="B525" s="73" t="str">
        <f>IFERROR(VLOOKUP(Table3[[#This Row],[Make]], $E$2:$F$59, 2, FALSE), Table3[[#This Row],[Make]])</f>
        <v>SOMMER</v>
      </c>
      <c r="C525" s="72">
        <v>2</v>
      </c>
      <c r="H525" s="4" t="s">
        <v>846</v>
      </c>
      <c r="I525" s="98">
        <v>1</v>
      </c>
    </row>
    <row r="526" spans="1:9">
      <c r="A526" s="73" t="s">
        <v>654</v>
      </c>
      <c r="B526" s="73" t="str">
        <f>IFERROR(VLOOKUP(Table3[[#This Row],[Make]], $E$2:$F$59, 2, FALSE), Table3[[#This Row],[Make]])</f>
        <v>Sovab(F)</v>
      </c>
      <c r="C526" s="72">
        <v>2</v>
      </c>
      <c r="H526" s="4" t="s">
        <v>1026</v>
      </c>
      <c r="I526" s="98">
        <v>1</v>
      </c>
    </row>
    <row r="527" spans="1:9">
      <c r="A527" s="73" t="s">
        <v>693</v>
      </c>
      <c r="B527" s="73" t="str">
        <f>IFERROR(VLOOKUP(Table3[[#This Row],[Make]], $E$2:$F$59, 2, FALSE), Table3[[#This Row],[Make]])</f>
        <v>Srem Trailor</v>
      </c>
      <c r="C527" s="72">
        <v>2</v>
      </c>
      <c r="H527" s="4" t="s">
        <v>749</v>
      </c>
      <c r="I527" s="98">
        <v>1</v>
      </c>
    </row>
    <row r="528" spans="1:9">
      <c r="A528" s="73" t="s">
        <v>637</v>
      </c>
      <c r="B528" s="73" t="str">
        <f>IFERROR(VLOOKUP(Table3[[#This Row],[Make]], $E$2:$F$59, 2, FALSE), Table3[[#This Row],[Make]])</f>
        <v>Sren Gen Trafil</v>
      </c>
      <c r="C528" s="72">
        <v>2</v>
      </c>
      <c r="H528" s="4" t="s">
        <v>1086</v>
      </c>
      <c r="I528" s="98">
        <v>1</v>
      </c>
    </row>
    <row r="529" spans="1:9">
      <c r="A529" s="73" t="s">
        <v>706</v>
      </c>
      <c r="B529" s="73" t="str">
        <f>IFERROR(VLOOKUP(Table3[[#This Row],[Make]], $E$2:$F$59, 2, FALSE), Table3[[#This Row],[Make]])</f>
        <v>Steyr Puch</v>
      </c>
      <c r="C529" s="72">
        <v>2</v>
      </c>
      <c r="H529" s="4" t="s">
        <v>1044</v>
      </c>
      <c r="I529" s="98">
        <v>1</v>
      </c>
    </row>
    <row r="530" spans="1:9">
      <c r="A530" s="73" t="s">
        <v>611</v>
      </c>
      <c r="B530" s="73" t="str">
        <f>IFERROR(VLOOKUP(Table3[[#This Row],[Make]], $E$2:$F$59, 2, FALSE), Table3[[#This Row],[Make]])</f>
        <v>Super</v>
      </c>
      <c r="C530" s="72">
        <v>2</v>
      </c>
      <c r="H530" s="4" t="s">
        <v>1284</v>
      </c>
      <c r="I530" s="98">
        <v>1</v>
      </c>
    </row>
    <row r="531" spans="1:9">
      <c r="A531" s="73" t="s">
        <v>596</v>
      </c>
      <c r="B531" s="73" t="str">
        <f>IFERROR(VLOOKUP(Table3[[#This Row],[Make]], $E$2:$F$59, 2, FALSE), Table3[[#This Row],[Make]])</f>
        <v>Tecnokar</v>
      </c>
      <c r="C531" s="72">
        <v>2</v>
      </c>
      <c r="H531" s="4" t="s">
        <v>1343</v>
      </c>
      <c r="I531" s="98">
        <v>1</v>
      </c>
    </row>
    <row r="532" spans="1:9">
      <c r="A532" s="73" t="s">
        <v>718</v>
      </c>
      <c r="B532" s="73" t="str">
        <f>IFERROR(VLOOKUP(Table3[[#This Row],[Make]], $E$2:$F$59, 2, FALSE), Table3[[#This Row],[Make]])</f>
        <v>Temsa</v>
      </c>
      <c r="C532" s="72">
        <v>2</v>
      </c>
      <c r="H532" s="4" t="s">
        <v>976</v>
      </c>
      <c r="I532" s="98">
        <v>1</v>
      </c>
    </row>
    <row r="533" spans="1:9">
      <c r="A533" s="73" t="s">
        <v>674</v>
      </c>
      <c r="B533" s="73" t="str">
        <f>IFERROR(VLOOKUP(Table3[[#This Row],[Make]], $E$2:$F$59, 2, FALSE), Table3[[#This Row],[Make]])</f>
        <v>Toma Vinkovic</v>
      </c>
      <c r="C533" s="72">
        <v>2</v>
      </c>
      <c r="H533" s="4" t="s">
        <v>1224</v>
      </c>
      <c r="I533" s="98">
        <v>1</v>
      </c>
    </row>
    <row r="534" spans="1:9">
      <c r="A534" s="73" t="s">
        <v>673</v>
      </c>
      <c r="B534" s="73" t="str">
        <f>IFERROR(VLOOKUP(Table3[[#This Row],[Make]], $E$2:$F$59, 2, FALSE), Table3[[#This Row],[Make]])</f>
        <v>Toyo Kogyo</v>
      </c>
      <c r="C534" s="72">
        <v>2</v>
      </c>
      <c r="H534" s="4" t="s">
        <v>1151</v>
      </c>
      <c r="I534" s="98">
        <v>1</v>
      </c>
    </row>
    <row r="535" spans="1:9">
      <c r="A535" s="73" t="s">
        <v>736</v>
      </c>
      <c r="B535" s="73" t="str">
        <f>IFERROR(VLOOKUP(Table3[[#This Row],[Make]], $E$2:$F$59, 2, FALSE), Table3[[#This Row],[Make]])</f>
        <v>Toyota</v>
      </c>
      <c r="C535" s="72">
        <v>2</v>
      </c>
      <c r="H535" s="4" t="s">
        <v>907</v>
      </c>
      <c r="I535" s="98">
        <v>1</v>
      </c>
    </row>
    <row r="536" spans="1:9">
      <c r="A536" s="73" t="s">
        <v>659</v>
      </c>
      <c r="B536" s="73" t="str">
        <f>IFERROR(VLOOKUP(Table3[[#This Row],[Make]], $E$2:$F$59, 2, FALSE), Table3[[#This Row],[Make]])</f>
        <v>Traktor</v>
      </c>
      <c r="C536" s="72">
        <v>2</v>
      </c>
      <c r="H536" s="4" t="s">
        <v>969</v>
      </c>
      <c r="I536" s="98">
        <v>1</v>
      </c>
    </row>
    <row r="537" spans="1:9">
      <c r="A537" s="73" t="s">
        <v>640</v>
      </c>
      <c r="B537" s="73" t="str">
        <f>IFERROR(VLOOKUP(Table3[[#This Row],[Make]], $E$2:$F$59, 2, FALSE), Table3[[#This Row],[Make]])</f>
        <v>Trivelsonda</v>
      </c>
      <c r="C537" s="72">
        <v>2</v>
      </c>
      <c r="H537" s="4" t="s">
        <v>1146</v>
      </c>
      <c r="I537" s="98">
        <v>1</v>
      </c>
    </row>
    <row r="538" spans="1:9">
      <c r="A538" s="73" t="s">
        <v>642</v>
      </c>
      <c r="B538" s="73" t="str">
        <f>IFERROR(VLOOKUP(Table3[[#This Row],[Make]], $E$2:$F$59, 2, FALSE), Table3[[#This Row],[Make]])</f>
        <v>TWG VAN</v>
      </c>
      <c r="C538" s="72">
        <v>2</v>
      </c>
      <c r="H538" s="4" t="s">
        <v>1254</v>
      </c>
      <c r="I538" s="98">
        <v>1</v>
      </c>
    </row>
    <row r="539" spans="1:9">
      <c r="A539" s="73" t="s">
        <v>645</v>
      </c>
      <c r="B539" s="73" t="str">
        <f>IFERROR(VLOOKUP(Table3[[#This Row],[Make]], $E$2:$F$59, 2, FALSE), Table3[[#This Row],[Make]])</f>
        <v>UAZ</v>
      </c>
      <c r="C539" s="72">
        <v>2</v>
      </c>
      <c r="H539" s="4" t="s">
        <v>1309</v>
      </c>
      <c r="I539" s="98">
        <v>1</v>
      </c>
    </row>
    <row r="540" spans="1:9">
      <c r="A540" s="73" t="s">
        <v>723</v>
      </c>
      <c r="B540" s="73" t="str">
        <f>IFERROR(VLOOKUP(Table3[[#This Row],[Make]], $E$2:$F$59, 2, FALSE), Table3[[#This Row],[Make]])</f>
        <v>Ultrasan</v>
      </c>
      <c r="C540" s="72">
        <v>2</v>
      </c>
      <c r="H540" s="4" t="s">
        <v>1227</v>
      </c>
      <c r="I540" s="98">
        <v>1</v>
      </c>
    </row>
    <row r="541" spans="1:9">
      <c r="A541" s="73" t="s">
        <v>594</v>
      </c>
      <c r="B541" s="73" t="str">
        <f>IFERROR(VLOOKUP(Table3[[#This Row],[Make]], $E$2:$F$59, 2, FALSE), Table3[[#This Row],[Make]])</f>
        <v>Umberto Pjacen</v>
      </c>
      <c r="C541" s="72">
        <v>2</v>
      </c>
      <c r="H541" s="4" t="s">
        <v>1045</v>
      </c>
      <c r="I541" s="98">
        <v>1</v>
      </c>
    </row>
    <row r="542" spans="1:9">
      <c r="A542" s="73" t="s">
        <v>709</v>
      </c>
      <c r="B542" s="73" t="str">
        <f>IFERROR(VLOOKUP(Table3[[#This Row],[Make]], $E$2:$F$59, 2, FALSE), Table3[[#This Row],[Make]])</f>
        <v>Ursus</v>
      </c>
      <c r="C542" s="72">
        <v>2</v>
      </c>
      <c r="H542" s="4" t="s">
        <v>750</v>
      </c>
      <c r="I542" s="98">
        <v>1</v>
      </c>
    </row>
    <row r="543" spans="1:9">
      <c r="A543" s="73" t="s">
        <v>635</v>
      </c>
      <c r="B543" s="73" t="str">
        <f>IFERROR(VLOOKUP(Table3[[#This Row],[Make]], $E$2:$F$59, 2, FALSE), Table3[[#This Row],[Make]])</f>
        <v>VMoto</v>
      </c>
      <c r="C543" s="72">
        <v>2</v>
      </c>
      <c r="H543" s="4" t="s">
        <v>1276</v>
      </c>
      <c r="I543" s="98">
        <v>1</v>
      </c>
    </row>
    <row r="544" spans="1:9">
      <c r="A544" s="73" t="s">
        <v>664</v>
      </c>
      <c r="B544" s="73" t="str">
        <f>IFERROR(VLOOKUP(Table3[[#This Row],[Make]], $E$2:$F$59, 2, FALSE), Table3[[#This Row],[Make]])</f>
        <v>VOGELZANG</v>
      </c>
      <c r="C544" s="72">
        <v>2</v>
      </c>
      <c r="H544" s="4" t="s">
        <v>1261</v>
      </c>
      <c r="I544" s="98">
        <v>1</v>
      </c>
    </row>
    <row r="545" spans="1:9">
      <c r="A545" s="73" t="s">
        <v>636</v>
      </c>
      <c r="B545" s="73" t="str">
        <f>IFERROR(VLOOKUP(Table3[[#This Row],[Make]], $E$2:$F$59, 2, FALSE), Table3[[#This Row],[Make]])</f>
        <v>Wagen Meyer</v>
      </c>
      <c r="C545" s="72">
        <v>2</v>
      </c>
      <c r="H545" s="4" t="s">
        <v>1289</v>
      </c>
      <c r="I545" s="98">
        <v>1</v>
      </c>
    </row>
    <row r="546" spans="1:9">
      <c r="A546" s="73" t="s">
        <v>735</v>
      </c>
      <c r="B546" s="73" t="str">
        <f>IFERROR(VLOOKUP(Table3[[#This Row],[Make]], $E$2:$F$59, 2, FALSE), Table3[[#This Row],[Make]])</f>
        <v>Wagenbouw Hapert</v>
      </c>
      <c r="C546" s="72">
        <v>2</v>
      </c>
      <c r="H546" s="4" t="s">
        <v>867</v>
      </c>
      <c r="I546" s="98">
        <v>1</v>
      </c>
    </row>
    <row r="547" spans="1:9">
      <c r="A547" s="73" t="s">
        <v>696</v>
      </c>
      <c r="B547" s="73" t="str">
        <f>IFERROR(VLOOKUP(Table3[[#This Row],[Make]], $E$2:$F$59, 2, FALSE), Table3[[#This Row],[Make]])</f>
        <v>WEKA</v>
      </c>
      <c r="C547" s="72">
        <v>2</v>
      </c>
      <c r="H547" s="4" t="s">
        <v>866</v>
      </c>
      <c r="I547" s="98">
        <v>1</v>
      </c>
    </row>
    <row r="548" spans="1:9">
      <c r="A548" s="73" t="s">
        <v>657</v>
      </c>
      <c r="B548" s="73" t="str">
        <f>IFERROR(VLOOKUP(Table3[[#This Row],[Make]], $E$2:$F$59, 2, FALSE), Table3[[#This Row],[Make]])</f>
        <v>Wellmeyer Heinrich</v>
      </c>
      <c r="C548" s="72">
        <v>2</v>
      </c>
      <c r="H548" s="4" t="s">
        <v>1345</v>
      </c>
      <c r="I548" s="98">
        <v>1</v>
      </c>
    </row>
    <row r="549" spans="1:9">
      <c r="A549" s="73" t="s">
        <v>692</v>
      </c>
      <c r="B549" s="73" t="str">
        <f>IFERROR(VLOOKUP(Table3[[#This Row],[Make]], $E$2:$F$59, 2, FALSE), Table3[[#This Row],[Make]])</f>
        <v>Wolg Autow vaz su</v>
      </c>
      <c r="C549" s="72">
        <v>2</v>
      </c>
      <c r="H549" s="4" t="s">
        <v>1051</v>
      </c>
      <c r="I549" s="98">
        <v>1</v>
      </c>
    </row>
    <row r="550" spans="1:9">
      <c r="A550" s="73" t="s">
        <v>697</v>
      </c>
      <c r="B550" s="73" t="str">
        <f>IFERROR(VLOOKUP(Table3[[#This Row],[Make]], $E$2:$F$59, 2, FALSE), Table3[[#This Row],[Make]])</f>
        <v>Wuhl</v>
      </c>
      <c r="C550" s="72">
        <v>2</v>
      </c>
      <c r="H550" s="4" t="s">
        <v>961</v>
      </c>
      <c r="I550" s="98">
        <v>1</v>
      </c>
    </row>
    <row r="551" spans="1:9">
      <c r="A551" s="73" t="s">
        <v>683</v>
      </c>
      <c r="B551" s="73" t="str">
        <f>IFERROR(VLOOKUP(Table3[[#This Row],[Make]], $E$2:$F$59, 2, FALSE), Table3[[#This Row],[Make]])</f>
        <v>Yamasaki</v>
      </c>
      <c r="C551" s="72">
        <v>2</v>
      </c>
      <c r="H551" s="4" t="s">
        <v>1034</v>
      </c>
      <c r="I551" s="98">
        <v>1</v>
      </c>
    </row>
    <row r="552" spans="1:9">
      <c r="A552" s="73" t="s">
        <v>653</v>
      </c>
      <c r="B552" s="73" t="str">
        <f>IFERROR(VLOOKUP(Table3[[#This Row],[Make]], $E$2:$F$59, 2, FALSE), Table3[[#This Row],[Make]])</f>
        <v>Zetor</v>
      </c>
      <c r="C552" s="72">
        <v>2</v>
      </c>
      <c r="H552" s="4" t="s">
        <v>1281</v>
      </c>
      <c r="I552" s="98">
        <v>1</v>
      </c>
    </row>
    <row r="553" spans="1:9">
      <c r="A553" s="73" t="s">
        <v>660</v>
      </c>
      <c r="B553" s="73" t="str">
        <f>IFERROR(VLOOKUP(Table3[[#This Row],[Make]], $E$2:$F$59, 2, FALSE), Table3[[#This Row],[Make]])</f>
        <v>ZPC Swidinik Spolka</v>
      </c>
      <c r="C553" s="72">
        <v>2</v>
      </c>
      <c r="H553" s="4" t="s">
        <v>1125</v>
      </c>
      <c r="I553" s="98">
        <v>1</v>
      </c>
    </row>
    <row r="554" spans="1:9">
      <c r="A554" s="73" t="s">
        <v>737</v>
      </c>
      <c r="B554" s="73" t="str">
        <f>IFERROR(VLOOKUP(Table3[[#This Row],[Make]], $E$2:$F$59, 2, FALSE), Table3[[#This Row],[Make]])</f>
        <v>Zuck</v>
      </c>
      <c r="C554" s="72">
        <v>2</v>
      </c>
      <c r="H554" s="4" t="s">
        <v>1039</v>
      </c>
      <c r="I554" s="98">
        <v>1</v>
      </c>
    </row>
    <row r="555" spans="1:9">
      <c r="A555" s="73" t="s">
        <v>956</v>
      </c>
      <c r="B555" s="73" t="str">
        <f>IFERROR(VLOOKUP(Table3[[#This Row],[Make]], $E$2:$F$59, 2, FALSE), Table3[[#This Row],[Make]])</f>
        <v>Unknown</v>
      </c>
      <c r="C555" s="72">
        <v>1</v>
      </c>
      <c r="H555" s="4" t="s">
        <v>983</v>
      </c>
      <c r="I555" s="98">
        <v>1</v>
      </c>
    </row>
    <row r="556" spans="1:9">
      <c r="A556" s="73" t="s">
        <v>1126</v>
      </c>
      <c r="B556" s="73" t="str">
        <f>IFERROR(VLOOKUP(Table3[[#This Row],[Make]], $E$2:$F$59, 2, FALSE), Table3[[#This Row],[Make]])</f>
        <v>AANHanger</v>
      </c>
      <c r="C556" s="72">
        <v>1</v>
      </c>
      <c r="H556" s="4" t="s">
        <v>762</v>
      </c>
      <c r="I556" s="98">
        <v>1</v>
      </c>
    </row>
    <row r="557" spans="1:9">
      <c r="A557" s="73" t="s">
        <v>846</v>
      </c>
      <c r="B557" s="73" t="str">
        <f>IFERROR(VLOOKUP(Table3[[#This Row],[Make]], $E$2:$F$59, 2, FALSE), Table3[[#This Row],[Make]])</f>
        <v>ABB Privesy</v>
      </c>
      <c r="C557" s="72">
        <v>1</v>
      </c>
      <c r="H557" s="4" t="s">
        <v>964</v>
      </c>
      <c r="I557" s="98">
        <v>1</v>
      </c>
    </row>
    <row r="558" spans="1:9">
      <c r="A558" s="73" t="s">
        <v>1026</v>
      </c>
      <c r="B558" s="73" t="str">
        <f>IFERROR(VLOOKUP(Table3[[#This Row],[Make]], $E$2:$F$59, 2, FALSE), Table3[[#This Row],[Make]])</f>
        <v>Abbey Country Dorset</v>
      </c>
      <c r="C558" s="72">
        <v>1</v>
      </c>
      <c r="H558" s="4" t="s">
        <v>1238</v>
      </c>
      <c r="I558" s="98">
        <v>1</v>
      </c>
    </row>
    <row r="559" spans="1:9">
      <c r="A559" s="73" t="s">
        <v>749</v>
      </c>
      <c r="B559" s="73" t="str">
        <f>IFERROR(VLOOKUP(Table3[[#This Row],[Make]], $E$2:$F$59, 2, FALSE), Table3[[#This Row],[Make]])</f>
        <v>Ackerman Frughauf</v>
      </c>
      <c r="C559" s="72">
        <v>1</v>
      </c>
      <c r="H559" s="4" t="s">
        <v>1239</v>
      </c>
      <c r="I559" s="98">
        <v>1</v>
      </c>
    </row>
    <row r="560" spans="1:9">
      <c r="A560" s="73" t="s">
        <v>1086</v>
      </c>
      <c r="B560" s="73" t="str">
        <f>IFERROR(VLOOKUP(Table3[[#This Row],[Make]], $E$2:$F$59, 2, FALSE), Table3[[#This Row],[Make]])</f>
        <v>Actomex</v>
      </c>
      <c r="C560" s="72">
        <v>1</v>
      </c>
      <c r="H560" s="4" t="s">
        <v>827</v>
      </c>
      <c r="I560" s="98">
        <v>1</v>
      </c>
    </row>
    <row r="561" spans="1:9">
      <c r="A561" s="73" t="s">
        <v>1044</v>
      </c>
      <c r="B561" s="73" t="str">
        <f>IFERROR(VLOOKUP(Table3[[#This Row],[Make]], $E$2:$F$59, 2, FALSE), Table3[[#This Row],[Make]])</f>
        <v>Acura</v>
      </c>
      <c r="C561" s="72">
        <v>1</v>
      </c>
      <c r="H561" s="4" t="s">
        <v>1049</v>
      </c>
      <c r="I561" s="98">
        <v>1</v>
      </c>
    </row>
    <row r="562" spans="1:9">
      <c r="A562" s="73" t="s">
        <v>1284</v>
      </c>
      <c r="B562" s="73" t="str">
        <f>IFERROR(VLOOKUP(Table3[[#This Row],[Make]], $E$2:$F$59, 2, FALSE), Table3[[#This Row],[Make]])</f>
        <v>Adamoli</v>
      </c>
      <c r="C562" s="72">
        <v>1</v>
      </c>
      <c r="H562" s="4" t="s">
        <v>918</v>
      </c>
      <c r="I562" s="98">
        <v>1</v>
      </c>
    </row>
    <row r="563" spans="1:9">
      <c r="A563" s="73" t="s">
        <v>1343</v>
      </c>
      <c r="B563" s="73" t="str">
        <f>IFERROR(VLOOKUP(Table3[[#This Row],[Make]], $E$2:$F$59, 2, FALSE), Table3[[#This Row],[Make]])</f>
        <v>Adly Moto</v>
      </c>
      <c r="C563" s="72">
        <v>1</v>
      </c>
      <c r="H563" s="4" t="s">
        <v>810</v>
      </c>
      <c r="I563" s="98">
        <v>1</v>
      </c>
    </row>
    <row r="564" spans="1:9">
      <c r="A564" s="73" t="s">
        <v>976</v>
      </c>
      <c r="B564" s="73" t="str">
        <f>IFERROR(VLOOKUP(Table3[[#This Row],[Make]], $E$2:$F$59, 2, FALSE), Table3[[#This Row],[Make]])</f>
        <v>Aebi</v>
      </c>
      <c r="C564" s="72">
        <v>1</v>
      </c>
      <c r="H564" s="4" t="s">
        <v>1311</v>
      </c>
      <c r="I564" s="98">
        <v>1</v>
      </c>
    </row>
    <row r="565" spans="1:9">
      <c r="A565" s="73" t="s">
        <v>1224</v>
      </c>
      <c r="B565" s="73" t="str">
        <f>IFERROR(VLOOKUP(Table3[[#This Row],[Make]], $E$2:$F$59, 2, FALSE), Table3[[#This Row],[Make]])</f>
        <v>AGIDE</v>
      </c>
      <c r="C565" s="72">
        <v>1</v>
      </c>
      <c r="H565" s="4" t="s">
        <v>1036</v>
      </c>
      <c r="I565" s="98">
        <v>1</v>
      </c>
    </row>
    <row r="566" spans="1:9">
      <c r="A566" s="73" t="s">
        <v>1151</v>
      </c>
      <c r="B566" s="73" t="str">
        <f>IFERROR(VLOOKUP(Table3[[#This Row],[Make]], $E$2:$F$59, 2, FALSE), Table3[[#This Row],[Make]])</f>
        <v>Ahangewvagen</v>
      </c>
      <c r="C566" s="72">
        <v>1</v>
      </c>
      <c r="H566" s="4" t="s">
        <v>889</v>
      </c>
      <c r="I566" s="98">
        <v>1</v>
      </c>
    </row>
    <row r="567" spans="1:9">
      <c r="A567" s="73" t="s">
        <v>907</v>
      </c>
      <c r="B567" s="73" t="str">
        <f>IFERROR(VLOOKUP(Table3[[#This Row],[Make]], $E$2:$F$59, 2, FALSE), Table3[[#This Row],[Make]])</f>
        <v>AHP</v>
      </c>
      <c r="C567" s="72">
        <v>1</v>
      </c>
      <c r="H567" s="4" t="s">
        <v>998</v>
      </c>
      <c r="I567" s="98">
        <v>1</v>
      </c>
    </row>
    <row r="568" spans="1:9">
      <c r="A568" s="73" t="s">
        <v>811</v>
      </c>
      <c r="B568" s="73" t="str">
        <f>IFERROR(VLOOKUP(Table3[[#This Row],[Make]], $E$2:$F$59, 2, FALSE), Table3[[#This Row],[Make]])</f>
        <v>Alfa Romeo</v>
      </c>
      <c r="C568" s="72">
        <v>1</v>
      </c>
      <c r="H568" s="4" t="s">
        <v>1263</v>
      </c>
      <c r="I568" s="98">
        <v>1</v>
      </c>
    </row>
    <row r="569" spans="1:9">
      <c r="A569" s="73" t="s">
        <v>969</v>
      </c>
      <c r="B569" s="73" t="str">
        <f>IFERROR(VLOOKUP(Table3[[#This Row],[Make]], $E$2:$F$59, 2, FALSE), Table3[[#This Row],[Make]])</f>
        <v>Alpina</v>
      </c>
      <c r="C569" s="72">
        <v>1</v>
      </c>
      <c r="H569" s="4" t="s">
        <v>1144</v>
      </c>
      <c r="I569" s="98">
        <v>1</v>
      </c>
    </row>
    <row r="570" spans="1:9">
      <c r="A570" s="73" t="s">
        <v>1146</v>
      </c>
      <c r="B570" s="73" t="str">
        <f>IFERROR(VLOOKUP(Table3[[#This Row],[Make]], $E$2:$F$59, 2, FALSE), Table3[[#This Row],[Make]])</f>
        <v>Altinordu</v>
      </c>
      <c r="C570" s="72">
        <v>1</v>
      </c>
      <c r="H570" s="4" t="s">
        <v>1186</v>
      </c>
      <c r="I570" s="98">
        <v>1</v>
      </c>
    </row>
    <row r="571" spans="1:9">
      <c r="A571" s="73" t="s">
        <v>1254</v>
      </c>
      <c r="B571" s="73" t="str">
        <f>IFERROR(VLOOKUP(Table3[[#This Row],[Make]], $E$2:$F$59, 2, FALSE), Table3[[#This Row],[Make]])</f>
        <v>Anh schoelch</v>
      </c>
      <c r="C571" s="72">
        <v>1</v>
      </c>
      <c r="H571" s="4" t="s">
        <v>1279</v>
      </c>
      <c r="I571" s="98">
        <v>1</v>
      </c>
    </row>
    <row r="572" spans="1:9">
      <c r="A572" s="73" t="s">
        <v>1309</v>
      </c>
      <c r="B572" s="73" t="str">
        <f>IFERROR(VLOOKUP(Table3[[#This Row],[Make]], $E$2:$F$59, 2, FALSE), Table3[[#This Row],[Make]])</f>
        <v>Antonio Carraro</v>
      </c>
      <c r="C572" s="72">
        <v>1</v>
      </c>
      <c r="H572" s="4" t="s">
        <v>1164</v>
      </c>
      <c r="I572" s="98">
        <v>1</v>
      </c>
    </row>
    <row r="573" spans="1:9">
      <c r="A573" s="73" t="s">
        <v>1227</v>
      </c>
      <c r="B573" s="73" t="str">
        <f>IFERROR(VLOOKUP(Table3[[#This Row],[Make]], $E$2:$F$59, 2, FALSE), Table3[[#This Row],[Make]])</f>
        <v>AP</v>
      </c>
      <c r="C573" s="72">
        <v>1</v>
      </c>
      <c r="H573" s="4" t="s">
        <v>1087</v>
      </c>
      <c r="I573" s="98">
        <v>1</v>
      </c>
    </row>
    <row r="574" spans="1:9">
      <c r="A574" s="73" t="s">
        <v>872</v>
      </c>
      <c r="B574" s="73" t="str">
        <f>IFERROR(VLOOKUP(Table3[[#This Row],[Make]], $E$2:$F$59, 2, FALSE), Table3[[#This Row],[Make]])</f>
        <v>Aprilia</v>
      </c>
      <c r="C574" s="72">
        <v>1</v>
      </c>
      <c r="H574" s="4" t="s">
        <v>898</v>
      </c>
      <c r="I574" s="98">
        <v>1</v>
      </c>
    </row>
    <row r="575" spans="1:9">
      <c r="A575" s="73" t="s">
        <v>1045</v>
      </c>
      <c r="B575" s="73" t="str">
        <f>IFERROR(VLOOKUP(Table3[[#This Row],[Make]], $E$2:$F$59, 2, FALSE), Table3[[#This Row],[Make]])</f>
        <v>Aro</v>
      </c>
      <c r="C575" s="72">
        <v>1</v>
      </c>
      <c r="H575" s="4" t="s">
        <v>1055</v>
      </c>
      <c r="I575" s="98">
        <v>1</v>
      </c>
    </row>
    <row r="576" spans="1:9">
      <c r="A576" s="73" t="s">
        <v>750</v>
      </c>
      <c r="B576" s="73" t="str">
        <f>IFERROR(VLOOKUP(Table3[[#This Row],[Make]], $E$2:$F$59, 2, FALSE), Table3[[#This Row],[Make]])</f>
        <v>Asca Demico</v>
      </c>
      <c r="C576" s="72">
        <v>1</v>
      </c>
      <c r="H576" s="4" t="s">
        <v>892</v>
      </c>
      <c r="I576" s="98">
        <v>1</v>
      </c>
    </row>
    <row r="577" spans="1:9">
      <c r="A577" s="73" t="s">
        <v>1276</v>
      </c>
      <c r="B577" s="73" t="str">
        <f>IFERROR(VLOOKUP(Table3[[#This Row],[Make]], $E$2:$F$59, 2, FALSE), Table3[[#This Row],[Make]])</f>
        <v>Asia Motors</v>
      </c>
      <c r="C577" s="72">
        <v>1</v>
      </c>
      <c r="H577" s="4" t="s">
        <v>869</v>
      </c>
      <c r="I577" s="98">
        <v>1</v>
      </c>
    </row>
    <row r="578" spans="1:9">
      <c r="A578" s="73" t="s">
        <v>1261</v>
      </c>
      <c r="B578" s="73" t="str">
        <f>IFERROR(VLOOKUP(Table3[[#This Row],[Make]], $E$2:$F$59, 2, FALSE), Table3[[#This Row],[Make]])</f>
        <v>ATM</v>
      </c>
      <c r="C578" s="72">
        <v>1</v>
      </c>
      <c r="H578" s="4" t="s">
        <v>802</v>
      </c>
      <c r="I578" s="98">
        <v>1</v>
      </c>
    </row>
    <row r="579" spans="1:9">
      <c r="A579" s="73" t="s">
        <v>1289</v>
      </c>
      <c r="B579" s="73" t="str">
        <f>IFERROR(VLOOKUP(Table3[[#This Row],[Make]], $E$2:$F$59, 2, FALSE), Table3[[#This Row],[Make]])</f>
        <v>Atv/Mot</v>
      </c>
      <c r="C579" s="72">
        <v>1</v>
      </c>
      <c r="H579" s="4" t="s">
        <v>863</v>
      </c>
      <c r="I579" s="98">
        <v>1</v>
      </c>
    </row>
    <row r="580" spans="1:9">
      <c r="A580" s="73" t="s">
        <v>867</v>
      </c>
      <c r="B580" s="73" t="str">
        <f>IFERROR(VLOOKUP(Table3[[#This Row],[Make]], $E$2:$F$59, 2, FALSE), Table3[[#This Row],[Make]])</f>
        <v>Aurere</v>
      </c>
      <c r="C580" s="72">
        <v>1</v>
      </c>
      <c r="H580" s="4" t="s">
        <v>753</v>
      </c>
      <c r="I580" s="98">
        <v>1</v>
      </c>
    </row>
    <row r="581" spans="1:9">
      <c r="A581" s="73" t="s">
        <v>866</v>
      </c>
      <c r="B581" s="73" t="str">
        <f>IFERROR(VLOOKUP(Table3[[#This Row],[Make]], $E$2:$F$59, 2, FALSE), Table3[[#This Row],[Make]])</f>
        <v>Autocarro</v>
      </c>
      <c r="C581" s="72">
        <v>1</v>
      </c>
      <c r="H581" s="4" t="s">
        <v>1155</v>
      </c>
      <c r="I581" s="98">
        <v>1</v>
      </c>
    </row>
    <row r="582" spans="1:9">
      <c r="A582" s="73" t="s">
        <v>1345</v>
      </c>
      <c r="B582" s="73" t="str">
        <f>IFERROR(VLOOKUP(Table3[[#This Row],[Make]], $E$2:$F$59, 2, FALSE), Table3[[#This Row],[Make]])</f>
        <v>Autolatina Brasil SA</v>
      </c>
      <c r="C582" s="72">
        <v>1</v>
      </c>
      <c r="H582" s="4" t="s">
        <v>1002</v>
      </c>
      <c r="I582" s="98">
        <v>1</v>
      </c>
    </row>
    <row r="583" spans="1:9">
      <c r="A583" s="73" t="s">
        <v>1051</v>
      </c>
      <c r="B583" s="73" t="str">
        <f>IFERROR(VLOOKUP(Table3[[#This Row],[Make]], $E$2:$F$59, 2, FALSE), Table3[[#This Row],[Make]])</f>
        <v>AUWARTER</v>
      </c>
      <c r="C583" s="72">
        <v>1</v>
      </c>
      <c r="H583" s="4" t="s">
        <v>978</v>
      </c>
      <c r="I583" s="98">
        <v>1</v>
      </c>
    </row>
    <row r="584" spans="1:9">
      <c r="A584" s="73" t="s">
        <v>961</v>
      </c>
      <c r="B584" s="73" t="str">
        <f>IFERROR(VLOOKUP(Table3[[#This Row],[Make]], $E$2:$F$59, 2, FALSE), Table3[[#This Row],[Make]])</f>
        <v>Avtoprikolka</v>
      </c>
      <c r="C584" s="72">
        <v>1</v>
      </c>
      <c r="H584" s="4" t="s">
        <v>922</v>
      </c>
      <c r="I584" s="98">
        <v>1</v>
      </c>
    </row>
    <row r="585" spans="1:9">
      <c r="A585" s="73" t="s">
        <v>1034</v>
      </c>
      <c r="B585" s="73" t="str">
        <f>IFERROR(VLOOKUP(Table3[[#This Row],[Make]], $E$2:$F$59, 2, FALSE), Table3[[#This Row],[Make]])</f>
        <v>B.Bilanchi</v>
      </c>
      <c r="C585" s="72">
        <v>1</v>
      </c>
      <c r="H585" s="4" t="s">
        <v>912</v>
      </c>
      <c r="I585" s="98">
        <v>1</v>
      </c>
    </row>
    <row r="586" spans="1:9">
      <c r="A586" s="73" t="s">
        <v>1281</v>
      </c>
      <c r="B586" s="73" t="str">
        <f>IFERROR(VLOOKUP(Table3[[#This Row],[Make]], $E$2:$F$59, 2, FALSE), Table3[[#This Row],[Make]])</f>
        <v>Backhoe</v>
      </c>
      <c r="C586" s="72">
        <v>1</v>
      </c>
      <c r="H586" s="4" t="s">
        <v>1193</v>
      </c>
      <c r="I586" s="98">
        <v>1</v>
      </c>
    </row>
    <row r="587" spans="1:9">
      <c r="A587" s="73" t="s">
        <v>1125</v>
      </c>
      <c r="B587" s="73" t="str">
        <f>IFERROR(VLOOKUP(Table3[[#This Row],[Make]], $E$2:$F$59, 2, FALSE), Table3[[#This Row],[Make]])</f>
        <v>Barents</v>
      </c>
      <c r="C587" s="72">
        <v>1</v>
      </c>
      <c r="H587" s="4" t="s">
        <v>1274</v>
      </c>
      <c r="I587" s="98">
        <v>1</v>
      </c>
    </row>
    <row r="588" spans="1:9">
      <c r="A588" s="73" t="s">
        <v>1039</v>
      </c>
      <c r="B588" s="73" t="str">
        <f>IFERROR(VLOOKUP(Table3[[#This Row],[Make]], $E$2:$F$59, 2, FALSE), Table3[[#This Row],[Make]])</f>
        <v>Barossa Motor</v>
      </c>
      <c r="C588" s="72">
        <v>1</v>
      </c>
      <c r="H588" s="4" t="s">
        <v>1093</v>
      </c>
      <c r="I588" s="98">
        <v>1</v>
      </c>
    </row>
    <row r="589" spans="1:9">
      <c r="A589" s="73" t="s">
        <v>983</v>
      </c>
      <c r="B589" s="73" t="str">
        <f>IFERROR(VLOOKUP(Table3[[#This Row],[Make]], $E$2:$F$59, 2, FALSE), Table3[[#This Row],[Make]])</f>
        <v>Barthau Anhaengerrbau</v>
      </c>
      <c r="C589" s="72">
        <v>1</v>
      </c>
      <c r="H589" s="4" t="s">
        <v>904</v>
      </c>
      <c r="I589" s="98">
        <v>1</v>
      </c>
    </row>
    <row r="590" spans="1:9">
      <c r="A590" s="73" t="s">
        <v>762</v>
      </c>
      <c r="B590" s="73" t="str">
        <f>IFERROR(VLOOKUP(Table3[[#This Row],[Make]], $E$2:$F$59, 2, FALSE), Table3[[#This Row],[Make]])</f>
        <v>Bashan</v>
      </c>
      <c r="C590" s="72">
        <v>1</v>
      </c>
      <c r="H590" s="4" t="s">
        <v>1272</v>
      </c>
      <c r="I590" s="98">
        <v>1</v>
      </c>
    </row>
    <row r="591" spans="1:9">
      <c r="A591" s="73" t="s">
        <v>964</v>
      </c>
      <c r="B591" s="73" t="str">
        <f>IFERROR(VLOOKUP(Table3[[#This Row],[Make]], $E$2:$F$59, 2, FALSE), Table3[[#This Row],[Make]])</f>
        <v>BATION</v>
      </c>
      <c r="C591" s="72">
        <v>1</v>
      </c>
      <c r="H591" s="4" t="s">
        <v>1174</v>
      </c>
      <c r="I591" s="98">
        <v>1</v>
      </c>
    </row>
    <row r="592" spans="1:9">
      <c r="A592" s="73" t="s">
        <v>1238</v>
      </c>
      <c r="B592" s="73" t="str">
        <f>IFERROR(VLOOKUP(Table3[[#This Row],[Make]], $E$2:$F$59, 2, FALSE), Table3[[#This Row],[Make]])</f>
        <v>BBS  Brandys</v>
      </c>
      <c r="C592" s="72">
        <v>1</v>
      </c>
      <c r="H592" s="4" t="s">
        <v>1303</v>
      </c>
      <c r="I592" s="98">
        <v>1</v>
      </c>
    </row>
    <row r="593" spans="1:9">
      <c r="A593" s="73" t="s">
        <v>1239</v>
      </c>
      <c r="B593" s="73" t="str">
        <f>IFERROR(VLOOKUP(Table3[[#This Row],[Make]], $E$2:$F$59, 2, FALSE), Table3[[#This Row],[Make]])</f>
        <v>BCW</v>
      </c>
      <c r="C593" s="72">
        <v>1</v>
      </c>
      <c r="H593" s="4" t="s">
        <v>1163</v>
      </c>
      <c r="I593" s="98">
        <v>1</v>
      </c>
    </row>
    <row r="594" spans="1:9">
      <c r="A594" s="73" t="s">
        <v>827</v>
      </c>
      <c r="B594" s="73" t="str">
        <f>IFERROR(VLOOKUP(Table3[[#This Row],[Make]], $E$2:$F$59, 2, FALSE), Table3[[#This Row],[Make]])</f>
        <v>Bedford</v>
      </c>
      <c r="C594" s="72">
        <v>1</v>
      </c>
      <c r="H594" s="4" t="s">
        <v>1331</v>
      </c>
      <c r="I594" s="98">
        <v>1</v>
      </c>
    </row>
    <row r="595" spans="1:9">
      <c r="A595" s="73" t="s">
        <v>1049</v>
      </c>
      <c r="B595" s="73" t="str">
        <f>IFERROR(VLOOKUP(Table3[[#This Row],[Make]], $E$2:$F$59, 2, FALSE), Table3[[#This Row],[Make]])</f>
        <v>Belorus</v>
      </c>
      <c r="C595" s="72">
        <v>1</v>
      </c>
      <c r="H595" s="4" t="s">
        <v>847</v>
      </c>
      <c r="I595" s="98">
        <v>1</v>
      </c>
    </row>
    <row r="596" spans="1:9">
      <c r="A596" s="73" t="s">
        <v>918</v>
      </c>
      <c r="B596" s="73" t="str">
        <f>IFERROR(VLOOKUP(Table3[[#This Row],[Make]], $E$2:$F$59, 2, FALSE), Table3[[#This Row],[Make]])</f>
        <v>Beograd</v>
      </c>
      <c r="C596" s="72">
        <v>1</v>
      </c>
      <c r="H596" s="4" t="s">
        <v>1058</v>
      </c>
      <c r="I596" s="98">
        <v>1</v>
      </c>
    </row>
    <row r="597" spans="1:9">
      <c r="A597" s="73" t="s">
        <v>810</v>
      </c>
      <c r="B597" s="73" t="str">
        <f>IFERROR(VLOOKUP(Table3[[#This Row],[Make]], $E$2:$F$59, 2, FALSE), Table3[[#This Row],[Make]])</f>
        <v>Bero Leisinger</v>
      </c>
      <c r="C597" s="72">
        <v>1</v>
      </c>
      <c r="H597" s="4" t="s">
        <v>1099</v>
      </c>
      <c r="I597" s="98">
        <v>1</v>
      </c>
    </row>
    <row r="598" spans="1:9">
      <c r="A598" s="73" t="s">
        <v>1311</v>
      </c>
      <c r="B598" s="73" t="str">
        <f>IFERROR(VLOOKUP(Table3[[#This Row],[Make]], $E$2:$F$59, 2, FALSE), Table3[[#This Row],[Make]])</f>
        <v>Bertoja</v>
      </c>
      <c r="C598" s="72">
        <v>1</v>
      </c>
      <c r="H598" s="4" t="s">
        <v>1083</v>
      </c>
      <c r="I598" s="98">
        <v>1</v>
      </c>
    </row>
    <row r="599" spans="1:9">
      <c r="A599" s="73" t="s">
        <v>1036</v>
      </c>
      <c r="B599" s="73" t="str">
        <f>IFERROR(VLOOKUP(Table3[[#This Row],[Make]], $E$2:$F$59, 2, FALSE), Table3[[#This Row],[Make]])</f>
        <v>Bertoja (I)</v>
      </c>
      <c r="C599" s="72">
        <v>1</v>
      </c>
      <c r="H599" s="4" t="s">
        <v>1068</v>
      </c>
      <c r="I599" s="98">
        <v>1</v>
      </c>
    </row>
    <row r="600" spans="1:9">
      <c r="A600" s="73" t="s">
        <v>889</v>
      </c>
      <c r="B600" s="73" t="str">
        <f>IFERROR(VLOOKUP(Table3[[#This Row],[Make]], $E$2:$F$59, 2, FALSE), Table3[[#This Row],[Make]])</f>
        <v>Bertoja Supercondor</v>
      </c>
      <c r="C600" s="72">
        <v>1</v>
      </c>
      <c r="H600" s="4" t="s">
        <v>861</v>
      </c>
      <c r="I600" s="98">
        <v>1</v>
      </c>
    </row>
    <row r="601" spans="1:9">
      <c r="A601" s="73" t="s">
        <v>998</v>
      </c>
      <c r="B601" s="73" t="str">
        <f>IFERROR(VLOOKUP(Table3[[#This Row],[Make]], $E$2:$F$59, 2, FALSE), Table3[[#This Row],[Make]])</f>
        <v>BERYBAL</v>
      </c>
      <c r="C601" s="72">
        <v>1</v>
      </c>
      <c r="H601" s="4" t="s">
        <v>1060</v>
      </c>
      <c r="I601" s="98">
        <v>1</v>
      </c>
    </row>
    <row r="602" spans="1:9">
      <c r="A602" s="73" t="s">
        <v>1263</v>
      </c>
      <c r="B602" s="73" t="str">
        <f>IFERROR(VLOOKUP(Table3[[#This Row],[Make]], $E$2:$F$59, 2, FALSE), Table3[[#This Row],[Make]])</f>
        <v>BFW</v>
      </c>
      <c r="C602" s="72">
        <v>1</v>
      </c>
      <c r="H602" s="4" t="s">
        <v>1306</v>
      </c>
      <c r="I602" s="98">
        <v>1</v>
      </c>
    </row>
    <row r="603" spans="1:9">
      <c r="A603" s="73" t="s">
        <v>1144</v>
      </c>
      <c r="B603" s="73" t="str">
        <f>IFERROR(VLOOKUP(Table3[[#This Row],[Make]], $E$2:$F$59, 2, FALSE), Table3[[#This Row],[Make]])</f>
        <v>Biberach</v>
      </c>
      <c r="C603" s="72">
        <v>1</v>
      </c>
      <c r="H603" s="4" t="s">
        <v>989</v>
      </c>
      <c r="I603" s="98">
        <v>1</v>
      </c>
    </row>
    <row r="604" spans="1:9">
      <c r="A604" s="73" t="s">
        <v>1186</v>
      </c>
      <c r="B604" s="73" t="str">
        <f>IFERROR(VLOOKUP(Table3[[#This Row],[Make]], $E$2:$F$59, 2, FALSE), Table3[[#This Row],[Make]])</f>
        <v>Big Dog</v>
      </c>
      <c r="C604" s="72">
        <v>1</v>
      </c>
      <c r="H604" s="4" t="s">
        <v>974</v>
      </c>
      <c r="I604" s="98">
        <v>1</v>
      </c>
    </row>
    <row r="605" spans="1:9">
      <c r="A605" s="73" t="s">
        <v>1279</v>
      </c>
      <c r="B605" s="73" t="str">
        <f>IFERROR(VLOOKUP(Table3[[#This Row],[Make]], $E$2:$F$59, 2, FALSE), Table3[[#This Row],[Make]])</f>
        <v>Biomenroehr</v>
      </c>
      <c r="C605" s="72">
        <v>1</v>
      </c>
      <c r="H605" s="4" t="s">
        <v>1097</v>
      </c>
      <c r="I605" s="98">
        <v>1</v>
      </c>
    </row>
    <row r="606" spans="1:9">
      <c r="A606" s="73" t="s">
        <v>1164</v>
      </c>
      <c r="B606" s="73" t="str">
        <f>IFERROR(VLOOKUP(Table3[[#This Row],[Make]], $E$2:$F$59, 2, FALSE), Table3[[#This Row],[Make]])</f>
        <v>Birrel</v>
      </c>
      <c r="C606" s="72">
        <v>1</v>
      </c>
      <c r="H606" s="4" t="s">
        <v>1137</v>
      </c>
      <c r="I606" s="98">
        <v>1</v>
      </c>
    </row>
    <row r="607" spans="1:9">
      <c r="A607" s="73" t="s">
        <v>1087</v>
      </c>
      <c r="B607" s="73" t="str">
        <f>IFERROR(VLOOKUP(Table3[[#This Row],[Make]], $E$2:$F$59, 2, FALSE), Table3[[#This Row],[Make]])</f>
        <v>Blauhard</v>
      </c>
      <c r="C607" s="72">
        <v>1</v>
      </c>
      <c r="H607" s="4" t="s">
        <v>1307</v>
      </c>
      <c r="I607" s="98">
        <v>1</v>
      </c>
    </row>
    <row r="608" spans="1:9">
      <c r="A608" s="73" t="s">
        <v>1014</v>
      </c>
      <c r="B608" s="73" t="str">
        <f>IFERROR(VLOOKUP(Table3[[#This Row],[Make]], $E$2:$F$59, 2, FALSE), Table3[[#This Row],[Make]])</f>
        <v>BMW</v>
      </c>
      <c r="C608" s="72">
        <v>1</v>
      </c>
      <c r="H608" s="4" t="s">
        <v>1128</v>
      </c>
      <c r="I608" s="98">
        <v>1</v>
      </c>
    </row>
    <row r="609" spans="1:9">
      <c r="A609" s="73" t="s">
        <v>972</v>
      </c>
      <c r="B609" s="73" t="str">
        <f>IFERROR(VLOOKUP(Table3[[#This Row],[Make]], $E$2:$F$59, 2, FALSE), Table3[[#This Row],[Make]])</f>
        <v>BMW</v>
      </c>
      <c r="C609" s="72">
        <v>1</v>
      </c>
      <c r="H609" s="4" t="s">
        <v>1283</v>
      </c>
      <c r="I609" s="98">
        <v>1</v>
      </c>
    </row>
    <row r="610" spans="1:9">
      <c r="A610" s="73" t="s">
        <v>898</v>
      </c>
      <c r="B610" s="73" t="str">
        <f>IFERROR(VLOOKUP(Table3[[#This Row],[Make]], $E$2:$F$59, 2, FALSE), Table3[[#This Row],[Make]])</f>
        <v>Bockmann</v>
      </c>
      <c r="C610" s="72">
        <v>1</v>
      </c>
      <c r="H610" s="4" t="s">
        <v>934</v>
      </c>
      <c r="I610" s="98">
        <v>1</v>
      </c>
    </row>
    <row r="611" spans="1:9">
      <c r="A611" s="73" t="s">
        <v>1055</v>
      </c>
      <c r="B611" s="73" t="str">
        <f>IFERROR(VLOOKUP(Table3[[#This Row],[Make]], $E$2:$F$59, 2, FALSE), Table3[[#This Row],[Make]])</f>
        <v>Bodden</v>
      </c>
      <c r="C611" s="72">
        <v>1</v>
      </c>
      <c r="H611" s="4" t="s">
        <v>780</v>
      </c>
      <c r="I611" s="98">
        <v>1</v>
      </c>
    </row>
    <row r="612" spans="1:9">
      <c r="A612" s="73" t="s">
        <v>892</v>
      </c>
      <c r="B612" s="73" t="str">
        <f>IFERROR(VLOOKUP(Table3[[#This Row],[Make]], $E$2:$F$59, 2, FALSE), Table3[[#This Row],[Make]])</f>
        <v>BOECKKMANN</v>
      </c>
      <c r="C612" s="72">
        <v>1</v>
      </c>
      <c r="H612" s="4" t="s">
        <v>986</v>
      </c>
      <c r="I612" s="98">
        <v>1</v>
      </c>
    </row>
    <row r="613" spans="1:9">
      <c r="A613" s="73" t="s">
        <v>869</v>
      </c>
      <c r="B613" s="73" t="str">
        <f>IFERROR(VLOOKUP(Table3[[#This Row],[Make]], $E$2:$F$59, 2, FALSE), Table3[[#This Row],[Make]])</f>
        <v>Boeseler</v>
      </c>
      <c r="C613" s="72">
        <v>1</v>
      </c>
      <c r="H613" s="4" t="s">
        <v>1326</v>
      </c>
      <c r="I613" s="98">
        <v>1</v>
      </c>
    </row>
    <row r="614" spans="1:9">
      <c r="A614" s="73" t="s">
        <v>802</v>
      </c>
      <c r="B614" s="73" t="str">
        <f>IFERROR(VLOOKUP(Table3[[#This Row],[Make]], $E$2:$F$59, 2, FALSE), Table3[[#This Row],[Make]])</f>
        <v>Bombarder</v>
      </c>
      <c r="C614" s="72">
        <v>1</v>
      </c>
      <c r="H614" s="4" t="s">
        <v>784</v>
      </c>
      <c r="I614" s="98">
        <v>1</v>
      </c>
    </row>
    <row r="615" spans="1:9">
      <c r="A615" s="73" t="s">
        <v>863</v>
      </c>
      <c r="B615" s="73" t="str">
        <f>IFERROR(VLOOKUP(Table3[[#This Row],[Make]], $E$2:$F$59, 2, FALSE), Table3[[#This Row],[Make]])</f>
        <v>Bombardier</v>
      </c>
      <c r="C615" s="72">
        <v>1</v>
      </c>
      <c r="H615" s="4" t="s">
        <v>1020</v>
      </c>
      <c r="I615" s="98">
        <v>1</v>
      </c>
    </row>
    <row r="616" spans="1:9">
      <c r="A616" s="73" t="s">
        <v>753</v>
      </c>
      <c r="B616" s="73" t="str">
        <f>IFERROR(VLOOKUP(Table3[[#This Row],[Make]], $E$2:$F$59, 2, FALSE), Table3[[#This Row],[Make]])</f>
        <v>Boom Trikes</v>
      </c>
      <c r="C616" s="72">
        <v>1</v>
      </c>
      <c r="H616" s="4" t="s">
        <v>911</v>
      </c>
      <c r="I616" s="98">
        <v>1</v>
      </c>
    </row>
    <row r="617" spans="1:9">
      <c r="A617" s="73" t="s">
        <v>1155</v>
      </c>
      <c r="B617" s="73" t="str">
        <f>IFERROR(VLOOKUP(Table3[[#This Row],[Make]], $E$2:$F$59, 2, FALSE), Table3[[#This Row],[Make]])</f>
        <v>Boro</v>
      </c>
      <c r="C617" s="72">
        <v>1</v>
      </c>
      <c r="H617" s="4" t="s">
        <v>1256</v>
      </c>
      <c r="I617" s="98">
        <v>1</v>
      </c>
    </row>
    <row r="618" spans="1:9">
      <c r="A618" s="73" t="s">
        <v>1002</v>
      </c>
      <c r="B618" s="73" t="str">
        <f>IFERROR(VLOOKUP(Table3[[#This Row],[Make]], $E$2:$F$59, 2, FALSE), Table3[[#This Row],[Make]])</f>
        <v>Bouwsar</v>
      </c>
      <c r="C618" s="72">
        <v>1</v>
      </c>
      <c r="H618" s="4" t="s">
        <v>1112</v>
      </c>
      <c r="I618" s="98">
        <v>1</v>
      </c>
    </row>
    <row r="619" spans="1:9">
      <c r="A619" s="73" t="s">
        <v>978</v>
      </c>
      <c r="B619" s="73" t="str">
        <f>IFERROR(VLOOKUP(Table3[[#This Row],[Make]], $E$2:$F$59, 2, FALSE), Table3[[#This Row],[Make]])</f>
        <v>Briab</v>
      </c>
      <c r="C619" s="72">
        <v>1</v>
      </c>
      <c r="H619" s="4" t="s">
        <v>1223</v>
      </c>
      <c r="I619" s="98">
        <v>1</v>
      </c>
    </row>
    <row r="620" spans="1:9">
      <c r="A620" s="73" t="s">
        <v>922</v>
      </c>
      <c r="B620" s="73" t="str">
        <f>IFERROR(VLOOKUP(Table3[[#This Row],[Make]], $E$2:$F$59, 2, FALSE), Table3[[#This Row],[Make]])</f>
        <v>Brilliance</v>
      </c>
      <c r="C620" s="72">
        <v>1</v>
      </c>
      <c r="H620" s="4" t="s">
        <v>1153</v>
      </c>
      <c r="I620" s="98">
        <v>1</v>
      </c>
    </row>
    <row r="621" spans="1:9">
      <c r="A621" s="73" t="s">
        <v>912</v>
      </c>
      <c r="B621" s="73" t="str">
        <f>IFERROR(VLOOKUP(Table3[[#This Row],[Make]], $E$2:$F$59, 2, FALSE), Table3[[#This Row],[Make]])</f>
        <v>Brinkmann</v>
      </c>
      <c r="C621" s="72">
        <v>1</v>
      </c>
      <c r="H621" s="4" t="s">
        <v>936</v>
      </c>
      <c r="I621" s="98">
        <v>1</v>
      </c>
    </row>
    <row r="622" spans="1:9">
      <c r="A622" s="73" t="s">
        <v>1193</v>
      </c>
      <c r="B622" s="73" t="str">
        <f>IFERROR(VLOOKUP(Table3[[#This Row],[Make]], $E$2:$F$59, 2, FALSE), Table3[[#This Row],[Make]])</f>
        <v>Broshuls</v>
      </c>
      <c r="C622" s="72">
        <v>1</v>
      </c>
      <c r="H622" s="4" t="s">
        <v>1316</v>
      </c>
      <c r="I622" s="98">
        <v>1</v>
      </c>
    </row>
    <row r="623" spans="1:9">
      <c r="A623" s="73" t="s">
        <v>1274</v>
      </c>
      <c r="B623" s="73" t="str">
        <f>IFERROR(VLOOKUP(Table3[[#This Row],[Make]], $E$2:$F$59, 2, FALSE), Table3[[#This Row],[Make]])</f>
        <v>Brosmuis</v>
      </c>
      <c r="C623" s="72">
        <v>1</v>
      </c>
      <c r="H623" s="4" t="s">
        <v>1294</v>
      </c>
      <c r="I623" s="98">
        <v>1</v>
      </c>
    </row>
    <row r="624" spans="1:9">
      <c r="A624" s="73" t="s">
        <v>1093</v>
      </c>
      <c r="B624" s="73" t="str">
        <f>IFERROR(VLOOKUP(Table3[[#This Row],[Make]], $E$2:$F$59, 2, FALSE), Table3[[#This Row],[Make]])</f>
        <v>BRP CAN AM</v>
      </c>
      <c r="C624" s="72">
        <v>1</v>
      </c>
      <c r="H624" s="4" t="s">
        <v>1101</v>
      </c>
      <c r="I624" s="98">
        <v>1</v>
      </c>
    </row>
    <row r="625" spans="1:9">
      <c r="A625" s="73" t="s">
        <v>904</v>
      </c>
      <c r="B625" s="73" t="str">
        <f>IFERROR(VLOOKUP(Table3[[#This Row],[Make]], $E$2:$F$59, 2, FALSE), Table3[[#This Row],[Make]])</f>
        <v>Bruhlmann</v>
      </c>
      <c r="C625" s="72">
        <v>1</v>
      </c>
      <c r="H625" s="4" t="s">
        <v>947</v>
      </c>
      <c r="I625" s="98">
        <v>1</v>
      </c>
    </row>
    <row r="626" spans="1:9">
      <c r="A626" s="73" t="s">
        <v>1272</v>
      </c>
      <c r="B626" s="73" t="str">
        <f>IFERROR(VLOOKUP(Table3[[#This Row],[Make]], $E$2:$F$59, 2, FALSE), Table3[[#This Row],[Make]])</f>
        <v>BT  125</v>
      </c>
      <c r="C626" s="72">
        <v>1</v>
      </c>
      <c r="H626" s="4" t="s">
        <v>1232</v>
      </c>
      <c r="I626" s="98">
        <v>1</v>
      </c>
    </row>
    <row r="627" spans="1:9">
      <c r="A627" s="73" t="s">
        <v>1174</v>
      </c>
      <c r="B627" s="73" t="str">
        <f>IFERROR(VLOOKUP(Table3[[#This Row],[Make]], $E$2:$F$59, 2, FALSE), Table3[[#This Row],[Make]])</f>
        <v>BT 125</v>
      </c>
      <c r="C627" s="72">
        <v>1</v>
      </c>
      <c r="H627" s="4" t="s">
        <v>1231</v>
      </c>
      <c r="I627" s="98">
        <v>1</v>
      </c>
    </row>
    <row r="628" spans="1:9">
      <c r="A628" s="73" t="s">
        <v>1303</v>
      </c>
      <c r="B628" s="73" t="str">
        <f>IFERROR(VLOOKUP(Table3[[#This Row],[Make]], $E$2:$F$59, 2, FALSE), Table3[[#This Row],[Make]])</f>
        <v>BTM</v>
      </c>
      <c r="C628" s="72">
        <v>1</v>
      </c>
      <c r="H628" s="4" t="s">
        <v>1245</v>
      </c>
      <c r="I628" s="98">
        <v>1</v>
      </c>
    </row>
    <row r="629" spans="1:9">
      <c r="A629" s="73" t="s">
        <v>1163</v>
      </c>
      <c r="B629" s="73" t="str">
        <f>IFERROR(VLOOKUP(Table3[[#This Row],[Make]], $E$2:$F$59, 2, FALSE), Table3[[#This Row],[Make]])</f>
        <v>Buerk Schaber FBS</v>
      </c>
      <c r="C629" s="72">
        <v>1</v>
      </c>
      <c r="H629" s="4" t="s">
        <v>1038</v>
      </c>
      <c r="I629" s="98">
        <v>1</v>
      </c>
    </row>
    <row r="630" spans="1:9">
      <c r="A630" s="73" t="s">
        <v>1331</v>
      </c>
      <c r="B630" s="73" t="str">
        <f>IFERROR(VLOOKUP(Table3[[#This Row],[Make]], $E$2:$F$59, 2, FALSE), Table3[[#This Row],[Make]])</f>
        <v>BUHL DK</v>
      </c>
      <c r="C630" s="72">
        <v>1</v>
      </c>
      <c r="H630" s="4" t="s">
        <v>933</v>
      </c>
      <c r="I630" s="98">
        <v>1</v>
      </c>
    </row>
    <row r="631" spans="1:9">
      <c r="A631" s="73" t="s">
        <v>847</v>
      </c>
      <c r="B631" s="73" t="str">
        <f>IFERROR(VLOOKUP(Table3[[#This Row],[Make]], $E$2:$F$59, 2, FALSE), Table3[[#This Row],[Make]])</f>
        <v>Buhrer</v>
      </c>
      <c r="C631" s="72">
        <v>1</v>
      </c>
      <c r="H631" s="4" t="s">
        <v>894</v>
      </c>
      <c r="I631" s="98">
        <v>1</v>
      </c>
    </row>
    <row r="632" spans="1:9">
      <c r="A632" s="73" t="s">
        <v>1058</v>
      </c>
      <c r="B632" s="73" t="str">
        <f>IFERROR(VLOOKUP(Table3[[#This Row],[Make]], $E$2:$F$59, 2, FALSE), Table3[[#This Row],[Make]])</f>
        <v>Bunk</v>
      </c>
      <c r="C632" s="72">
        <v>1</v>
      </c>
      <c r="H632" s="4" t="s">
        <v>954</v>
      </c>
      <c r="I632" s="98">
        <v>1</v>
      </c>
    </row>
    <row r="633" spans="1:9">
      <c r="A633" s="73" t="s">
        <v>1099</v>
      </c>
      <c r="B633" s="73" t="str">
        <f>IFERROR(VLOOKUP(Table3[[#This Row],[Make]], $E$2:$F$59, 2, FALSE), Table3[[#This Row],[Make]])</f>
        <v>Burstner</v>
      </c>
      <c r="C633" s="72">
        <v>1</v>
      </c>
      <c r="H633" s="4" t="s">
        <v>785</v>
      </c>
      <c r="I633" s="98">
        <v>1</v>
      </c>
    </row>
    <row r="634" spans="1:9">
      <c r="A634" s="73" t="s">
        <v>1083</v>
      </c>
      <c r="B634" s="73" t="str">
        <f>IFERROR(VLOOKUP(Table3[[#This Row],[Make]], $E$2:$F$59, 2, FALSE), Table3[[#This Row],[Make]])</f>
        <v>BYD</v>
      </c>
      <c r="C634" s="72">
        <v>1</v>
      </c>
      <c r="H634" s="4" t="s">
        <v>1021</v>
      </c>
      <c r="I634" s="98">
        <v>1</v>
      </c>
    </row>
    <row r="635" spans="1:9">
      <c r="A635" s="73" t="s">
        <v>1068</v>
      </c>
      <c r="B635" s="73" t="str">
        <f>IFERROR(VLOOKUP(Table3[[#This Row],[Make]], $E$2:$F$59, 2, FALSE), Table3[[#This Row],[Make]])</f>
        <v>Cabby de Luxe</v>
      </c>
      <c r="C635" s="72">
        <v>1</v>
      </c>
      <c r="H635" s="4" t="s">
        <v>1199</v>
      </c>
      <c r="I635" s="98">
        <v>1</v>
      </c>
    </row>
    <row r="636" spans="1:9">
      <c r="A636" s="73" t="s">
        <v>861</v>
      </c>
      <c r="B636" s="73" t="str">
        <f>IFERROR(VLOOKUP(Table3[[#This Row],[Make]], $E$2:$F$59, 2, FALSE), Table3[[#This Row],[Make]])</f>
        <v>Cadi</v>
      </c>
      <c r="C636" s="72">
        <v>1</v>
      </c>
      <c r="H636" s="4" t="s">
        <v>1092</v>
      </c>
      <c r="I636" s="98">
        <v>1</v>
      </c>
    </row>
    <row r="637" spans="1:9">
      <c r="A637" s="73" t="s">
        <v>1060</v>
      </c>
      <c r="B637" s="73" t="str">
        <f>IFERROR(VLOOKUP(Table3[[#This Row],[Make]], $E$2:$F$59, 2, FALSE), Table3[[#This Row],[Make]])</f>
        <v>Calabrese</v>
      </c>
      <c r="C637" s="72">
        <v>1</v>
      </c>
      <c r="H637" s="4" t="s">
        <v>1007</v>
      </c>
      <c r="I637" s="98">
        <v>1</v>
      </c>
    </row>
    <row r="638" spans="1:9">
      <c r="A638" s="73" t="s">
        <v>1306</v>
      </c>
      <c r="B638" s="73" t="str">
        <f>IFERROR(VLOOKUP(Table3[[#This Row],[Make]], $E$2:$F$59, 2, FALSE), Table3[[#This Row],[Make]])</f>
        <v>Cam Unic</v>
      </c>
      <c r="C638" s="72">
        <v>1</v>
      </c>
      <c r="H638" s="4" t="s">
        <v>1011</v>
      </c>
      <c r="I638" s="98">
        <v>1</v>
      </c>
    </row>
    <row r="639" spans="1:9">
      <c r="A639" s="73" t="s">
        <v>989</v>
      </c>
      <c r="B639" s="73" t="str">
        <f>IFERROR(VLOOKUP(Table3[[#This Row],[Make]], $E$2:$F$59, 2, FALSE), Table3[[#This Row],[Make]])</f>
        <v>CAMI(CDN)</v>
      </c>
      <c r="C639" s="72">
        <v>1</v>
      </c>
      <c r="H639" s="4" t="s">
        <v>1140</v>
      </c>
      <c r="I639" s="98">
        <v>1</v>
      </c>
    </row>
    <row r="640" spans="1:9">
      <c r="A640" s="73" t="s">
        <v>974</v>
      </c>
      <c r="B640" s="73" t="str">
        <f>IFERROR(VLOOKUP(Table3[[#This Row],[Make]], $E$2:$F$59, 2, FALSE), Table3[[#This Row],[Make]])</f>
        <v>CAN AM</v>
      </c>
      <c r="C640" s="72">
        <v>1</v>
      </c>
      <c r="H640" s="4" t="s">
        <v>845</v>
      </c>
      <c r="I640" s="98">
        <v>1</v>
      </c>
    </row>
    <row r="641" spans="1:9">
      <c r="A641" s="73" t="s">
        <v>1097</v>
      </c>
      <c r="B641" s="73" t="str">
        <f>IFERROR(VLOOKUP(Table3[[#This Row],[Make]], $E$2:$F$59, 2, FALSE), Table3[[#This Row],[Make]])</f>
        <v>Carbo</v>
      </c>
      <c r="C641" s="72">
        <v>1</v>
      </c>
      <c r="H641" s="4" t="s">
        <v>787</v>
      </c>
      <c r="I641" s="98">
        <v>1</v>
      </c>
    </row>
    <row r="642" spans="1:9">
      <c r="A642" s="73" t="s">
        <v>1137</v>
      </c>
      <c r="B642" s="73" t="str">
        <f>IFERROR(VLOOKUP(Table3[[#This Row],[Make]], $E$2:$F$59, 2, FALSE), Table3[[#This Row],[Make]])</f>
        <v>CARGOTRAILERS</v>
      </c>
      <c r="C642" s="72">
        <v>1</v>
      </c>
      <c r="H642" s="4" t="s">
        <v>928</v>
      </c>
      <c r="I642" s="98">
        <v>1</v>
      </c>
    </row>
    <row r="643" spans="1:9">
      <c r="A643" s="73" t="s">
        <v>1307</v>
      </c>
      <c r="B643" s="73" t="str">
        <f>IFERROR(VLOOKUP(Table3[[#This Row],[Make]], $E$2:$F$59, 2, FALSE), Table3[[#This Row],[Make]])</f>
        <v>Carnel</v>
      </c>
      <c r="C643" s="72">
        <v>1</v>
      </c>
      <c r="H643" s="4" t="s">
        <v>1325</v>
      </c>
      <c r="I643" s="98">
        <v>1</v>
      </c>
    </row>
    <row r="644" spans="1:9">
      <c r="A644" s="73" t="s">
        <v>1128</v>
      </c>
      <c r="B644" s="73" t="str">
        <f>IFERROR(VLOOKUP(Table3[[#This Row],[Make]], $E$2:$F$59, 2, FALSE), Table3[[#This Row],[Make]])</f>
        <v>Casse</v>
      </c>
      <c r="C644" s="72">
        <v>1</v>
      </c>
      <c r="H644" s="4" t="s">
        <v>896</v>
      </c>
      <c r="I644" s="98">
        <v>1</v>
      </c>
    </row>
    <row r="645" spans="1:9">
      <c r="A645" s="73" t="s">
        <v>1283</v>
      </c>
      <c r="B645" s="73" t="str">
        <f>IFERROR(VLOOKUP(Table3[[#This Row],[Make]], $E$2:$F$59, 2, FALSE), Table3[[#This Row],[Make]])</f>
        <v>Çelik</v>
      </c>
      <c r="C645" s="72">
        <v>1</v>
      </c>
      <c r="H645" s="4" t="s">
        <v>1109</v>
      </c>
      <c r="I645" s="98">
        <v>1</v>
      </c>
    </row>
    <row r="646" spans="1:9">
      <c r="A646" s="73" t="s">
        <v>934</v>
      </c>
      <c r="B646" s="73" t="str">
        <f>IFERROR(VLOOKUP(Table3[[#This Row],[Make]], $E$2:$F$59, 2, FALSE), Table3[[#This Row],[Make]])</f>
        <v>CFMOTO</v>
      </c>
      <c r="C646" s="72">
        <v>1</v>
      </c>
      <c r="H646" s="4" t="s">
        <v>1157</v>
      </c>
      <c r="I646" s="98">
        <v>1</v>
      </c>
    </row>
    <row r="647" spans="1:9">
      <c r="A647" s="73" t="s">
        <v>780</v>
      </c>
      <c r="B647" s="73" t="str">
        <f>IFERROR(VLOOKUP(Table3[[#This Row],[Make]], $E$2:$F$59, 2, FALSE), Table3[[#This Row],[Make]])</f>
        <v>Chateau</v>
      </c>
      <c r="C647" s="72">
        <v>1</v>
      </c>
      <c r="H647" s="4" t="s">
        <v>1147</v>
      </c>
      <c r="I647" s="98">
        <v>1</v>
      </c>
    </row>
    <row r="648" spans="1:9">
      <c r="A648" s="73" t="s">
        <v>986</v>
      </c>
      <c r="B648" s="73" t="str">
        <f>IFERROR(VLOOKUP(Table3[[#This Row],[Make]], $E$2:$F$59, 2, FALSE), Table3[[#This Row],[Make]])</f>
        <v>CHEROKEE</v>
      </c>
      <c r="C648" s="72">
        <v>1</v>
      </c>
      <c r="H648" s="4" t="s">
        <v>1280</v>
      </c>
      <c r="I648" s="98">
        <v>1</v>
      </c>
    </row>
    <row r="649" spans="1:9">
      <c r="A649" s="73" t="s">
        <v>1326</v>
      </c>
      <c r="B649" s="73" t="str">
        <f>IFERROR(VLOOKUP(Table3[[#This Row],[Make]], $E$2:$F$59, 2, FALSE), Table3[[#This Row],[Make]])</f>
        <v>CHery QQ</v>
      </c>
      <c r="C649" s="72">
        <v>1</v>
      </c>
      <c r="H649" s="4" t="s">
        <v>968</v>
      </c>
      <c r="I649" s="98">
        <v>1</v>
      </c>
    </row>
    <row r="650" spans="1:9">
      <c r="A650" s="73" t="s">
        <v>799</v>
      </c>
      <c r="B650" s="73" t="str">
        <f>IFERROR(VLOOKUP(Table3[[#This Row],[Make]], $E$2:$F$59, 2, FALSE), Table3[[#This Row],[Make]])</f>
        <v>Chevrolet</v>
      </c>
      <c r="C650" s="72">
        <v>1</v>
      </c>
      <c r="H650" s="4" t="s">
        <v>1176</v>
      </c>
      <c r="I650" s="98">
        <v>1</v>
      </c>
    </row>
    <row r="651" spans="1:9">
      <c r="A651" s="73" t="s">
        <v>784</v>
      </c>
      <c r="B651" s="73" t="str">
        <f>IFERROR(VLOOKUP(Table3[[#This Row],[Make]], $E$2:$F$59, 2, FALSE), Table3[[#This Row],[Make]])</f>
        <v>Chopper</v>
      </c>
      <c r="C651" s="72">
        <v>1</v>
      </c>
      <c r="H651" s="4" t="s">
        <v>1169</v>
      </c>
      <c r="I651" s="98">
        <v>1</v>
      </c>
    </row>
    <row r="652" spans="1:9">
      <c r="A652" s="73" t="s">
        <v>1020</v>
      </c>
      <c r="B652" s="73" t="str">
        <f>IFERROR(VLOOKUP(Table3[[#This Row],[Make]], $E$2:$F$59, 2, FALSE), Table3[[#This Row],[Make]])</f>
        <v>Christmann Wallau</v>
      </c>
      <c r="C652" s="72">
        <v>1</v>
      </c>
      <c r="H652" s="4" t="s">
        <v>1273</v>
      </c>
      <c r="I652" s="98">
        <v>1</v>
      </c>
    </row>
    <row r="653" spans="1:9">
      <c r="A653" s="73" t="s">
        <v>911</v>
      </c>
      <c r="B653" s="73" t="str">
        <f>IFERROR(VLOOKUP(Table3[[#This Row],[Make]], $E$2:$F$59, 2, FALSE), Table3[[#This Row],[Make]])</f>
        <v>CI Apollo</v>
      </c>
      <c r="C653" s="72">
        <v>1</v>
      </c>
      <c r="H653" s="4" t="s">
        <v>821</v>
      </c>
      <c r="I653" s="98">
        <v>1</v>
      </c>
    </row>
    <row r="654" spans="1:9">
      <c r="A654" s="73" t="s">
        <v>1256</v>
      </c>
      <c r="B654" s="73" t="str">
        <f>IFERROR(VLOOKUP(Table3[[#This Row],[Make]], $E$2:$F$59, 2, FALSE), Table3[[#This Row],[Make]])</f>
        <v>Cimos Citroen</v>
      </c>
      <c r="C654" s="72">
        <v>1</v>
      </c>
      <c r="H654" s="4" t="s">
        <v>1131</v>
      </c>
      <c r="I654" s="98">
        <v>1</v>
      </c>
    </row>
    <row r="655" spans="1:9">
      <c r="A655" s="73" t="s">
        <v>1112</v>
      </c>
      <c r="B655" s="73" t="str">
        <f>IFERROR(VLOOKUP(Table3[[#This Row],[Make]], $E$2:$F$59, 2, FALSE), Table3[[#This Row],[Make]])</f>
        <v>Cingolcar</v>
      </c>
      <c r="C655" s="72">
        <v>1</v>
      </c>
      <c r="H655" s="4" t="s">
        <v>996</v>
      </c>
      <c r="I655" s="98">
        <v>1</v>
      </c>
    </row>
    <row r="656" spans="1:9">
      <c r="A656" s="73" t="s">
        <v>1223</v>
      </c>
      <c r="B656" s="73" t="str">
        <f>IFERROR(VLOOKUP(Table3[[#This Row],[Make]], $E$2:$F$59, 2, FALSE), Table3[[#This Row],[Make]])</f>
        <v>Cometto Falcom</v>
      </c>
      <c r="C656" s="72">
        <v>1</v>
      </c>
      <c r="H656" s="4" t="s">
        <v>1285</v>
      </c>
      <c r="I656" s="98">
        <v>1</v>
      </c>
    </row>
    <row r="657" spans="1:9">
      <c r="A657" s="73" t="s">
        <v>1153</v>
      </c>
      <c r="B657" s="73" t="str">
        <f>IFERROR(VLOOKUP(Table3[[#This Row],[Make]], $E$2:$F$59, 2, FALSE), Table3[[#This Row],[Make]])</f>
        <v>Compact</v>
      </c>
      <c r="C657" s="72">
        <v>1</v>
      </c>
      <c r="H657" s="4" t="s">
        <v>1218</v>
      </c>
      <c r="I657" s="98">
        <v>1</v>
      </c>
    </row>
    <row r="658" spans="1:9">
      <c r="A658" s="73" t="s">
        <v>936</v>
      </c>
      <c r="B658" s="73" t="str">
        <f>IFERROR(VLOOKUP(Table3[[#This Row],[Make]], $E$2:$F$59, 2, FALSE), Table3[[#This Row],[Make]])</f>
        <v>Concept trailer BM</v>
      </c>
      <c r="C658" s="72">
        <v>1</v>
      </c>
      <c r="H658" s="4" t="s">
        <v>1033</v>
      </c>
      <c r="I658" s="98">
        <v>1</v>
      </c>
    </row>
    <row r="659" spans="1:9">
      <c r="A659" s="73" t="s">
        <v>1316</v>
      </c>
      <c r="B659" s="73" t="str">
        <f>IFERROR(VLOOKUP(Table3[[#This Row],[Make]], $E$2:$F$59, 2, FALSE), Table3[[#This Row],[Make]])</f>
        <v>CPS</v>
      </c>
      <c r="C659" s="72">
        <v>1</v>
      </c>
      <c r="H659" s="4" t="s">
        <v>1095</v>
      </c>
      <c r="I659" s="98">
        <v>1</v>
      </c>
    </row>
    <row r="660" spans="1:9">
      <c r="A660" s="73" t="s">
        <v>1294</v>
      </c>
      <c r="B660" s="73" t="str">
        <f>IFERROR(VLOOKUP(Table3[[#This Row],[Make]], $E$2:$F$59, 2, FALSE), Table3[[#This Row],[Make]])</f>
        <v>Crane Fruehauf GB</v>
      </c>
      <c r="C660" s="72">
        <v>1</v>
      </c>
      <c r="H660" s="4" t="s">
        <v>858</v>
      </c>
      <c r="I660" s="98">
        <v>1</v>
      </c>
    </row>
    <row r="661" spans="1:9">
      <c r="A661" s="73" t="s">
        <v>1101</v>
      </c>
      <c r="B661" s="73" t="str">
        <f>IFERROR(VLOOKUP(Table3[[#This Row],[Make]], $E$2:$F$59, 2, FALSE), Table3[[#This Row],[Make]])</f>
        <v>Custom Crane</v>
      </c>
      <c r="C661" s="72">
        <v>1</v>
      </c>
      <c r="H661" s="4" t="s">
        <v>916</v>
      </c>
      <c r="I661" s="98">
        <v>1</v>
      </c>
    </row>
    <row r="662" spans="1:9">
      <c r="A662" s="73" t="s">
        <v>947</v>
      </c>
      <c r="B662" s="73" t="str">
        <f>IFERROR(VLOOKUP(Table3[[#This Row],[Make]], $E$2:$F$59, 2, FALSE), Table3[[#This Row],[Make]])</f>
        <v>D KOCKUM</v>
      </c>
      <c r="C662" s="72">
        <v>1</v>
      </c>
      <c r="H662" s="4" t="s">
        <v>859</v>
      </c>
      <c r="I662" s="98">
        <v>1</v>
      </c>
    </row>
    <row r="663" spans="1:9">
      <c r="A663" s="73" t="s">
        <v>1232</v>
      </c>
      <c r="B663" s="73" t="str">
        <f>IFERROR(VLOOKUP(Table3[[#This Row],[Make]], $E$2:$F$59, 2, FALSE), Table3[[#This Row],[Make]])</f>
        <v>Da</v>
      </c>
      <c r="C663" s="72">
        <v>1</v>
      </c>
      <c r="H663" s="4" t="s">
        <v>1293</v>
      </c>
      <c r="I663" s="98">
        <v>1</v>
      </c>
    </row>
    <row r="664" spans="1:9">
      <c r="A664" s="73" t="s">
        <v>1231</v>
      </c>
      <c r="B664" s="73" t="str">
        <f>IFERROR(VLOOKUP(Table3[[#This Row],[Make]], $E$2:$F$59, 2, FALSE), Table3[[#This Row],[Make]])</f>
        <v>Daco Motoren</v>
      </c>
      <c r="C664" s="72">
        <v>1</v>
      </c>
      <c r="H664" s="4" t="s">
        <v>886</v>
      </c>
      <c r="I664" s="98">
        <v>1</v>
      </c>
    </row>
    <row r="665" spans="1:9">
      <c r="A665" s="73" t="s">
        <v>1178</v>
      </c>
      <c r="B665" s="73" t="str">
        <f>IFERROR(VLOOKUP(Table3[[#This Row],[Make]], $E$2:$F$59, 2, FALSE), Table3[[#This Row],[Make]])</f>
        <v>Daewoo</v>
      </c>
      <c r="C665" s="72">
        <v>1</v>
      </c>
      <c r="H665" s="4" t="s">
        <v>962</v>
      </c>
      <c r="I665" s="98">
        <v>1</v>
      </c>
    </row>
    <row r="666" spans="1:9">
      <c r="A666" s="73" t="s">
        <v>980</v>
      </c>
      <c r="B666" s="73" t="str">
        <f>IFERROR(VLOOKUP(Table3[[#This Row],[Make]], $E$2:$F$59, 2, FALSE), Table3[[#This Row],[Make]])</f>
        <v>Daewoo</v>
      </c>
      <c r="C666" s="72">
        <v>1</v>
      </c>
      <c r="H666" s="4" t="s">
        <v>1043</v>
      </c>
      <c r="I666" s="98">
        <v>1</v>
      </c>
    </row>
    <row r="667" spans="1:9">
      <c r="A667" s="73" t="s">
        <v>1245</v>
      </c>
      <c r="B667" s="73" t="str">
        <f>IFERROR(VLOOKUP(Table3[[#This Row],[Make]], $E$2:$F$59, 2, FALSE), Table3[[#This Row],[Make]])</f>
        <v>Daf Trucks</v>
      </c>
      <c r="C667" s="72">
        <v>1</v>
      </c>
      <c r="H667" s="4" t="s">
        <v>932</v>
      </c>
      <c r="I667" s="98">
        <v>1</v>
      </c>
    </row>
    <row r="668" spans="1:9">
      <c r="A668" s="73" t="s">
        <v>1038</v>
      </c>
      <c r="B668" s="73" t="str">
        <f>IFERROR(VLOOKUP(Table3[[#This Row],[Make]], $E$2:$F$59, 2, FALSE), Table3[[#This Row],[Make]])</f>
        <v>Daf Trucks NL</v>
      </c>
      <c r="C668" s="72">
        <v>1</v>
      </c>
      <c r="H668" s="4" t="s">
        <v>1085</v>
      </c>
      <c r="I668" s="98">
        <v>1</v>
      </c>
    </row>
    <row r="669" spans="1:9">
      <c r="A669" s="73" t="s">
        <v>933</v>
      </c>
      <c r="B669" s="73" t="str">
        <f>IFERROR(VLOOKUP(Table3[[#This Row],[Make]], $E$2:$F$59, 2, FALSE), Table3[[#This Row],[Make]])</f>
        <v>Daihatsu J</v>
      </c>
      <c r="C669" s="72">
        <v>1</v>
      </c>
      <c r="H669" s="4" t="s">
        <v>967</v>
      </c>
      <c r="I669" s="98">
        <v>1</v>
      </c>
    </row>
    <row r="670" spans="1:9">
      <c r="A670" s="73" t="s">
        <v>894</v>
      </c>
      <c r="B670" s="73" t="str">
        <f>IFERROR(VLOOKUP(Table3[[#This Row],[Make]], $E$2:$F$59, 2, FALSE), Table3[[#This Row],[Make]])</f>
        <v>Daimler Puch</v>
      </c>
      <c r="C670" s="72">
        <v>1</v>
      </c>
      <c r="H670" s="4" t="s">
        <v>1074</v>
      </c>
      <c r="I670" s="98">
        <v>1</v>
      </c>
    </row>
    <row r="671" spans="1:9">
      <c r="A671" s="73" t="s">
        <v>954</v>
      </c>
      <c r="B671" s="73" t="str">
        <f>IFERROR(VLOOKUP(Table3[[#This Row],[Make]], $E$2:$F$59, 2, FALSE), Table3[[#This Row],[Make]])</f>
        <v>DAIMOND USA</v>
      </c>
      <c r="C671" s="72">
        <v>1</v>
      </c>
      <c r="H671" s="4" t="s">
        <v>793</v>
      </c>
      <c r="I671" s="98">
        <v>1</v>
      </c>
    </row>
    <row r="672" spans="1:9">
      <c r="A672" s="73" t="s">
        <v>785</v>
      </c>
      <c r="B672" s="73" t="str">
        <f>IFERROR(VLOOKUP(Table3[[#This Row],[Make]], $E$2:$F$59, 2, FALSE), Table3[[#This Row],[Make]])</f>
        <v>Daltec</v>
      </c>
      <c r="C672" s="72">
        <v>1</v>
      </c>
      <c r="H672" s="4" t="s">
        <v>773</v>
      </c>
      <c r="I672" s="98">
        <v>1</v>
      </c>
    </row>
    <row r="673" spans="1:9">
      <c r="A673" s="73" t="s">
        <v>1021</v>
      </c>
      <c r="B673" s="73" t="str">
        <f>IFERROR(VLOOKUP(Table3[[#This Row],[Make]], $E$2:$F$59, 2, FALSE), Table3[[#This Row],[Make]])</f>
        <v>Dam Dod</v>
      </c>
      <c r="C673" s="72">
        <v>1</v>
      </c>
      <c r="H673" s="4" t="s">
        <v>990</v>
      </c>
      <c r="I673" s="98">
        <v>1</v>
      </c>
    </row>
    <row r="674" spans="1:9">
      <c r="A674" s="73" t="s">
        <v>1199</v>
      </c>
      <c r="B674" s="73" t="str">
        <f>IFERROR(VLOOKUP(Table3[[#This Row],[Make]], $E$2:$F$59, 2, FALSE), Table3[[#This Row],[Make]])</f>
        <v>DAV</v>
      </c>
      <c r="C674" s="72">
        <v>1</v>
      </c>
      <c r="H674" s="4" t="s">
        <v>953</v>
      </c>
      <c r="I674" s="98">
        <v>1</v>
      </c>
    </row>
    <row r="675" spans="1:9">
      <c r="A675" s="73" t="s">
        <v>1092</v>
      </c>
      <c r="B675" s="73" t="str">
        <f>IFERROR(VLOOKUP(Table3[[#This Row],[Make]], $E$2:$F$59, 2, FALSE), Table3[[#This Row],[Make]])</f>
        <v>David</v>
      </c>
      <c r="C675" s="72">
        <v>1</v>
      </c>
      <c r="H675" s="4" t="s">
        <v>1188</v>
      </c>
      <c r="I675" s="98">
        <v>1</v>
      </c>
    </row>
    <row r="676" spans="1:9">
      <c r="A676" s="73" t="s">
        <v>1007</v>
      </c>
      <c r="B676" s="73" t="str">
        <f>IFERROR(VLOOKUP(Table3[[#This Row],[Make]], $E$2:$F$59, 2, FALSE), Table3[[#This Row],[Make]])</f>
        <v>David pajiq</v>
      </c>
      <c r="C676" s="72">
        <v>1</v>
      </c>
      <c r="H676" s="4" t="s">
        <v>880</v>
      </c>
      <c r="I676" s="98">
        <v>1</v>
      </c>
    </row>
    <row r="677" spans="1:9">
      <c r="A677" s="73" t="s">
        <v>1011</v>
      </c>
      <c r="B677" s="73" t="str">
        <f>IFERROR(VLOOKUP(Table3[[#This Row],[Make]], $E$2:$F$59, 2, FALSE), Table3[[#This Row],[Make]])</f>
        <v>Delitzscher</v>
      </c>
      <c r="C677" s="72">
        <v>1</v>
      </c>
      <c r="H677" s="4" t="s">
        <v>963</v>
      </c>
      <c r="I677" s="98">
        <v>1</v>
      </c>
    </row>
    <row r="678" spans="1:9">
      <c r="A678" s="73" t="s">
        <v>1140</v>
      </c>
      <c r="B678" s="73" t="str">
        <f>IFERROR(VLOOKUP(Table3[[#This Row],[Make]], $E$2:$F$59, 2, FALSE), Table3[[#This Row],[Make]])</f>
        <v>Demag</v>
      </c>
      <c r="C678" s="72">
        <v>1</v>
      </c>
      <c r="H678" s="4" t="s">
        <v>1145</v>
      </c>
      <c r="I678" s="98">
        <v>1</v>
      </c>
    </row>
    <row r="679" spans="1:9">
      <c r="A679" s="73" t="s">
        <v>845</v>
      </c>
      <c r="B679" s="73" t="str">
        <f>IFERROR(VLOOKUP(Table3[[#This Row],[Make]], $E$2:$F$59, 2, FALSE), Table3[[#This Row],[Make]])</f>
        <v>Demag Mobilkran HC 70</v>
      </c>
      <c r="C679" s="72">
        <v>1</v>
      </c>
      <c r="H679" s="4" t="s">
        <v>1108</v>
      </c>
      <c r="I679" s="98">
        <v>1</v>
      </c>
    </row>
    <row r="680" spans="1:9">
      <c r="A680" s="73" t="s">
        <v>787</v>
      </c>
      <c r="B680" s="73" t="str">
        <f>IFERROR(VLOOKUP(Table3[[#This Row],[Make]], $E$2:$F$59, 2, FALSE), Table3[[#This Row],[Make]])</f>
        <v>Demico</v>
      </c>
      <c r="C680" s="72">
        <v>1</v>
      </c>
      <c r="H680" s="4" t="s">
        <v>860</v>
      </c>
      <c r="I680" s="98">
        <v>1</v>
      </c>
    </row>
    <row r="681" spans="1:9">
      <c r="A681" s="73" t="s">
        <v>928</v>
      </c>
      <c r="B681" s="73" t="str">
        <f>IFERROR(VLOOKUP(Table3[[#This Row],[Make]], $E$2:$F$59, 2, FALSE), Table3[[#This Row],[Make]])</f>
        <v>DERBI</v>
      </c>
      <c r="C681" s="72">
        <v>1</v>
      </c>
      <c r="H681" s="4" t="s">
        <v>1195</v>
      </c>
      <c r="I681" s="98">
        <v>1</v>
      </c>
    </row>
    <row r="682" spans="1:9">
      <c r="A682" s="73" t="s">
        <v>1325</v>
      </c>
      <c r="B682" s="73" t="str">
        <f>IFERROR(VLOOKUP(Table3[[#This Row],[Make]], $E$2:$F$59, 2, FALSE), Table3[[#This Row],[Make]])</f>
        <v>Dethleffs</v>
      </c>
      <c r="C682" s="72">
        <v>1</v>
      </c>
      <c r="H682" s="4" t="s">
        <v>768</v>
      </c>
      <c r="I682" s="98">
        <v>1</v>
      </c>
    </row>
    <row r="683" spans="1:9">
      <c r="A683" s="73" t="s">
        <v>896</v>
      </c>
      <c r="B683" s="73" t="str">
        <f>IFERROR(VLOOKUP(Table3[[#This Row],[Make]], $E$2:$F$59, 2, FALSE), Table3[[#This Row],[Make]])</f>
        <v>Deutz  Fahr</v>
      </c>
      <c r="C683" s="72">
        <v>1</v>
      </c>
      <c r="H683" s="4" t="s">
        <v>1189</v>
      </c>
      <c r="I683" s="98">
        <v>1</v>
      </c>
    </row>
    <row r="684" spans="1:9">
      <c r="A684" s="73" t="s">
        <v>1109</v>
      </c>
      <c r="B684" s="73" t="str">
        <f>IFERROR(VLOOKUP(Table3[[#This Row],[Make]], $E$2:$F$59, 2, FALSE), Table3[[#This Row],[Make]])</f>
        <v>DEX</v>
      </c>
      <c r="C684" s="72">
        <v>1</v>
      </c>
      <c r="H684" s="4" t="s">
        <v>1251</v>
      </c>
      <c r="I684" s="98">
        <v>1</v>
      </c>
    </row>
    <row r="685" spans="1:9">
      <c r="A685" s="73" t="s">
        <v>1157</v>
      </c>
      <c r="B685" s="73" t="str">
        <f>IFERROR(VLOOKUP(Table3[[#This Row],[Make]], $E$2:$F$59, 2, FALSE), Table3[[#This Row],[Make]])</f>
        <v>Diamond</v>
      </c>
      <c r="C685" s="72">
        <v>1</v>
      </c>
      <c r="H685" s="4" t="s">
        <v>1339</v>
      </c>
      <c r="I685" s="98">
        <v>1</v>
      </c>
    </row>
    <row r="686" spans="1:9">
      <c r="A686" s="73" t="s">
        <v>1147</v>
      </c>
      <c r="B686" s="73" t="str">
        <f>IFERROR(VLOOKUP(Table3[[#This Row],[Make]], $E$2:$F$59, 2, FALSE), Table3[[#This Row],[Make]])</f>
        <v>DIAMOND USA</v>
      </c>
      <c r="C686" s="72">
        <v>1</v>
      </c>
      <c r="H686" s="4" t="s">
        <v>1298</v>
      </c>
      <c r="I686" s="98">
        <v>1</v>
      </c>
    </row>
    <row r="687" spans="1:9">
      <c r="A687" s="73" t="s">
        <v>1280</v>
      </c>
      <c r="B687" s="73" t="str">
        <f>IFERROR(VLOOKUP(Table3[[#This Row],[Make]], $E$2:$F$59, 2, FALSE), Table3[[#This Row],[Make]])</f>
        <v>Dinkel</v>
      </c>
      <c r="C687" s="72">
        <v>1</v>
      </c>
      <c r="H687" s="4" t="s">
        <v>926</v>
      </c>
      <c r="I687" s="98">
        <v>1</v>
      </c>
    </row>
    <row r="688" spans="1:9">
      <c r="A688" s="73" t="s">
        <v>968</v>
      </c>
      <c r="B688" s="73" t="str">
        <f>IFERROR(VLOOKUP(Table3[[#This Row],[Make]], $E$2:$F$59, 2, FALSE), Table3[[#This Row],[Make]])</f>
        <v>Dogan</v>
      </c>
      <c r="C688" s="72">
        <v>1</v>
      </c>
      <c r="H688" s="4" t="s">
        <v>1268</v>
      </c>
      <c r="I688" s="98">
        <v>1</v>
      </c>
    </row>
    <row r="689" spans="1:9">
      <c r="A689" s="73" t="s">
        <v>1176</v>
      </c>
      <c r="B689" s="73" t="str">
        <f>IFERROR(VLOOKUP(Table3[[#This Row],[Make]], $E$2:$F$59, 2, FALSE), Table3[[#This Row],[Make]])</f>
        <v>Doll Franz</v>
      </c>
      <c r="C689" s="72">
        <v>1</v>
      </c>
      <c r="H689" s="4" t="s">
        <v>1136</v>
      </c>
      <c r="I689" s="98">
        <v>1</v>
      </c>
    </row>
    <row r="690" spans="1:9">
      <c r="A690" s="73" t="s">
        <v>1169</v>
      </c>
      <c r="B690" s="73" t="str">
        <f>IFERROR(VLOOKUP(Table3[[#This Row],[Make]], $E$2:$F$59, 2, FALSE), Table3[[#This Row],[Make]])</f>
        <v>Dombierer</v>
      </c>
      <c r="C690" s="72">
        <v>1</v>
      </c>
      <c r="H690" s="4" t="s">
        <v>1150</v>
      </c>
      <c r="I690" s="98">
        <v>1</v>
      </c>
    </row>
    <row r="691" spans="1:9">
      <c r="A691" s="73" t="s">
        <v>1273</v>
      </c>
      <c r="B691" s="73" t="str">
        <f>IFERROR(VLOOKUP(Table3[[#This Row],[Make]], $E$2:$F$59, 2, FALSE), Table3[[#This Row],[Make]])</f>
        <v>Dtwa</v>
      </c>
      <c r="C691" s="72">
        <v>1</v>
      </c>
      <c r="H691" s="4" t="s">
        <v>1089</v>
      </c>
      <c r="I691" s="98">
        <v>1</v>
      </c>
    </row>
    <row r="692" spans="1:9">
      <c r="A692" s="73" t="s">
        <v>821</v>
      </c>
      <c r="B692" s="73" t="str">
        <f>IFERROR(VLOOKUP(Table3[[#This Row],[Make]], $E$2:$F$59, 2, FALSE), Table3[[#This Row],[Make]])</f>
        <v>DUERST</v>
      </c>
      <c r="C692" s="72">
        <v>1</v>
      </c>
      <c r="H692" s="4" t="s">
        <v>1317</v>
      </c>
      <c r="I692" s="98">
        <v>1</v>
      </c>
    </row>
    <row r="693" spans="1:9">
      <c r="A693" s="73" t="s">
        <v>1131</v>
      </c>
      <c r="B693" s="73" t="str">
        <f>IFERROR(VLOOKUP(Table3[[#This Row],[Make]], $E$2:$F$59, 2, FALSE), Table3[[#This Row],[Make]])</f>
        <v>E TON</v>
      </c>
      <c r="C693" s="72">
        <v>1</v>
      </c>
      <c r="H693" s="4" t="s">
        <v>1168</v>
      </c>
      <c r="I693" s="98">
        <v>1</v>
      </c>
    </row>
    <row r="694" spans="1:9">
      <c r="A694" s="73" t="s">
        <v>996</v>
      </c>
      <c r="B694" s="73" t="str">
        <f>IFERROR(VLOOKUP(Table3[[#This Row],[Make]], $E$2:$F$59, 2, FALSE), Table3[[#This Row],[Make]])</f>
        <v>Eagle</v>
      </c>
      <c r="C694" s="72">
        <v>1</v>
      </c>
      <c r="H694" s="4" t="s">
        <v>1046</v>
      </c>
      <c r="I694" s="98">
        <v>1</v>
      </c>
    </row>
    <row r="695" spans="1:9">
      <c r="A695" s="73" t="s">
        <v>1285</v>
      </c>
      <c r="B695" s="73" t="str">
        <f>IFERROR(VLOOKUP(Table3[[#This Row],[Make]], $E$2:$F$59, 2, FALSE), Table3[[#This Row],[Make]])</f>
        <v>ECM Hurth</v>
      </c>
      <c r="C695" s="72">
        <v>1</v>
      </c>
      <c r="H695" s="4" t="s">
        <v>1138</v>
      </c>
      <c r="I695" s="98">
        <v>1</v>
      </c>
    </row>
    <row r="696" spans="1:9">
      <c r="A696" s="73" t="s">
        <v>1218</v>
      </c>
      <c r="B696" s="73" t="str">
        <f>IFERROR(VLOOKUP(Table3[[#This Row],[Make]], $E$2:$F$59, 2, FALSE), Table3[[#This Row],[Make]])</f>
        <v>Eduards</v>
      </c>
      <c r="C696" s="72">
        <v>1</v>
      </c>
      <c r="H696" s="4" t="s">
        <v>1076</v>
      </c>
      <c r="I696" s="98">
        <v>1</v>
      </c>
    </row>
    <row r="697" spans="1:9">
      <c r="A697" s="73" t="s">
        <v>1033</v>
      </c>
      <c r="B697" s="73" t="str">
        <f>IFERROR(VLOOKUP(Table3[[#This Row],[Make]], $E$2:$F$59, 2, FALSE), Table3[[#This Row],[Make]])</f>
        <v>Efe 514</v>
      </c>
      <c r="C697" s="72">
        <v>1</v>
      </c>
      <c r="H697" s="4" t="s">
        <v>848</v>
      </c>
      <c r="I697" s="98">
        <v>1</v>
      </c>
    </row>
    <row r="698" spans="1:9">
      <c r="A698" s="73" t="s">
        <v>1095</v>
      </c>
      <c r="B698" s="73" t="str">
        <f>IFERROR(VLOOKUP(Table3[[#This Row],[Make]], $E$2:$F$59, 2, FALSE), Table3[[#This Row],[Make]])</f>
        <v>EGB</v>
      </c>
      <c r="C698" s="72">
        <v>1</v>
      </c>
      <c r="H698" s="4" t="s">
        <v>874</v>
      </c>
      <c r="I698" s="98">
        <v>1</v>
      </c>
    </row>
    <row r="699" spans="1:9">
      <c r="A699" s="73" t="s">
        <v>858</v>
      </c>
      <c r="B699" s="73" t="str">
        <f>IFERROR(VLOOKUP(Table3[[#This Row],[Make]], $E$2:$F$59, 2, FALSE), Table3[[#This Row],[Make]])</f>
        <v>Egyedi</v>
      </c>
      <c r="C699" s="72">
        <v>1</v>
      </c>
      <c r="H699" s="4" t="s">
        <v>878</v>
      </c>
      <c r="I699" s="98">
        <v>1</v>
      </c>
    </row>
    <row r="700" spans="1:9">
      <c r="A700" s="73" t="s">
        <v>916</v>
      </c>
      <c r="B700" s="73" t="str">
        <f>IFERROR(VLOOKUP(Table3[[#This Row],[Make]], $E$2:$F$59, 2, FALSE), Table3[[#This Row],[Make]])</f>
        <v>Ehebauer</v>
      </c>
      <c r="C700" s="72">
        <v>1</v>
      </c>
      <c r="H700" s="4" t="s">
        <v>1278</v>
      </c>
      <c r="I700" s="98">
        <v>1</v>
      </c>
    </row>
    <row r="701" spans="1:9">
      <c r="A701" s="73" t="s">
        <v>859</v>
      </c>
      <c r="B701" s="73" t="str">
        <f>IFERROR(VLOOKUP(Table3[[#This Row],[Make]], $E$2:$F$59, 2, FALSE), Table3[[#This Row],[Make]])</f>
        <v>EINACHSANHANGER</v>
      </c>
      <c r="C701" s="72">
        <v>1</v>
      </c>
      <c r="H701" s="4" t="s">
        <v>843</v>
      </c>
      <c r="I701" s="98">
        <v>1</v>
      </c>
    </row>
    <row r="702" spans="1:9">
      <c r="A702" s="73" t="s">
        <v>1293</v>
      </c>
      <c r="B702" s="73" t="str">
        <f>IFERROR(VLOOKUP(Table3[[#This Row],[Make]], $E$2:$F$59, 2, FALSE), Table3[[#This Row],[Make]])</f>
        <v>Einfachtuer Auwaerter Gottlob</v>
      </c>
      <c r="C702" s="72">
        <v>1</v>
      </c>
      <c r="H702" s="4" t="s">
        <v>1082</v>
      </c>
      <c r="I702" s="98">
        <v>1</v>
      </c>
    </row>
    <row r="703" spans="1:9">
      <c r="A703" s="73" t="s">
        <v>886</v>
      </c>
      <c r="B703" s="73" t="str">
        <f>IFERROR(VLOOKUP(Table3[[#This Row],[Make]], $E$2:$F$59, 2, FALSE), Table3[[#This Row],[Make]])</f>
        <v>Eisel Nistertal</v>
      </c>
      <c r="C703" s="72">
        <v>1</v>
      </c>
      <c r="H703" s="4" t="s">
        <v>813</v>
      </c>
      <c r="I703" s="98">
        <v>1</v>
      </c>
    </row>
    <row r="704" spans="1:9">
      <c r="A704" s="73" t="s">
        <v>962</v>
      </c>
      <c r="B704" s="73" t="str">
        <f>IFERROR(VLOOKUP(Table3[[#This Row],[Make]], $E$2:$F$59, 2, FALSE), Table3[[#This Row],[Make]])</f>
        <v>Elberu</v>
      </c>
      <c r="C704" s="72">
        <v>1</v>
      </c>
      <c r="H704" s="4" t="s">
        <v>1077</v>
      </c>
      <c r="I704" s="98">
        <v>1</v>
      </c>
    </row>
    <row r="705" spans="1:9">
      <c r="A705" s="73" t="s">
        <v>1043</v>
      </c>
      <c r="B705" s="73" t="str">
        <f>IFERROR(VLOOKUP(Table3[[#This Row],[Make]], $E$2:$F$59, 2, FALSE), Table3[[#This Row],[Make]])</f>
        <v>ELLEBI</v>
      </c>
      <c r="C705" s="72">
        <v>1</v>
      </c>
      <c r="H705" s="4" t="s">
        <v>760</v>
      </c>
      <c r="I705" s="98">
        <v>1</v>
      </c>
    </row>
    <row r="706" spans="1:9">
      <c r="A706" s="73" t="s">
        <v>932</v>
      </c>
      <c r="B706" s="73" t="str">
        <f>IFERROR(VLOOKUP(Table3[[#This Row],[Make]], $E$2:$F$59, 2, FALSE), Table3[[#This Row],[Make]])</f>
        <v>EMPL</v>
      </c>
      <c r="C706" s="72">
        <v>1</v>
      </c>
      <c r="H706" s="4" t="s">
        <v>1119</v>
      </c>
      <c r="I706" s="98">
        <v>1</v>
      </c>
    </row>
    <row r="707" spans="1:9">
      <c r="A707" s="73" t="s">
        <v>1085</v>
      </c>
      <c r="B707" s="73" t="str">
        <f>IFERROR(VLOOKUP(Table3[[#This Row],[Make]], $E$2:$F$59, 2, FALSE), Table3[[#This Row],[Make]])</f>
        <v>Emro Kavadarci</v>
      </c>
      <c r="C707" s="72">
        <v>1</v>
      </c>
      <c r="H707" s="4" t="s">
        <v>1019</v>
      </c>
      <c r="I707" s="98">
        <v>1</v>
      </c>
    </row>
    <row r="708" spans="1:9">
      <c r="A708" s="73" t="s">
        <v>967</v>
      </c>
      <c r="B708" s="73" t="str">
        <f>IFERROR(VLOOKUP(Table3[[#This Row],[Make]], $E$2:$F$59, 2, FALSE), Table3[[#This Row],[Make]])</f>
        <v>EOS</v>
      </c>
      <c r="C708" s="72">
        <v>1</v>
      </c>
      <c r="H708" s="4" t="s">
        <v>1215</v>
      </c>
      <c r="I708" s="98">
        <v>1</v>
      </c>
    </row>
    <row r="709" spans="1:9">
      <c r="A709" s="73" t="s">
        <v>1074</v>
      </c>
      <c r="B709" s="73" t="str">
        <f>IFERROR(VLOOKUP(Table3[[#This Row],[Make]], $E$2:$F$59, 2, FALSE), Table3[[#This Row],[Make]])</f>
        <v>EPPFPO TREPÇ</v>
      </c>
      <c r="C709" s="72">
        <v>1</v>
      </c>
      <c r="H709" s="4" t="s">
        <v>1041</v>
      </c>
      <c r="I709" s="98">
        <v>1</v>
      </c>
    </row>
    <row r="710" spans="1:9">
      <c r="A710" s="73" t="s">
        <v>793</v>
      </c>
      <c r="B710" s="73" t="str">
        <f>IFERROR(VLOOKUP(Table3[[#This Row],[Make]], $E$2:$F$59, 2, FALSE), Table3[[#This Row],[Make]])</f>
        <v>Erhadt</v>
      </c>
      <c r="C710" s="72">
        <v>1</v>
      </c>
      <c r="H710" s="4" t="s">
        <v>1067</v>
      </c>
      <c r="I710" s="98">
        <v>1</v>
      </c>
    </row>
    <row r="711" spans="1:9">
      <c r="A711" s="73" t="s">
        <v>773</v>
      </c>
      <c r="B711" s="73" t="str">
        <f>IFERROR(VLOOKUP(Table3[[#This Row],[Make]], $E$2:$F$59, 2, FALSE), Table3[[#This Row],[Make]])</f>
        <v>Eriba</v>
      </c>
      <c r="C711" s="72">
        <v>1</v>
      </c>
      <c r="H711" s="4" t="s">
        <v>899</v>
      </c>
      <c r="I711" s="98">
        <v>1</v>
      </c>
    </row>
    <row r="712" spans="1:9">
      <c r="A712" s="73" t="s">
        <v>990</v>
      </c>
      <c r="B712" s="73" t="str">
        <f>IFERROR(VLOOKUP(Table3[[#This Row],[Make]], $E$2:$F$59, 2, FALSE), Table3[[#This Row],[Make]])</f>
        <v>Ernst riedler</v>
      </c>
      <c r="C712" s="72">
        <v>1</v>
      </c>
      <c r="H712" s="4" t="s">
        <v>824</v>
      </c>
      <c r="I712" s="98">
        <v>1</v>
      </c>
    </row>
    <row r="713" spans="1:9">
      <c r="A713" s="73" t="s">
        <v>953</v>
      </c>
      <c r="B713" s="73" t="str">
        <f>IFERROR(VLOOKUP(Table3[[#This Row],[Make]], $E$2:$F$59, 2, FALSE), Table3[[#This Row],[Make]])</f>
        <v>Erzeuger</v>
      </c>
      <c r="C713" s="72">
        <v>1</v>
      </c>
      <c r="H713" s="4" t="s">
        <v>853</v>
      </c>
      <c r="I713" s="98">
        <v>1</v>
      </c>
    </row>
    <row r="714" spans="1:9">
      <c r="A714" s="73" t="s">
        <v>1188</v>
      </c>
      <c r="B714" s="73" t="str">
        <f>IFERROR(VLOOKUP(Table3[[#This Row],[Make]], $E$2:$F$59, 2, FALSE), Table3[[#This Row],[Make]])</f>
        <v>Evobus ULM</v>
      </c>
      <c r="C714" s="72">
        <v>1</v>
      </c>
      <c r="H714" s="4" t="s">
        <v>1237</v>
      </c>
      <c r="I714" s="98">
        <v>1</v>
      </c>
    </row>
    <row r="715" spans="1:9">
      <c r="A715" s="73" t="s">
        <v>880</v>
      </c>
      <c r="B715" s="73" t="str">
        <f>IFERROR(VLOOKUP(Table3[[#This Row],[Make]], $E$2:$F$59, 2, FALSE), Table3[[#This Row],[Make]])</f>
        <v>Explorer</v>
      </c>
      <c r="C715" s="72">
        <v>1</v>
      </c>
      <c r="H715" s="4" t="s">
        <v>1029</v>
      </c>
      <c r="I715" s="98">
        <v>1</v>
      </c>
    </row>
    <row r="716" spans="1:9">
      <c r="A716" s="73" t="s">
        <v>963</v>
      </c>
      <c r="B716" s="73" t="str">
        <f>IFERROR(VLOOKUP(Table3[[#This Row],[Make]], $E$2:$F$59, 2, FALSE), Table3[[#This Row],[Make]])</f>
        <v>Fa Bischof Werke</v>
      </c>
      <c r="C716" s="72">
        <v>1</v>
      </c>
      <c r="H716" s="4" t="s">
        <v>876</v>
      </c>
      <c r="I716" s="98">
        <v>1</v>
      </c>
    </row>
    <row r="717" spans="1:9">
      <c r="A717" s="73" t="s">
        <v>1145</v>
      </c>
      <c r="B717" s="73" t="str">
        <f>IFERROR(VLOOKUP(Table3[[#This Row],[Make]], $E$2:$F$59, 2, FALSE), Table3[[#This Row],[Make]])</f>
        <v>FA Gesler Tettnang</v>
      </c>
      <c r="C717" s="72">
        <v>1</v>
      </c>
      <c r="H717" s="4" t="s">
        <v>994</v>
      </c>
      <c r="I717" s="98">
        <v>1</v>
      </c>
    </row>
    <row r="718" spans="1:9">
      <c r="A718" s="73" t="s">
        <v>1108</v>
      </c>
      <c r="B718" s="73" t="str">
        <f>IFERROR(VLOOKUP(Table3[[#This Row],[Make]], $E$2:$F$59, 2, FALSE), Table3[[#This Row],[Make]])</f>
        <v>Fahrzeugwerk</v>
      </c>
      <c r="C718" s="72">
        <v>1</v>
      </c>
      <c r="H718" s="4" t="s">
        <v>756</v>
      </c>
      <c r="I718" s="98">
        <v>1</v>
      </c>
    </row>
    <row r="719" spans="1:9">
      <c r="A719" s="73" t="s">
        <v>860</v>
      </c>
      <c r="B719" s="73" t="str">
        <f>IFERROR(VLOOKUP(Table3[[#This Row],[Make]], $E$2:$F$59, 2, FALSE), Table3[[#This Row],[Make]])</f>
        <v>Fahrzeugwerk Otrhaus</v>
      </c>
      <c r="C719" s="72">
        <v>1</v>
      </c>
      <c r="H719" s="4" t="s">
        <v>758</v>
      </c>
      <c r="I719" s="98">
        <v>1</v>
      </c>
    </row>
    <row r="720" spans="1:9">
      <c r="A720" s="73" t="s">
        <v>1195</v>
      </c>
      <c r="B720" s="73" t="str">
        <f>IFERROR(VLOOKUP(Table3[[#This Row],[Make]], $E$2:$F$59, 2, FALSE), Table3[[#This Row],[Make]])</f>
        <v>Fanz Achlenter</v>
      </c>
      <c r="C720" s="72">
        <v>1</v>
      </c>
      <c r="H720" s="4" t="s">
        <v>1248</v>
      </c>
      <c r="I720" s="98">
        <v>1</v>
      </c>
    </row>
    <row r="721" spans="1:9">
      <c r="A721" s="73" t="s">
        <v>768</v>
      </c>
      <c r="B721" s="73" t="str">
        <f>IFERROR(VLOOKUP(Table3[[#This Row],[Make]], $E$2:$F$59, 2, FALSE), Table3[[#This Row],[Make]])</f>
        <v>Farmal</v>
      </c>
      <c r="C721" s="72">
        <v>1</v>
      </c>
      <c r="H721" s="4" t="s">
        <v>1161</v>
      </c>
      <c r="I721" s="98">
        <v>1</v>
      </c>
    </row>
    <row r="722" spans="1:9">
      <c r="A722" s="73" t="s">
        <v>1189</v>
      </c>
      <c r="B722" s="73" t="str">
        <f>IFERROR(VLOOKUP(Table3[[#This Row],[Make]], $E$2:$F$59, 2, FALSE), Table3[[#This Row],[Make]])</f>
        <v>FARZEUGBAV</v>
      </c>
      <c r="C722" s="72">
        <v>1</v>
      </c>
      <c r="H722" s="4" t="s">
        <v>1222</v>
      </c>
      <c r="I722" s="98">
        <v>1</v>
      </c>
    </row>
    <row r="723" spans="1:9">
      <c r="A723" s="73" t="s">
        <v>1251</v>
      </c>
      <c r="B723" s="73" t="str">
        <f>IFERROR(VLOOKUP(Table3[[#This Row],[Make]], $E$2:$F$59, 2, FALSE), Table3[[#This Row],[Make]])</f>
        <v>FAV</v>
      </c>
      <c r="C723" s="72">
        <v>1</v>
      </c>
      <c r="H723" s="4" t="s">
        <v>971</v>
      </c>
      <c r="I723" s="98">
        <v>1</v>
      </c>
    </row>
    <row r="724" spans="1:9">
      <c r="A724" s="73" t="s">
        <v>1339</v>
      </c>
      <c r="B724" s="73" t="str">
        <f>IFERROR(VLOOKUP(Table3[[#This Row],[Make]], $E$2:$F$59, 2, FALSE), Table3[[#This Row],[Make]])</f>
        <v>FBW L50</v>
      </c>
      <c r="C724" s="72">
        <v>1</v>
      </c>
      <c r="H724" s="4" t="s">
        <v>1203</v>
      </c>
      <c r="I724" s="98">
        <v>1</v>
      </c>
    </row>
    <row r="725" spans="1:9">
      <c r="A725" s="73" t="s">
        <v>1298</v>
      </c>
      <c r="B725" s="73" t="str">
        <f>IFERROR(VLOOKUP(Table3[[#This Row],[Make]], $E$2:$F$59, 2, FALSE), Table3[[#This Row],[Make]])</f>
        <v>Fendit Xaver</v>
      </c>
      <c r="C725" s="72">
        <v>1</v>
      </c>
      <c r="H725" s="4" t="s">
        <v>1006</v>
      </c>
      <c r="I725" s="98">
        <v>1</v>
      </c>
    </row>
    <row r="726" spans="1:9">
      <c r="A726" s="73" t="s">
        <v>926</v>
      </c>
      <c r="B726" s="73" t="str">
        <f>IFERROR(VLOOKUP(Table3[[#This Row],[Make]], $E$2:$F$59, 2, FALSE), Table3[[#This Row],[Make]])</f>
        <v>Fendt</v>
      </c>
      <c r="C726" s="72">
        <v>1</v>
      </c>
      <c r="H726" s="4" t="s">
        <v>910</v>
      </c>
      <c r="I726" s="98">
        <v>1</v>
      </c>
    </row>
    <row r="727" spans="1:9">
      <c r="A727" s="73" t="s">
        <v>1268</v>
      </c>
      <c r="B727" s="73" t="str">
        <f>IFERROR(VLOOKUP(Table3[[#This Row],[Make]], $E$2:$F$59, 2, FALSE), Table3[[#This Row],[Make]])</f>
        <v>Fendt FW 278</v>
      </c>
      <c r="C727" s="72">
        <v>1</v>
      </c>
      <c r="H727" s="4" t="s">
        <v>1295</v>
      </c>
      <c r="I727" s="98">
        <v>1</v>
      </c>
    </row>
    <row r="728" spans="1:9">
      <c r="A728" s="73" t="s">
        <v>1136</v>
      </c>
      <c r="B728" s="73" t="str">
        <f>IFERROR(VLOOKUP(Table3[[#This Row],[Make]], $E$2:$F$59, 2, FALSE), Table3[[#This Row],[Make]])</f>
        <v>FHS</v>
      </c>
      <c r="C728" s="72">
        <v>1</v>
      </c>
      <c r="H728" s="4" t="s">
        <v>790</v>
      </c>
      <c r="I728" s="98">
        <v>1</v>
      </c>
    </row>
    <row r="729" spans="1:9">
      <c r="A729" s="73" t="s">
        <v>1105</v>
      </c>
      <c r="B729" s="73" t="str">
        <f>IFERROR(VLOOKUP(Table3[[#This Row],[Make]], $E$2:$F$59, 2, FALSE), Table3[[#This Row],[Make]])</f>
        <v>Alfa Romeo</v>
      </c>
      <c r="C729" s="72">
        <v>1</v>
      </c>
      <c r="H729" s="4" t="s">
        <v>1260</v>
      </c>
      <c r="I729" s="98">
        <v>1</v>
      </c>
    </row>
    <row r="730" spans="1:9">
      <c r="A730" s="73" t="s">
        <v>1270</v>
      </c>
      <c r="B730" s="73" t="str">
        <f>IFERROR(VLOOKUP(Table3[[#This Row],[Make]], $E$2:$F$59, 2, FALSE), Table3[[#This Row],[Make]])</f>
        <v>IVECO</v>
      </c>
      <c r="C730" s="72">
        <v>1</v>
      </c>
      <c r="H730" s="4" t="s">
        <v>764</v>
      </c>
      <c r="I730" s="98">
        <v>1</v>
      </c>
    </row>
    <row r="731" spans="1:9">
      <c r="A731" s="73" t="s">
        <v>1150</v>
      </c>
      <c r="B731" s="73" t="str">
        <f>IFERROR(VLOOKUP(Table3[[#This Row],[Make]], $E$2:$F$59, 2, FALSE), Table3[[#This Row],[Make]])</f>
        <v>Filliat</v>
      </c>
      <c r="C731" s="72">
        <v>1</v>
      </c>
      <c r="H731" s="4" t="s">
        <v>1032</v>
      </c>
      <c r="I731" s="98">
        <v>1</v>
      </c>
    </row>
    <row r="732" spans="1:9">
      <c r="A732" s="73" t="s">
        <v>1089</v>
      </c>
      <c r="B732" s="73" t="str">
        <f>IFERROR(VLOOKUP(Table3[[#This Row],[Make]], $E$2:$F$59, 2, FALSE), Table3[[#This Row],[Make]])</f>
        <v>Flamingo</v>
      </c>
      <c r="C732" s="72">
        <v>1</v>
      </c>
      <c r="H732" s="4" t="s">
        <v>1340</v>
      </c>
      <c r="I732" s="98">
        <v>1</v>
      </c>
    </row>
    <row r="733" spans="1:9">
      <c r="A733" s="73" t="s">
        <v>1317</v>
      </c>
      <c r="B733" s="73" t="str">
        <f>IFERROR(VLOOKUP(Table3[[#This Row],[Make]], $E$2:$F$59, 2, FALSE), Table3[[#This Row],[Make]])</f>
        <v>Flandria</v>
      </c>
      <c r="C733" s="72">
        <v>1</v>
      </c>
      <c r="H733" s="4" t="s">
        <v>1066</v>
      </c>
      <c r="I733" s="98">
        <v>1</v>
      </c>
    </row>
    <row r="734" spans="1:9">
      <c r="A734" s="73" t="s">
        <v>1168</v>
      </c>
      <c r="B734" s="73" t="str">
        <f>IFERROR(VLOOKUP(Table3[[#This Row],[Make]], $E$2:$F$59, 2, FALSE), Table3[[#This Row],[Make]])</f>
        <v>Fluckiger</v>
      </c>
      <c r="C734" s="72">
        <v>1</v>
      </c>
      <c r="H734" s="4" t="s">
        <v>870</v>
      </c>
      <c r="I734" s="98">
        <v>1</v>
      </c>
    </row>
    <row r="735" spans="1:9">
      <c r="A735" s="73" t="s">
        <v>1046</v>
      </c>
      <c r="B735" s="73" t="str">
        <f>IFERROR(VLOOKUP(Table3[[#This Row],[Make]], $E$2:$F$59, 2, FALSE), Table3[[#This Row],[Make]])</f>
        <v>Fluid</v>
      </c>
      <c r="C735" s="72">
        <v>1</v>
      </c>
      <c r="H735" s="4" t="s">
        <v>913</v>
      </c>
      <c r="I735" s="98">
        <v>1</v>
      </c>
    </row>
    <row r="736" spans="1:9">
      <c r="A736" s="73" t="s">
        <v>1138</v>
      </c>
      <c r="B736" s="73" t="str">
        <f>IFERROR(VLOOKUP(Table3[[#This Row],[Make]], $E$2:$F$59, 2, FALSE), Table3[[#This Row],[Make]])</f>
        <v>FM</v>
      </c>
      <c r="C736" s="72">
        <v>1</v>
      </c>
      <c r="H736" s="4" t="s">
        <v>795</v>
      </c>
      <c r="I736" s="98">
        <v>1</v>
      </c>
    </row>
    <row r="737" spans="1:9">
      <c r="A737" s="73" t="s">
        <v>1076</v>
      </c>
      <c r="B737" s="73" t="str">
        <f>IFERROR(VLOOKUP(Table3[[#This Row],[Make]], $E$2:$F$59, 2, FALSE), Table3[[#This Row],[Make]])</f>
        <v>FM 150</v>
      </c>
      <c r="C737" s="72">
        <v>1</v>
      </c>
      <c r="H737" s="4" t="s">
        <v>950</v>
      </c>
      <c r="I737" s="98">
        <v>1</v>
      </c>
    </row>
    <row r="738" spans="1:9">
      <c r="A738" s="73" t="s">
        <v>840</v>
      </c>
      <c r="B738" s="73" t="str">
        <f>IFERROR(VLOOKUP(Table3[[#This Row],[Make]], $E$2:$F$59, 2, FALSE), Table3[[#This Row],[Make]])</f>
        <v>Ford</v>
      </c>
      <c r="C738" s="72">
        <v>1</v>
      </c>
      <c r="H738" s="4" t="s">
        <v>921</v>
      </c>
      <c r="I738" s="98">
        <v>1</v>
      </c>
    </row>
    <row r="739" spans="1:9">
      <c r="A739" s="73" t="s">
        <v>848</v>
      </c>
      <c r="B739" s="73" t="str">
        <f>IFERROR(VLOOKUP(Table3[[#This Row],[Make]], $E$2:$F$59, 2, FALSE), Table3[[#This Row],[Make]])</f>
        <v>Frank</v>
      </c>
      <c r="C739" s="72">
        <v>1</v>
      </c>
      <c r="H739" s="4" t="s">
        <v>1312</v>
      </c>
      <c r="I739" s="98">
        <v>1</v>
      </c>
    </row>
    <row r="740" spans="1:9">
      <c r="A740" s="73" t="s">
        <v>874</v>
      </c>
      <c r="B740" s="73" t="str">
        <f>IFERROR(VLOOKUP(Table3[[#This Row],[Make]], $E$2:$F$59, 2, FALSE), Table3[[#This Row],[Make]])</f>
        <v>Frankhauser</v>
      </c>
      <c r="C740" s="72">
        <v>1</v>
      </c>
      <c r="H740" s="4" t="s">
        <v>1009</v>
      </c>
      <c r="I740" s="98">
        <v>1</v>
      </c>
    </row>
    <row r="741" spans="1:9">
      <c r="A741" s="73" t="s">
        <v>878</v>
      </c>
      <c r="B741" s="73" t="str">
        <f>IFERROR(VLOOKUP(Table3[[#This Row],[Make]], $E$2:$F$59, 2, FALSE), Table3[[#This Row],[Make]])</f>
        <v>Frech Hoch</v>
      </c>
      <c r="C741" s="72">
        <v>1</v>
      </c>
      <c r="H741" s="4" t="s">
        <v>830</v>
      </c>
      <c r="I741" s="98">
        <v>1</v>
      </c>
    </row>
    <row r="742" spans="1:9">
      <c r="A742" s="73" t="s">
        <v>1278</v>
      </c>
      <c r="B742" s="73" t="str">
        <f>IFERROR(VLOOKUP(Table3[[#This Row],[Make]], $E$2:$F$59, 2, FALSE), Table3[[#This Row],[Make]])</f>
        <v>Frejat</v>
      </c>
      <c r="C742" s="72">
        <v>1</v>
      </c>
      <c r="H742" s="4" t="s">
        <v>1171</v>
      </c>
      <c r="I742" s="98">
        <v>1</v>
      </c>
    </row>
    <row r="743" spans="1:9">
      <c r="A743" s="73" t="s">
        <v>843</v>
      </c>
      <c r="B743" s="73" t="str">
        <f>IFERROR(VLOOKUP(Table3[[#This Row],[Make]], $E$2:$F$59, 2, FALSE), Table3[[#This Row],[Make]])</f>
        <v>Freudenau</v>
      </c>
      <c r="C743" s="72">
        <v>1</v>
      </c>
      <c r="H743" s="4" t="s">
        <v>839</v>
      </c>
      <c r="I743" s="98">
        <v>1</v>
      </c>
    </row>
    <row r="744" spans="1:9">
      <c r="A744" s="73" t="s">
        <v>1082</v>
      </c>
      <c r="B744" s="73" t="str">
        <f>IFERROR(VLOOKUP(Table3[[#This Row],[Make]], $E$2:$F$59, 2, FALSE), Table3[[#This Row],[Make]])</f>
        <v>Freytag</v>
      </c>
      <c r="C744" s="72">
        <v>1</v>
      </c>
      <c r="H744" s="4" t="s">
        <v>767</v>
      </c>
      <c r="I744" s="98">
        <v>1</v>
      </c>
    </row>
    <row r="745" spans="1:9">
      <c r="A745" s="73" t="s">
        <v>813</v>
      </c>
      <c r="B745" s="73" t="str">
        <f>IFERROR(VLOOKUP(Table3[[#This Row],[Make]], $E$2:$F$59, 2, FALSE), Table3[[#This Row],[Make]])</f>
        <v>Fuchs Heinrich</v>
      </c>
      <c r="C745" s="72">
        <v>1</v>
      </c>
      <c r="H745" s="4" t="s">
        <v>924</v>
      </c>
      <c r="I745" s="98">
        <v>1</v>
      </c>
    </row>
    <row r="746" spans="1:9">
      <c r="A746" s="73" t="s">
        <v>1077</v>
      </c>
      <c r="B746" s="73" t="str">
        <f>IFERROR(VLOOKUP(Table3[[#This Row],[Make]], $E$2:$F$59, 2, FALSE), Table3[[#This Row],[Make]])</f>
        <v>Fuji Heavt ind</v>
      </c>
      <c r="C746" s="72">
        <v>1</v>
      </c>
      <c r="H746" s="4" t="s">
        <v>831</v>
      </c>
      <c r="I746" s="98">
        <v>1</v>
      </c>
    </row>
    <row r="747" spans="1:9">
      <c r="A747" s="73" t="s">
        <v>760</v>
      </c>
      <c r="B747" s="73" t="str">
        <f>IFERROR(VLOOKUP(Table3[[#This Row],[Make]], $E$2:$F$59, 2, FALSE), Table3[[#This Row],[Make]])</f>
        <v>Fuxianda</v>
      </c>
      <c r="C747" s="72">
        <v>1</v>
      </c>
      <c r="H747" s="4" t="s">
        <v>1315</v>
      </c>
      <c r="I747" s="98">
        <v>1</v>
      </c>
    </row>
    <row r="748" spans="1:9">
      <c r="A748" s="73" t="s">
        <v>1119</v>
      </c>
      <c r="B748" s="73" t="str">
        <f>IFERROR(VLOOKUP(Table3[[#This Row],[Make]], $E$2:$F$59, 2, FALSE), Table3[[#This Row],[Make]])</f>
        <v>Fvk</v>
      </c>
      <c r="C748" s="72">
        <v>1</v>
      </c>
      <c r="H748" s="4" t="s">
        <v>838</v>
      </c>
      <c r="I748" s="98">
        <v>1</v>
      </c>
    </row>
    <row r="749" spans="1:9">
      <c r="A749" s="73" t="s">
        <v>1019</v>
      </c>
      <c r="B749" s="73" t="str">
        <f>IFERROR(VLOOKUP(Table3[[#This Row],[Make]], $E$2:$F$59, 2, FALSE), Table3[[#This Row],[Make]])</f>
        <v>G.AUWAERTER</v>
      </c>
      <c r="C749" s="72">
        <v>1</v>
      </c>
      <c r="H749" s="4" t="s">
        <v>1072</v>
      </c>
      <c r="I749" s="98">
        <v>1</v>
      </c>
    </row>
    <row r="750" spans="1:9">
      <c r="A750" s="73" t="s">
        <v>1215</v>
      </c>
      <c r="B750" s="73" t="str">
        <f>IFERROR(VLOOKUP(Table3[[#This Row],[Make]], $E$2:$F$59, 2, FALSE), Table3[[#This Row],[Make]])</f>
        <v>G.Auwaerter   STGT</v>
      </c>
      <c r="C750" s="72">
        <v>1</v>
      </c>
      <c r="H750" s="4" t="s">
        <v>1213</v>
      </c>
      <c r="I750" s="98">
        <v>1</v>
      </c>
    </row>
    <row r="751" spans="1:9">
      <c r="A751" s="73" t="s">
        <v>1041</v>
      </c>
      <c r="B751" s="73" t="str">
        <f>IFERROR(VLOOKUP(Table3[[#This Row],[Make]], $E$2:$F$59, 2, FALSE), Table3[[#This Row],[Make]])</f>
        <v>G.Auwerter STGT</v>
      </c>
      <c r="C751" s="72">
        <v>1</v>
      </c>
      <c r="H751" s="4" t="s">
        <v>1296</v>
      </c>
      <c r="I751" s="98">
        <v>1</v>
      </c>
    </row>
    <row r="752" spans="1:9">
      <c r="A752" s="73" t="s">
        <v>1067</v>
      </c>
      <c r="B752" s="73" t="str">
        <f>IFERROR(VLOOKUP(Table3[[#This Row],[Make]], $E$2:$F$59, 2, FALSE), Table3[[#This Row],[Make]])</f>
        <v>Galloper</v>
      </c>
      <c r="C752" s="72">
        <v>1</v>
      </c>
      <c r="H752" s="4" t="s">
        <v>857</v>
      </c>
      <c r="I752" s="98">
        <v>1</v>
      </c>
    </row>
    <row r="753" spans="1:9">
      <c r="A753" s="73" t="s">
        <v>899</v>
      </c>
      <c r="B753" s="73" t="str">
        <f>IFERROR(VLOOKUP(Table3[[#This Row],[Make]], $E$2:$F$59, 2, FALSE), Table3[[#This Row],[Make]])</f>
        <v>Galtrailer</v>
      </c>
      <c r="C753" s="72">
        <v>1</v>
      </c>
      <c r="H753" s="4" t="s">
        <v>1158</v>
      </c>
      <c r="I753" s="98">
        <v>1</v>
      </c>
    </row>
    <row r="754" spans="1:9">
      <c r="A754" s="73" t="s">
        <v>824</v>
      </c>
      <c r="B754" s="73" t="str">
        <f>IFERROR(VLOOKUP(Table3[[#This Row],[Make]], $E$2:$F$59, 2, FALSE), Table3[[#This Row],[Make]])</f>
        <v>Gebr.Gfollner</v>
      </c>
      <c r="C754" s="72">
        <v>1</v>
      </c>
      <c r="H754" s="4" t="s">
        <v>865</v>
      </c>
      <c r="I754" s="98">
        <v>1</v>
      </c>
    </row>
    <row r="755" spans="1:9">
      <c r="A755" s="73" t="s">
        <v>853</v>
      </c>
      <c r="B755" s="73" t="str">
        <f>IFERROR(VLOOKUP(Table3[[#This Row],[Make]], $E$2:$F$59, 2, FALSE), Table3[[#This Row],[Make]])</f>
        <v>Geers Fahrzeugbau</v>
      </c>
      <c r="C755" s="72">
        <v>1</v>
      </c>
      <c r="H755" s="4" t="s">
        <v>997</v>
      </c>
      <c r="I755" s="98">
        <v>1</v>
      </c>
    </row>
    <row r="756" spans="1:9">
      <c r="A756" s="73" t="s">
        <v>1237</v>
      </c>
      <c r="B756" s="73" t="str">
        <f>IFERROR(VLOOKUP(Table3[[#This Row],[Make]], $E$2:$F$59, 2, FALSE), Table3[[#This Row],[Make]])</f>
        <v>General Trailers</v>
      </c>
      <c r="C756" s="72">
        <v>1</v>
      </c>
      <c r="H756" s="4" t="s">
        <v>1065</v>
      </c>
      <c r="I756" s="98">
        <v>1</v>
      </c>
    </row>
    <row r="757" spans="1:9">
      <c r="A757" s="73" t="s">
        <v>1029</v>
      </c>
      <c r="B757" s="73" t="str">
        <f>IFERROR(VLOOKUP(Table3[[#This Row],[Make]], $E$2:$F$59, 2, FALSE), Table3[[#This Row],[Make]])</f>
        <v>Georg</v>
      </c>
      <c r="C757" s="72">
        <v>1</v>
      </c>
      <c r="H757" s="4" t="s">
        <v>1103</v>
      </c>
      <c r="I757" s="98">
        <v>1</v>
      </c>
    </row>
    <row r="758" spans="1:9">
      <c r="A758" s="73" t="s">
        <v>876</v>
      </c>
      <c r="B758" s="73" t="str">
        <f>IFERROR(VLOOKUP(Table3[[#This Row],[Make]], $E$2:$F$59, 2, FALSE), Table3[[#This Row],[Make]])</f>
        <v>George Neville</v>
      </c>
      <c r="C758" s="72">
        <v>1</v>
      </c>
      <c r="H758" s="4" t="s">
        <v>751</v>
      </c>
      <c r="I758" s="98">
        <v>1</v>
      </c>
    </row>
    <row r="759" spans="1:9">
      <c r="A759" s="73" t="s">
        <v>994</v>
      </c>
      <c r="B759" s="73" t="str">
        <f>IFERROR(VLOOKUP(Table3[[#This Row],[Make]], $E$2:$F$59, 2, FALSE), Table3[[#This Row],[Make]])</f>
        <v>Geusens B</v>
      </c>
      <c r="C759" s="72">
        <v>1</v>
      </c>
      <c r="H759" s="4" t="s">
        <v>801</v>
      </c>
      <c r="I759" s="98">
        <v>1</v>
      </c>
    </row>
    <row r="760" spans="1:9">
      <c r="A760" s="73" t="s">
        <v>756</v>
      </c>
      <c r="B760" s="73" t="str">
        <f>IFERROR(VLOOKUP(Table3[[#This Row],[Make]], $E$2:$F$59, 2, FALSE), Table3[[#This Row],[Make]])</f>
        <v>Geussens</v>
      </c>
      <c r="C760" s="72">
        <v>1</v>
      </c>
      <c r="H760" s="4" t="s">
        <v>875</v>
      </c>
      <c r="I760" s="98">
        <v>1</v>
      </c>
    </row>
    <row r="761" spans="1:9">
      <c r="A761" s="73" t="s">
        <v>758</v>
      </c>
      <c r="B761" s="73" t="str">
        <f>IFERROR(VLOOKUP(Table3[[#This Row],[Make]], $E$2:$F$59, 2, FALSE), Table3[[#This Row],[Make]])</f>
        <v>Gk   Grunenfelder</v>
      </c>
      <c r="C761" s="72">
        <v>1</v>
      </c>
      <c r="H761" s="4" t="s">
        <v>769</v>
      </c>
      <c r="I761" s="98">
        <v>1</v>
      </c>
    </row>
    <row r="762" spans="1:9">
      <c r="A762" s="73" t="s">
        <v>1248</v>
      </c>
      <c r="B762" s="73" t="str">
        <f>IFERROR(VLOOKUP(Table3[[#This Row],[Make]], $E$2:$F$59, 2, FALSE), Table3[[#This Row],[Make]])</f>
        <v>GK GRUENENFELDER</v>
      </c>
      <c r="C762" s="72">
        <v>1</v>
      </c>
      <c r="H762" s="4" t="s">
        <v>1244</v>
      </c>
      <c r="I762" s="98">
        <v>1</v>
      </c>
    </row>
    <row r="763" spans="1:9">
      <c r="A763" s="73" t="s">
        <v>1336</v>
      </c>
      <c r="B763" s="73" t="str">
        <f>IFERROR(VLOOKUP(Table3[[#This Row],[Make]], $E$2:$F$59, 2, FALSE), Table3[[#This Row],[Make]])</f>
        <v>Daewoo</v>
      </c>
      <c r="C763" s="72">
        <v>1</v>
      </c>
      <c r="H763" s="4" t="s">
        <v>1225</v>
      </c>
      <c r="I763" s="98">
        <v>1</v>
      </c>
    </row>
    <row r="764" spans="1:9">
      <c r="A764" s="73" t="s">
        <v>1161</v>
      </c>
      <c r="B764" s="73" t="str">
        <f>IFERROR(VLOOKUP(Table3[[#This Row],[Make]], $E$2:$F$59, 2, FALSE), Table3[[#This Row],[Make]])</f>
        <v>GOEBEL</v>
      </c>
      <c r="C764" s="72">
        <v>1</v>
      </c>
      <c r="H764" s="4" t="s">
        <v>825</v>
      </c>
      <c r="I764" s="98">
        <v>1</v>
      </c>
    </row>
    <row r="765" spans="1:9">
      <c r="A765" s="73" t="s">
        <v>1222</v>
      </c>
      <c r="B765" s="73" t="str">
        <f>IFERROR(VLOOKUP(Table3[[#This Row],[Make]], $E$2:$F$59, 2, FALSE), Table3[[#This Row],[Make]])</f>
        <v>Goebel Sohn</v>
      </c>
      <c r="C765" s="72">
        <v>1</v>
      </c>
      <c r="H765" s="4" t="s">
        <v>906</v>
      </c>
      <c r="I765" s="98">
        <v>1</v>
      </c>
    </row>
    <row r="766" spans="1:9">
      <c r="A766" s="73" t="s">
        <v>971</v>
      </c>
      <c r="B766" s="73" t="str">
        <f>IFERROR(VLOOKUP(Table3[[#This Row],[Make]], $E$2:$F$59, 2, FALSE), Table3[[#This Row],[Make]])</f>
        <v>Goldon Univerzal</v>
      </c>
      <c r="C766" s="72">
        <v>1</v>
      </c>
      <c r="H766" s="4" t="s">
        <v>1047</v>
      </c>
      <c r="I766" s="98">
        <v>1</v>
      </c>
    </row>
    <row r="767" spans="1:9">
      <c r="A767" s="73" t="s">
        <v>1203</v>
      </c>
      <c r="B767" s="73" t="str">
        <f>IFERROR(VLOOKUP(Table3[[#This Row],[Make]], $E$2:$F$59, 2, FALSE), Table3[[#This Row],[Make]])</f>
        <v>Goldoni</v>
      </c>
      <c r="C767" s="72">
        <v>1</v>
      </c>
      <c r="H767" s="4" t="s">
        <v>1287</v>
      </c>
      <c r="I767" s="98">
        <v>1</v>
      </c>
    </row>
    <row r="768" spans="1:9">
      <c r="A768" s="73" t="s">
        <v>1006</v>
      </c>
      <c r="B768" s="73" t="str">
        <f>IFERROR(VLOOKUP(Table3[[#This Row],[Make]], $E$2:$F$59, 2, FALSE), Table3[[#This Row],[Make]])</f>
        <v>GOMEXUS</v>
      </c>
      <c r="C768" s="72">
        <v>1</v>
      </c>
      <c r="H768" s="4" t="s">
        <v>1220</v>
      </c>
      <c r="I768" s="98">
        <v>1</v>
      </c>
    </row>
    <row r="769" spans="1:9">
      <c r="A769" s="73" t="s">
        <v>910</v>
      </c>
      <c r="B769" s="73" t="str">
        <f>IFERROR(VLOOKUP(Table3[[#This Row],[Make]], $E$2:$F$59, 2, FALSE), Table3[[#This Row],[Make]])</f>
        <v>GOMM KISSLEGG</v>
      </c>
      <c r="C769" s="72">
        <v>1</v>
      </c>
      <c r="H769" s="4" t="s">
        <v>823</v>
      </c>
      <c r="I769" s="98">
        <v>1</v>
      </c>
    </row>
    <row r="770" spans="1:9">
      <c r="A770" s="73" t="s">
        <v>1295</v>
      </c>
      <c r="B770" s="73" t="str">
        <f>IFERROR(VLOOKUP(Table3[[#This Row],[Make]], $E$2:$F$59, 2, FALSE), Table3[[#This Row],[Make]])</f>
        <v>Gotha</v>
      </c>
      <c r="C770" s="72">
        <v>1</v>
      </c>
      <c r="H770" s="4" t="s">
        <v>919</v>
      </c>
      <c r="I770" s="98">
        <v>1</v>
      </c>
    </row>
    <row r="771" spans="1:9">
      <c r="A771" s="73" t="s">
        <v>790</v>
      </c>
      <c r="B771" s="73" t="str">
        <f>IFERROR(VLOOKUP(Table3[[#This Row],[Make]], $E$2:$F$59, 2, FALSE), Table3[[#This Row],[Make]])</f>
        <v>Gothaer Fz Werk</v>
      </c>
      <c r="C771" s="72">
        <v>1</v>
      </c>
      <c r="H771" s="4" t="s">
        <v>1318</v>
      </c>
      <c r="I771" s="98">
        <v>1</v>
      </c>
    </row>
    <row r="772" spans="1:9">
      <c r="A772" s="73" t="s">
        <v>1260</v>
      </c>
      <c r="B772" s="73" t="str">
        <f>IFERROR(VLOOKUP(Table3[[#This Row],[Make]], $E$2:$F$59, 2, FALSE), Table3[[#This Row],[Make]])</f>
        <v>GOTTLIEB AUSWARTER</v>
      </c>
      <c r="C772" s="72">
        <v>1</v>
      </c>
      <c r="H772" s="4" t="s">
        <v>1191</v>
      </c>
      <c r="I772" s="98">
        <v>1</v>
      </c>
    </row>
    <row r="773" spans="1:9">
      <c r="A773" s="73" t="s">
        <v>764</v>
      </c>
      <c r="B773" s="73" t="str">
        <f>IFERROR(VLOOKUP(Table3[[#This Row],[Make]], $E$2:$F$59, 2, FALSE), Table3[[#This Row],[Make]])</f>
        <v>Grand Cheroke</v>
      </c>
      <c r="C773" s="72">
        <v>1</v>
      </c>
      <c r="H773" s="4" t="s">
        <v>1181</v>
      </c>
      <c r="I773" s="98">
        <v>1</v>
      </c>
    </row>
    <row r="774" spans="1:9">
      <c r="A774" s="73" t="s">
        <v>1032</v>
      </c>
      <c r="B774" s="73" t="str">
        <f>IFERROR(VLOOKUP(Table3[[#This Row],[Make]], $E$2:$F$59, 2, FALSE), Table3[[#This Row],[Make]])</f>
        <v>Grand Cherokee</v>
      </c>
      <c r="C774" s="72">
        <v>1</v>
      </c>
      <c r="H774" s="4" t="s">
        <v>1184</v>
      </c>
      <c r="I774" s="98">
        <v>1</v>
      </c>
    </row>
    <row r="775" spans="1:9">
      <c r="A775" s="73" t="s">
        <v>1340</v>
      </c>
      <c r="B775" s="73" t="str">
        <f>IFERROR(VLOOKUP(Table3[[#This Row],[Make]], $E$2:$F$59, 2, FALSE), Table3[[#This Row],[Make]])</f>
        <v>Graubremse</v>
      </c>
      <c r="C775" s="72">
        <v>1</v>
      </c>
      <c r="H775" s="4" t="s">
        <v>1198</v>
      </c>
      <c r="I775" s="98">
        <v>1</v>
      </c>
    </row>
    <row r="776" spans="1:9">
      <c r="A776" s="73" t="s">
        <v>1066</v>
      </c>
      <c r="B776" s="73" t="str">
        <f>IFERROR(VLOOKUP(Table3[[#This Row],[Make]], $E$2:$F$59, 2, FALSE), Table3[[#This Row],[Make]])</f>
        <v>Greuter</v>
      </c>
      <c r="C776" s="72">
        <v>1</v>
      </c>
      <c r="H776" s="4" t="s">
        <v>798</v>
      </c>
      <c r="I776" s="98">
        <v>1</v>
      </c>
    </row>
    <row r="777" spans="1:9">
      <c r="A777" s="73" t="s">
        <v>870</v>
      </c>
      <c r="B777" s="73" t="str">
        <f>IFERROR(VLOOKUP(Table3[[#This Row],[Make]], $E$2:$F$59, 2, FALSE), Table3[[#This Row],[Make]])</f>
        <v>Gronland</v>
      </c>
      <c r="C777" s="72">
        <v>1</v>
      </c>
      <c r="H777" s="4" t="s">
        <v>1290</v>
      </c>
      <c r="I777" s="98">
        <v>1</v>
      </c>
    </row>
    <row r="778" spans="1:9">
      <c r="A778" s="73" t="s">
        <v>913</v>
      </c>
      <c r="B778" s="73" t="str">
        <f>IFERROR(VLOOKUP(Table3[[#This Row],[Make]], $E$2:$F$59, 2, FALSE), Table3[[#This Row],[Make]])</f>
        <v>Grove Cranes</v>
      </c>
      <c r="C778" s="72">
        <v>1</v>
      </c>
      <c r="H778" s="4" t="s">
        <v>1346</v>
      </c>
      <c r="I778" s="98">
        <v>1</v>
      </c>
    </row>
    <row r="779" spans="1:9">
      <c r="A779" s="73" t="s">
        <v>795</v>
      </c>
      <c r="B779" s="73" t="str">
        <f>IFERROR(VLOOKUP(Table3[[#This Row],[Make]], $E$2:$F$59, 2, FALSE), Table3[[#This Row],[Make]])</f>
        <v>GSMOON</v>
      </c>
      <c r="C779" s="72">
        <v>1</v>
      </c>
      <c r="H779" s="4" t="s">
        <v>1118</v>
      </c>
      <c r="I779" s="98">
        <v>1</v>
      </c>
    </row>
    <row r="780" spans="1:9">
      <c r="A780" s="73" t="s">
        <v>950</v>
      </c>
      <c r="B780" s="73" t="str">
        <f>IFERROR(VLOOKUP(Table3[[#This Row],[Make]], $E$2:$F$59, 2, FALSE), Table3[[#This Row],[Make]])</f>
        <v>GUESES</v>
      </c>
      <c r="C780" s="72">
        <v>1</v>
      </c>
      <c r="H780" s="4" t="s">
        <v>965</v>
      </c>
      <c r="I780" s="98">
        <v>1</v>
      </c>
    </row>
    <row r="781" spans="1:9">
      <c r="A781" s="73" t="s">
        <v>921</v>
      </c>
      <c r="B781" s="73" t="str">
        <f>IFERROR(VLOOKUP(Table3[[#This Row],[Make]], $E$2:$F$59, 2, FALSE), Table3[[#This Row],[Make]])</f>
        <v>H p hall kg</v>
      </c>
      <c r="C781" s="72">
        <v>1</v>
      </c>
      <c r="H781" s="4" t="s">
        <v>1059</v>
      </c>
      <c r="I781" s="98">
        <v>1</v>
      </c>
    </row>
    <row r="782" spans="1:9">
      <c r="A782" s="73" t="s">
        <v>1312</v>
      </c>
      <c r="B782" s="73" t="str">
        <f>IFERROR(VLOOKUP(Table3[[#This Row],[Make]], $E$2:$F$59, 2, FALSE), Table3[[#This Row],[Make]])</f>
        <v>H W Willing</v>
      </c>
      <c r="C782" s="72">
        <v>1</v>
      </c>
      <c r="H782" s="4" t="s">
        <v>1013</v>
      </c>
      <c r="I782" s="98">
        <v>1</v>
      </c>
    </row>
    <row r="783" spans="1:9">
      <c r="A783" s="73" t="s">
        <v>1009</v>
      </c>
      <c r="B783" s="73" t="str">
        <f>IFERROR(VLOOKUP(Table3[[#This Row],[Make]], $E$2:$F$59, 2, FALSE), Table3[[#This Row],[Make]])</f>
        <v>H.P. Hall Nachf</v>
      </c>
      <c r="C783" s="72">
        <v>1</v>
      </c>
      <c r="H783" s="4" t="s">
        <v>1305</v>
      </c>
      <c r="I783" s="98">
        <v>1</v>
      </c>
    </row>
    <row r="784" spans="1:9">
      <c r="A784" s="73" t="s">
        <v>830</v>
      </c>
      <c r="B784" s="73" t="str">
        <f>IFERROR(VLOOKUP(Table3[[#This Row],[Make]], $E$2:$F$59, 2, FALSE), Table3[[#This Row],[Make]])</f>
        <v>HAL</v>
      </c>
      <c r="C784" s="72">
        <v>1</v>
      </c>
      <c r="H784" s="4" t="s">
        <v>908</v>
      </c>
      <c r="I784" s="98">
        <v>1</v>
      </c>
    </row>
    <row r="785" spans="1:9">
      <c r="A785" s="73" t="s">
        <v>1171</v>
      </c>
      <c r="B785" s="73" t="str">
        <f>IFERROR(VLOOKUP(Table3[[#This Row],[Make]], $E$2:$F$59, 2, FALSE), Table3[[#This Row],[Make]])</f>
        <v>Hall Nachf</v>
      </c>
      <c r="C785" s="72">
        <v>1</v>
      </c>
      <c r="H785" s="4" t="s">
        <v>1152</v>
      </c>
      <c r="I785" s="98">
        <v>1</v>
      </c>
    </row>
    <row r="786" spans="1:9">
      <c r="A786" s="73" t="s">
        <v>839</v>
      </c>
      <c r="B786" s="73" t="str">
        <f>IFERROR(VLOOKUP(Table3[[#This Row],[Make]], $E$2:$F$59, 2, FALSE), Table3[[#This Row],[Make]])</f>
        <v>Hanomag</v>
      </c>
      <c r="C786" s="72">
        <v>1</v>
      </c>
      <c r="H786" s="4" t="s">
        <v>770</v>
      </c>
      <c r="I786" s="98">
        <v>1</v>
      </c>
    </row>
    <row r="787" spans="1:9">
      <c r="A787" s="73" t="s">
        <v>767</v>
      </c>
      <c r="B787" s="73" t="str">
        <f>IFERROR(VLOOKUP(Table3[[#This Row],[Make]], $E$2:$F$59, 2, FALSE), Table3[[#This Row],[Make]])</f>
        <v>Hapert</v>
      </c>
      <c r="C787" s="72">
        <v>1</v>
      </c>
      <c r="H787" s="4" t="s">
        <v>1271</v>
      </c>
      <c r="I787" s="98">
        <v>1</v>
      </c>
    </row>
    <row r="788" spans="1:9">
      <c r="A788" s="73" t="s">
        <v>924</v>
      </c>
      <c r="B788" s="73" t="str">
        <f>IFERROR(VLOOKUP(Table3[[#This Row],[Make]], $E$2:$F$59, 2, FALSE), Table3[[#This Row],[Make]])</f>
        <v>HAULOTTE</v>
      </c>
      <c r="C788" s="72">
        <v>1</v>
      </c>
      <c r="H788" s="4" t="s">
        <v>1217</v>
      </c>
      <c r="I788" s="98">
        <v>1</v>
      </c>
    </row>
    <row r="789" spans="1:9">
      <c r="A789" s="73" t="s">
        <v>831</v>
      </c>
      <c r="B789" s="73" t="str">
        <f>IFERROR(VLOOKUP(Table3[[#This Row],[Make]], $E$2:$F$59, 2, FALSE), Table3[[#This Row],[Make]])</f>
        <v>HAUSER</v>
      </c>
      <c r="C789" s="72">
        <v>1</v>
      </c>
      <c r="H789" s="4" t="s">
        <v>809</v>
      </c>
      <c r="I789" s="98">
        <v>1</v>
      </c>
    </row>
    <row r="790" spans="1:9">
      <c r="A790" s="73" t="s">
        <v>1315</v>
      </c>
      <c r="B790" s="73" t="str">
        <f>IFERROR(VLOOKUP(Table3[[#This Row],[Make]], $E$2:$F$59, 2, FALSE), Table3[[#This Row],[Make]])</f>
        <v>Hendrikcs</v>
      </c>
      <c r="C790" s="72">
        <v>1</v>
      </c>
      <c r="H790" s="4" t="s">
        <v>837</v>
      </c>
      <c r="I790" s="98">
        <v>1</v>
      </c>
    </row>
    <row r="791" spans="1:9">
      <c r="A791" s="73" t="s">
        <v>838</v>
      </c>
      <c r="B791" s="73" t="str">
        <f>IFERROR(VLOOKUP(Table3[[#This Row],[Make]], $E$2:$F$59, 2, FALSE), Table3[[#This Row],[Make]])</f>
        <v>HENNIGSDORF</v>
      </c>
      <c r="C791" s="72">
        <v>1</v>
      </c>
      <c r="H791" s="4" t="s">
        <v>1027</v>
      </c>
      <c r="I791" s="98">
        <v>1</v>
      </c>
    </row>
    <row r="792" spans="1:9">
      <c r="A792" s="73" t="s">
        <v>1072</v>
      </c>
      <c r="B792" s="73" t="str">
        <f>IFERROR(VLOOKUP(Table3[[#This Row],[Make]], $E$2:$F$59, 2, FALSE), Table3[[#This Row],[Make]])</f>
        <v>Henningsdofer F</v>
      </c>
      <c r="C792" s="72">
        <v>1</v>
      </c>
      <c r="H792" s="4" t="s">
        <v>1061</v>
      </c>
      <c r="I792" s="98">
        <v>1</v>
      </c>
    </row>
    <row r="793" spans="1:9">
      <c r="A793" s="73" t="s">
        <v>1213</v>
      </c>
      <c r="B793" s="73" t="str">
        <f>IFERROR(VLOOKUP(Table3[[#This Row],[Make]], $E$2:$F$59, 2, FALSE), Table3[[#This Row],[Make]])</f>
        <v>HER</v>
      </c>
      <c r="C793" s="72">
        <v>1</v>
      </c>
      <c r="H793" s="4" t="s">
        <v>1037</v>
      </c>
      <c r="I793" s="98">
        <v>1</v>
      </c>
    </row>
    <row r="794" spans="1:9">
      <c r="A794" s="73" t="s">
        <v>1296</v>
      </c>
      <c r="B794" s="73" t="str">
        <f>IFERROR(VLOOKUP(Table3[[#This Row],[Make]], $E$2:$F$59, 2, FALSE), Table3[[#This Row],[Make]])</f>
        <v>Herk</v>
      </c>
      <c r="C794" s="72">
        <v>1</v>
      </c>
      <c r="H794" s="4" t="s">
        <v>841</v>
      </c>
      <c r="I794" s="98">
        <v>1</v>
      </c>
    </row>
    <row r="795" spans="1:9">
      <c r="A795" s="73" t="s">
        <v>857</v>
      </c>
      <c r="B795" s="73" t="str">
        <f>IFERROR(VLOOKUP(Table3[[#This Row],[Make]], $E$2:$F$59, 2, FALSE), Table3[[#This Row],[Make]])</f>
        <v>HESS</v>
      </c>
      <c r="C795" s="72">
        <v>1</v>
      </c>
      <c r="H795" s="4" t="s">
        <v>935</v>
      </c>
      <c r="I795" s="98">
        <v>1</v>
      </c>
    </row>
    <row r="796" spans="1:9">
      <c r="A796" s="73" t="s">
        <v>1158</v>
      </c>
      <c r="B796" s="73" t="str">
        <f>IFERROR(VLOOKUP(Table3[[#This Row],[Make]], $E$2:$F$59, 2, FALSE), Table3[[#This Row],[Make]])</f>
        <v>Hidro Stroj</v>
      </c>
      <c r="C796" s="72">
        <v>1</v>
      </c>
      <c r="H796" s="4" t="s">
        <v>960</v>
      </c>
      <c r="I796" s="98">
        <v>1</v>
      </c>
    </row>
    <row r="797" spans="1:9">
      <c r="A797" s="73" t="s">
        <v>865</v>
      </c>
      <c r="B797" s="73" t="str">
        <f>IFERROR(VLOOKUP(Table3[[#This Row],[Make]], $E$2:$F$59, 2, FALSE), Table3[[#This Row],[Make]])</f>
        <v>Hillman</v>
      </c>
      <c r="C797" s="72">
        <v>1</v>
      </c>
      <c r="H797" s="4" t="s">
        <v>1337</v>
      </c>
      <c r="I797" s="98">
        <v>1</v>
      </c>
    </row>
    <row r="798" spans="1:9">
      <c r="A798" s="73" t="s">
        <v>997</v>
      </c>
      <c r="B798" s="73" t="str">
        <f>IFERROR(VLOOKUP(Table3[[#This Row],[Make]], $E$2:$F$59, 2, FALSE), Table3[[#This Row],[Make]])</f>
        <v>Hino rb</v>
      </c>
      <c r="C798" s="72">
        <v>1</v>
      </c>
      <c r="H798" s="4" t="s">
        <v>1313</v>
      </c>
      <c r="I798" s="98">
        <v>1</v>
      </c>
    </row>
    <row r="799" spans="1:9">
      <c r="A799" s="73" t="s">
        <v>1065</v>
      </c>
      <c r="B799" s="73" t="str">
        <f>IFERROR(VLOOKUP(Table3[[#This Row],[Make]], $E$2:$F$59, 2, FALSE), Table3[[#This Row],[Make]])</f>
        <v>Hirth</v>
      </c>
      <c r="C799" s="72">
        <v>1</v>
      </c>
      <c r="H799" s="4" t="s">
        <v>981</v>
      </c>
      <c r="I799" s="98">
        <v>1</v>
      </c>
    </row>
    <row r="800" spans="1:9">
      <c r="A800" s="73" t="s">
        <v>1103</v>
      </c>
      <c r="B800" s="73" t="str">
        <f>IFERROR(VLOOKUP(Table3[[#This Row],[Make]], $E$2:$F$59, 2, FALSE), Table3[[#This Row],[Make]])</f>
        <v>HL</v>
      </c>
      <c r="C800" s="72">
        <v>1</v>
      </c>
      <c r="H800" s="4" t="s">
        <v>1098</v>
      </c>
      <c r="I800" s="98">
        <v>1</v>
      </c>
    </row>
    <row r="801" spans="1:9">
      <c r="A801" s="73" t="s">
        <v>751</v>
      </c>
      <c r="B801" s="73" t="str">
        <f>IFERROR(VLOOKUP(Table3[[#This Row],[Make]], $E$2:$F$59, 2, FALSE), Table3[[#This Row],[Make]])</f>
        <v>HM 50 QT</v>
      </c>
      <c r="C801" s="72">
        <v>1</v>
      </c>
      <c r="H801" s="4" t="s">
        <v>1024</v>
      </c>
      <c r="I801" s="98">
        <v>1</v>
      </c>
    </row>
    <row r="802" spans="1:9">
      <c r="A802" s="73" t="s">
        <v>801</v>
      </c>
      <c r="B802" s="73" t="str">
        <f>IFERROR(VLOOKUP(Table3[[#This Row],[Make]], $E$2:$F$59, 2, FALSE), Table3[[#This Row],[Make]])</f>
        <v>HMK</v>
      </c>
      <c r="C802" s="72">
        <v>1</v>
      </c>
      <c r="H802" s="4" t="s">
        <v>1333</v>
      </c>
      <c r="I802" s="98">
        <v>1</v>
      </c>
    </row>
    <row r="803" spans="1:9">
      <c r="A803" s="73" t="s">
        <v>875</v>
      </c>
      <c r="B803" s="73" t="str">
        <f>IFERROR(VLOOKUP(Table3[[#This Row],[Make]], $E$2:$F$59, 2, FALSE), Table3[[#This Row],[Make]])</f>
        <v>HMK 102 B</v>
      </c>
      <c r="C803" s="72">
        <v>1</v>
      </c>
      <c r="H803" s="4" t="s">
        <v>1080</v>
      </c>
      <c r="I803" s="98">
        <v>1</v>
      </c>
    </row>
    <row r="804" spans="1:9">
      <c r="A804" s="73" t="s">
        <v>769</v>
      </c>
      <c r="B804" s="73" t="str">
        <f>IFERROR(VLOOKUP(Table3[[#This Row],[Make]], $E$2:$F$59, 2, FALSE), Table3[[#This Row],[Make]])</f>
        <v>Hobbi</v>
      </c>
      <c r="C804" s="72">
        <v>1</v>
      </c>
      <c r="H804" s="4" t="s">
        <v>1142</v>
      </c>
      <c r="I804" s="98">
        <v>1</v>
      </c>
    </row>
    <row r="805" spans="1:9">
      <c r="A805" s="73" t="s">
        <v>1244</v>
      </c>
      <c r="B805" s="73" t="str">
        <f>IFERROR(VLOOKUP(Table3[[#This Row],[Make]], $E$2:$F$59, 2, FALSE), Table3[[#This Row],[Make]])</f>
        <v>Hobby</v>
      </c>
      <c r="C805" s="72">
        <v>1</v>
      </c>
      <c r="H805" s="4" t="s">
        <v>1154</v>
      </c>
      <c r="I805" s="98">
        <v>1</v>
      </c>
    </row>
    <row r="806" spans="1:9">
      <c r="A806" s="73" t="s">
        <v>1225</v>
      </c>
      <c r="B806" s="73" t="str">
        <f>IFERROR(VLOOKUP(Table3[[#This Row],[Make]], $E$2:$F$59, 2, FALSE), Table3[[#This Row],[Make]])</f>
        <v>Hoffman FZF Eschersh</v>
      </c>
      <c r="C806" s="72">
        <v>1</v>
      </c>
      <c r="H806" s="4" t="s">
        <v>939</v>
      </c>
      <c r="I806" s="98">
        <v>1</v>
      </c>
    </row>
    <row r="807" spans="1:9">
      <c r="A807" s="73" t="s">
        <v>825</v>
      </c>
      <c r="B807" s="73" t="str">
        <f>IFERROR(VLOOKUP(Table3[[#This Row],[Make]], $E$2:$F$59, 2, FALSE), Table3[[#This Row],[Make]])</f>
        <v>Hoffmann</v>
      </c>
      <c r="C807" s="72">
        <v>1</v>
      </c>
      <c r="H807" s="4" t="s">
        <v>1240</v>
      </c>
      <c r="I807" s="98">
        <v>1</v>
      </c>
    </row>
    <row r="808" spans="1:9">
      <c r="A808" s="73" t="s">
        <v>1266</v>
      </c>
      <c r="B808" s="73" t="str">
        <f>IFERROR(VLOOKUP(Table3[[#This Row],[Make]], $E$2:$F$59, 2, FALSE), Table3[[#This Row],[Make]])</f>
        <v>Honda</v>
      </c>
      <c r="C808" s="72">
        <v>1</v>
      </c>
      <c r="H808" s="4" t="s">
        <v>1133</v>
      </c>
      <c r="I808" s="98">
        <v>1</v>
      </c>
    </row>
    <row r="809" spans="1:9">
      <c r="A809" s="73" t="s">
        <v>944</v>
      </c>
      <c r="B809" s="73" t="str">
        <f>IFERROR(VLOOKUP(Table3[[#This Row],[Make]], $E$2:$F$59, 2, FALSE), Table3[[#This Row],[Make]])</f>
        <v>Honda</v>
      </c>
      <c r="C809" s="72">
        <v>1</v>
      </c>
      <c r="H809" s="4" t="s">
        <v>851</v>
      </c>
      <c r="I809" s="98">
        <v>1</v>
      </c>
    </row>
    <row r="810" spans="1:9">
      <c r="A810" s="73" t="s">
        <v>906</v>
      </c>
      <c r="B810" s="73" t="str">
        <f>IFERROR(VLOOKUP(Table3[[#This Row],[Make]], $E$2:$F$59, 2, FALSE), Table3[[#This Row],[Make]])</f>
        <v>HONKHAUS</v>
      </c>
      <c r="C810" s="72">
        <v>1</v>
      </c>
      <c r="H810" s="4" t="s">
        <v>1017</v>
      </c>
      <c r="I810" s="98">
        <v>1</v>
      </c>
    </row>
    <row r="811" spans="1:9">
      <c r="A811" s="73" t="s">
        <v>1047</v>
      </c>
      <c r="B811" s="73" t="str">
        <f>IFERROR(VLOOKUP(Table3[[#This Row],[Make]], $E$2:$F$59, 2, FALSE), Table3[[#This Row],[Make]])</f>
        <v>Honling</v>
      </c>
      <c r="C811" s="72">
        <v>1</v>
      </c>
      <c r="H811" s="4" t="s">
        <v>1320</v>
      </c>
      <c r="I811" s="98">
        <v>1</v>
      </c>
    </row>
    <row r="812" spans="1:9">
      <c r="A812" s="73" t="s">
        <v>1287</v>
      </c>
      <c r="B812" s="73" t="str">
        <f>IFERROR(VLOOKUP(Table3[[#This Row],[Make]], $E$2:$F$59, 2, FALSE), Table3[[#This Row],[Make]])</f>
        <v>HORZ</v>
      </c>
      <c r="C812" s="72">
        <v>1</v>
      </c>
      <c r="H812" s="4" t="s">
        <v>1258</v>
      </c>
      <c r="I812" s="98">
        <v>1</v>
      </c>
    </row>
    <row r="813" spans="1:9">
      <c r="A813" s="73" t="s">
        <v>1220</v>
      </c>
      <c r="B813" s="73" t="str">
        <f>IFERROR(VLOOKUP(Table3[[#This Row],[Make]], $E$2:$F$59, 2, FALSE), Table3[[#This Row],[Make]])</f>
        <v>HPA</v>
      </c>
      <c r="C813" s="72">
        <v>1</v>
      </c>
      <c r="H813" s="4" t="s">
        <v>946</v>
      </c>
      <c r="I813" s="98">
        <v>1</v>
      </c>
    </row>
    <row r="814" spans="1:9">
      <c r="A814" s="73" t="s">
        <v>823</v>
      </c>
      <c r="B814" s="73" t="str">
        <f>IFERROR(VLOOKUP(Table3[[#This Row],[Make]], $E$2:$F$59, 2, FALSE), Table3[[#This Row],[Make]])</f>
        <v>HRD Novatrail</v>
      </c>
      <c r="C814" s="72">
        <v>1</v>
      </c>
      <c r="H814" s="4" t="s">
        <v>992</v>
      </c>
      <c r="I814" s="98">
        <v>1</v>
      </c>
    </row>
    <row r="815" spans="1:9">
      <c r="A815" s="73" t="s">
        <v>919</v>
      </c>
      <c r="B815" s="73" t="str">
        <f>IFERROR(VLOOKUP(Table3[[#This Row],[Make]], $E$2:$F$59, 2, FALSE), Table3[[#This Row],[Make]])</f>
        <v>Hsun</v>
      </c>
      <c r="C815" s="72">
        <v>1</v>
      </c>
      <c r="H815" s="4" t="s">
        <v>139</v>
      </c>
      <c r="I815" s="98">
        <v>1</v>
      </c>
    </row>
    <row r="816" spans="1:9">
      <c r="A816" s="73" t="s">
        <v>1318</v>
      </c>
      <c r="B816" s="73" t="str">
        <f>IFERROR(VLOOKUP(Table3[[#This Row],[Make]], $E$2:$F$59, 2, FALSE), Table3[[#This Row],[Make]])</f>
        <v>Huatian</v>
      </c>
      <c r="C816" s="72">
        <v>1</v>
      </c>
      <c r="H816" s="4" t="s">
        <v>1012</v>
      </c>
      <c r="I816" s="98">
        <v>1</v>
      </c>
    </row>
    <row r="817" spans="1:9">
      <c r="A817" s="73" t="s">
        <v>1191</v>
      </c>
      <c r="B817" s="73" t="str">
        <f>IFERROR(VLOOKUP(Table3[[#This Row],[Make]], $E$2:$F$59, 2, FALSE), Table3[[#This Row],[Make]])</f>
        <v>Huber</v>
      </c>
      <c r="C817" s="72">
        <v>1</v>
      </c>
      <c r="H817" s="4" t="s">
        <v>949</v>
      </c>
      <c r="I817" s="98">
        <v>1</v>
      </c>
    </row>
    <row r="818" spans="1:9">
      <c r="A818" s="73" t="s">
        <v>1181</v>
      </c>
      <c r="B818" s="73" t="str">
        <f>IFERROR(VLOOKUP(Table3[[#This Row],[Make]], $E$2:$F$59, 2, FALSE), Table3[[#This Row],[Make]])</f>
        <v>Huggel</v>
      </c>
      <c r="C818" s="72">
        <v>1</v>
      </c>
      <c r="H818" s="4" t="s">
        <v>1122</v>
      </c>
      <c r="I818" s="98">
        <v>1</v>
      </c>
    </row>
    <row r="819" spans="1:9">
      <c r="A819" s="73" t="s">
        <v>1184</v>
      </c>
      <c r="B819" s="73" t="str">
        <f>IFERROR(VLOOKUP(Table3[[#This Row],[Make]], $E$2:$F$59, 2, FALSE), Table3[[#This Row],[Make]])</f>
        <v>Humberside</v>
      </c>
      <c r="C819" s="72">
        <v>1</v>
      </c>
      <c r="H819" s="4" t="s">
        <v>1141</v>
      </c>
      <c r="I819" s="98">
        <v>1</v>
      </c>
    </row>
    <row r="820" spans="1:9">
      <c r="A820" s="73" t="s">
        <v>1198</v>
      </c>
      <c r="B820" s="73" t="str">
        <f>IFERROR(VLOOKUP(Table3[[#This Row],[Make]], $E$2:$F$59, 2, FALSE), Table3[[#This Row],[Make]])</f>
        <v>Hurlimann</v>
      </c>
      <c r="C820" s="72">
        <v>1</v>
      </c>
      <c r="H820" s="4" t="s">
        <v>920</v>
      </c>
      <c r="I820" s="98">
        <v>1</v>
      </c>
    </row>
    <row r="821" spans="1:9">
      <c r="A821" s="73" t="s">
        <v>798</v>
      </c>
      <c r="B821" s="73" t="str">
        <f>IFERROR(VLOOKUP(Table3[[#This Row],[Make]], $E$2:$F$59, 2, FALSE), Table3[[#This Row],[Make]])</f>
        <v>HZM</v>
      </c>
      <c r="C821" s="72">
        <v>1</v>
      </c>
      <c r="H821" s="4" t="s">
        <v>779</v>
      </c>
      <c r="I821" s="98">
        <v>1</v>
      </c>
    </row>
    <row r="822" spans="1:9">
      <c r="A822" s="73" t="s">
        <v>1290</v>
      </c>
      <c r="B822" s="73" t="str">
        <f>IFERROR(VLOOKUP(Table3[[#This Row],[Make]], $E$2:$F$59, 2, FALSE), Table3[[#This Row],[Make]])</f>
        <v>IBC</v>
      </c>
      <c r="C822" s="72">
        <v>1</v>
      </c>
      <c r="H822" s="4" t="s">
        <v>1226</v>
      </c>
      <c r="I822" s="98">
        <v>1</v>
      </c>
    </row>
    <row r="823" spans="1:9">
      <c r="A823" s="73" t="s">
        <v>1346</v>
      </c>
      <c r="B823" s="73" t="str">
        <f>IFERROR(VLOOKUP(Table3[[#This Row],[Make]], $E$2:$F$59, 2, FALSE), Table3[[#This Row],[Make]])</f>
        <v>IMT 540</v>
      </c>
      <c r="C823" s="72">
        <v>1</v>
      </c>
      <c r="H823" s="4" t="s">
        <v>993</v>
      </c>
      <c r="I823" s="98">
        <v>1</v>
      </c>
    </row>
    <row r="824" spans="1:9">
      <c r="A824" s="73" t="s">
        <v>752</v>
      </c>
      <c r="B824" s="73" t="str">
        <f>IFERROR(VLOOKUP(Table3[[#This Row],[Make]], $E$2:$F$59, 2, FALSE), Table3[[#This Row],[Make]])</f>
        <v>IMV</v>
      </c>
      <c r="C824" s="72">
        <v>1</v>
      </c>
      <c r="H824" s="4" t="s">
        <v>1277</v>
      </c>
      <c r="I824" s="98">
        <v>1</v>
      </c>
    </row>
    <row r="825" spans="1:9">
      <c r="A825" s="73" t="s">
        <v>1118</v>
      </c>
      <c r="B825" s="73" t="str">
        <f>IFERROR(VLOOKUP(Table3[[#This Row],[Make]], $E$2:$F$59, 2, FALSE), Table3[[#This Row],[Make]])</f>
        <v>INT</v>
      </c>
      <c r="C825" s="72">
        <v>1</v>
      </c>
      <c r="H825" s="4" t="s">
        <v>1156</v>
      </c>
      <c r="I825" s="98">
        <v>1</v>
      </c>
    </row>
    <row r="826" spans="1:9">
      <c r="A826" s="73" t="s">
        <v>965</v>
      </c>
      <c r="B826" s="73" t="str">
        <f>IFERROR(VLOOKUP(Table3[[#This Row],[Make]], $E$2:$F$59, 2, FALSE), Table3[[#This Row],[Make]])</f>
        <v>Int Harv Co Thc</v>
      </c>
      <c r="C826" s="72">
        <v>1</v>
      </c>
      <c r="H826" s="4" t="s">
        <v>970</v>
      </c>
      <c r="I826" s="98">
        <v>1</v>
      </c>
    </row>
    <row r="827" spans="1:9">
      <c r="A827" s="73" t="s">
        <v>1059</v>
      </c>
      <c r="B827" s="73" t="str">
        <f>IFERROR(VLOOKUP(Table3[[#This Row],[Make]], $E$2:$F$59, 2, FALSE), Table3[[#This Row],[Make]])</f>
        <v>Italjet Velocifero</v>
      </c>
      <c r="C827" s="72">
        <v>1</v>
      </c>
      <c r="H827" s="4" t="s">
        <v>812</v>
      </c>
      <c r="I827" s="98">
        <v>1</v>
      </c>
    </row>
    <row r="828" spans="1:9">
      <c r="A828" s="73" t="s">
        <v>1013</v>
      </c>
      <c r="B828" s="73" t="str">
        <f>IFERROR(VLOOKUP(Table3[[#This Row],[Make]], $E$2:$F$59, 2, FALSE), Table3[[#This Row],[Make]])</f>
        <v>ITAS CAS</v>
      </c>
      <c r="C828" s="72">
        <v>1</v>
      </c>
      <c r="H828" s="4" t="s">
        <v>1159</v>
      </c>
      <c r="I828" s="98">
        <v>1</v>
      </c>
    </row>
    <row r="829" spans="1:9">
      <c r="A829" s="73" t="s">
        <v>1305</v>
      </c>
      <c r="B829" s="73" t="str">
        <f>IFERROR(VLOOKUP(Table3[[#This Row],[Make]], $E$2:$F$59, 2, FALSE), Table3[[#This Row],[Make]])</f>
        <v>ITR</v>
      </c>
      <c r="C829" s="72">
        <v>1</v>
      </c>
      <c r="H829" s="4" t="s">
        <v>942</v>
      </c>
      <c r="I829" s="98">
        <v>1</v>
      </c>
    </row>
    <row r="830" spans="1:9">
      <c r="A830" s="73" t="s">
        <v>881</v>
      </c>
      <c r="B830" s="73" t="str">
        <f>IFERROR(VLOOKUP(Table3[[#This Row],[Make]], $E$2:$F$59, 2, FALSE), Table3[[#This Row],[Make]])</f>
        <v>Yamaha</v>
      </c>
      <c r="C830" s="72">
        <v>1</v>
      </c>
      <c r="H830" s="4" t="s">
        <v>834</v>
      </c>
      <c r="I830" s="98">
        <v>1</v>
      </c>
    </row>
    <row r="831" spans="1:9">
      <c r="A831" s="73" t="s">
        <v>908</v>
      </c>
      <c r="B831" s="73" t="str">
        <f>IFERROR(VLOOKUP(Table3[[#This Row],[Make]], $E$2:$F$59, 2, FALSE), Table3[[#This Row],[Make]])</f>
        <v>Jans</v>
      </c>
      <c r="C831" s="72">
        <v>1</v>
      </c>
      <c r="H831" s="4" t="s">
        <v>1167</v>
      </c>
      <c r="I831" s="98">
        <v>1</v>
      </c>
    </row>
    <row r="832" spans="1:9">
      <c r="A832" s="73" t="s">
        <v>1152</v>
      </c>
      <c r="B832" s="73" t="str">
        <f>IFERROR(VLOOKUP(Table3[[#This Row],[Make]], $E$2:$F$59, 2, FALSE), Table3[[#This Row],[Make]])</f>
        <v>JBW</v>
      </c>
      <c r="C832" s="72">
        <v>1</v>
      </c>
      <c r="H832" s="4" t="s">
        <v>771</v>
      </c>
      <c r="I832" s="98">
        <v>1</v>
      </c>
    </row>
    <row r="833" spans="1:9">
      <c r="A833" s="73" t="s">
        <v>1328</v>
      </c>
      <c r="B833" s="73" t="str">
        <f>IFERROR(VLOOKUP(Table3[[#This Row],[Make]], $E$2:$F$59, 2, FALSE), Table3[[#This Row],[Make]])</f>
        <v>Jeep</v>
      </c>
      <c r="C833" s="72">
        <v>1</v>
      </c>
      <c r="H833" s="4" t="s">
        <v>96</v>
      </c>
      <c r="I833" s="98">
        <v>1</v>
      </c>
    </row>
    <row r="834" spans="1:9">
      <c r="A834" s="73" t="s">
        <v>770</v>
      </c>
      <c r="B834" s="73" t="str">
        <f>IFERROR(VLOOKUP(Table3[[#This Row],[Make]], $E$2:$F$59, 2, FALSE), Table3[[#This Row],[Make]])</f>
        <v>JELCZ</v>
      </c>
      <c r="C834" s="72">
        <v>1</v>
      </c>
      <c r="H834" s="4" t="s">
        <v>1005</v>
      </c>
      <c r="I834" s="98">
        <v>1</v>
      </c>
    </row>
    <row r="835" spans="1:9">
      <c r="A835" s="73" t="s">
        <v>1271</v>
      </c>
      <c r="B835" s="73" t="str">
        <f>IFERROR(VLOOKUP(Table3[[#This Row],[Make]], $E$2:$F$59, 2, FALSE), Table3[[#This Row],[Make]])</f>
        <v>Jet</v>
      </c>
      <c r="C835" s="72">
        <v>1</v>
      </c>
      <c r="H835" s="4" t="s">
        <v>1330</v>
      </c>
      <c r="I835" s="98">
        <v>1</v>
      </c>
    </row>
    <row r="836" spans="1:9">
      <c r="A836" s="73" t="s">
        <v>1217</v>
      </c>
      <c r="B836" s="73" t="str">
        <f>IFERROR(VLOOKUP(Table3[[#This Row],[Make]], $E$2:$F$59, 2, FALSE), Table3[[#This Row],[Make]])</f>
        <v>Jiangling</v>
      </c>
      <c r="C836" s="72">
        <v>1</v>
      </c>
      <c r="H836" s="4" t="s">
        <v>951</v>
      </c>
      <c r="I836" s="98">
        <v>1</v>
      </c>
    </row>
    <row r="837" spans="1:9">
      <c r="A837" s="73" t="s">
        <v>809</v>
      </c>
      <c r="B837" s="73" t="str">
        <f>IFERROR(VLOOKUP(Table3[[#This Row],[Make]], $E$2:$F$59, 2, FALSE), Table3[[#This Row],[Make]])</f>
        <v>Jin Cheng</v>
      </c>
      <c r="C837" s="72">
        <v>1</v>
      </c>
      <c r="H837" s="4" t="s">
        <v>804</v>
      </c>
      <c r="I837" s="98">
        <v>1</v>
      </c>
    </row>
    <row r="838" spans="1:9">
      <c r="A838" s="73" t="s">
        <v>837</v>
      </c>
      <c r="B838" s="73" t="str">
        <f>IFERROR(VLOOKUP(Table3[[#This Row],[Make]], $E$2:$F$59, 2, FALSE), Table3[[#This Row],[Make]])</f>
        <v>Jincheng</v>
      </c>
      <c r="C838" s="72">
        <v>1</v>
      </c>
      <c r="H838" s="4" t="s">
        <v>941</v>
      </c>
      <c r="I838" s="98">
        <v>1</v>
      </c>
    </row>
    <row r="839" spans="1:9">
      <c r="A839" s="73" t="s">
        <v>1027</v>
      </c>
      <c r="B839" s="73" t="str">
        <f>IFERROR(VLOOKUP(Table3[[#This Row],[Make]], $E$2:$F$59, 2, FALSE), Table3[[#This Row],[Make]])</f>
        <v>Jinling</v>
      </c>
      <c r="C839" s="72">
        <v>1</v>
      </c>
      <c r="H839" s="4" t="s">
        <v>1100</v>
      </c>
      <c r="I839" s="98">
        <v>1</v>
      </c>
    </row>
    <row r="840" spans="1:9">
      <c r="A840" s="73" t="s">
        <v>1061</v>
      </c>
      <c r="B840" s="73" t="str">
        <f>IFERROR(VLOOKUP(Table3[[#This Row],[Make]], $E$2:$F$59, 2, FALSE), Table3[[#This Row],[Make]])</f>
        <v>Jinma Eurowolf</v>
      </c>
      <c r="C840" s="72">
        <v>1</v>
      </c>
      <c r="H840" s="4" t="s">
        <v>999</v>
      </c>
      <c r="I840" s="98">
        <v>1</v>
      </c>
    </row>
    <row r="841" spans="1:9">
      <c r="A841" s="73" t="s">
        <v>1037</v>
      </c>
      <c r="B841" s="73" t="str">
        <f>IFERROR(VLOOKUP(Table3[[#This Row],[Make]], $E$2:$F$59, 2, FALSE), Table3[[#This Row],[Make]])</f>
        <v>Joha</v>
      </c>
      <c r="C841" s="72">
        <v>1</v>
      </c>
      <c r="H841" s="4" t="s">
        <v>931</v>
      </c>
      <c r="I841" s="98">
        <v>1</v>
      </c>
    </row>
    <row r="842" spans="1:9">
      <c r="A842" s="73" t="s">
        <v>841</v>
      </c>
      <c r="B842" s="73" t="str">
        <f>IFERROR(VLOOKUP(Table3[[#This Row],[Make]], $E$2:$F$59, 2, FALSE), Table3[[#This Row],[Make]])</f>
        <v>John Deer</v>
      </c>
      <c r="C842" s="72">
        <v>1</v>
      </c>
      <c r="H842" s="4" t="s">
        <v>1179</v>
      </c>
      <c r="I842" s="98">
        <v>1</v>
      </c>
    </row>
    <row r="843" spans="1:9">
      <c r="A843" s="73" t="s">
        <v>935</v>
      </c>
      <c r="B843" s="73" t="str">
        <f>IFERROR(VLOOKUP(Table3[[#This Row],[Make]], $E$2:$F$59, 2, FALSE), Table3[[#This Row],[Make]])</f>
        <v>Johnway</v>
      </c>
      <c r="C843" s="72">
        <v>1</v>
      </c>
      <c r="H843" s="4" t="s">
        <v>817</v>
      </c>
      <c r="I843" s="98">
        <v>1</v>
      </c>
    </row>
    <row r="844" spans="1:9">
      <c r="A844" s="73" t="s">
        <v>960</v>
      </c>
      <c r="B844" s="73" t="str">
        <f>IFERROR(VLOOKUP(Table3[[#This Row],[Make]], $E$2:$F$59, 2, FALSE), Table3[[#This Row],[Make]])</f>
        <v>Jonway Italia</v>
      </c>
      <c r="C844" s="72">
        <v>1</v>
      </c>
      <c r="H844" s="4" t="s">
        <v>1102</v>
      </c>
      <c r="I844" s="98">
        <v>1</v>
      </c>
    </row>
    <row r="845" spans="1:9">
      <c r="A845" s="73" t="s">
        <v>1337</v>
      </c>
      <c r="B845" s="73" t="str">
        <f>IFERROR(VLOOKUP(Table3[[#This Row],[Make]], $E$2:$F$59, 2, FALSE), Table3[[#This Row],[Make]])</f>
        <v>JOTHA</v>
      </c>
      <c r="C845" s="72">
        <v>1</v>
      </c>
      <c r="H845" s="4" t="s">
        <v>794</v>
      </c>
      <c r="I845" s="98">
        <v>1</v>
      </c>
    </row>
    <row r="846" spans="1:9">
      <c r="A846" s="73" t="s">
        <v>1313</v>
      </c>
      <c r="B846" s="73" t="str">
        <f>IFERROR(VLOOKUP(Table3[[#This Row],[Make]], $E$2:$F$59, 2, FALSE), Table3[[#This Row],[Make]])</f>
        <v>JSB</v>
      </c>
      <c r="C846" s="72">
        <v>1</v>
      </c>
      <c r="H846" s="4" t="s">
        <v>1187</v>
      </c>
      <c r="I846" s="98">
        <v>1</v>
      </c>
    </row>
    <row r="847" spans="1:9">
      <c r="A847" s="73" t="s">
        <v>981</v>
      </c>
      <c r="B847" s="73" t="str">
        <f>IFERROR(VLOOKUP(Table3[[#This Row],[Make]], $E$2:$F$59, 2, FALSE), Table3[[#This Row],[Make]])</f>
        <v>Jugo</v>
      </c>
      <c r="C847" s="72">
        <v>1</v>
      </c>
      <c r="H847" s="4" t="s">
        <v>1129</v>
      </c>
      <c r="I847" s="98">
        <v>1</v>
      </c>
    </row>
    <row r="848" spans="1:9">
      <c r="A848" s="73" t="s">
        <v>1098</v>
      </c>
      <c r="B848" s="73" t="str">
        <f>IFERROR(VLOOKUP(Table3[[#This Row],[Make]], $E$2:$F$59, 2, FALSE), Table3[[#This Row],[Make]])</f>
        <v>Jumbo</v>
      </c>
      <c r="C848" s="72">
        <v>1</v>
      </c>
      <c r="H848" s="4" t="s">
        <v>1208</v>
      </c>
      <c r="I848" s="98">
        <v>1</v>
      </c>
    </row>
    <row r="849" spans="1:9">
      <c r="A849" s="73" t="s">
        <v>1024</v>
      </c>
      <c r="B849" s="73" t="str">
        <f>IFERROR(VLOOKUP(Table3[[#This Row],[Make]], $E$2:$F$59, 2, FALSE), Table3[[#This Row],[Make]])</f>
        <v>K Setra</v>
      </c>
      <c r="C849" s="72">
        <v>1</v>
      </c>
      <c r="H849" s="4" t="s">
        <v>774</v>
      </c>
      <c r="I849" s="98">
        <v>1</v>
      </c>
    </row>
    <row r="850" spans="1:9">
      <c r="A850" s="73" t="s">
        <v>1333</v>
      </c>
      <c r="B850" s="73" t="str">
        <f>IFERROR(VLOOKUP(Table3[[#This Row],[Make]], $E$2:$F$59, 2, FALSE), Table3[[#This Row],[Make]])</f>
        <v>K.W.B.</v>
      </c>
      <c r="C850" s="72">
        <v>1</v>
      </c>
      <c r="H850" s="4" t="s">
        <v>977</v>
      </c>
      <c r="I850" s="98">
        <v>1</v>
      </c>
    </row>
    <row r="851" spans="1:9">
      <c r="A851" s="73" t="s">
        <v>1080</v>
      </c>
      <c r="B851" s="73" t="str">
        <f>IFERROR(VLOOKUP(Table3[[#This Row],[Make]], $E$2:$F$59, 2, FALSE), Table3[[#This Row],[Make]])</f>
        <v>K.Wieland Holzhausen</v>
      </c>
      <c r="C851" s="72">
        <v>1</v>
      </c>
      <c r="H851" s="4" t="s">
        <v>1114</v>
      </c>
      <c r="I851" s="98">
        <v>1</v>
      </c>
    </row>
    <row r="852" spans="1:9">
      <c r="A852" s="73" t="s">
        <v>1142</v>
      </c>
      <c r="B852" s="73" t="str">
        <f>IFERROR(VLOOKUP(Table3[[#This Row],[Make]], $E$2:$F$59, 2, FALSE), Table3[[#This Row],[Make]])</f>
        <v>Kaessbohrertank S</v>
      </c>
      <c r="C852" s="72">
        <v>1</v>
      </c>
      <c r="H852" s="4" t="s">
        <v>796</v>
      </c>
      <c r="I852" s="98">
        <v>1</v>
      </c>
    </row>
    <row r="853" spans="1:9">
      <c r="A853" s="73" t="s">
        <v>1154</v>
      </c>
      <c r="B853" s="73" t="str">
        <f>IFERROR(VLOOKUP(Table3[[#This Row],[Make]], $E$2:$F$59, 2, FALSE), Table3[[#This Row],[Make]])</f>
        <v>KAISER S.A F</v>
      </c>
      <c r="C853" s="72">
        <v>1</v>
      </c>
      <c r="H853" s="4" t="s">
        <v>1291</v>
      </c>
      <c r="I853" s="98">
        <v>1</v>
      </c>
    </row>
    <row r="854" spans="1:9">
      <c r="A854" s="73" t="s">
        <v>939</v>
      </c>
      <c r="B854" s="73" t="str">
        <f>IFERROR(VLOOKUP(Table3[[#This Row],[Make]], $E$2:$F$59, 2, FALSE), Table3[[#This Row],[Make]])</f>
        <v>Kampenhans</v>
      </c>
      <c r="C854" s="72">
        <v>1</v>
      </c>
      <c r="H854" s="4" t="s">
        <v>850</v>
      </c>
      <c r="I854" s="98">
        <v>1</v>
      </c>
    </row>
    <row r="855" spans="1:9">
      <c r="A855" s="73" t="s">
        <v>1240</v>
      </c>
      <c r="B855" s="73" t="str">
        <f>IFERROR(VLOOKUP(Table3[[#This Row],[Make]], $E$2:$F$59, 2, FALSE), Table3[[#This Row],[Make]])</f>
        <v>Kampf Bad</v>
      </c>
      <c r="C855" s="72">
        <v>1</v>
      </c>
      <c r="H855" s="4" t="s">
        <v>759</v>
      </c>
      <c r="I855" s="98">
        <v>1</v>
      </c>
    </row>
    <row r="856" spans="1:9">
      <c r="A856" s="73" t="s">
        <v>1133</v>
      </c>
      <c r="B856" s="73" t="str">
        <f>IFERROR(VLOOKUP(Table3[[#This Row],[Make]], $E$2:$F$59, 2, FALSE), Table3[[#This Row],[Make]])</f>
        <v>Karfa</v>
      </c>
      <c r="C856" s="72">
        <v>1</v>
      </c>
      <c r="H856" s="4" t="s">
        <v>1053</v>
      </c>
      <c r="I856" s="98">
        <v>1</v>
      </c>
    </row>
    <row r="857" spans="1:9">
      <c r="A857" s="73" t="s">
        <v>851</v>
      </c>
      <c r="B857" s="73" t="str">
        <f>IFERROR(VLOOKUP(Table3[[#This Row],[Make]], $E$2:$F$59, 2, FALSE), Table3[[#This Row],[Make]])</f>
        <v>Kautz Sohn</v>
      </c>
      <c r="C857" s="72">
        <v>1</v>
      </c>
      <c r="H857" s="4" t="s">
        <v>1010</v>
      </c>
      <c r="I857" s="98">
        <v>1</v>
      </c>
    </row>
    <row r="858" spans="1:9">
      <c r="A858" s="73" t="s">
        <v>1017</v>
      </c>
      <c r="B858" s="73" t="str">
        <f>IFERROR(VLOOKUP(Table3[[#This Row],[Make]], $E$2:$F$59, 2, FALSE), Table3[[#This Row],[Make]])</f>
        <v>Kavadarci</v>
      </c>
      <c r="C858" s="72">
        <v>1</v>
      </c>
      <c r="H858" s="4" t="s">
        <v>1241</v>
      </c>
      <c r="I858" s="98">
        <v>1</v>
      </c>
    </row>
    <row r="859" spans="1:9">
      <c r="A859" s="73" t="s">
        <v>1320</v>
      </c>
      <c r="B859" s="73" t="str">
        <f>IFERROR(VLOOKUP(Table3[[#This Row],[Make]], $E$2:$F$59, 2, FALSE), Table3[[#This Row],[Make]])</f>
        <v>Kel Berg</v>
      </c>
      <c r="C859" s="72">
        <v>1</v>
      </c>
      <c r="H859" s="4" t="s">
        <v>985</v>
      </c>
      <c r="I859" s="98">
        <v>1</v>
      </c>
    </row>
    <row r="860" spans="1:9">
      <c r="A860" s="73" t="s">
        <v>1258</v>
      </c>
      <c r="B860" s="73" t="str">
        <f>IFERROR(VLOOKUP(Table3[[#This Row],[Make]], $E$2:$F$59, 2, FALSE), Table3[[#This Row],[Make]])</f>
        <v>Kempf Bad</v>
      </c>
      <c r="C860" s="72">
        <v>1</v>
      </c>
      <c r="H860" s="4" t="s">
        <v>772</v>
      </c>
      <c r="I860" s="98">
        <v>1</v>
      </c>
    </row>
    <row r="861" spans="1:9">
      <c r="A861" s="73" t="s">
        <v>946</v>
      </c>
      <c r="B861" s="73" t="str">
        <f>IFERROR(VLOOKUP(Table3[[#This Row],[Make]], $E$2:$F$59, 2, FALSE), Table3[[#This Row],[Make]])</f>
        <v>KEMPF(D)</v>
      </c>
      <c r="C861" s="72">
        <v>1</v>
      </c>
      <c r="H861" s="4" t="s">
        <v>1314</v>
      </c>
      <c r="I861" s="98">
        <v>1</v>
      </c>
    </row>
    <row r="862" spans="1:9">
      <c r="A862" s="73" t="s">
        <v>992</v>
      </c>
      <c r="B862" s="73" t="str">
        <f>IFERROR(VLOOKUP(Table3[[#This Row],[Make]], $E$2:$F$59, 2, FALSE), Table3[[#This Row],[Make]])</f>
        <v>Kikinda</v>
      </c>
      <c r="C862" s="72">
        <v>1</v>
      </c>
      <c r="H862" s="4" t="s">
        <v>1124</v>
      </c>
      <c r="I862" s="98">
        <v>1</v>
      </c>
    </row>
    <row r="863" spans="1:9">
      <c r="A863" s="73" t="s">
        <v>139</v>
      </c>
      <c r="B863" s="73" t="str">
        <f>IFERROR(VLOOKUP(Table3[[#This Row],[Make]], $E$2:$F$59, 2, FALSE), Table3[[#This Row],[Make]])</f>
        <v>Kina</v>
      </c>
      <c r="C863" s="72">
        <v>1</v>
      </c>
      <c r="H863" s="4" t="s">
        <v>761</v>
      </c>
      <c r="I863" s="98">
        <v>1</v>
      </c>
    </row>
    <row r="864" spans="1:9">
      <c r="A864" s="73" t="s">
        <v>1012</v>
      </c>
      <c r="B864" s="73" t="str">
        <f>IFERROR(VLOOKUP(Table3[[#This Row],[Make]], $E$2:$F$59, 2, FALSE), Table3[[#This Row],[Make]])</f>
        <v>King</v>
      </c>
      <c r="C864" s="72">
        <v>1</v>
      </c>
      <c r="H864" s="4" t="s">
        <v>890</v>
      </c>
      <c r="I864" s="98">
        <v>1</v>
      </c>
    </row>
    <row r="865" spans="1:9">
      <c r="A865" s="73" t="s">
        <v>949</v>
      </c>
      <c r="B865" s="73" t="str">
        <f>IFERROR(VLOOKUP(Table3[[#This Row],[Make]], $E$2:$F$59, 2, FALSE), Table3[[#This Row],[Make]])</f>
        <v>KISA</v>
      </c>
      <c r="C865" s="72">
        <v>1</v>
      </c>
      <c r="H865" s="4" t="s">
        <v>777</v>
      </c>
      <c r="I865" s="98">
        <v>1</v>
      </c>
    </row>
    <row r="866" spans="1:9">
      <c r="A866" s="73" t="s">
        <v>1122</v>
      </c>
      <c r="B866" s="73" t="str">
        <f>IFERROR(VLOOKUP(Table3[[#This Row],[Make]], $E$2:$F$59, 2, FALSE), Table3[[#This Row],[Make]])</f>
        <v>Kisber</v>
      </c>
      <c r="C866" s="72">
        <v>1</v>
      </c>
      <c r="H866" s="4" t="s">
        <v>1212</v>
      </c>
      <c r="I866" s="98">
        <v>1</v>
      </c>
    </row>
    <row r="867" spans="1:9">
      <c r="A867" s="73" t="s">
        <v>1141</v>
      </c>
      <c r="B867" s="73" t="str">
        <f>IFERROR(VLOOKUP(Table3[[#This Row],[Make]], $E$2:$F$59, 2, FALSE), Table3[[#This Row],[Make]])</f>
        <v>Klaeser</v>
      </c>
      <c r="C867" s="72">
        <v>1</v>
      </c>
      <c r="H867" s="4" t="s">
        <v>1117</v>
      </c>
      <c r="I867" s="98">
        <v>1</v>
      </c>
    </row>
    <row r="868" spans="1:9">
      <c r="A868" s="73" t="s">
        <v>920</v>
      </c>
      <c r="B868" s="73" t="str">
        <f>IFERROR(VLOOKUP(Table3[[#This Row],[Make]], $E$2:$F$59, 2, FALSE), Table3[[#This Row],[Make]])</f>
        <v>Klagie</v>
      </c>
      <c r="C868" s="72">
        <v>1</v>
      </c>
      <c r="H868" s="4" t="s">
        <v>1162</v>
      </c>
      <c r="I868" s="98">
        <v>1</v>
      </c>
    </row>
    <row r="869" spans="1:9">
      <c r="A869" s="73" t="s">
        <v>779</v>
      </c>
      <c r="B869" s="73" t="str">
        <f>IFERROR(VLOOKUP(Table3[[#This Row],[Make]], $E$2:$F$59, 2, FALSE), Table3[[#This Row],[Make]])</f>
        <v>Kleinmotorrad</v>
      </c>
      <c r="C869" s="72">
        <v>1</v>
      </c>
      <c r="H869" s="4" t="s">
        <v>897</v>
      </c>
      <c r="I869" s="98">
        <v>1</v>
      </c>
    </row>
    <row r="870" spans="1:9">
      <c r="A870" s="73" t="s">
        <v>1226</v>
      </c>
      <c r="B870" s="73" t="str">
        <f>IFERROR(VLOOKUP(Table3[[#This Row],[Make]], $E$2:$F$59, 2, FALSE), Table3[[#This Row],[Make]])</f>
        <v>Kloeckner</v>
      </c>
      <c r="C870" s="72">
        <v>1</v>
      </c>
      <c r="H870" s="4" t="s">
        <v>864</v>
      </c>
      <c r="I870" s="98">
        <v>1</v>
      </c>
    </row>
    <row r="871" spans="1:9">
      <c r="A871" s="73" t="s">
        <v>993</v>
      </c>
      <c r="B871" s="73" t="str">
        <f>IFERROR(VLOOKUP(Table3[[#This Row],[Make]], $E$2:$F$59, 2, FALSE), Table3[[#This Row],[Make]])</f>
        <v>Knaus</v>
      </c>
      <c r="C871" s="72">
        <v>1</v>
      </c>
      <c r="H871" s="4" t="s">
        <v>797</v>
      </c>
      <c r="I871" s="98">
        <v>1</v>
      </c>
    </row>
    <row r="872" spans="1:9">
      <c r="A872" s="73" t="s">
        <v>1277</v>
      </c>
      <c r="B872" s="73" t="str">
        <f>IFERROR(VLOOKUP(Table3[[#This Row],[Make]], $E$2:$F$59, 2, FALSE), Table3[[#This Row],[Make]])</f>
        <v>Knosalla/Stork</v>
      </c>
      <c r="C872" s="72">
        <v>1</v>
      </c>
      <c r="H872" s="4" t="s">
        <v>887</v>
      </c>
      <c r="I872" s="98">
        <v>1</v>
      </c>
    </row>
    <row r="873" spans="1:9">
      <c r="A873" s="73" t="s">
        <v>1156</v>
      </c>
      <c r="B873" s="73" t="str">
        <f>IFERROR(VLOOKUP(Table3[[#This Row],[Make]], $E$2:$F$59, 2, FALSE), Table3[[#This Row],[Make]])</f>
        <v>Knupp</v>
      </c>
      <c r="C873" s="72">
        <v>1</v>
      </c>
      <c r="H873" s="4" t="s">
        <v>975</v>
      </c>
      <c r="I873" s="98">
        <v>1</v>
      </c>
    </row>
    <row r="874" spans="1:9">
      <c r="A874" s="73" t="s">
        <v>970</v>
      </c>
      <c r="B874" s="73" t="str">
        <f>IFERROR(VLOOKUP(Table3[[#This Row],[Make]], $E$2:$F$59, 2, FALSE), Table3[[#This Row],[Make]])</f>
        <v>Kobras</v>
      </c>
      <c r="C874" s="72">
        <v>1</v>
      </c>
      <c r="H874" s="4" t="s">
        <v>1335</v>
      </c>
      <c r="I874" s="98">
        <v>1</v>
      </c>
    </row>
    <row r="875" spans="1:9">
      <c r="A875" s="73" t="s">
        <v>812</v>
      </c>
      <c r="B875" s="73" t="str">
        <f>IFERROR(VLOOKUP(Table3[[#This Row],[Make]], $E$2:$F$59, 2, FALSE), Table3[[#This Row],[Make]])</f>
        <v>Kockum Landsverk</v>
      </c>
      <c r="C875" s="72">
        <v>1</v>
      </c>
      <c r="H875" s="4" t="s">
        <v>1242</v>
      </c>
      <c r="I875" s="98">
        <v>1</v>
      </c>
    </row>
    <row r="876" spans="1:9">
      <c r="A876" s="73" t="s">
        <v>1159</v>
      </c>
      <c r="B876" s="73" t="str">
        <f>IFERROR(VLOOKUP(Table3[[#This Row],[Make]], $E$2:$F$59, 2, FALSE), Table3[[#This Row],[Make]])</f>
        <v>Koehler Elmshom</v>
      </c>
      <c r="C876" s="72">
        <v>1</v>
      </c>
      <c r="H876" s="4" t="s">
        <v>765</v>
      </c>
      <c r="I876" s="98">
        <v>1</v>
      </c>
    </row>
    <row r="877" spans="1:9">
      <c r="A877" s="73" t="s">
        <v>942</v>
      </c>
      <c r="B877" s="73" t="str">
        <f>IFERROR(VLOOKUP(Table3[[#This Row],[Make]], $E$2:$F$59, 2, FALSE), Table3[[#This Row],[Make]])</f>
        <v>Koehring</v>
      </c>
      <c r="C877" s="72">
        <v>1</v>
      </c>
      <c r="H877" s="4" t="s">
        <v>1323</v>
      </c>
      <c r="I877" s="98">
        <v>1</v>
      </c>
    </row>
    <row r="878" spans="1:9">
      <c r="A878" s="73" t="s">
        <v>834</v>
      </c>
      <c r="B878" s="73" t="str">
        <f>IFERROR(VLOOKUP(Table3[[#This Row],[Make]], $E$2:$F$59, 2, FALSE), Table3[[#This Row],[Make]])</f>
        <v>Kohler Silobau</v>
      </c>
      <c r="C878" s="72">
        <v>1</v>
      </c>
      <c r="H878" s="4" t="s">
        <v>1096</v>
      </c>
      <c r="I878" s="98">
        <v>1</v>
      </c>
    </row>
    <row r="879" spans="1:9">
      <c r="A879" s="73" t="s">
        <v>1167</v>
      </c>
      <c r="B879" s="73" t="str">
        <f>IFERROR(VLOOKUP(Table3[[#This Row],[Make]], $E$2:$F$59, 2, FALSE), Table3[[#This Row],[Make]])</f>
        <v>Kompak</v>
      </c>
      <c r="C879" s="72">
        <v>1</v>
      </c>
      <c r="H879" s="4" t="s">
        <v>895</v>
      </c>
      <c r="I879" s="98">
        <v>1</v>
      </c>
    </row>
    <row r="880" spans="1:9">
      <c r="A880" s="73" t="s">
        <v>771</v>
      </c>
      <c r="B880" s="73" t="str">
        <f>IFERROR(VLOOKUP(Table3[[#This Row],[Make]], $E$2:$F$59, 2, FALSE), Table3[[#This Row],[Make]])</f>
        <v>Kompenhans</v>
      </c>
      <c r="C880" s="72">
        <v>1</v>
      </c>
      <c r="H880" s="4" t="s">
        <v>1342</v>
      </c>
      <c r="I880" s="98">
        <v>1</v>
      </c>
    </row>
    <row r="881" spans="1:9">
      <c r="A881" s="73" t="s">
        <v>96</v>
      </c>
      <c r="B881" s="73" t="str">
        <f>IFERROR(VLOOKUP(Table3[[#This Row],[Make]], $E$2:$F$59, 2, FALSE), Table3[[#This Row],[Make]])</f>
        <v>Kosova</v>
      </c>
      <c r="C881" s="72">
        <v>1</v>
      </c>
      <c r="H881" s="4" t="s">
        <v>776</v>
      </c>
      <c r="I881" s="98">
        <v>1</v>
      </c>
    </row>
    <row r="882" spans="1:9">
      <c r="A882" s="73" t="s">
        <v>1005</v>
      </c>
      <c r="B882" s="73" t="str">
        <f>IFERROR(VLOOKUP(Table3[[#This Row],[Make]], $E$2:$F$59, 2, FALSE), Table3[[#This Row],[Make]])</f>
        <v>Kostun</v>
      </c>
      <c r="C882" s="72">
        <v>1</v>
      </c>
      <c r="H882" s="4" t="s">
        <v>882</v>
      </c>
      <c r="I882" s="98">
        <v>1</v>
      </c>
    </row>
    <row r="883" spans="1:9">
      <c r="A883" s="73" t="s">
        <v>1330</v>
      </c>
      <c r="B883" s="73" t="str">
        <f>IFERROR(VLOOKUP(Table3[[#This Row],[Make]], $E$2:$F$59, 2, FALSE), Table3[[#This Row],[Make]])</f>
        <v>Kovatch</v>
      </c>
      <c r="C883" s="72">
        <v>1</v>
      </c>
      <c r="H883" s="4" t="s">
        <v>884</v>
      </c>
      <c r="I883" s="98">
        <v>1</v>
      </c>
    </row>
    <row r="884" spans="1:9">
      <c r="A884" s="73" t="s">
        <v>951</v>
      </c>
      <c r="B884" s="73" t="str">
        <f>IFERROR(VLOOKUP(Table3[[#This Row],[Make]], $E$2:$F$59, 2, FALSE), Table3[[#This Row],[Make]])</f>
        <v>Kramer , Gutersloh</v>
      </c>
      <c r="C884" s="72">
        <v>1</v>
      </c>
      <c r="H884" s="4" t="s">
        <v>792</v>
      </c>
      <c r="I884" s="98">
        <v>1</v>
      </c>
    </row>
    <row r="885" spans="1:9">
      <c r="A885" s="73" t="s">
        <v>804</v>
      </c>
      <c r="B885" s="73" t="str">
        <f>IFERROR(VLOOKUP(Table3[[#This Row],[Make]], $E$2:$F$59, 2, FALSE), Table3[[#This Row],[Make]])</f>
        <v>Kroger</v>
      </c>
      <c r="C885" s="72">
        <v>1</v>
      </c>
      <c r="H885" s="4" t="s">
        <v>1113</v>
      </c>
      <c r="I885" s="98">
        <v>1</v>
      </c>
    </row>
    <row r="886" spans="1:9">
      <c r="A886" s="73" t="s">
        <v>941</v>
      </c>
      <c r="B886" s="73" t="str">
        <f>IFERROR(VLOOKUP(Table3[[#This Row],[Make]], $E$2:$F$59, 2, FALSE), Table3[[#This Row],[Make]])</f>
        <v>Kroll</v>
      </c>
      <c r="C886" s="72">
        <v>1</v>
      </c>
      <c r="H886" s="4" t="s">
        <v>775</v>
      </c>
      <c r="I886" s="98">
        <v>1</v>
      </c>
    </row>
    <row r="887" spans="1:9">
      <c r="A887" s="73" t="s">
        <v>1100</v>
      </c>
      <c r="B887" s="73" t="str">
        <f>IFERROR(VLOOKUP(Table3[[#This Row],[Make]], $E$2:$F$59, 2, FALSE), Table3[[#This Row],[Make]])</f>
        <v>Krup</v>
      </c>
      <c r="C887" s="72">
        <v>1</v>
      </c>
      <c r="H887" s="4" t="s">
        <v>107</v>
      </c>
      <c r="I887" s="98">
        <v>1</v>
      </c>
    </row>
    <row r="888" spans="1:9">
      <c r="A888" s="73" t="s">
        <v>999</v>
      </c>
      <c r="B888" s="73" t="str">
        <f>IFERROR(VLOOKUP(Table3[[#This Row],[Make]], $E$2:$F$59, 2, FALSE), Table3[[#This Row],[Make]])</f>
        <v>Kubota</v>
      </c>
      <c r="C888" s="72">
        <v>1</v>
      </c>
      <c r="H888" s="4" t="s">
        <v>816</v>
      </c>
      <c r="I888" s="98">
        <v>1</v>
      </c>
    </row>
    <row r="889" spans="1:9">
      <c r="A889" s="73" t="s">
        <v>931</v>
      </c>
      <c r="B889" s="73" t="str">
        <f>IFERROR(VLOOKUP(Table3[[#This Row],[Make]], $E$2:$F$59, 2, FALSE), Table3[[#This Row],[Make]])</f>
        <v>Kwang Yang</v>
      </c>
      <c r="C889" s="72">
        <v>1</v>
      </c>
      <c r="H889" s="4" t="s">
        <v>1210</v>
      </c>
      <c r="I889" s="98">
        <v>1</v>
      </c>
    </row>
    <row r="890" spans="1:9">
      <c r="A890" s="73" t="s">
        <v>1179</v>
      </c>
      <c r="B890" s="73" t="str">
        <f>IFERROR(VLOOKUP(Table3[[#This Row],[Make]], $E$2:$F$59, 2, FALSE), Table3[[#This Row],[Make]])</f>
        <v>L FARA GMBH NEUSTADT</v>
      </c>
      <c r="C890" s="72">
        <v>1</v>
      </c>
      <c r="H890" s="4" t="s">
        <v>952</v>
      </c>
      <c r="I890" s="98">
        <v>1</v>
      </c>
    </row>
    <row r="891" spans="1:9">
      <c r="A891" s="73" t="s">
        <v>817</v>
      </c>
      <c r="B891" s="73" t="str">
        <f>IFERROR(VLOOKUP(Table3[[#This Row],[Make]], $E$2:$F$59, 2, FALSE), Table3[[#This Row],[Make]])</f>
        <v>L.AG</v>
      </c>
      <c r="C891" s="72">
        <v>1</v>
      </c>
      <c r="H891" s="4" t="s">
        <v>849</v>
      </c>
      <c r="I891" s="98">
        <v>1</v>
      </c>
    </row>
    <row r="892" spans="1:9">
      <c r="A892" s="73" t="s">
        <v>1102</v>
      </c>
      <c r="B892" s="73" t="str">
        <f>IFERROR(VLOOKUP(Table3[[#This Row],[Make]], $E$2:$F$59, 2, FALSE), Table3[[#This Row],[Make]])</f>
        <v>LA Mandrinoise</v>
      </c>
      <c r="C892" s="72">
        <v>1</v>
      </c>
      <c r="H892" s="4" t="s">
        <v>1180</v>
      </c>
      <c r="I892" s="98">
        <v>1</v>
      </c>
    </row>
    <row r="893" spans="1:9">
      <c r="A893" s="73" t="s">
        <v>794</v>
      </c>
      <c r="B893" s="73" t="str">
        <f>IFERROR(VLOOKUP(Table3[[#This Row],[Make]], $E$2:$F$59, 2, FALSE), Table3[[#This Row],[Make]])</f>
        <v>Lako</v>
      </c>
      <c r="C893" s="72">
        <v>1</v>
      </c>
      <c r="H893" s="4" t="s">
        <v>1209</v>
      </c>
      <c r="I893" s="98">
        <v>1</v>
      </c>
    </row>
    <row r="894" spans="1:9">
      <c r="A894" s="73" t="s">
        <v>1187</v>
      </c>
      <c r="B894" s="73" t="str">
        <f>IFERROR(VLOOKUP(Table3[[#This Row],[Make]], $E$2:$F$59, 2, FALSE), Table3[[#This Row],[Make]])</f>
        <v>Lamberet</v>
      </c>
      <c r="C894" s="72">
        <v>1</v>
      </c>
      <c r="H894" s="4" t="s">
        <v>783</v>
      </c>
      <c r="I894" s="98">
        <v>1</v>
      </c>
    </row>
    <row r="895" spans="1:9">
      <c r="A895" s="73" t="s">
        <v>1129</v>
      </c>
      <c r="B895" s="73" t="str">
        <f>IFERROR(VLOOKUP(Table3[[#This Row],[Make]], $E$2:$F$59, 2, FALSE), Table3[[#This Row],[Make]])</f>
        <v>Lancier</v>
      </c>
      <c r="C895" s="72">
        <v>1</v>
      </c>
      <c r="H895" s="4" t="s">
        <v>1030</v>
      </c>
      <c r="I895" s="98">
        <v>1</v>
      </c>
    </row>
    <row r="896" spans="1:9">
      <c r="A896" s="73" t="s">
        <v>1208</v>
      </c>
      <c r="B896" s="73" t="str">
        <f>IFERROR(VLOOKUP(Table3[[#This Row],[Make]], $E$2:$F$59, 2, FALSE), Table3[[#This Row],[Make]])</f>
        <v>Landini</v>
      </c>
      <c r="C896" s="72">
        <v>1</v>
      </c>
      <c r="H896" s="4" t="s">
        <v>1107</v>
      </c>
      <c r="I896" s="98">
        <v>1</v>
      </c>
    </row>
    <row r="897" spans="1:9">
      <c r="A897" s="73" t="s">
        <v>774</v>
      </c>
      <c r="B897" s="73" t="str">
        <f>IFERROR(VLOOKUP(Table3[[#This Row],[Make]], $E$2:$F$59, 2, FALSE), Table3[[#This Row],[Make]])</f>
        <v>LANDINI S.P.A.</v>
      </c>
      <c r="C897" s="72">
        <v>1</v>
      </c>
      <c r="H897" s="4" t="s">
        <v>805</v>
      </c>
      <c r="I897" s="98">
        <v>1</v>
      </c>
    </row>
    <row r="898" spans="1:9">
      <c r="A898" s="73" t="s">
        <v>977</v>
      </c>
      <c r="B898" s="73" t="str">
        <f>IFERROR(VLOOKUP(Table3[[#This Row],[Make]], $E$2:$F$59, 2, FALSE), Table3[[#This Row],[Make]])</f>
        <v>Langenthal</v>
      </c>
      <c r="C898" s="72">
        <v>1</v>
      </c>
      <c r="H898" s="4" t="s">
        <v>1250</v>
      </c>
      <c r="I898" s="98">
        <v>1</v>
      </c>
    </row>
    <row r="899" spans="1:9">
      <c r="A899" s="73" t="s">
        <v>1114</v>
      </c>
      <c r="B899" s="73" t="str">
        <f>IFERROR(VLOOKUP(Table3[[#This Row],[Make]], $E$2:$F$59, 2, FALSE), Table3[[#This Row],[Make]])</f>
        <v>Langfield</v>
      </c>
      <c r="C899" s="72">
        <v>1</v>
      </c>
      <c r="H899" s="4" t="s">
        <v>1197</v>
      </c>
      <c r="I899" s="98">
        <v>1</v>
      </c>
    </row>
    <row r="900" spans="1:9">
      <c r="A900" s="73" t="s">
        <v>796</v>
      </c>
      <c r="B900" s="73" t="str">
        <f>IFERROR(VLOOKUP(Table3[[#This Row],[Make]], $E$2:$F$59, 2, FALSE), Table3[[#This Row],[Make]])</f>
        <v>Lastwagen</v>
      </c>
      <c r="C900" s="72">
        <v>1</v>
      </c>
      <c r="H900" s="4" t="s">
        <v>1023</v>
      </c>
      <c r="I900" s="98">
        <v>1</v>
      </c>
    </row>
    <row r="901" spans="1:9">
      <c r="A901" s="73" t="s">
        <v>1291</v>
      </c>
      <c r="B901" s="73" t="str">
        <f>IFERROR(VLOOKUP(Table3[[#This Row],[Make]], $E$2:$F$59, 2, FALSE), Table3[[#This Row],[Make]])</f>
        <v>Lawrence David</v>
      </c>
      <c r="C901" s="72">
        <v>1</v>
      </c>
      <c r="H901" s="4" t="s">
        <v>1121</v>
      </c>
      <c r="I901" s="98">
        <v>1</v>
      </c>
    </row>
    <row r="902" spans="1:9">
      <c r="A902" s="73" t="s">
        <v>850</v>
      </c>
      <c r="B902" s="73" t="str">
        <f>IFERROR(VLOOKUP(Table3[[#This Row],[Make]], $E$2:$F$59, 2, FALSE), Table3[[#This Row],[Make]])</f>
        <v>Le Car</v>
      </c>
      <c r="C902" s="72">
        <v>1</v>
      </c>
      <c r="H902" s="4" t="s">
        <v>1042</v>
      </c>
      <c r="I902" s="98">
        <v>1</v>
      </c>
    </row>
    <row r="903" spans="1:9">
      <c r="A903" s="73" t="s">
        <v>759</v>
      </c>
      <c r="B903" s="73" t="str">
        <f>IFERROR(VLOOKUP(Table3[[#This Row],[Make]], $E$2:$F$59, 2, FALSE), Table3[[#This Row],[Make]])</f>
        <v>Leci Trailer</v>
      </c>
      <c r="C903" s="72">
        <v>1</v>
      </c>
      <c r="H903" s="4" t="s">
        <v>1116</v>
      </c>
      <c r="I903" s="98">
        <v>1</v>
      </c>
    </row>
    <row r="904" spans="1:9">
      <c r="A904" s="73" t="s">
        <v>1053</v>
      </c>
      <c r="B904" s="73" t="str">
        <f>IFERROR(VLOOKUP(Table3[[#This Row],[Make]], $E$2:$F$59, 2, FALSE), Table3[[#This Row],[Make]])</f>
        <v>Leibing</v>
      </c>
      <c r="C904" s="72">
        <v>1</v>
      </c>
      <c r="H904" s="4" t="s">
        <v>1229</v>
      </c>
      <c r="I904" s="98">
        <v>1</v>
      </c>
    </row>
    <row r="905" spans="1:9">
      <c r="A905" s="73" t="s">
        <v>1010</v>
      </c>
      <c r="B905" s="73" t="str">
        <f>IFERROR(VLOOKUP(Table3[[#This Row],[Make]], $E$2:$F$59, 2, FALSE), Table3[[#This Row],[Make]])</f>
        <v>Leisinger</v>
      </c>
      <c r="C905" s="72">
        <v>1</v>
      </c>
      <c r="H905" s="4" t="s">
        <v>995</v>
      </c>
      <c r="I905" s="98">
        <v>1</v>
      </c>
    </row>
    <row r="906" spans="1:9">
      <c r="A906" s="73" t="s">
        <v>1241</v>
      </c>
      <c r="B906" s="73" t="str">
        <f>IFERROR(VLOOKUP(Table3[[#This Row],[Make]], $E$2:$F$59, 2, FALSE), Table3[[#This Row],[Make]])</f>
        <v>Leyland Jetting</v>
      </c>
      <c r="C906" s="72">
        <v>1</v>
      </c>
      <c r="H906" s="4" t="s">
        <v>1302</v>
      </c>
      <c r="I906" s="98">
        <v>1</v>
      </c>
    </row>
    <row r="907" spans="1:9">
      <c r="A907" s="73" t="s">
        <v>985</v>
      </c>
      <c r="B907" s="73" t="str">
        <f>IFERROR(VLOOKUP(Table3[[#This Row],[Make]], $E$2:$F$59, 2, FALSE), Table3[[#This Row],[Make]])</f>
        <v>Liebherr werk</v>
      </c>
      <c r="C907" s="72">
        <v>1</v>
      </c>
      <c r="H907" s="4" t="s">
        <v>1214</v>
      </c>
      <c r="I907" s="98">
        <v>1</v>
      </c>
    </row>
    <row r="908" spans="1:9">
      <c r="A908" s="73" t="s">
        <v>772</v>
      </c>
      <c r="B908" s="73" t="str">
        <f>IFERROR(VLOOKUP(Table3[[#This Row],[Make]], $E$2:$F$59, 2, FALSE), Table3[[#This Row],[Make]])</f>
        <v>Ligier</v>
      </c>
      <c r="C908" s="72">
        <v>1</v>
      </c>
      <c r="H908" s="4" t="s">
        <v>879</v>
      </c>
      <c r="I908" s="98">
        <v>1</v>
      </c>
    </row>
    <row r="909" spans="1:9">
      <c r="A909" s="73" t="s">
        <v>1314</v>
      </c>
      <c r="B909" s="73" t="str">
        <f>IFERROR(VLOOKUP(Table3[[#This Row],[Make]], $E$2:$F$59, 2, FALSE), Table3[[#This Row],[Make]])</f>
        <v>Linhai</v>
      </c>
      <c r="C909" s="72">
        <v>1</v>
      </c>
      <c r="H909" s="4" t="s">
        <v>1110</v>
      </c>
      <c r="I909" s="98">
        <v>1</v>
      </c>
    </row>
    <row r="910" spans="1:9">
      <c r="A910" s="73" t="s">
        <v>1124</v>
      </c>
      <c r="B910" s="73" t="str">
        <f>IFERROR(VLOOKUP(Table3[[#This Row],[Make]], $E$2:$F$59, 2, FALSE), Table3[[#This Row],[Make]])</f>
        <v>Liouid  Garbonik</v>
      </c>
      <c r="C910" s="72">
        <v>1</v>
      </c>
      <c r="H910" s="4" t="s">
        <v>930</v>
      </c>
      <c r="I910" s="98">
        <v>1</v>
      </c>
    </row>
    <row r="911" spans="1:9">
      <c r="A911" s="73" t="s">
        <v>761</v>
      </c>
      <c r="B911" s="73" t="str">
        <f>IFERROR(VLOOKUP(Table3[[#This Row],[Make]], $E$2:$F$59, 2, FALSE), Table3[[#This Row],[Make]])</f>
        <v>Ljutomer</v>
      </c>
      <c r="C911" s="72">
        <v>1</v>
      </c>
      <c r="H911" s="4" t="s">
        <v>757</v>
      </c>
      <c r="I911" s="98">
        <v>1</v>
      </c>
    </row>
    <row r="912" spans="1:9">
      <c r="A912" s="73" t="s">
        <v>890</v>
      </c>
      <c r="B912" s="73" t="str">
        <f>IFERROR(VLOOKUP(Table3[[#This Row],[Make]], $E$2:$F$59, 2, FALSE), Table3[[#This Row],[Make]])</f>
        <v>Lkrad Motorrad</v>
      </c>
      <c r="C912" s="72">
        <v>1</v>
      </c>
      <c r="H912" s="4" t="s">
        <v>820</v>
      </c>
      <c r="I912" s="98">
        <v>1</v>
      </c>
    </row>
    <row r="913" spans="1:9">
      <c r="A913" s="73" t="s">
        <v>777</v>
      </c>
      <c r="B913" s="73" t="str">
        <f>IFERROR(VLOOKUP(Table3[[#This Row],[Make]], $E$2:$F$59, 2, FALSE), Table3[[#This Row],[Make]])</f>
        <v>LMS GMBH</v>
      </c>
      <c r="C913" s="72">
        <v>1</v>
      </c>
      <c r="H913" s="4" t="s">
        <v>1267</v>
      </c>
      <c r="I913" s="98">
        <v>1</v>
      </c>
    </row>
    <row r="914" spans="1:9">
      <c r="A914" s="73" t="s">
        <v>1212</v>
      </c>
      <c r="B914" s="73" t="str">
        <f>IFERROR(VLOOKUP(Table3[[#This Row],[Make]], $E$2:$F$59, 2, FALSE), Table3[[#This Row],[Make]])</f>
        <v>Machart</v>
      </c>
      <c r="C914" s="72">
        <v>1</v>
      </c>
      <c r="H914" s="4" t="s">
        <v>1063</v>
      </c>
      <c r="I914" s="98">
        <v>1</v>
      </c>
    </row>
    <row r="915" spans="1:9">
      <c r="A915" s="73" t="s">
        <v>1117</v>
      </c>
      <c r="B915" s="73" t="str">
        <f>IFERROR(VLOOKUP(Table3[[#This Row],[Make]], $E$2:$F$59, 2, FALSE), Table3[[#This Row],[Make]])</f>
        <v>Mack</v>
      </c>
      <c r="C915" s="72">
        <v>1</v>
      </c>
      <c r="H915" s="4" t="s">
        <v>940</v>
      </c>
      <c r="I915" s="98">
        <v>1</v>
      </c>
    </row>
    <row r="916" spans="1:9">
      <c r="A916" s="73" t="s">
        <v>1162</v>
      </c>
      <c r="B916" s="73" t="str">
        <f>IFERROR(VLOOKUP(Table3[[#This Row],[Make]], $E$2:$F$59, 2, FALSE), Table3[[#This Row],[Make]])</f>
        <v>Madison</v>
      </c>
      <c r="C916" s="72">
        <v>1</v>
      </c>
      <c r="H916" s="4" t="s">
        <v>868</v>
      </c>
      <c r="I916" s="98">
        <v>1</v>
      </c>
    </row>
    <row r="917" spans="1:9">
      <c r="A917" s="73" t="s">
        <v>897</v>
      </c>
      <c r="B917" s="73" t="str">
        <f>IFERROR(VLOOKUP(Table3[[#This Row],[Make]], $E$2:$F$59, 2, FALSE), Table3[[#This Row],[Make]])</f>
        <v>Mafa</v>
      </c>
      <c r="C917" s="72">
        <v>1</v>
      </c>
      <c r="H917" s="4" t="s">
        <v>1106</v>
      </c>
      <c r="I917" s="98">
        <v>1</v>
      </c>
    </row>
    <row r="918" spans="1:9">
      <c r="A918" s="73" t="s">
        <v>864</v>
      </c>
      <c r="B918" s="73" t="str">
        <f>IFERROR(VLOOKUP(Table3[[#This Row],[Make]], $E$2:$F$59, 2, FALSE), Table3[[#This Row],[Make]])</f>
        <v>Mait</v>
      </c>
      <c r="C918" s="72">
        <v>1</v>
      </c>
      <c r="H918" s="4" t="s">
        <v>1341</v>
      </c>
      <c r="I918" s="98">
        <v>1</v>
      </c>
    </row>
    <row r="919" spans="1:9">
      <c r="A919" s="73" t="s">
        <v>797</v>
      </c>
      <c r="B919" s="73" t="str">
        <f>IFERROR(VLOOKUP(Table3[[#This Row],[Make]], $E$2:$F$59, 2, FALSE), Table3[[#This Row],[Make]])</f>
        <v>Man Nutzfahrezeuge</v>
      </c>
      <c r="C919" s="72">
        <v>1</v>
      </c>
      <c r="H919" s="4" t="s">
        <v>1048</v>
      </c>
      <c r="I919" s="98">
        <v>1</v>
      </c>
    </row>
    <row r="920" spans="1:9">
      <c r="A920" s="73" t="s">
        <v>887</v>
      </c>
      <c r="B920" s="73" t="str">
        <f>IFERROR(VLOOKUP(Table3[[#This Row],[Make]], $E$2:$F$59, 2, FALSE), Table3[[#This Row],[Make]])</f>
        <v>Marell</v>
      </c>
      <c r="C920" s="72">
        <v>1</v>
      </c>
      <c r="H920" s="4" t="s">
        <v>788</v>
      </c>
      <c r="I920" s="98">
        <v>1</v>
      </c>
    </row>
    <row r="921" spans="1:9">
      <c r="A921" s="73" t="s">
        <v>975</v>
      </c>
      <c r="B921" s="73" t="str">
        <f>IFERROR(VLOOKUP(Table3[[#This Row],[Make]], $E$2:$F$59, 2, FALSE), Table3[[#This Row],[Make]])</f>
        <v>Marte Bunge</v>
      </c>
      <c r="C921" s="72">
        <v>1</v>
      </c>
      <c r="H921" s="4" t="s">
        <v>945</v>
      </c>
      <c r="I921" s="98">
        <v>1</v>
      </c>
    </row>
    <row r="922" spans="1:9">
      <c r="A922" s="73" t="s">
        <v>1335</v>
      </c>
      <c r="B922" s="73" t="str">
        <f>IFERROR(VLOOKUP(Table3[[#This Row],[Make]], $E$2:$F$59, 2, FALSE), Table3[[#This Row],[Make]])</f>
        <v>MASCH</v>
      </c>
      <c r="C922" s="72">
        <v>1</v>
      </c>
      <c r="H922" s="4" t="s">
        <v>988</v>
      </c>
      <c r="I922" s="98">
        <v>1</v>
      </c>
    </row>
    <row r="923" spans="1:9">
      <c r="A923" s="73" t="s">
        <v>1242</v>
      </c>
      <c r="B923" s="73" t="str">
        <f>IFERROR(VLOOKUP(Table3[[#This Row],[Make]], $E$2:$F$59, 2, FALSE), Table3[[#This Row],[Make]])</f>
        <v>Masch F.A –Nuern B Man</v>
      </c>
      <c r="C923" s="72">
        <v>1</v>
      </c>
      <c r="H923" s="4" t="s">
        <v>979</v>
      </c>
      <c r="I923" s="98">
        <v>1</v>
      </c>
    </row>
    <row r="924" spans="1:9">
      <c r="A924" s="73" t="s">
        <v>765</v>
      </c>
      <c r="B924" s="73" t="str">
        <f>IFERROR(VLOOKUP(Table3[[#This Row],[Make]], $E$2:$F$59, 2, FALSE), Table3[[#This Row],[Make]])</f>
        <v>MASEY FERGUSON</v>
      </c>
      <c r="C924" s="72">
        <v>1</v>
      </c>
      <c r="H924" s="4" t="s">
        <v>1111</v>
      </c>
      <c r="I924" s="98">
        <v>1</v>
      </c>
    </row>
    <row r="925" spans="1:9">
      <c r="A925" s="73" t="s">
        <v>1323</v>
      </c>
      <c r="B925" s="73" t="str">
        <f>IFERROR(VLOOKUP(Table3[[#This Row],[Make]], $E$2:$F$59, 2, FALSE), Table3[[#This Row],[Make]])</f>
        <v>MASSEY FERGUSON I</v>
      </c>
      <c r="C925" s="72">
        <v>1</v>
      </c>
      <c r="H925" s="4" t="s">
        <v>1257</v>
      </c>
      <c r="I925" s="98">
        <v>1</v>
      </c>
    </row>
    <row r="926" spans="1:9">
      <c r="A926" s="73" t="s">
        <v>1096</v>
      </c>
      <c r="B926" s="73" t="str">
        <f>IFERROR(VLOOKUP(Table3[[#This Row],[Make]], $E$2:$F$59, 2, FALSE), Table3[[#This Row],[Make]])</f>
        <v>MBK Industrie</v>
      </c>
      <c r="C926" s="72">
        <v>1</v>
      </c>
      <c r="H926" s="4" t="s">
        <v>987</v>
      </c>
      <c r="I926" s="98">
        <v>1</v>
      </c>
    </row>
    <row r="927" spans="1:9">
      <c r="A927" s="73" t="s">
        <v>895</v>
      </c>
      <c r="B927" s="73" t="str">
        <f>IFERROR(VLOOKUP(Table3[[#This Row],[Make]], $E$2:$F$59, 2, FALSE), Table3[[#This Row],[Make]])</f>
        <v>MC Cormick</v>
      </c>
      <c r="C927" s="72">
        <v>1</v>
      </c>
      <c r="H927" s="4" t="s">
        <v>766</v>
      </c>
      <c r="I927" s="98">
        <v>1</v>
      </c>
    </row>
    <row r="928" spans="1:9">
      <c r="A928" s="73" t="s">
        <v>1342</v>
      </c>
      <c r="B928" s="73" t="str">
        <f>IFERROR(VLOOKUP(Table3[[#This Row],[Make]], $E$2:$F$59, 2, FALSE), Table3[[#This Row],[Make]])</f>
        <v>Meidou</v>
      </c>
      <c r="C928" s="72">
        <v>1</v>
      </c>
      <c r="H928" s="4" t="s">
        <v>1088</v>
      </c>
      <c r="I928" s="98">
        <v>1</v>
      </c>
    </row>
    <row r="929" spans="1:9">
      <c r="A929" s="73" t="s">
        <v>776</v>
      </c>
      <c r="B929" s="73" t="str">
        <f>IFERROR(VLOOKUP(Table3[[#This Row],[Make]], $E$2:$F$59, 2, FALSE), Table3[[#This Row],[Make]])</f>
        <v>Meier</v>
      </c>
      <c r="C929" s="72">
        <v>1</v>
      </c>
      <c r="H929" s="4" t="s">
        <v>829</v>
      </c>
      <c r="I929" s="98">
        <v>1</v>
      </c>
    </row>
    <row r="930" spans="1:9">
      <c r="A930" s="73" t="s">
        <v>882</v>
      </c>
      <c r="B930" s="73" t="str">
        <f>IFERROR(VLOOKUP(Table3[[#This Row],[Make]], $E$2:$F$59, 2, FALSE), Table3[[#This Row],[Make]])</f>
        <v>Meirling</v>
      </c>
      <c r="C930" s="72">
        <v>1</v>
      </c>
      <c r="H930" s="4" t="s">
        <v>1139</v>
      </c>
      <c r="I930" s="98">
        <v>1</v>
      </c>
    </row>
    <row r="931" spans="1:9">
      <c r="A931" s="73" t="s">
        <v>884</v>
      </c>
      <c r="B931" s="73" t="str">
        <f>IFERROR(VLOOKUP(Table3[[#This Row],[Make]], $E$2:$F$59, 2, FALSE), Table3[[#This Row],[Make]])</f>
        <v>METACO SD</v>
      </c>
      <c r="C931" s="72">
        <v>1</v>
      </c>
      <c r="H931" s="4" t="s">
        <v>937</v>
      </c>
      <c r="I931" s="98">
        <v>1</v>
      </c>
    </row>
    <row r="932" spans="1:9">
      <c r="A932" s="73" t="s">
        <v>792</v>
      </c>
      <c r="B932" s="73" t="str">
        <f>IFERROR(VLOOKUP(Table3[[#This Row],[Make]], $E$2:$F$59, 2, FALSE), Table3[[#This Row],[Make]])</f>
        <v>Metalac Ivanjica</v>
      </c>
      <c r="C932" s="72">
        <v>1</v>
      </c>
      <c r="H932" s="4" t="s">
        <v>1040</v>
      </c>
      <c r="I932" s="98">
        <v>1</v>
      </c>
    </row>
    <row r="933" spans="1:9">
      <c r="A933" s="73" t="s">
        <v>1113</v>
      </c>
      <c r="B933" s="73" t="str">
        <f>IFERROR(VLOOKUP(Table3[[#This Row],[Make]], $E$2:$F$59, 2, FALSE), Table3[[#This Row],[Make]])</f>
        <v>MG ZR 160</v>
      </c>
      <c r="C933" s="72">
        <v>1</v>
      </c>
      <c r="H933" s="4" t="s">
        <v>927</v>
      </c>
      <c r="I933" s="98">
        <v>1</v>
      </c>
    </row>
    <row r="934" spans="1:9">
      <c r="A934" s="73" t="s">
        <v>1127</v>
      </c>
      <c r="B934" s="73" t="str">
        <f>IFERROR(VLOOKUP(Table3[[#This Row],[Make]], $E$2:$F$59, 2, FALSE), Table3[[#This Row],[Make]])</f>
        <v>Micro</v>
      </c>
      <c r="C934" s="72">
        <v>1</v>
      </c>
      <c r="H934" s="4" t="s">
        <v>1001</v>
      </c>
      <c r="I934" s="98">
        <v>1</v>
      </c>
    </row>
    <row r="935" spans="1:9">
      <c r="A935" s="73" t="s">
        <v>775</v>
      </c>
      <c r="B935" s="73" t="str">
        <f>IFERROR(VLOOKUP(Table3[[#This Row],[Make]], $E$2:$F$59, 2, FALSE), Table3[[#This Row],[Make]])</f>
        <v>Mondila</v>
      </c>
      <c r="C935" s="72">
        <v>1</v>
      </c>
      <c r="H935" s="4" t="s">
        <v>814</v>
      </c>
      <c r="I935" s="98">
        <v>1</v>
      </c>
    </row>
    <row r="936" spans="1:9">
      <c r="A936" s="73" t="s">
        <v>107</v>
      </c>
      <c r="B936" s="73" t="str">
        <f>IFERROR(VLOOKUP(Table3[[#This Row],[Make]], $E$2:$F$59, 2, FALSE), Table3[[#This Row],[Make]])</f>
        <v>Montenegro</v>
      </c>
      <c r="C936" s="72">
        <v>1</v>
      </c>
      <c r="H936" s="4" t="s">
        <v>1243</v>
      </c>
      <c r="I936" s="98">
        <v>1</v>
      </c>
    </row>
    <row r="937" spans="1:9">
      <c r="A937" s="73" t="s">
        <v>816</v>
      </c>
      <c r="B937" s="73" t="str">
        <f>IFERROR(VLOOKUP(Table3[[#This Row],[Make]], $E$2:$F$59, 2, FALSE), Table3[[#This Row],[Make]])</f>
        <v>Montesa honda</v>
      </c>
      <c r="C937" s="72">
        <v>1</v>
      </c>
      <c r="H937" s="4" t="s">
        <v>925</v>
      </c>
      <c r="I937" s="98">
        <v>1</v>
      </c>
    </row>
    <row r="938" spans="1:9">
      <c r="A938" s="73" t="s">
        <v>1210</v>
      </c>
      <c r="B938" s="73" t="str">
        <f>IFERROR(VLOOKUP(Table3[[#This Row],[Make]], $E$2:$F$59, 2, FALSE), Table3[[#This Row],[Make]])</f>
        <v>Moser Steiffisburg</v>
      </c>
      <c r="C938" s="72">
        <v>1</v>
      </c>
      <c r="H938" s="4" t="s">
        <v>1183</v>
      </c>
      <c r="I938" s="98">
        <v>1</v>
      </c>
    </row>
    <row r="939" spans="1:9">
      <c r="A939" s="73" t="s">
        <v>952</v>
      </c>
      <c r="B939" s="73" t="str">
        <f>IFERROR(VLOOKUP(Table3[[#This Row],[Make]], $E$2:$F$59, 2, FALSE), Table3[[#This Row],[Make]])</f>
        <v>Moskvic</v>
      </c>
      <c r="C939" s="72">
        <v>1</v>
      </c>
      <c r="H939" s="4" t="s">
        <v>955</v>
      </c>
      <c r="I939" s="98">
        <v>1</v>
      </c>
    </row>
    <row r="940" spans="1:9">
      <c r="A940" s="73" t="s">
        <v>849</v>
      </c>
      <c r="B940" s="73" t="str">
        <f>IFERROR(VLOOKUP(Table3[[#This Row],[Make]], $E$2:$F$59, 2, FALSE), Table3[[#This Row],[Make]])</f>
        <v>Mossbaver</v>
      </c>
      <c r="C940" s="72">
        <v>1</v>
      </c>
      <c r="H940" s="4" t="s">
        <v>873</v>
      </c>
      <c r="I940" s="98">
        <v>1</v>
      </c>
    </row>
    <row r="941" spans="1:9">
      <c r="A941" s="73" t="s">
        <v>1180</v>
      </c>
      <c r="B941" s="73" t="str">
        <f>IFERROR(VLOOKUP(Table3[[#This Row],[Make]], $E$2:$F$59, 2, FALSE), Table3[[#This Row],[Make]])</f>
        <v>Moto Guzzi</v>
      </c>
      <c r="C941" s="72">
        <v>1</v>
      </c>
      <c r="H941" s="4" t="s">
        <v>1130</v>
      </c>
      <c r="I941" s="98">
        <v>1</v>
      </c>
    </row>
    <row r="942" spans="1:9">
      <c r="A942" s="73" t="s">
        <v>1209</v>
      </c>
      <c r="B942" s="73" t="str">
        <f>IFERROR(VLOOKUP(Table3[[#This Row],[Make]], $E$2:$F$59, 2, FALSE), Table3[[#This Row],[Make]])</f>
        <v>Motom</v>
      </c>
      <c r="C942" s="72">
        <v>1</v>
      </c>
      <c r="H942" s="4" t="s">
        <v>1264</v>
      </c>
      <c r="I942" s="98">
        <v>1</v>
      </c>
    </row>
    <row r="943" spans="1:9">
      <c r="A943" s="73" t="s">
        <v>783</v>
      </c>
      <c r="B943" s="73" t="str">
        <f>IFERROR(VLOOKUP(Table3[[#This Row],[Make]], $E$2:$F$59, 2, FALSE), Table3[[#This Row],[Make]])</f>
        <v>Ms Parts</v>
      </c>
      <c r="C943" s="72">
        <v>1</v>
      </c>
      <c r="H943" s="4" t="s">
        <v>1207</v>
      </c>
      <c r="I943" s="98">
        <v>1</v>
      </c>
    </row>
    <row r="944" spans="1:9">
      <c r="A944" s="73" t="s">
        <v>1030</v>
      </c>
      <c r="B944" s="73" t="str">
        <f>IFERROR(VLOOKUP(Table3[[#This Row],[Make]], $E$2:$F$59, 2, FALSE), Table3[[#This Row],[Make]])</f>
        <v>Mtr ht</v>
      </c>
      <c r="C944" s="72">
        <v>1</v>
      </c>
      <c r="H944" s="4" t="s">
        <v>891</v>
      </c>
      <c r="I944" s="98">
        <v>1</v>
      </c>
    </row>
    <row r="945" spans="1:9">
      <c r="A945" s="73" t="s">
        <v>1107</v>
      </c>
      <c r="B945" s="73" t="str">
        <f>IFERROR(VLOOKUP(Table3[[#This Row],[Make]], $E$2:$F$59, 2, FALSE), Table3[[#This Row],[Make]])</f>
        <v>MTZ</v>
      </c>
      <c r="C945" s="72">
        <v>1</v>
      </c>
      <c r="H945" s="4" t="s">
        <v>1134</v>
      </c>
      <c r="I945" s="98">
        <v>1</v>
      </c>
    </row>
    <row r="946" spans="1:9">
      <c r="A946" s="73" t="s">
        <v>805</v>
      </c>
      <c r="B946" s="73" t="str">
        <f>IFERROR(VLOOKUP(Table3[[#This Row],[Make]], $E$2:$F$59, 2, FALSE), Table3[[#This Row],[Make]])</f>
        <v>Muenz</v>
      </c>
      <c r="C946" s="72">
        <v>1</v>
      </c>
      <c r="H946" s="4" t="s">
        <v>819</v>
      </c>
      <c r="I946" s="98">
        <v>1</v>
      </c>
    </row>
    <row r="947" spans="1:9">
      <c r="A947" s="73" t="s">
        <v>1250</v>
      </c>
      <c r="B947" s="73" t="str">
        <f>IFERROR(VLOOKUP(Table3[[#This Row],[Make]], $E$2:$F$59, 2, FALSE), Table3[[#This Row],[Make]])</f>
        <v>Muenz OTTO</v>
      </c>
      <c r="C947" s="72">
        <v>1</v>
      </c>
      <c r="H947" s="4" t="s">
        <v>877</v>
      </c>
      <c r="I947" s="98">
        <v>1</v>
      </c>
    </row>
    <row r="948" spans="1:9">
      <c r="A948" s="73" t="s">
        <v>1197</v>
      </c>
      <c r="B948" s="73" t="str">
        <f>IFERROR(VLOOKUP(Table3[[#This Row],[Make]], $E$2:$F$59, 2, FALSE), Table3[[#This Row],[Make]])</f>
        <v>Muller</v>
      </c>
      <c r="C948" s="72">
        <v>1</v>
      </c>
      <c r="H948" s="4" t="s">
        <v>1206</v>
      </c>
      <c r="I948" s="98">
        <v>1</v>
      </c>
    </row>
    <row r="949" spans="1:9">
      <c r="A949" s="73" t="s">
        <v>1023</v>
      </c>
      <c r="B949" s="73" t="str">
        <f>IFERROR(VLOOKUP(Table3[[#This Row],[Make]], $E$2:$F$59, 2, FALSE), Table3[[#This Row],[Make]])</f>
        <v>Multikultivator</v>
      </c>
      <c r="C949" s="72">
        <v>1</v>
      </c>
      <c r="H949" s="4" t="s">
        <v>984</v>
      </c>
      <c r="I949" s="98">
        <v>1</v>
      </c>
    </row>
    <row r="950" spans="1:9">
      <c r="A950" s="73" t="s">
        <v>1121</v>
      </c>
      <c r="B950" s="73" t="str">
        <f>IFERROR(VLOOKUP(Table3[[#This Row],[Make]], $E$2:$F$59, 2, FALSE), Table3[[#This Row],[Make]])</f>
        <v>MZ ETZ</v>
      </c>
      <c r="C950" s="72">
        <v>1</v>
      </c>
      <c r="H950" s="4" t="s">
        <v>1175</v>
      </c>
      <c r="I950" s="98">
        <v>1</v>
      </c>
    </row>
    <row r="951" spans="1:9">
      <c r="A951" s="73" t="s">
        <v>1042</v>
      </c>
      <c r="B951" s="73" t="str">
        <f>IFERROR(VLOOKUP(Table3[[#This Row],[Make]], $E$2:$F$59, 2, FALSE), Table3[[#This Row],[Make]])</f>
        <v>Mzda</v>
      </c>
      <c r="C951" s="72">
        <v>1</v>
      </c>
      <c r="H951" s="4" t="s">
        <v>1166</v>
      </c>
      <c r="I951" s="98">
        <v>1</v>
      </c>
    </row>
    <row r="952" spans="1:9">
      <c r="A952" s="73" t="s">
        <v>1116</v>
      </c>
      <c r="B952" s="73" t="str">
        <f>IFERROR(VLOOKUP(Table3[[#This Row],[Make]], $E$2:$F$59, 2, FALSE), Table3[[#This Row],[Make]])</f>
        <v>N.M.I.S.A. E</v>
      </c>
      <c r="C952" s="72">
        <v>1</v>
      </c>
      <c r="H952" s="4" t="s">
        <v>1324</v>
      </c>
      <c r="I952" s="98">
        <v>1</v>
      </c>
    </row>
    <row r="953" spans="1:9">
      <c r="A953" s="73" t="s">
        <v>1229</v>
      </c>
      <c r="B953" s="73" t="str">
        <f>IFERROR(VLOOKUP(Table3[[#This Row],[Make]], $E$2:$F$59, 2, FALSE), Table3[[#This Row],[Make]])</f>
        <v>N/L</v>
      </c>
      <c r="C953" s="72">
        <v>1</v>
      </c>
      <c r="H953" s="4" t="s">
        <v>905</v>
      </c>
      <c r="I953" s="98">
        <v>1</v>
      </c>
    </row>
    <row r="954" spans="1:9">
      <c r="A954" s="73" t="s">
        <v>995</v>
      </c>
      <c r="B954" s="73" t="str">
        <f>IFERROR(VLOOKUP(Table3[[#This Row],[Make]], $E$2:$F$59, 2, FALSE), Table3[[#This Row],[Make]])</f>
        <v>Narko</v>
      </c>
      <c r="C954" s="72">
        <v>1</v>
      </c>
      <c r="H954" s="4" t="s">
        <v>1300</v>
      </c>
      <c r="I954" s="98">
        <v>1</v>
      </c>
    </row>
    <row r="955" spans="1:9">
      <c r="A955" s="73" t="s">
        <v>1302</v>
      </c>
      <c r="B955" s="73" t="str">
        <f>IFERROR(VLOOKUP(Table3[[#This Row],[Make]], $E$2:$F$59, 2, FALSE), Table3[[#This Row],[Make]])</f>
        <v>NAV</v>
      </c>
      <c r="C955" s="72">
        <v>1</v>
      </c>
      <c r="H955" s="4" t="s">
        <v>914</v>
      </c>
      <c r="I955" s="98">
        <v>1</v>
      </c>
    </row>
    <row r="956" spans="1:9">
      <c r="A956" s="73" t="s">
        <v>1214</v>
      </c>
      <c r="B956" s="73" t="str">
        <f>IFERROR(VLOOKUP(Table3[[#This Row],[Make]], $E$2:$F$59, 2, FALSE), Table3[[#This Row],[Make]])</f>
        <v>NETAM FRUEHAUF</v>
      </c>
      <c r="C956" s="72">
        <v>1</v>
      </c>
      <c r="H956" s="4" t="s">
        <v>763</v>
      </c>
      <c r="I956" s="98">
        <v>1</v>
      </c>
    </row>
    <row r="957" spans="1:9">
      <c r="A957" s="73" t="s">
        <v>879</v>
      </c>
      <c r="B957" s="73" t="str">
        <f>IFERROR(VLOOKUP(Table3[[#This Row],[Make]], $E$2:$F$59, 2, FALSE), Table3[[#This Row],[Make]])</f>
        <v>Netherlands Car</v>
      </c>
      <c r="C957" s="72">
        <v>1</v>
      </c>
      <c r="H957" s="4" t="s">
        <v>1115</v>
      </c>
      <c r="I957" s="98">
        <v>1</v>
      </c>
    </row>
    <row r="958" spans="1:9">
      <c r="A958" s="73" t="s">
        <v>1110</v>
      </c>
      <c r="B958" s="73" t="str">
        <f>IFERROR(VLOOKUP(Table3[[#This Row],[Make]], $E$2:$F$59, 2, FALSE), Table3[[#This Row],[Make]])</f>
        <v>New Holand</v>
      </c>
      <c r="C958" s="72">
        <v>1</v>
      </c>
      <c r="H958" s="4" t="s">
        <v>883</v>
      </c>
      <c r="I958" s="98">
        <v>1</v>
      </c>
    </row>
    <row r="959" spans="1:9">
      <c r="A959" s="73" t="s">
        <v>930</v>
      </c>
      <c r="B959" s="73" t="str">
        <f>IFERROR(VLOOKUP(Table3[[#This Row],[Make]], $E$2:$F$59, 2, FALSE), Table3[[#This Row],[Make]])</f>
        <v>New Holland TT</v>
      </c>
      <c r="C959" s="72">
        <v>1</v>
      </c>
      <c r="H959" s="4" t="s">
        <v>818</v>
      </c>
      <c r="I959" s="98">
        <v>1</v>
      </c>
    </row>
    <row r="960" spans="1:9">
      <c r="A960" s="73" t="s">
        <v>757</v>
      </c>
      <c r="B960" s="73" t="str">
        <f>IFERROR(VLOOKUP(Table3[[#This Row],[Make]], $E$2:$F$59, 2, FALSE), Table3[[#This Row],[Make]])</f>
        <v>Nik Kioleides</v>
      </c>
      <c r="C960" s="72">
        <v>1</v>
      </c>
      <c r="H960" s="4" t="s">
        <v>755</v>
      </c>
      <c r="I960" s="98">
        <v>1</v>
      </c>
    </row>
    <row r="961" spans="1:9">
      <c r="A961" s="73" t="s">
        <v>1050</v>
      </c>
      <c r="B961" s="73" t="str">
        <f>IFERROR(VLOOKUP(Table3[[#This Row],[Make]], $E$2:$F$59, 2, FALSE), Table3[[#This Row],[Make]])</f>
        <v>Nissan</v>
      </c>
      <c r="C961" s="72">
        <v>1</v>
      </c>
      <c r="H961" s="4" t="s">
        <v>1160</v>
      </c>
      <c r="I961" s="98">
        <v>1</v>
      </c>
    </row>
    <row r="962" spans="1:9">
      <c r="A962" s="73" t="s">
        <v>1104</v>
      </c>
      <c r="B962" s="73" t="str">
        <f>IFERROR(VLOOKUP(Table3[[#This Row],[Make]], $E$2:$F$59, 2, FALSE), Table3[[#This Row],[Make]])</f>
        <v>Nissan</v>
      </c>
      <c r="C962" s="72">
        <v>1</v>
      </c>
      <c r="H962" s="4" t="s">
        <v>1329</v>
      </c>
      <c r="I962" s="98">
        <v>1</v>
      </c>
    </row>
    <row r="963" spans="1:9">
      <c r="A963" s="73" t="s">
        <v>820</v>
      </c>
      <c r="B963" s="73" t="str">
        <f>IFERROR(VLOOKUP(Table3[[#This Row],[Make]], $E$2:$F$59, 2, FALSE), Table3[[#This Row],[Make]])</f>
        <v>Nor Slep</v>
      </c>
      <c r="C963" s="72">
        <v>1</v>
      </c>
      <c r="H963" s="4" t="s">
        <v>1265</v>
      </c>
      <c r="I963" s="98">
        <v>1</v>
      </c>
    </row>
    <row r="964" spans="1:9">
      <c r="A964" s="73" t="s">
        <v>1267</v>
      </c>
      <c r="B964" s="73" t="str">
        <f>IFERROR(VLOOKUP(Table3[[#This Row],[Make]], $E$2:$F$59, 2, FALSE), Table3[[#This Row],[Make]])</f>
        <v>Nova Trail</v>
      </c>
      <c r="C964" s="72">
        <v>1</v>
      </c>
      <c r="H964" s="4" t="s">
        <v>959</v>
      </c>
      <c r="I964" s="98">
        <v>1</v>
      </c>
    </row>
    <row r="965" spans="1:9">
      <c r="A965" s="73" t="s">
        <v>1063</v>
      </c>
      <c r="B965" s="73" t="str">
        <f>IFERROR(VLOOKUP(Table3[[#This Row],[Make]], $E$2:$F$59, 2, FALSE), Table3[[#This Row],[Make]])</f>
        <v>NUSSLI</v>
      </c>
      <c r="C965" s="72">
        <v>1</v>
      </c>
      <c r="H965" s="4" t="s">
        <v>893</v>
      </c>
      <c r="I965" s="98">
        <v>1</v>
      </c>
    </row>
    <row r="966" spans="1:9">
      <c r="A966" s="73" t="s">
        <v>940</v>
      </c>
      <c r="B966" s="73" t="str">
        <f>IFERROR(VLOOKUP(Table3[[#This Row],[Make]], $E$2:$F$59, 2, FALSE), Table3[[#This Row],[Make]])</f>
        <v>OAF/Man</v>
      </c>
      <c r="C966" s="72">
        <v>1</v>
      </c>
      <c r="H966" s="4" t="s">
        <v>1255</v>
      </c>
      <c r="I966" s="98">
        <v>1</v>
      </c>
    </row>
    <row r="967" spans="1:9">
      <c r="A967" s="73" t="s">
        <v>868</v>
      </c>
      <c r="B967" s="73" t="str">
        <f>IFERROR(VLOOKUP(Table3[[#This Row],[Make]], $E$2:$F$59, 2, FALSE), Table3[[#This Row],[Make]])</f>
        <v>Obermaier</v>
      </c>
      <c r="C967" s="72">
        <v>1</v>
      </c>
      <c r="H967" s="4" t="s">
        <v>1177</v>
      </c>
      <c r="I967" s="98">
        <v>1</v>
      </c>
    </row>
    <row r="968" spans="1:9">
      <c r="A968" s="73" t="s">
        <v>1106</v>
      </c>
      <c r="B968" s="73" t="str">
        <f>IFERROR(VLOOKUP(Table3[[#This Row],[Make]], $E$2:$F$59, 2, FALSE), Table3[[#This Row],[Make]])</f>
        <v>OEAF</v>
      </c>
      <c r="C968" s="72">
        <v>1</v>
      </c>
      <c r="H968" s="4" t="s">
        <v>1322</v>
      </c>
      <c r="I968" s="98">
        <v>1</v>
      </c>
    </row>
    <row r="969" spans="1:9">
      <c r="A969" s="73" t="s">
        <v>1341</v>
      </c>
      <c r="B969" s="73" t="str">
        <f>IFERROR(VLOOKUP(Table3[[#This Row],[Make]], $E$2:$F$59, 2, FALSE), Table3[[#This Row],[Make]])</f>
        <v>Oelkers</v>
      </c>
      <c r="C969" s="72">
        <v>1</v>
      </c>
      <c r="H969" s="4" t="s">
        <v>862</v>
      </c>
      <c r="I969" s="98">
        <v>1</v>
      </c>
    </row>
    <row r="970" spans="1:9">
      <c r="A970" s="73" t="s">
        <v>1048</v>
      </c>
      <c r="B970" s="73" t="str">
        <f>IFERROR(VLOOKUP(Table3[[#This Row],[Make]], $E$2:$F$59, 2, FALSE), Table3[[#This Row],[Make]])</f>
        <v>OKA</v>
      </c>
      <c r="C970" s="72">
        <v>1</v>
      </c>
      <c r="H970" s="4" t="s">
        <v>1073</v>
      </c>
      <c r="I970" s="98">
        <v>1</v>
      </c>
    </row>
    <row r="971" spans="1:9">
      <c r="A971" s="73" t="s">
        <v>788</v>
      </c>
      <c r="B971" s="73" t="str">
        <f>IFERROR(VLOOKUP(Table3[[#This Row],[Make]], $E$2:$F$59, 2, FALSE), Table3[[#This Row],[Make]])</f>
        <v>Oldbury</v>
      </c>
      <c r="C971" s="72">
        <v>1</v>
      </c>
      <c r="H971" s="4" t="s">
        <v>1143</v>
      </c>
      <c r="I971" s="98">
        <v>1</v>
      </c>
    </row>
    <row r="972" spans="1:9">
      <c r="A972" s="73" t="s">
        <v>1008</v>
      </c>
      <c r="B972" s="73" t="str">
        <f>IFERROR(VLOOKUP(Table3[[#This Row],[Make]], $E$2:$F$59, 2, FALSE), Table3[[#This Row],[Make]])</f>
        <v>Oldsmobile</v>
      </c>
      <c r="C972" s="72">
        <v>1</v>
      </c>
      <c r="H972" s="4" t="s">
        <v>1249</v>
      </c>
      <c r="I972" s="98">
        <v>1</v>
      </c>
    </row>
    <row r="973" spans="1:9">
      <c r="A973" s="73" t="s">
        <v>945</v>
      </c>
      <c r="B973" s="73" t="str">
        <f>IFERROR(VLOOKUP(Table3[[#This Row],[Make]], $E$2:$F$59, 2, FALSE), Table3[[#This Row],[Make]])</f>
        <v>Omega</v>
      </c>
      <c r="C973" s="72">
        <v>1</v>
      </c>
      <c r="H973" s="4" t="s">
        <v>855</v>
      </c>
      <c r="I973" s="98">
        <v>1</v>
      </c>
    </row>
    <row r="974" spans="1:9">
      <c r="A974" s="73" t="s">
        <v>988</v>
      </c>
      <c r="B974" s="73" t="str">
        <f>IFERROR(VLOOKUP(Table3[[#This Row],[Make]], $E$2:$F$59, 2, FALSE), Table3[[#This Row],[Make]])</f>
        <v>Omep Sud</v>
      </c>
      <c r="C974" s="72">
        <v>1</v>
      </c>
      <c r="H974" s="4" t="s">
        <v>1094</v>
      </c>
      <c r="I974" s="98">
        <v>1</v>
      </c>
    </row>
    <row r="975" spans="1:9">
      <c r="A975" s="73" t="s">
        <v>979</v>
      </c>
      <c r="B975" s="73" t="str">
        <f>IFERROR(VLOOKUP(Table3[[#This Row],[Make]], $E$2:$F$59, 2, FALSE), Table3[[#This Row],[Make]])</f>
        <v>Omeps</v>
      </c>
      <c r="C975" s="72">
        <v>1</v>
      </c>
      <c r="H975" s="4" t="s">
        <v>1062</v>
      </c>
      <c r="I975" s="98">
        <v>1</v>
      </c>
    </row>
    <row r="976" spans="1:9">
      <c r="A976" s="73" t="s">
        <v>1111</v>
      </c>
      <c r="B976" s="73" t="str">
        <f>IFERROR(VLOOKUP(Table3[[#This Row],[Make]], $E$2:$F$59, 2, FALSE), Table3[[#This Row],[Make]])</f>
        <v>OMSTRI</v>
      </c>
      <c r="C976" s="72">
        <v>1</v>
      </c>
      <c r="H976" s="4" t="s">
        <v>938</v>
      </c>
      <c r="I976" s="98">
        <v>1</v>
      </c>
    </row>
    <row r="977" spans="1:9">
      <c r="A977" s="73" t="s">
        <v>1257</v>
      </c>
      <c r="B977" s="73" t="str">
        <f>IFERROR(VLOOKUP(Table3[[#This Row],[Make]], $E$2:$F$59, 2, FALSE), Table3[[#This Row],[Make]])</f>
        <v>OMT</v>
      </c>
      <c r="C977" s="72">
        <v>1</v>
      </c>
      <c r="H977" s="4" t="s">
        <v>1196</v>
      </c>
      <c r="I977" s="98">
        <v>1</v>
      </c>
    </row>
    <row r="978" spans="1:9">
      <c r="A978" s="73" t="s">
        <v>987</v>
      </c>
      <c r="B978" s="73" t="str">
        <f>IFERROR(VLOOKUP(Table3[[#This Row],[Make]], $E$2:$F$59, 2, FALSE), Table3[[#This Row],[Make]])</f>
        <v>One Crane</v>
      </c>
      <c r="C978" s="72">
        <v>1</v>
      </c>
      <c r="H978" s="4" t="s">
        <v>1035</v>
      </c>
      <c r="I978" s="98">
        <v>1</v>
      </c>
    </row>
    <row r="979" spans="1:9">
      <c r="A979" s="73" t="s">
        <v>766</v>
      </c>
      <c r="B979" s="73" t="str">
        <f>IFERROR(VLOOKUP(Table3[[#This Row],[Make]], $E$2:$F$59, 2, FALSE), Table3[[#This Row],[Make]])</f>
        <v>One X Weightlifter</v>
      </c>
      <c r="C979" s="72">
        <v>1</v>
      </c>
      <c r="H979" s="4" t="s">
        <v>1299</v>
      </c>
      <c r="I979" s="98">
        <v>1</v>
      </c>
    </row>
    <row r="980" spans="1:9">
      <c r="A980" s="73" t="s">
        <v>1088</v>
      </c>
      <c r="B980" s="73" t="str">
        <f>IFERROR(VLOOKUP(Table3[[#This Row],[Make]], $E$2:$F$59, 2, FALSE), Table3[[#This Row],[Make]])</f>
        <v>OPLEGGER</v>
      </c>
      <c r="C980" s="72">
        <v>1</v>
      </c>
      <c r="H980" s="4" t="s">
        <v>871</v>
      </c>
      <c r="I980" s="98">
        <v>1</v>
      </c>
    </row>
    <row r="981" spans="1:9">
      <c r="A981" s="73" t="s">
        <v>829</v>
      </c>
      <c r="B981" s="73" t="str">
        <f>IFERROR(VLOOKUP(Table3[[#This Row],[Make]], $E$2:$F$59, 2, FALSE), Table3[[#This Row],[Make]])</f>
        <v>Orthans/Kasssh</v>
      </c>
      <c r="C981" s="72">
        <v>1</v>
      </c>
      <c r="H981" s="4" t="s">
        <v>1170</v>
      </c>
      <c r="I981" s="98">
        <v>1</v>
      </c>
    </row>
    <row r="982" spans="1:9">
      <c r="A982" s="73" t="s">
        <v>1139</v>
      </c>
      <c r="B982" s="73" t="str">
        <f>IFERROR(VLOOKUP(Table3[[#This Row],[Make]], $E$2:$F$59, 2, FALSE), Table3[[#This Row],[Make]])</f>
        <v>Orthaus af</v>
      </c>
      <c r="C982" s="72">
        <v>1</v>
      </c>
      <c r="H982" s="4" t="s">
        <v>943</v>
      </c>
      <c r="I982" s="98">
        <v>1</v>
      </c>
    </row>
    <row r="983" spans="1:9">
      <c r="A983" s="73" t="s">
        <v>937</v>
      </c>
      <c r="B983" s="73" t="str">
        <f>IFERROR(VLOOKUP(Table3[[#This Row],[Make]], $E$2:$F$59, 2, FALSE), Table3[[#This Row],[Make]])</f>
        <v>Otovogel KG</v>
      </c>
      <c r="C983" s="72">
        <v>1</v>
      </c>
      <c r="H983" s="4" t="s">
        <v>1018</v>
      </c>
      <c r="I983" s="98">
        <v>1</v>
      </c>
    </row>
    <row r="984" spans="1:9">
      <c r="A984" s="73" t="s">
        <v>1040</v>
      </c>
      <c r="B984" s="73" t="str">
        <f>IFERROR(VLOOKUP(Table3[[#This Row],[Make]], $E$2:$F$59, 2, FALSE), Table3[[#This Row],[Make]])</f>
        <v>Otoyol</v>
      </c>
      <c r="C984" s="72">
        <v>1</v>
      </c>
      <c r="H984" s="4" t="s">
        <v>828</v>
      </c>
      <c r="I984" s="98">
        <v>1</v>
      </c>
    </row>
    <row r="985" spans="1:9">
      <c r="A985" s="73" t="s">
        <v>927</v>
      </c>
      <c r="B985" s="73" t="str">
        <f>IFERROR(VLOOKUP(Table3[[#This Row],[Make]], $E$2:$F$59, 2, FALSE), Table3[[#This Row],[Make]])</f>
        <v>P.P.M.</v>
      </c>
      <c r="C985" s="72">
        <v>1</v>
      </c>
      <c r="H985" s="4" t="s">
        <v>1054</v>
      </c>
      <c r="I985" s="98">
        <v>1</v>
      </c>
    </row>
    <row r="986" spans="1:9">
      <c r="A986" s="73" t="s">
        <v>1001</v>
      </c>
      <c r="B986" s="73" t="str">
        <f>IFERROR(VLOOKUP(Table3[[#This Row],[Make]], $E$2:$F$59, 2, FALSE), Table3[[#This Row],[Make]])</f>
        <v>Packton</v>
      </c>
      <c r="C986" s="72">
        <v>1</v>
      </c>
      <c r="H986" s="4" t="s">
        <v>1297</v>
      </c>
      <c r="I986" s="98">
        <v>1</v>
      </c>
    </row>
    <row r="987" spans="1:9">
      <c r="A987" s="73" t="s">
        <v>814</v>
      </c>
      <c r="B987" s="73" t="str">
        <f>IFERROR(VLOOKUP(Table3[[#This Row],[Make]], $E$2:$F$59, 2, FALSE), Table3[[#This Row],[Make]])</f>
        <v>Pagasus</v>
      </c>
      <c r="C987" s="72">
        <v>1</v>
      </c>
      <c r="H987" s="4" t="s">
        <v>844</v>
      </c>
      <c r="I987" s="98">
        <v>1</v>
      </c>
    </row>
    <row r="988" spans="1:9">
      <c r="A988" s="73" t="s">
        <v>1243</v>
      </c>
      <c r="B988" s="73" t="str">
        <f>IFERROR(VLOOKUP(Table3[[#This Row],[Make]], $E$2:$F$59, 2, FALSE), Table3[[#This Row],[Make]])</f>
        <v>Palm</v>
      </c>
      <c r="C988" s="72">
        <v>1</v>
      </c>
      <c r="H988" s="4" t="s">
        <v>748</v>
      </c>
      <c r="I988" s="98">
        <v>1</v>
      </c>
    </row>
    <row r="989" spans="1:9">
      <c r="A989" s="73" t="s">
        <v>925</v>
      </c>
      <c r="B989" s="73" t="str">
        <f>IFERROR(VLOOKUP(Table3[[#This Row],[Make]], $E$2:$F$59, 2, FALSE), Table3[[#This Row],[Make]])</f>
        <v>Panav</v>
      </c>
      <c r="C989" s="72">
        <v>1</v>
      </c>
      <c r="H989" s="4" t="s">
        <v>923</v>
      </c>
      <c r="I989" s="98">
        <v>1</v>
      </c>
    </row>
    <row r="990" spans="1:9">
      <c r="A990" s="73" t="s">
        <v>1183</v>
      </c>
      <c r="B990" s="73" t="str">
        <f>IFERROR(VLOOKUP(Table3[[#This Row],[Make]], $E$2:$F$59, 2, FALSE), Table3[[#This Row],[Make]])</f>
        <v>PARTENHEIMER</v>
      </c>
      <c r="C990" s="72">
        <v>1</v>
      </c>
      <c r="H990" s="4" t="s">
        <v>917</v>
      </c>
      <c r="I990" s="98">
        <v>1</v>
      </c>
    </row>
    <row r="991" spans="1:9">
      <c r="A991" s="73" t="s">
        <v>955</v>
      </c>
      <c r="B991" s="73" t="str">
        <f>IFERROR(VLOOKUP(Table3[[#This Row],[Make]], $E$2:$F$59, 2, FALSE), Table3[[#This Row],[Make]])</f>
        <v>Partner</v>
      </c>
      <c r="C991" s="72">
        <v>1</v>
      </c>
      <c r="H991" s="4" t="s">
        <v>991</v>
      </c>
      <c r="I991" s="98">
        <v>1</v>
      </c>
    </row>
    <row r="992" spans="1:9">
      <c r="A992" s="73" t="s">
        <v>873</v>
      </c>
      <c r="B992" s="73" t="str">
        <f>IFERROR(VLOOKUP(Table3[[#This Row],[Make]], $E$2:$F$59, 2, FALSE), Table3[[#This Row],[Make]])</f>
        <v>Pavelli</v>
      </c>
      <c r="C992" s="72">
        <v>1</v>
      </c>
      <c r="H992" s="4" t="s">
        <v>1221</v>
      </c>
      <c r="I992" s="98">
        <v>1</v>
      </c>
    </row>
    <row r="993" spans="1:9">
      <c r="A993" s="73" t="s">
        <v>1130</v>
      </c>
      <c r="B993" s="73" t="str">
        <f>IFERROR(VLOOKUP(Table3[[#This Row],[Make]], $E$2:$F$59, 2, FALSE), Table3[[#This Row],[Make]])</f>
        <v>Pegasus</v>
      </c>
      <c r="C993" s="72">
        <v>1</v>
      </c>
      <c r="H993" s="4" t="s">
        <v>1070</v>
      </c>
      <c r="I993" s="98">
        <v>1</v>
      </c>
    </row>
    <row r="994" spans="1:9">
      <c r="A994" s="73" t="s">
        <v>1264</v>
      </c>
      <c r="B994" s="73" t="str">
        <f>IFERROR(VLOOKUP(Table3[[#This Row],[Make]], $E$2:$F$59, 2, FALSE), Table3[[#This Row],[Make]])</f>
        <v>Peischi</v>
      </c>
      <c r="C994" s="72">
        <v>1</v>
      </c>
      <c r="H994" s="4" t="s">
        <v>856</v>
      </c>
      <c r="I994" s="98">
        <v>1</v>
      </c>
    </row>
    <row r="995" spans="1:9">
      <c r="A995" s="73" t="s">
        <v>1207</v>
      </c>
      <c r="B995" s="73" t="str">
        <f>IFERROR(VLOOKUP(Table3[[#This Row],[Make]], $E$2:$F$59, 2, FALSE), Table3[[#This Row],[Make]])</f>
        <v>Pemarke</v>
      </c>
      <c r="C995" s="72">
        <v>1</v>
      </c>
      <c r="H995" s="4" t="s">
        <v>1253</v>
      </c>
      <c r="I995" s="98">
        <v>1</v>
      </c>
    </row>
    <row r="996" spans="1:9">
      <c r="A996" s="73" t="s">
        <v>891</v>
      </c>
      <c r="B996" s="73" t="str">
        <f>IFERROR(VLOOKUP(Table3[[#This Row],[Make]], $E$2:$F$59, 2, FALSE), Table3[[#This Row],[Make]])</f>
        <v>Piacenza Umberto</v>
      </c>
      <c r="C996" s="72">
        <v>1</v>
      </c>
      <c r="H996" s="4" t="s">
        <v>915</v>
      </c>
      <c r="I996" s="98">
        <v>1</v>
      </c>
    </row>
    <row r="997" spans="1:9">
      <c r="A997" s="73" t="s">
        <v>1134</v>
      </c>
      <c r="B997" s="73" t="str">
        <f>IFERROR(VLOOKUP(Table3[[#This Row],[Make]], $E$2:$F$59, 2, FALSE), Table3[[#This Row],[Make]])</f>
        <v>Pil Statuss Marte</v>
      </c>
      <c r="C997" s="72">
        <v>1</v>
      </c>
      <c r="H997" s="4" t="s">
        <v>1252</v>
      </c>
      <c r="I997" s="98">
        <v>1</v>
      </c>
    </row>
    <row r="998" spans="1:9">
      <c r="A998" s="73" t="s">
        <v>819</v>
      </c>
      <c r="B998" s="73" t="str">
        <f>IFERROR(VLOOKUP(Table3[[#This Row],[Make]], $E$2:$F$59, 2, FALSE), Table3[[#This Row],[Make]])</f>
        <v>Pizeta</v>
      </c>
      <c r="C998" s="72">
        <v>1</v>
      </c>
      <c r="H998" s="4" t="s">
        <v>1286</v>
      </c>
      <c r="I998" s="98">
        <v>1</v>
      </c>
    </row>
    <row r="999" spans="1:9">
      <c r="A999" s="73" t="s">
        <v>877</v>
      </c>
      <c r="B999" s="73" t="str">
        <f>IFERROR(VLOOKUP(Table3[[#This Row],[Make]], $E$2:$F$59, 2, FALSE), Table3[[#This Row],[Make]])</f>
        <v>Plymouth</v>
      </c>
      <c r="C999" s="72">
        <v>1</v>
      </c>
      <c r="H999" s="4" t="s">
        <v>1304</v>
      </c>
      <c r="I999" s="98">
        <v>1</v>
      </c>
    </row>
    <row r="1000" spans="1:9">
      <c r="A1000" s="73" t="s">
        <v>1206</v>
      </c>
      <c r="B1000" s="73" t="str">
        <f>IFERROR(VLOOKUP(Table3[[#This Row],[Make]], $E$2:$F$59, 2, FALSE), Table3[[#This Row],[Make]])</f>
        <v>PNO/Burg</v>
      </c>
      <c r="C1000" s="72">
        <v>1</v>
      </c>
      <c r="H1000" s="4" t="s">
        <v>1236</v>
      </c>
      <c r="I1000" s="98">
        <v>1</v>
      </c>
    </row>
    <row r="1001" spans="1:9">
      <c r="A1001" s="73" t="s">
        <v>984</v>
      </c>
      <c r="B1001" s="73" t="str">
        <f>IFERROR(VLOOKUP(Table3[[#This Row],[Make]], $E$2:$F$59, 2, FALSE), Table3[[#This Row],[Make]])</f>
        <v>Pontgratz</v>
      </c>
      <c r="C1001" s="72">
        <v>1</v>
      </c>
      <c r="H1001" s="4" t="s">
        <v>1219</v>
      </c>
      <c r="I1001" s="98">
        <v>1</v>
      </c>
    </row>
    <row r="1002" spans="1:9">
      <c r="A1002" s="73" t="s">
        <v>1175</v>
      </c>
      <c r="B1002" s="73" t="str">
        <f>IFERROR(VLOOKUP(Table3[[#This Row],[Make]], $E$2:$F$59, 2, FALSE), Table3[[#This Row],[Make]])</f>
        <v>PONY</v>
      </c>
      <c r="C1002" s="72">
        <v>1</v>
      </c>
      <c r="H1002" s="4" t="s">
        <v>1071</v>
      </c>
      <c r="I1002" s="98">
        <v>1</v>
      </c>
    </row>
    <row r="1003" spans="1:9">
      <c r="A1003" s="73" t="s">
        <v>1166</v>
      </c>
      <c r="B1003" s="73" t="str">
        <f>IFERROR(VLOOKUP(Table3[[#This Row],[Make]], $E$2:$F$59, 2, FALSE), Table3[[#This Row],[Make]])</f>
        <v>PPM</v>
      </c>
      <c r="C1003" s="72">
        <v>1</v>
      </c>
      <c r="H1003" s="4" t="s">
        <v>1015</v>
      </c>
      <c r="I1003" s="98">
        <v>1</v>
      </c>
    </row>
    <row r="1004" spans="1:9">
      <c r="A1004" s="73" t="s">
        <v>1324</v>
      </c>
      <c r="B1004" s="73" t="str">
        <f>IFERROR(VLOOKUP(Table3[[#This Row],[Make]], $E$2:$F$59, 2, FALSE), Table3[[#This Row],[Make]])</f>
        <v>Predom Prespol</v>
      </c>
      <c r="C1004" s="72">
        <v>1</v>
      </c>
      <c r="H1004" s="4" t="s">
        <v>1075</v>
      </c>
      <c r="I1004" s="98">
        <v>1</v>
      </c>
    </row>
    <row r="1005" spans="1:9">
      <c r="A1005" s="73" t="s">
        <v>905</v>
      </c>
      <c r="B1005" s="73" t="str">
        <f>IFERROR(VLOOKUP(Table3[[#This Row],[Make]], $E$2:$F$59, 2, FALSE), Table3[[#This Row],[Make]])</f>
        <v>PRIM BALL</v>
      </c>
      <c r="C1005" s="72">
        <v>1</v>
      </c>
      <c r="H1005" s="4" t="s">
        <v>1292</v>
      </c>
      <c r="I1005" s="98">
        <v>1</v>
      </c>
    </row>
    <row r="1006" spans="1:9">
      <c r="A1006" s="73" t="s">
        <v>1300</v>
      </c>
      <c r="B1006" s="73" t="str">
        <f>IFERROR(VLOOKUP(Table3[[#This Row],[Make]], $E$2:$F$59, 2, FALSE), Table3[[#This Row],[Make]])</f>
        <v>Prince</v>
      </c>
      <c r="C1006" s="72">
        <v>1</v>
      </c>
      <c r="H1006" s="4" t="s">
        <v>958</v>
      </c>
      <c r="I1006" s="98">
        <v>1</v>
      </c>
    </row>
    <row r="1007" spans="1:9">
      <c r="A1007" s="73" t="s">
        <v>914</v>
      </c>
      <c r="B1007" s="73" t="str">
        <f>IFERROR(VLOOKUP(Table3[[#This Row],[Make]], $E$2:$F$59, 2, FALSE), Table3[[#This Row],[Make]])</f>
        <v>Probst Augsburg</v>
      </c>
      <c r="C1007" s="72">
        <v>1</v>
      </c>
      <c r="H1007" s="4" t="s">
        <v>1084</v>
      </c>
      <c r="I1007" s="98">
        <v>1</v>
      </c>
    </row>
    <row r="1008" spans="1:9">
      <c r="A1008" s="73" t="s">
        <v>763</v>
      </c>
      <c r="B1008" s="73" t="str">
        <f>IFERROR(VLOOKUP(Table3[[#This Row],[Make]], $E$2:$F$59, 2, FALSE), Table3[[#This Row],[Make]])</f>
        <v>PTTS</v>
      </c>
      <c r="C1008" s="72">
        <v>1</v>
      </c>
      <c r="H1008" s="4" t="s">
        <v>822</v>
      </c>
      <c r="I1008" s="98">
        <v>1</v>
      </c>
    </row>
    <row r="1009" spans="1:9">
      <c r="A1009" s="73" t="s">
        <v>1115</v>
      </c>
      <c r="B1009" s="73" t="str">
        <f>IFERROR(VLOOKUP(Table3[[#This Row],[Make]], $E$2:$F$59, 2, FALSE), Table3[[#This Row],[Make]])</f>
        <v>Qelik</v>
      </c>
      <c r="C1009" s="72">
        <v>1</v>
      </c>
      <c r="H1009" s="4" t="s">
        <v>1194</v>
      </c>
      <c r="I1009" s="98">
        <v>1</v>
      </c>
    </row>
    <row r="1010" spans="1:9">
      <c r="A1010" s="73" t="s">
        <v>883</v>
      </c>
      <c r="B1010" s="73" t="str">
        <f>IFERROR(VLOOKUP(Table3[[#This Row],[Make]], $E$2:$F$59, 2, FALSE), Table3[[#This Row],[Make]])</f>
        <v>Qm</v>
      </c>
      <c r="C1010" s="72">
        <v>1</v>
      </c>
      <c r="H1010" s="4" t="s">
        <v>1016</v>
      </c>
      <c r="I1010" s="98">
        <v>1</v>
      </c>
    </row>
    <row r="1011" spans="1:9">
      <c r="A1011" s="73" t="s">
        <v>818</v>
      </c>
      <c r="B1011" s="73" t="str">
        <f>IFERROR(VLOOKUP(Table3[[#This Row],[Make]], $E$2:$F$59, 2, FALSE), Table3[[#This Row],[Make]])</f>
        <v>Rally</v>
      </c>
      <c r="C1011" s="72">
        <v>1</v>
      </c>
      <c r="H1011" s="4" t="s">
        <v>1022</v>
      </c>
      <c r="I1011" s="98">
        <v>1</v>
      </c>
    </row>
    <row r="1012" spans="1:9">
      <c r="A1012" s="73" t="s">
        <v>755</v>
      </c>
      <c r="B1012" s="73" t="str">
        <f>IFERROR(VLOOKUP(Table3[[#This Row],[Make]], $E$2:$F$59, 2, FALSE), Table3[[#This Row],[Make]])</f>
        <v>Ramfb Faba</v>
      </c>
      <c r="C1012" s="72">
        <v>1</v>
      </c>
      <c r="H1012" s="4" t="s">
        <v>966</v>
      </c>
      <c r="I1012" s="98">
        <v>1</v>
      </c>
    </row>
    <row r="1013" spans="1:9">
      <c r="A1013" s="73" t="s">
        <v>1160</v>
      </c>
      <c r="B1013" s="73" t="str">
        <f>IFERROR(VLOOKUP(Table3[[#This Row],[Make]], $E$2:$F$59, 2, FALSE), Table3[[#This Row],[Make]])</f>
        <v>Rampf Faba</v>
      </c>
      <c r="C1013" s="72">
        <v>1</v>
      </c>
      <c r="H1013" s="4" t="s">
        <v>1028</v>
      </c>
      <c r="I1013" s="98">
        <v>1</v>
      </c>
    </row>
    <row r="1014" spans="1:9">
      <c r="A1014" s="73" t="s">
        <v>1329</v>
      </c>
      <c r="B1014" s="73" t="str">
        <f>IFERROR(VLOOKUP(Table3[[#This Row],[Make]], $E$2:$F$59, 2, FALSE), Table3[[#This Row],[Make]])</f>
        <v>Ramseier</v>
      </c>
      <c r="C1014" s="72">
        <v>1</v>
      </c>
      <c r="H1014" s="4" t="s">
        <v>1173</v>
      </c>
      <c r="I1014" s="98">
        <v>1</v>
      </c>
    </row>
    <row r="1015" spans="1:9">
      <c r="A1015" s="73" t="s">
        <v>1265</v>
      </c>
      <c r="B1015" s="73" t="str">
        <f>IFERROR(VLOOKUP(Table3[[#This Row],[Make]], $E$2:$F$59, 2, FALSE), Table3[[#This Row],[Make]])</f>
        <v>Rapido</v>
      </c>
      <c r="C1015" s="72">
        <v>1</v>
      </c>
      <c r="H1015" s="4" t="s">
        <v>806</v>
      </c>
      <c r="I1015" s="98">
        <v>1</v>
      </c>
    </row>
    <row r="1016" spans="1:9">
      <c r="A1016" s="73" t="s">
        <v>959</v>
      </c>
      <c r="B1016" s="73" t="str">
        <f>IFERROR(VLOOKUP(Table3[[#This Row],[Make]], $E$2:$F$59, 2, FALSE), Table3[[#This Row],[Make]])</f>
        <v>Reher</v>
      </c>
      <c r="C1016" s="72">
        <v>1</v>
      </c>
      <c r="H1016" s="4" t="s">
        <v>842</v>
      </c>
      <c r="I1016" s="98">
        <v>1</v>
      </c>
    </row>
    <row r="1017" spans="1:9">
      <c r="A1017" s="73" t="s">
        <v>893</v>
      </c>
      <c r="B1017" s="73" t="str">
        <f>IFERROR(VLOOKUP(Table3[[#This Row],[Make]], $E$2:$F$59, 2, FALSE), Table3[[#This Row],[Make]])</f>
        <v>Reich Martin</v>
      </c>
      <c r="C1017" s="72">
        <v>1</v>
      </c>
      <c r="H1017" s="4" t="s">
        <v>1003</v>
      </c>
      <c r="I1017" s="98">
        <v>1</v>
      </c>
    </row>
    <row r="1018" spans="1:9">
      <c r="A1018" s="73" t="s">
        <v>1255</v>
      </c>
      <c r="B1018" s="73" t="str">
        <f>IFERROR(VLOOKUP(Table3[[#This Row],[Make]], $E$2:$F$59, 2, FALSE), Table3[[#This Row],[Make]])</f>
        <v>Reinhold Schneider</v>
      </c>
      <c r="C1018" s="72">
        <v>1</v>
      </c>
      <c r="H1018" s="4" t="s">
        <v>854</v>
      </c>
      <c r="I1018" s="98">
        <v>1</v>
      </c>
    </row>
    <row r="1019" spans="1:9">
      <c r="A1019" s="73" t="s">
        <v>1177</v>
      </c>
      <c r="B1019" s="73" t="str">
        <f>IFERROR(VLOOKUP(Table3[[#This Row],[Make]], $E$2:$F$59, 2, FALSE), Table3[[#This Row],[Make]])</f>
        <v>REISCH KIPER</v>
      </c>
      <c r="C1019" s="72">
        <v>1</v>
      </c>
      <c r="H1019" s="4" t="s">
        <v>1332</v>
      </c>
      <c r="I1019" s="98">
        <v>1</v>
      </c>
    </row>
    <row r="1020" spans="1:9">
      <c r="A1020" s="73" t="s">
        <v>1322</v>
      </c>
      <c r="B1020" s="73" t="str">
        <f>IFERROR(VLOOKUP(Table3[[#This Row],[Make]], $E$2:$F$59, 2, FALSE), Table3[[#This Row],[Make]])</f>
        <v>Rico</v>
      </c>
      <c r="C1020" s="72">
        <v>1</v>
      </c>
      <c r="H1020" s="4" t="s">
        <v>1327</v>
      </c>
      <c r="I1020" s="98">
        <v>1</v>
      </c>
    </row>
    <row r="1021" spans="1:9">
      <c r="A1021" s="73" t="s">
        <v>862</v>
      </c>
      <c r="B1021" s="73" t="str">
        <f>IFERROR(VLOOKUP(Table3[[#This Row],[Make]], $E$2:$F$59, 2, FALSE), Table3[[#This Row],[Make]])</f>
        <v>Rieselguter feldbinder</v>
      </c>
      <c r="C1021" s="72">
        <v>1</v>
      </c>
      <c r="H1021" s="4" t="s">
        <v>1216</v>
      </c>
      <c r="I1021" s="98">
        <v>1</v>
      </c>
    </row>
    <row r="1022" spans="1:9">
      <c r="A1022" s="73" t="s">
        <v>1073</v>
      </c>
      <c r="B1022" s="73" t="str">
        <f>IFERROR(VLOOKUP(Table3[[#This Row],[Make]], $E$2:$F$59, 2, FALSE), Table3[[#This Row],[Make]])</f>
        <v>Ro Metalac ivanjica</v>
      </c>
      <c r="C1022" s="72">
        <v>1</v>
      </c>
      <c r="H1022" s="4" t="s">
        <v>1056</v>
      </c>
      <c r="I1022" s="98">
        <v>1</v>
      </c>
    </row>
    <row r="1023" spans="1:9">
      <c r="A1023" s="73" t="s">
        <v>1143</v>
      </c>
      <c r="B1023" s="73" t="str">
        <f>IFERROR(VLOOKUP(Table3[[#This Row],[Make]], $E$2:$F$59, 2, FALSE), Table3[[#This Row],[Make]])</f>
        <v>Robus</v>
      </c>
      <c r="C1023" s="72">
        <v>1</v>
      </c>
      <c r="H1023" s="4" t="s">
        <v>1288</v>
      </c>
      <c r="I1023" s="98">
        <v>1</v>
      </c>
    </row>
    <row r="1024" spans="1:9">
      <c r="A1024" s="73" t="s">
        <v>1249</v>
      </c>
      <c r="B1024" s="73" t="str">
        <f>IFERROR(VLOOKUP(Table3[[#This Row],[Make]], $E$2:$F$59, 2, FALSE), Table3[[#This Row],[Make]])</f>
        <v>Robuste Kaiser</v>
      </c>
      <c r="C1024" s="72">
        <v>1</v>
      </c>
      <c r="H1024" s="4" t="s">
        <v>1282</v>
      </c>
      <c r="I1024" s="98">
        <v>1</v>
      </c>
    </row>
    <row r="1025" spans="1:9">
      <c r="A1025" s="73" t="s">
        <v>855</v>
      </c>
      <c r="B1025" s="73" t="str">
        <f>IFERROR(VLOOKUP(Table3[[#This Row],[Make]], $E$2:$F$59, 2, FALSE), Table3[[#This Row],[Make]])</f>
        <v>ROSTA</v>
      </c>
      <c r="C1025" s="72">
        <v>1</v>
      </c>
      <c r="H1025" s="4" t="s">
        <v>786</v>
      </c>
      <c r="I1025" s="98">
        <v>1</v>
      </c>
    </row>
    <row r="1026" spans="1:9">
      <c r="A1026" s="73" t="s">
        <v>1094</v>
      </c>
      <c r="B1026" s="73" t="str">
        <f>IFERROR(VLOOKUP(Table3[[#This Row],[Make]], $E$2:$F$59, 2, FALSE), Table3[[#This Row],[Make]])</f>
        <v>S.T.M.Rok</v>
      </c>
      <c r="C1026" s="72">
        <v>1</v>
      </c>
      <c r="H1026" s="4" t="s">
        <v>901</v>
      </c>
      <c r="I1026" s="98">
        <v>1</v>
      </c>
    </row>
    <row r="1027" spans="1:9">
      <c r="A1027" s="73" t="s">
        <v>1062</v>
      </c>
      <c r="B1027" s="73" t="str">
        <f>IFERROR(VLOOKUP(Table3[[#This Row],[Make]], $E$2:$F$59, 2, FALSE), Table3[[#This Row],[Make]])</f>
        <v>SAF</v>
      </c>
      <c r="C1027" s="72">
        <v>1</v>
      </c>
      <c r="H1027" s="4" t="s">
        <v>1234</v>
      </c>
      <c r="I1027" s="98">
        <v>1</v>
      </c>
    </row>
    <row r="1028" spans="1:9">
      <c r="A1028" s="73" t="s">
        <v>938</v>
      </c>
      <c r="B1028" s="73" t="str">
        <f>IFERROR(VLOOKUP(Table3[[#This Row],[Make]], $E$2:$F$59, 2, FALSE), Table3[[#This Row],[Make]])</f>
        <v>Safari</v>
      </c>
      <c r="C1028" s="72">
        <v>1</v>
      </c>
      <c r="H1028" s="4" t="s">
        <v>791</v>
      </c>
      <c r="I1028" s="98">
        <v>1</v>
      </c>
    </row>
    <row r="1029" spans="1:9">
      <c r="A1029" s="73" t="s">
        <v>1196</v>
      </c>
      <c r="B1029" s="73" t="str">
        <f>IFERROR(VLOOKUP(Table3[[#This Row],[Make]], $E$2:$F$59, 2, FALSE), Table3[[#This Row],[Make]])</f>
        <v>Same Corsaro</v>
      </c>
      <c r="C1029" s="72">
        <v>1</v>
      </c>
      <c r="H1029" s="4" t="s">
        <v>1246</v>
      </c>
      <c r="I1029" s="98">
        <v>1</v>
      </c>
    </row>
    <row r="1030" spans="1:9">
      <c r="A1030" s="73" t="s">
        <v>1035</v>
      </c>
      <c r="B1030" s="73" t="str">
        <f>IFERROR(VLOOKUP(Table3[[#This Row],[Make]], $E$2:$F$59, 2, FALSE), Table3[[#This Row],[Make]])</f>
        <v>Same Saturne</v>
      </c>
      <c r="C1030" s="72">
        <v>1</v>
      </c>
      <c r="H1030" s="4" t="s">
        <v>1090</v>
      </c>
      <c r="I1030" s="98">
        <v>1</v>
      </c>
    </row>
    <row r="1031" spans="1:9">
      <c r="A1031" s="73" t="s">
        <v>1299</v>
      </c>
      <c r="B1031" s="73" t="str">
        <f>IFERROR(VLOOKUP(Table3[[#This Row],[Make]], $E$2:$F$59, 2, FALSE), Table3[[#This Row],[Make]])</f>
        <v>Sangyong</v>
      </c>
      <c r="C1031" s="72">
        <v>1</v>
      </c>
      <c r="H1031" s="4" t="s">
        <v>1004</v>
      </c>
      <c r="I1031" s="98">
        <v>1</v>
      </c>
    </row>
    <row r="1032" spans="1:9">
      <c r="A1032" s="73" t="s">
        <v>871</v>
      </c>
      <c r="B1032" s="73" t="str">
        <f>IFERROR(VLOOKUP(Table3[[#This Row],[Make]], $E$2:$F$59, 2, FALSE), Table3[[#This Row],[Make]])</f>
        <v>Sanh</v>
      </c>
      <c r="C1032" s="72">
        <v>1</v>
      </c>
      <c r="H1032" s="4" t="s">
        <v>909</v>
      </c>
      <c r="I1032" s="98">
        <v>1</v>
      </c>
    </row>
    <row r="1033" spans="1:9">
      <c r="A1033" s="73" t="s">
        <v>1170</v>
      </c>
      <c r="B1033" s="73" t="str">
        <f>IFERROR(VLOOKUP(Table3[[#This Row],[Make]], $E$2:$F$59, 2, FALSE), Table3[[#This Row],[Make]])</f>
        <v>SANH PLANE</v>
      </c>
      <c r="C1033" s="72">
        <v>1</v>
      </c>
      <c r="H1033" s="4" t="s">
        <v>1201</v>
      </c>
      <c r="I1033" s="98">
        <v>1</v>
      </c>
    </row>
    <row r="1034" spans="1:9">
      <c r="A1034" s="73" t="s">
        <v>943</v>
      </c>
      <c r="B1034" s="73" t="str">
        <f>IFERROR(VLOOKUP(Table3[[#This Row],[Make]], $E$2:$F$59, 2, FALSE), Table3[[#This Row],[Make]])</f>
        <v>Sanh Tieflander Normal</v>
      </c>
      <c r="C1034" s="72">
        <v>1</v>
      </c>
      <c r="H1034" s="4" t="s">
        <v>1200</v>
      </c>
      <c r="I1034" s="98">
        <v>1</v>
      </c>
    </row>
    <row r="1035" spans="1:9">
      <c r="A1035" s="73" t="s">
        <v>1018</v>
      </c>
      <c r="B1035" s="73" t="str">
        <f>IFERROR(VLOOKUP(Table3[[#This Row],[Make]], $E$2:$F$59, 2, FALSE), Table3[[#This Row],[Make]])</f>
        <v>Sasaki</v>
      </c>
      <c r="C1035" s="72">
        <v>1</v>
      </c>
      <c r="H1035" s="4" t="s">
        <v>789</v>
      </c>
      <c r="I1035" s="98">
        <v>1</v>
      </c>
    </row>
    <row r="1036" spans="1:9">
      <c r="A1036" s="73" t="s">
        <v>828</v>
      </c>
      <c r="B1036" s="73" t="str">
        <f>IFERROR(VLOOKUP(Table3[[#This Row],[Make]], $E$2:$F$59, 2, FALSE), Table3[[#This Row],[Make]])</f>
        <v>Sattelanhanger</v>
      </c>
      <c r="C1036" s="72">
        <v>1</v>
      </c>
      <c r="H1036" s="4" t="s">
        <v>1334</v>
      </c>
      <c r="I1036" s="98">
        <v>1</v>
      </c>
    </row>
    <row r="1037" spans="1:9">
      <c r="A1037" s="73" t="s">
        <v>1054</v>
      </c>
      <c r="B1037" s="73" t="str">
        <f>IFERROR(VLOOKUP(Table3[[#This Row],[Make]], $E$2:$F$59, 2, FALSE), Table3[[#This Row],[Make]])</f>
        <v>Sattelsachentrsp</v>
      </c>
      <c r="C1037" s="72">
        <v>1</v>
      </c>
      <c r="H1037" s="4" t="s">
        <v>1123</v>
      </c>
      <c r="I1037" s="98">
        <v>1</v>
      </c>
    </row>
    <row r="1038" spans="1:9">
      <c r="A1038" s="73" t="s">
        <v>1297</v>
      </c>
      <c r="B1038" s="73" t="str">
        <f>IFERROR(VLOOKUP(Table3[[#This Row],[Make]], $E$2:$F$59, 2, FALSE), Table3[[#This Row],[Make]])</f>
        <v>Savana</v>
      </c>
      <c r="C1038" s="72">
        <v>1</v>
      </c>
      <c r="H1038" s="4" t="s">
        <v>754</v>
      </c>
      <c r="I1038" s="98">
        <v>1</v>
      </c>
    </row>
    <row r="1039" spans="1:9">
      <c r="A1039" s="73" t="s">
        <v>844</v>
      </c>
      <c r="B1039" s="73" t="str">
        <f>IFERROR(VLOOKUP(Table3[[#This Row],[Make]], $E$2:$F$59, 2, FALSE), Table3[[#This Row],[Make]])</f>
        <v>Savas</v>
      </c>
      <c r="C1039" s="72">
        <v>1</v>
      </c>
      <c r="H1039" s="4" t="s">
        <v>885</v>
      </c>
      <c r="I1039" s="98">
        <v>1</v>
      </c>
    </row>
    <row r="1040" spans="1:9">
      <c r="A1040" s="73" t="s">
        <v>748</v>
      </c>
      <c r="B1040" s="73" t="str">
        <f>IFERROR(VLOOKUP(Table3[[#This Row],[Make]], $E$2:$F$59, 2, FALSE), Table3[[#This Row],[Make]])</f>
        <v>Scattolini</v>
      </c>
      <c r="C1040" s="72">
        <v>1</v>
      </c>
      <c r="H1040" s="4" t="s">
        <v>1031</v>
      </c>
      <c r="I1040" s="98">
        <v>1</v>
      </c>
    </row>
    <row r="1041" spans="1:9">
      <c r="A1041" s="73" t="s">
        <v>923</v>
      </c>
      <c r="B1041" s="73" t="str">
        <f>IFERROR(VLOOKUP(Table3[[#This Row],[Make]], $E$2:$F$59, 2, FALSE), Table3[[#This Row],[Make]])</f>
        <v>Schelling</v>
      </c>
      <c r="C1041" s="72">
        <v>1</v>
      </c>
      <c r="H1041" s="4" t="s">
        <v>782</v>
      </c>
      <c r="I1041" s="98">
        <v>1</v>
      </c>
    </row>
    <row r="1042" spans="1:9">
      <c r="A1042" s="73" t="s">
        <v>917</v>
      </c>
      <c r="B1042" s="73" t="str">
        <f>IFERROR(VLOOKUP(Table3[[#This Row],[Make]], $E$2:$F$59, 2, FALSE), Table3[[#This Row],[Make]])</f>
        <v>Schenk</v>
      </c>
      <c r="C1042" s="72">
        <v>1</v>
      </c>
      <c r="H1042" s="4" t="s">
        <v>1233</v>
      </c>
      <c r="I1042" s="98">
        <v>1</v>
      </c>
    </row>
    <row r="1043" spans="1:9">
      <c r="A1043" s="73" t="s">
        <v>991</v>
      </c>
      <c r="B1043" s="73" t="str">
        <f>IFERROR(VLOOKUP(Table3[[#This Row],[Make]], $E$2:$F$59, 2, FALSE), Table3[[#This Row],[Make]])</f>
        <v>Schentransport</v>
      </c>
      <c r="C1043" s="72">
        <v>1</v>
      </c>
      <c r="H1043" s="4" t="s">
        <v>778</v>
      </c>
      <c r="I1043" s="98">
        <v>1</v>
      </c>
    </row>
    <row r="1044" spans="1:9">
      <c r="A1044" s="73" t="s">
        <v>1221</v>
      </c>
      <c r="B1044" s="73" t="str">
        <f>IFERROR(VLOOKUP(Table3[[#This Row],[Make]], $E$2:$F$59, 2, FALSE), Table3[[#This Row],[Make]])</f>
        <v>Scheuerle</v>
      </c>
      <c r="C1044" s="72">
        <v>1</v>
      </c>
      <c r="H1044" s="4" t="s">
        <v>836</v>
      </c>
      <c r="I1044" s="98">
        <v>1</v>
      </c>
    </row>
    <row r="1045" spans="1:9">
      <c r="A1045" s="73" t="s">
        <v>1070</v>
      </c>
      <c r="B1045" s="73" t="str">
        <f>IFERROR(VLOOKUP(Table3[[#This Row],[Make]], $E$2:$F$59, 2, FALSE), Table3[[#This Row],[Make]])</f>
        <v>SCHMID</v>
      </c>
      <c r="C1045" s="72">
        <v>1</v>
      </c>
      <c r="H1045" s="4" t="s">
        <v>852</v>
      </c>
      <c r="I1045" s="98">
        <v>1</v>
      </c>
    </row>
    <row r="1046" spans="1:9">
      <c r="A1046" s="73" t="s">
        <v>856</v>
      </c>
      <c r="B1046" s="73" t="str">
        <f>IFERROR(VLOOKUP(Table3[[#This Row],[Make]], $E$2:$F$59, 2, FALSE), Table3[[#This Row],[Make]])</f>
        <v>Schoenholzer Brunner</v>
      </c>
      <c r="C1046" s="72">
        <v>1</v>
      </c>
      <c r="H1046" s="4" t="s">
        <v>1204</v>
      </c>
      <c r="I1046" s="98">
        <v>1</v>
      </c>
    </row>
    <row r="1047" spans="1:9">
      <c r="A1047" s="73" t="s">
        <v>1253</v>
      </c>
      <c r="B1047" s="73" t="str">
        <f>IFERROR(VLOOKUP(Table3[[#This Row],[Make]], $E$2:$F$59, 2, FALSE), Table3[[#This Row],[Make]])</f>
        <v>Schweriner Nutzfz</v>
      </c>
      <c r="C1047" s="72">
        <v>1</v>
      </c>
      <c r="H1047" s="4" t="s">
        <v>1165</v>
      </c>
      <c r="I1047" s="98">
        <v>1</v>
      </c>
    </row>
    <row r="1048" spans="1:9">
      <c r="A1048" s="73" t="s">
        <v>915</v>
      </c>
      <c r="B1048" s="73" t="str">
        <f>IFERROR(VLOOKUP(Table3[[#This Row],[Make]], $E$2:$F$59, 2, FALSE), Table3[[#This Row],[Make]])</f>
        <v>SCHWINGENSCHKOGEL</v>
      </c>
      <c r="C1048" s="72">
        <v>1</v>
      </c>
      <c r="H1048" s="4" t="s">
        <v>1069</v>
      </c>
      <c r="I1048" s="98">
        <v>1</v>
      </c>
    </row>
    <row r="1049" spans="1:9">
      <c r="A1049" s="73" t="s">
        <v>1252</v>
      </c>
      <c r="B1049" s="73" t="str">
        <f>IFERROR(VLOOKUP(Table3[[#This Row],[Make]], $E$2:$F$59, 2, FALSE), Table3[[#This Row],[Make]])</f>
        <v>Schwingenschlogl</v>
      </c>
      <c r="C1049" s="72">
        <v>1</v>
      </c>
      <c r="H1049" s="4" t="s">
        <v>1025</v>
      </c>
      <c r="I1049" s="98">
        <v>1</v>
      </c>
    </row>
    <row r="1050" spans="1:9">
      <c r="A1050" s="73" t="s">
        <v>1286</v>
      </c>
      <c r="B1050" s="73" t="str">
        <f>IFERROR(VLOOKUP(Table3[[#This Row],[Make]], $E$2:$F$59, 2, FALSE), Table3[[#This Row],[Make]])</f>
        <v>Schwingschlogel</v>
      </c>
      <c r="C1050" s="72">
        <v>1</v>
      </c>
      <c r="H1050" s="4" t="s">
        <v>1000</v>
      </c>
      <c r="I1050" s="98">
        <v>1</v>
      </c>
    </row>
    <row r="1051" spans="1:9">
      <c r="A1051" s="73" t="s">
        <v>1304</v>
      </c>
      <c r="B1051" s="73" t="str">
        <f>IFERROR(VLOOKUP(Table3[[#This Row],[Make]], $E$2:$F$59, 2, FALSE), Table3[[#This Row],[Make]])</f>
        <v>Scooter 50</v>
      </c>
      <c r="C1051" s="72">
        <v>1</v>
      </c>
      <c r="H1051" s="4" t="s">
        <v>815</v>
      </c>
      <c r="I1051" s="98">
        <v>1</v>
      </c>
    </row>
    <row r="1052" spans="1:9">
      <c r="A1052" s="73" t="s">
        <v>1236</v>
      </c>
      <c r="B1052" s="73" t="str">
        <f>IFERROR(VLOOKUP(Table3[[#This Row],[Make]], $E$2:$F$59, 2, FALSE), Table3[[#This Row],[Make]])</f>
        <v>Scoter</v>
      </c>
      <c r="C1052" s="72">
        <v>1</v>
      </c>
      <c r="H1052" s="4" t="s">
        <v>929</v>
      </c>
      <c r="I1052" s="98">
        <v>1</v>
      </c>
    </row>
    <row r="1053" spans="1:9">
      <c r="A1053" s="73" t="s">
        <v>1219</v>
      </c>
      <c r="B1053" s="73" t="str">
        <f>IFERROR(VLOOKUP(Table3[[#This Row],[Make]], $E$2:$F$59, 2, FALSE), Table3[[#This Row],[Make]])</f>
        <v>Scoter Jon Way</v>
      </c>
      <c r="C1053" s="72">
        <v>1</v>
      </c>
      <c r="H1053" s="4" t="s">
        <v>781</v>
      </c>
      <c r="I1053" s="98">
        <v>1</v>
      </c>
    </row>
    <row r="1054" spans="1:9">
      <c r="A1054" s="73" t="s">
        <v>1071</v>
      </c>
      <c r="B1054" s="73" t="str">
        <f>IFERROR(VLOOKUP(Table3[[#This Row],[Make]], $E$2:$F$59, 2, FALSE), Table3[[#This Row],[Make]])</f>
        <v>Seddon Atkinson</v>
      </c>
      <c r="C1054" s="72">
        <v>1</v>
      </c>
      <c r="H1054" s="4" t="s">
        <v>982</v>
      </c>
      <c r="I1054" s="98">
        <v>1</v>
      </c>
    </row>
    <row r="1055" spans="1:9">
      <c r="A1055" s="73" t="s">
        <v>1015</v>
      </c>
      <c r="B1055" s="73" t="str">
        <f>IFERROR(VLOOKUP(Table3[[#This Row],[Make]], $E$2:$F$59, 2, FALSE), Table3[[#This Row],[Make]])</f>
        <v>Semi remorque</v>
      </c>
      <c r="C1055" s="72">
        <v>1</v>
      </c>
      <c r="H1055" s="4" t="s">
        <v>1211</v>
      </c>
      <c r="I1055" s="98">
        <v>1</v>
      </c>
    </row>
    <row r="1056" spans="1:9">
      <c r="A1056" s="73" t="s">
        <v>1075</v>
      </c>
      <c r="B1056" s="73" t="str">
        <f>IFERROR(VLOOKUP(Table3[[#This Row],[Make]], $E$2:$F$59, 2, FALSE), Table3[[#This Row],[Make]])</f>
        <v>SENSA</v>
      </c>
      <c r="C1056" s="72">
        <v>1</v>
      </c>
      <c r="H1056" s="4" t="s">
        <v>1081</v>
      </c>
      <c r="I1056" s="98">
        <v>1</v>
      </c>
    </row>
    <row r="1057" spans="1:9">
      <c r="A1057" s="73" t="s">
        <v>1292</v>
      </c>
      <c r="B1057" s="73" t="str">
        <f>IFERROR(VLOOKUP(Table3[[#This Row],[Make]], $E$2:$F$59, 2, FALSE), Table3[[#This Row],[Make]])</f>
        <v>Shempter</v>
      </c>
      <c r="C1057" s="72">
        <v>1</v>
      </c>
      <c r="H1057" s="4" t="s">
        <v>1235</v>
      </c>
      <c r="I1057" s="98">
        <v>1</v>
      </c>
    </row>
    <row r="1058" spans="1:9">
      <c r="A1058" s="73" t="s">
        <v>958</v>
      </c>
      <c r="B1058" s="73" t="str">
        <f>IFERROR(VLOOKUP(Table3[[#This Row],[Make]], $E$2:$F$59, 2, FALSE), Table3[[#This Row],[Make]])</f>
        <v>Shenk</v>
      </c>
      <c r="C1058" s="72">
        <v>1</v>
      </c>
      <c r="H1058" s="4" t="s">
        <v>1190</v>
      </c>
      <c r="I1058" s="98">
        <v>1</v>
      </c>
    </row>
    <row r="1059" spans="1:9">
      <c r="A1059" s="73" t="s">
        <v>1084</v>
      </c>
      <c r="B1059" s="73" t="str">
        <f>IFERROR(VLOOKUP(Table3[[#This Row],[Make]], $E$2:$F$59, 2, FALSE), Table3[[#This Row],[Make]])</f>
        <v>Shtore</v>
      </c>
      <c r="C1059" s="72">
        <v>1</v>
      </c>
      <c r="H1059" s="4" t="s">
        <v>1135</v>
      </c>
      <c r="I1059" s="98">
        <v>1</v>
      </c>
    </row>
    <row r="1060" spans="1:9">
      <c r="A1060" s="73" t="s">
        <v>822</v>
      </c>
      <c r="B1060" s="73" t="str">
        <f>IFERROR(VLOOKUP(Table3[[#This Row],[Make]], $E$2:$F$59, 2, FALSE), Table3[[#This Row],[Make]])</f>
        <v>Shulz</v>
      </c>
      <c r="C1060" s="72">
        <v>1</v>
      </c>
      <c r="H1060" s="4" t="s">
        <v>1132</v>
      </c>
      <c r="I1060" s="98">
        <v>1</v>
      </c>
    </row>
    <row r="1061" spans="1:9">
      <c r="A1061" s="73" t="s">
        <v>1194</v>
      </c>
      <c r="B1061" s="73" t="str">
        <f>IFERROR(VLOOKUP(Table3[[#This Row],[Make]], $E$2:$F$59, 2, FALSE), Table3[[#This Row],[Make]])</f>
        <v>Sisu</v>
      </c>
      <c r="C1061" s="72">
        <v>1</v>
      </c>
      <c r="H1061" s="4" t="s">
        <v>803</v>
      </c>
      <c r="I1061" s="98">
        <v>1</v>
      </c>
    </row>
    <row r="1062" spans="1:9">
      <c r="A1062" s="73" t="s">
        <v>1016</v>
      </c>
      <c r="B1062" s="73" t="str">
        <f>IFERROR(VLOOKUP(Table3[[#This Row],[Make]], $E$2:$F$59, 2, FALSE), Table3[[#This Row],[Make]])</f>
        <v>SKMS</v>
      </c>
      <c r="C1062" s="72">
        <v>1</v>
      </c>
      <c r="H1062" s="4" t="s">
        <v>808</v>
      </c>
      <c r="I1062" s="98">
        <v>1</v>
      </c>
    </row>
    <row r="1063" spans="1:9">
      <c r="A1063" s="73" t="s">
        <v>1022</v>
      </c>
      <c r="B1063" s="73" t="str">
        <f>IFERROR(VLOOKUP(Table3[[#This Row],[Make]], $E$2:$F$59, 2, FALSE), Table3[[#This Row],[Make]])</f>
        <v>Skuter Gilera</v>
      </c>
      <c r="C1063" s="72">
        <v>1</v>
      </c>
      <c r="H1063" s="4" t="s">
        <v>807</v>
      </c>
      <c r="I1063" s="98">
        <v>1</v>
      </c>
    </row>
    <row r="1064" spans="1:9">
      <c r="A1064" s="73" t="s">
        <v>966</v>
      </c>
      <c r="B1064" s="73" t="str">
        <f>IFERROR(VLOOKUP(Table3[[#This Row],[Make]], $E$2:$F$59, 2, FALSE), Table3[[#This Row],[Make]])</f>
        <v>Sljan</v>
      </c>
      <c r="C1064" s="72">
        <v>1</v>
      </c>
      <c r="H1064" s="4" t="s">
        <v>1185</v>
      </c>
      <c r="I1064" s="98">
        <v>1</v>
      </c>
    </row>
    <row r="1065" spans="1:9">
      <c r="A1065" s="73" t="s">
        <v>1028</v>
      </c>
      <c r="B1065" s="73" t="str">
        <f>IFERROR(VLOOKUP(Table3[[#This Row],[Make]], $E$2:$F$59, 2, FALSE), Table3[[#This Row],[Make]])</f>
        <v>SMC</v>
      </c>
      <c r="C1065" s="72">
        <v>1</v>
      </c>
      <c r="H1065" s="4" t="s">
        <v>1091</v>
      </c>
      <c r="I1065" s="98">
        <v>1</v>
      </c>
    </row>
    <row r="1066" spans="1:9">
      <c r="A1066" s="73" t="s">
        <v>1173</v>
      </c>
      <c r="B1066" s="73" t="str">
        <f>IFERROR(VLOOKUP(Table3[[#This Row],[Make]], $E$2:$F$59, 2, FALSE), Table3[[#This Row],[Make]])</f>
        <v>Smt Taiwan</v>
      </c>
      <c r="C1066" s="72">
        <v>1</v>
      </c>
      <c r="H1066" s="4" t="s">
        <v>1120</v>
      </c>
      <c r="I1066" s="98">
        <v>1</v>
      </c>
    </row>
    <row r="1067" spans="1:9">
      <c r="A1067" s="73" t="s">
        <v>806</v>
      </c>
      <c r="B1067" s="73" t="str">
        <f>IFERROR(VLOOKUP(Table3[[#This Row],[Make]], $E$2:$F$59, 2, FALSE), Table3[[#This Row],[Make]])</f>
        <v>Soles</v>
      </c>
      <c r="C1067" s="72">
        <v>1</v>
      </c>
      <c r="H1067" s="4" t="s">
        <v>1458</v>
      </c>
      <c r="I1067" s="98">
        <v>1</v>
      </c>
    </row>
    <row r="1068" spans="1:9">
      <c r="A1068" s="73" t="s">
        <v>842</v>
      </c>
      <c r="B1068" s="73" t="str">
        <f>IFERROR(VLOOKUP(Table3[[#This Row],[Make]], $E$2:$F$59, 2, FALSE), Table3[[#This Row],[Make]])</f>
        <v>SONST.ANH.HERSTELLER</v>
      </c>
      <c r="C1068" s="72">
        <v>1</v>
      </c>
      <c r="H1068" s="4" t="s">
        <v>1308</v>
      </c>
      <c r="I1068" s="98">
        <v>1</v>
      </c>
    </row>
    <row r="1069" spans="1:9">
      <c r="A1069" s="73" t="s">
        <v>1003</v>
      </c>
      <c r="B1069" s="73" t="str">
        <f>IFERROR(VLOOKUP(Table3[[#This Row],[Make]], $E$2:$F$59, 2, FALSE), Table3[[#This Row],[Make]])</f>
        <v>Soomer</v>
      </c>
      <c r="C1069" s="72">
        <v>1</v>
      </c>
      <c r="H1069" s="4" t="s">
        <v>833</v>
      </c>
      <c r="I1069" s="98">
        <v>1</v>
      </c>
    </row>
    <row r="1070" spans="1:9">
      <c r="A1070" s="73" t="s">
        <v>854</v>
      </c>
      <c r="B1070" s="73" t="str">
        <f>IFERROR(VLOOKUP(Table3[[#This Row],[Make]], $E$2:$F$59, 2, FALSE), Table3[[#This Row],[Make]])</f>
        <v>Special Lux</v>
      </c>
      <c r="C1070" s="72">
        <v>1</v>
      </c>
      <c r="H1070" s="4" t="s">
        <v>1148</v>
      </c>
      <c r="I1070" s="98">
        <v>1</v>
      </c>
    </row>
    <row r="1071" spans="1:9">
      <c r="A1071" s="73" t="s">
        <v>1332</v>
      </c>
      <c r="B1071" s="73" t="str">
        <f>IFERROR(VLOOKUP(Table3[[#This Row],[Make]], $E$2:$F$59, 2, FALSE), Table3[[#This Row],[Make]])</f>
        <v>Spier</v>
      </c>
      <c r="C1071" s="72">
        <v>1</v>
      </c>
      <c r="H1071" s="4" t="s">
        <v>1205</v>
      </c>
      <c r="I1071" s="98">
        <v>1</v>
      </c>
    </row>
    <row r="1072" spans="1:9">
      <c r="A1072" s="73" t="s">
        <v>1327</v>
      </c>
      <c r="B1072" s="73" t="str">
        <f>IFERROR(VLOOKUP(Table3[[#This Row],[Make]], $E$2:$F$59, 2, FALSE), Table3[[#This Row],[Make]])</f>
        <v>Spier Steiheim</v>
      </c>
      <c r="C1072" s="72">
        <v>1</v>
      </c>
      <c r="H1072" s="4" t="s">
        <v>1321</v>
      </c>
      <c r="I1072" s="98">
        <v>1</v>
      </c>
    </row>
    <row r="1073" spans="1:9">
      <c r="A1073" s="73" t="s">
        <v>1216</v>
      </c>
      <c r="B1073" s="73" t="str">
        <f>IFERROR(VLOOKUP(Table3[[#This Row],[Make]], $E$2:$F$59, 2, FALSE), Table3[[#This Row],[Make]])</f>
        <v>SPILLER</v>
      </c>
      <c r="C1073" s="72">
        <v>1</v>
      </c>
      <c r="H1073" s="4" t="s">
        <v>1064</v>
      </c>
      <c r="I1073" s="98">
        <v>1</v>
      </c>
    </row>
    <row r="1074" spans="1:9">
      <c r="A1074" s="73" t="s">
        <v>1056</v>
      </c>
      <c r="B1074" s="73" t="str">
        <f>IFERROR(VLOOKUP(Table3[[#This Row],[Make]], $E$2:$F$59, 2, FALSE), Table3[[#This Row],[Make]])</f>
        <v>Sport Series</v>
      </c>
      <c r="C1074" s="72">
        <v>1</v>
      </c>
      <c r="H1074" s="4" t="s">
        <v>1149</v>
      </c>
      <c r="I1074" s="98">
        <v>1</v>
      </c>
    </row>
    <row r="1075" spans="1:9">
      <c r="A1075" s="73" t="s">
        <v>1288</v>
      </c>
      <c r="B1075" s="73" t="str">
        <f>IFERROR(VLOOKUP(Table3[[#This Row],[Make]], $E$2:$F$59, 2, FALSE), Table3[[#This Row],[Make]])</f>
        <v>Sportage</v>
      </c>
      <c r="C1075" s="72">
        <v>1</v>
      </c>
      <c r="H1075" s="4" t="s">
        <v>826</v>
      </c>
      <c r="I1075" s="98">
        <v>1</v>
      </c>
    </row>
    <row r="1076" spans="1:9">
      <c r="A1076" s="73" t="s">
        <v>1282</v>
      </c>
      <c r="B1076" s="73" t="str">
        <f>IFERROR(VLOOKUP(Table3[[#This Row],[Make]], $E$2:$F$59, 2, FALSE), Table3[[#This Row],[Make]])</f>
        <v>SPR SCS 24/L 13</v>
      </c>
      <c r="C1076" s="72">
        <v>1</v>
      </c>
      <c r="H1076" s="4" t="s">
        <v>800</v>
      </c>
      <c r="I1076" s="98">
        <v>1</v>
      </c>
    </row>
    <row r="1077" spans="1:9">
      <c r="A1077" s="73" t="s">
        <v>786</v>
      </c>
      <c r="B1077" s="73" t="str">
        <f>IFERROR(VLOOKUP(Table3[[#This Row],[Make]], $E$2:$F$59, 2, FALSE), Table3[[#This Row],[Make]])</f>
        <v>Srem Ivan</v>
      </c>
      <c r="C1077" s="72">
        <v>1</v>
      </c>
      <c r="H1077" s="4" t="s">
        <v>1057</v>
      </c>
      <c r="I1077" s="98">
        <v>1</v>
      </c>
    </row>
    <row r="1078" spans="1:9">
      <c r="A1078" s="73" t="s">
        <v>1202</v>
      </c>
      <c r="B1078" s="73" t="str">
        <f>IFERROR(VLOOKUP(Table3[[#This Row],[Make]], $E$2:$F$59, 2, FALSE), Table3[[#This Row],[Make]])</f>
        <v>SsangYong</v>
      </c>
      <c r="C1078" s="72">
        <v>1</v>
      </c>
      <c r="H1078" s="4" t="s">
        <v>832</v>
      </c>
      <c r="I1078" s="98">
        <v>1</v>
      </c>
    </row>
    <row r="1079" spans="1:9">
      <c r="A1079" s="73" t="s">
        <v>901</v>
      </c>
      <c r="B1079" s="73" t="str">
        <f>IFERROR(VLOOKUP(Table3[[#This Row],[Make]], $E$2:$F$59, 2, FALSE), Table3[[#This Row],[Make]])</f>
        <v>Stahi Walzw</v>
      </c>
      <c r="C1079" s="72">
        <v>1</v>
      </c>
      <c r="H1079" s="4" t="s">
        <v>903</v>
      </c>
      <c r="I1079" s="98">
        <v>1</v>
      </c>
    </row>
    <row r="1080" spans="1:9">
      <c r="A1080" s="73" t="s">
        <v>1234</v>
      </c>
      <c r="B1080" s="73" t="str">
        <f>IFERROR(VLOOKUP(Table3[[#This Row],[Make]], $E$2:$F$59, 2, FALSE), Table3[[#This Row],[Make]])</f>
        <v>Staufen</v>
      </c>
      <c r="C1080" s="72">
        <v>1</v>
      </c>
      <c r="H1080" s="4" t="s">
        <v>1319</v>
      </c>
      <c r="I1080" s="98">
        <v>1</v>
      </c>
    </row>
    <row r="1081" spans="1:9">
      <c r="A1081" s="73" t="s">
        <v>791</v>
      </c>
      <c r="B1081" s="73" t="str">
        <f>IFERROR(VLOOKUP(Table3[[#This Row],[Make]], $E$2:$F$59, 2, FALSE), Table3[[#This Row],[Make]])</f>
        <v>Stedele</v>
      </c>
      <c r="C1081" s="72">
        <v>1</v>
      </c>
      <c r="H1081" s="4" t="s">
        <v>1338</v>
      </c>
      <c r="I1081" s="98">
        <v>1</v>
      </c>
    </row>
    <row r="1082" spans="1:9">
      <c r="A1082" s="73" t="s">
        <v>1246</v>
      </c>
      <c r="B1082" s="73" t="str">
        <f>IFERROR(VLOOKUP(Table3[[#This Row],[Make]], $E$2:$F$59, 2, FALSE), Table3[[#This Row],[Make]])</f>
        <v>Steinmann</v>
      </c>
      <c r="C1082" s="72">
        <v>1</v>
      </c>
      <c r="H1082" s="4" t="s">
        <v>1228</v>
      </c>
      <c r="I1082" s="98">
        <v>1</v>
      </c>
    </row>
    <row r="1083" spans="1:9">
      <c r="A1083" s="73" t="s">
        <v>1090</v>
      </c>
      <c r="B1083" s="73" t="str">
        <f>IFERROR(VLOOKUP(Table3[[#This Row],[Make]], $E$2:$F$59, 2, FALSE), Table3[[#This Row],[Make]])</f>
        <v>Stern</v>
      </c>
      <c r="C1083" s="72">
        <v>1</v>
      </c>
      <c r="H1083" s="4" t="s">
        <v>1262</v>
      </c>
      <c r="I1083" s="98">
        <v>1</v>
      </c>
    </row>
    <row r="1084" spans="1:9">
      <c r="A1084" s="73" t="s">
        <v>1004</v>
      </c>
      <c r="B1084" s="73" t="str">
        <f>IFERROR(VLOOKUP(Table3[[#This Row],[Make]], $E$2:$F$59, 2, FALSE), Table3[[#This Row],[Make]])</f>
        <v>Steyr Daimler Puch</v>
      </c>
      <c r="C1084" s="72">
        <v>1</v>
      </c>
      <c r="H1084" s="4" t="s">
        <v>1230</v>
      </c>
      <c r="I1084" s="98">
        <v>1</v>
      </c>
    </row>
    <row r="1085" spans="1:9">
      <c r="A1085" s="73" t="s">
        <v>909</v>
      </c>
      <c r="B1085" s="73" t="str">
        <f>IFERROR(VLOOKUP(Table3[[#This Row],[Make]], $E$2:$F$59, 2, FALSE), Table3[[#This Row],[Make]])</f>
        <v>Stockburger–Glatten</v>
      </c>
      <c r="C1085" s="72">
        <v>1</v>
      </c>
      <c r="H1085" s="4" t="s">
        <v>1247</v>
      </c>
      <c r="I1085" s="98">
        <v>1</v>
      </c>
    </row>
    <row r="1086" spans="1:9">
      <c r="A1086" s="73" t="s">
        <v>1201</v>
      </c>
      <c r="B1086" s="73" t="str">
        <f>IFERROR(VLOOKUP(Table3[[#This Row],[Make]], $E$2:$F$59, 2, FALSE), Table3[[#This Row],[Make]])</f>
        <v>Stockuburger Glatten</v>
      </c>
      <c r="C1086" s="72">
        <v>1</v>
      </c>
      <c r="H1086" s="4" t="s">
        <v>1269</v>
      </c>
      <c r="I1086" s="98">
        <v>1</v>
      </c>
    </row>
    <row r="1087" spans="1:9">
      <c r="A1087" s="73" t="s">
        <v>1200</v>
      </c>
      <c r="B1087" s="73" t="str">
        <f>IFERROR(VLOOKUP(Table3[[#This Row],[Make]], $E$2:$F$59, 2, FALSE), Table3[[#This Row],[Make]])</f>
        <v>Store</v>
      </c>
      <c r="C1087" s="72">
        <v>1</v>
      </c>
      <c r="H1087" s="4" t="s">
        <v>1275</v>
      </c>
      <c r="I1087" s="98">
        <v>1</v>
      </c>
    </row>
    <row r="1088" spans="1:9">
      <c r="A1088" s="73" t="s">
        <v>789</v>
      </c>
      <c r="B1088" s="73" t="str">
        <f>IFERROR(VLOOKUP(Table3[[#This Row],[Make]], $E$2:$F$59, 2, FALSE), Table3[[#This Row],[Make]])</f>
        <v>SUD TAINER</v>
      </c>
      <c r="C1088" s="72">
        <v>1</v>
      </c>
      <c r="H1088" s="4" t="s">
        <v>1078</v>
      </c>
      <c r="I1088" s="98">
        <v>1</v>
      </c>
    </row>
    <row r="1089" spans="1:9">
      <c r="A1089" s="73" t="s">
        <v>1334</v>
      </c>
      <c r="B1089" s="73" t="str">
        <f>IFERROR(VLOOKUP(Table3[[#This Row],[Make]], $E$2:$F$59, 2, FALSE), Table3[[#This Row],[Make]])</f>
        <v>SYM JET a</v>
      </c>
      <c r="C1089" s="72">
        <v>1</v>
      </c>
      <c r="H1089" s="4" t="s">
        <v>900</v>
      </c>
      <c r="I1089" s="98">
        <v>1</v>
      </c>
    </row>
    <row r="1090" spans="1:9">
      <c r="A1090" s="73" t="s">
        <v>1123</v>
      </c>
      <c r="B1090" s="73" t="str">
        <f>IFERROR(VLOOKUP(Table3[[#This Row],[Make]], $E$2:$F$59, 2, FALSE), Table3[[#This Row],[Make]])</f>
        <v>T 40 AS</v>
      </c>
      <c r="C1090" s="72">
        <v>1</v>
      </c>
      <c r="H1090" s="4" t="s">
        <v>1344</v>
      </c>
      <c r="I1090" s="98">
        <v>1</v>
      </c>
    </row>
    <row r="1091" spans="1:9">
      <c r="A1091" s="73" t="s">
        <v>754</v>
      </c>
      <c r="B1091" s="73" t="str">
        <f>IFERROR(VLOOKUP(Table3[[#This Row],[Make]], $E$2:$F$59, 2, FALSE), Table3[[#This Row],[Make]])</f>
        <v>TABBERT</v>
      </c>
      <c r="C1091" s="72">
        <v>1</v>
      </c>
      <c r="H1091" s="4" t="s">
        <v>1182</v>
      </c>
      <c r="I1091" s="98">
        <v>1</v>
      </c>
    </row>
    <row r="1092" spans="1:9">
      <c r="A1092" s="73" t="s">
        <v>885</v>
      </c>
      <c r="B1092" s="73" t="str">
        <f>IFERROR(VLOOKUP(Table3[[#This Row],[Make]], $E$2:$F$59, 2, FALSE), Table3[[#This Row],[Make]])</f>
        <v>Taizhou Zhongneng</v>
      </c>
      <c r="C1092" s="72">
        <v>1</v>
      </c>
      <c r="H1092" s="4" t="s">
        <v>888</v>
      </c>
      <c r="I1092" s="98">
        <v>1</v>
      </c>
    </row>
    <row r="1093" spans="1:9">
      <c r="A1093" s="73" t="s">
        <v>1031</v>
      </c>
      <c r="B1093" s="73" t="str">
        <f>IFERROR(VLOOKUP(Table3[[#This Row],[Make]], $E$2:$F$59, 2, FALSE), Table3[[#This Row],[Make]])</f>
        <v>Tanner</v>
      </c>
      <c r="C1093" s="72">
        <v>1</v>
      </c>
      <c r="H1093" s="4" t="s">
        <v>835</v>
      </c>
      <c r="I1093" s="98">
        <v>1</v>
      </c>
    </row>
    <row r="1094" spans="1:9">
      <c r="A1094" s="73" t="s">
        <v>782</v>
      </c>
      <c r="B1094" s="73" t="str">
        <f>IFERROR(VLOOKUP(Table3[[#This Row],[Make]], $E$2:$F$59, 2, FALSE), Table3[[#This Row],[Make]])</f>
        <v>Tas</v>
      </c>
      <c r="C1094" s="72">
        <v>1</v>
      </c>
      <c r="H1094" s="4" t="s">
        <v>1079</v>
      </c>
      <c r="I1094" s="98">
        <v>1</v>
      </c>
    </row>
    <row r="1095" spans="1:9">
      <c r="A1095" s="73" t="s">
        <v>1233</v>
      </c>
      <c r="B1095" s="73" t="str">
        <f>IFERROR(VLOOKUP(Table3[[#This Row],[Make]], $E$2:$F$59, 2, FALSE), Table3[[#This Row],[Make]])</f>
        <v>TEC</v>
      </c>
      <c r="C1095" s="72">
        <v>1</v>
      </c>
      <c r="H1095" s="4" t="s">
        <v>1192</v>
      </c>
      <c r="I1095" s="98">
        <v>1</v>
      </c>
    </row>
    <row r="1096" spans="1:9">
      <c r="A1096" s="73" t="s">
        <v>778</v>
      </c>
      <c r="B1096" s="73" t="str">
        <f>IFERROR(VLOOKUP(Table3[[#This Row],[Make]], $E$2:$F$59, 2, FALSE), Table3[[#This Row],[Make]])</f>
        <v>Tehnostroj ljutom</v>
      </c>
      <c r="C1096" s="72">
        <v>1</v>
      </c>
      <c r="H1096" s="4" t="s">
        <v>1172</v>
      </c>
      <c r="I1096" s="98">
        <v>1</v>
      </c>
    </row>
    <row r="1097" spans="1:9">
      <c r="A1097" s="73" t="s">
        <v>836</v>
      </c>
      <c r="B1097" s="73" t="str">
        <f>IFERROR(VLOOKUP(Table3[[#This Row],[Make]], $E$2:$F$59, 2, FALSE), Table3[[#This Row],[Make]])</f>
        <v>Tengo M 1Z</v>
      </c>
      <c r="C1097" s="72">
        <v>1</v>
      </c>
      <c r="H1097" s="4" t="s">
        <v>957</v>
      </c>
      <c r="I1097" s="98">
        <v>1</v>
      </c>
    </row>
    <row r="1098" spans="1:9">
      <c r="A1098" s="73" t="s">
        <v>852</v>
      </c>
      <c r="B1098" s="73" t="str">
        <f>IFERROR(VLOOKUP(Table3[[#This Row],[Make]], $E$2:$F$59, 2, FALSE), Table3[[#This Row],[Make]])</f>
        <v>Terberg   F</v>
      </c>
      <c r="C1098" s="72">
        <v>1</v>
      </c>
      <c r="H1098" s="4" t="s">
        <v>1259</v>
      </c>
      <c r="I1098" s="98">
        <v>1</v>
      </c>
    </row>
    <row r="1099" spans="1:9">
      <c r="A1099" s="73" t="s">
        <v>1204</v>
      </c>
      <c r="B1099" s="73" t="str">
        <f>IFERROR(VLOOKUP(Table3[[#This Row],[Make]], $E$2:$F$59, 2, FALSE), Table3[[#This Row],[Make]])</f>
        <v>TGB</v>
      </c>
      <c r="C1099" s="72">
        <v>1</v>
      </c>
      <c r="H1099" s="4" t="s">
        <v>1052</v>
      </c>
      <c r="I1099" s="98">
        <v>1</v>
      </c>
    </row>
    <row r="1100" spans="1:9">
      <c r="A1100" s="73" t="s">
        <v>1165</v>
      </c>
      <c r="B1100" s="73" t="str">
        <f>IFERROR(VLOOKUP(Table3[[#This Row],[Make]], $E$2:$F$59, 2, FALSE), Table3[[#This Row],[Make]])</f>
        <v>TianMa</v>
      </c>
      <c r="C1100" s="72">
        <v>1</v>
      </c>
      <c r="H1100" s="4" t="s">
        <v>902</v>
      </c>
      <c r="I1100" s="98">
        <v>1</v>
      </c>
    </row>
    <row r="1101" spans="1:9">
      <c r="A1101" s="73" t="s">
        <v>1069</v>
      </c>
      <c r="B1101" s="73" t="str">
        <f>IFERROR(VLOOKUP(Table3[[#This Row],[Make]], $E$2:$F$59, 2, FALSE), Table3[[#This Row],[Make]])</f>
        <v>Tieflader</v>
      </c>
      <c r="C1101" s="72">
        <v>1</v>
      </c>
      <c r="H1101" s="4" t="s">
        <v>948</v>
      </c>
      <c r="I1101" s="98">
        <v>1</v>
      </c>
    </row>
    <row r="1102" spans="1:9">
      <c r="A1102" s="73" t="s">
        <v>1025</v>
      </c>
      <c r="B1102" s="73" t="str">
        <f>IFERROR(VLOOKUP(Table3[[#This Row],[Make]], $E$2:$F$59, 2, FALSE), Table3[[#This Row],[Make]])</f>
        <v>Tirsan</v>
      </c>
      <c r="C1102" s="72">
        <v>1</v>
      </c>
      <c r="H1102" s="4" t="s">
        <v>1301</v>
      </c>
      <c r="I1102" s="98">
        <v>1</v>
      </c>
    </row>
    <row r="1103" spans="1:9">
      <c r="A1103" s="73" t="s">
        <v>1000</v>
      </c>
      <c r="B1103" s="73" t="str">
        <f>IFERROR(VLOOKUP(Table3[[#This Row],[Make]], $E$2:$F$59, 2, FALSE), Table3[[#This Row],[Make]])</f>
        <v>Tisa</v>
      </c>
      <c r="C1103" s="72">
        <v>1</v>
      </c>
      <c r="H1103" s="4" t="s">
        <v>1310</v>
      </c>
      <c r="I1103" s="98">
        <v>1</v>
      </c>
    </row>
    <row r="1104" spans="1:9">
      <c r="A1104" s="73" t="s">
        <v>815</v>
      </c>
      <c r="B1104" s="73" t="str">
        <f>IFERROR(VLOOKUP(Table3[[#This Row],[Make]], $E$2:$F$59, 2, FALSE), Table3[[#This Row],[Make]])</f>
        <v>TITAN</v>
      </c>
      <c r="C1104" s="72">
        <v>1</v>
      </c>
      <c r="H1104" s="4" t="s">
        <v>973</v>
      </c>
      <c r="I1104" s="98">
        <v>1</v>
      </c>
    </row>
    <row r="1105" spans="1:9">
      <c r="A1105" s="73" t="s">
        <v>929</v>
      </c>
      <c r="B1105" s="73" t="str">
        <f>IFERROR(VLOOKUP(Table3[[#This Row],[Make]], $E$2:$F$59, 2, FALSE), Table3[[#This Row],[Make]])</f>
        <v>TKA18</v>
      </c>
      <c r="C1105" s="72">
        <v>1</v>
      </c>
      <c r="H1105" s="4" t="s">
        <v>23</v>
      </c>
      <c r="I1105" s="98">
        <v>286501</v>
      </c>
    </row>
    <row r="1106" spans="1:9">
      <c r="A1106" s="73" t="s">
        <v>781</v>
      </c>
      <c r="B1106" s="73" t="str">
        <f>IFERROR(VLOOKUP(Table3[[#This Row],[Make]], $E$2:$F$59, 2, FALSE), Table3[[#This Row],[Make]])</f>
        <v>Toma Vikoviq</v>
      </c>
      <c r="C1106" s="72">
        <v>1</v>
      </c>
    </row>
    <row r="1107" spans="1:9">
      <c r="A1107" s="73" t="s">
        <v>982</v>
      </c>
      <c r="B1107" s="73" t="str">
        <f>IFERROR(VLOOKUP(Table3[[#This Row],[Make]], $E$2:$F$59, 2, FALSE), Table3[[#This Row],[Make]])</f>
        <v>Tomo Vinkoviq</v>
      </c>
      <c r="C1107" s="72">
        <v>1</v>
      </c>
    </row>
    <row r="1108" spans="1:9">
      <c r="A1108" s="73" t="s">
        <v>1211</v>
      </c>
      <c r="B1108" s="73" t="str">
        <f>IFERROR(VLOOKUP(Table3[[#This Row],[Make]], $E$2:$F$59, 2, FALSE), Table3[[#This Row],[Make]])</f>
        <v>TPV</v>
      </c>
      <c r="C1108" s="72">
        <v>1</v>
      </c>
    </row>
    <row r="1109" spans="1:9">
      <c r="A1109" s="73" t="s">
        <v>1081</v>
      </c>
      <c r="B1109" s="73" t="str">
        <f>IFERROR(VLOOKUP(Table3[[#This Row],[Make]], $E$2:$F$59, 2, FALSE), Table3[[#This Row],[Make]])</f>
        <v>TPV SLO</v>
      </c>
      <c r="C1109" s="72">
        <v>1</v>
      </c>
    </row>
    <row r="1110" spans="1:9">
      <c r="A1110" s="73" t="s">
        <v>1235</v>
      </c>
      <c r="B1110" s="73" t="str">
        <f>IFERROR(VLOOKUP(Table3[[#This Row],[Make]], $E$2:$F$59, 2, FALSE), Table3[[#This Row],[Make]])</f>
        <v>Trabant</v>
      </c>
      <c r="C1110" s="72">
        <v>1</v>
      </c>
    </row>
    <row r="1111" spans="1:9">
      <c r="A1111" s="73" t="s">
        <v>1190</v>
      </c>
      <c r="B1111" s="73" t="str">
        <f>IFERROR(VLOOKUP(Table3[[#This Row],[Make]], $E$2:$F$59, 2, FALSE), Table3[[#This Row],[Make]])</f>
        <v>Trailor F</v>
      </c>
      <c r="C1111" s="72">
        <v>1</v>
      </c>
    </row>
    <row r="1112" spans="1:9">
      <c r="A1112" s="73" t="s">
        <v>1135</v>
      </c>
      <c r="B1112" s="73" t="str">
        <f>IFERROR(VLOOKUP(Table3[[#This Row],[Make]], $E$2:$F$59, 2, FALSE), Table3[[#This Row],[Make]])</f>
        <v>Trigano</v>
      </c>
      <c r="C1112" s="72">
        <v>1</v>
      </c>
    </row>
    <row r="1113" spans="1:9">
      <c r="A1113" s="73" t="s">
        <v>1132</v>
      </c>
      <c r="B1113" s="73" t="str">
        <f>IFERROR(VLOOKUP(Table3[[#This Row],[Make]], $E$2:$F$59, 2, FALSE), Table3[[#This Row],[Make]])</f>
        <v>Triumph</v>
      </c>
      <c r="C1113" s="72">
        <v>1</v>
      </c>
    </row>
    <row r="1114" spans="1:9">
      <c r="A1114" s="73" t="s">
        <v>803</v>
      </c>
      <c r="B1114" s="73" t="str">
        <f>IFERROR(VLOOKUP(Table3[[#This Row],[Make]], $E$2:$F$59, 2, FALSE), Table3[[#This Row],[Make]])</f>
        <v>TSETSIS</v>
      </c>
      <c r="C1114" s="72">
        <v>1</v>
      </c>
    </row>
    <row r="1115" spans="1:9">
      <c r="A1115" s="73" t="s">
        <v>808</v>
      </c>
      <c r="B1115" s="73" t="str">
        <f>IFERROR(VLOOKUP(Table3[[#This Row],[Make]], $E$2:$F$59, 2, FALSE), Table3[[#This Row],[Make]])</f>
        <v>TTA</v>
      </c>
      <c r="C1115" s="72">
        <v>1</v>
      </c>
    </row>
    <row r="1116" spans="1:9">
      <c r="A1116" s="73" t="s">
        <v>807</v>
      </c>
      <c r="B1116" s="73" t="str">
        <f>IFERROR(VLOOKUP(Table3[[#This Row],[Make]], $E$2:$F$59, 2, FALSE), Table3[[#This Row],[Make]])</f>
        <v>Tuber</v>
      </c>
      <c r="C1116" s="72">
        <v>1</v>
      </c>
    </row>
    <row r="1117" spans="1:9">
      <c r="A1117" s="73" t="s">
        <v>1185</v>
      </c>
      <c r="B1117" s="73" t="str">
        <f>IFERROR(VLOOKUP(Table3[[#This Row],[Make]], $E$2:$F$59, 2, FALSE), Table3[[#This Row],[Make]])</f>
        <v>Uebrie</v>
      </c>
      <c r="C1117" s="72">
        <v>1</v>
      </c>
    </row>
    <row r="1118" spans="1:9">
      <c r="A1118" s="73" t="s">
        <v>1091</v>
      </c>
      <c r="B1118" s="73" t="str">
        <f>IFERROR(VLOOKUP(Table3[[#This Row],[Make]], $E$2:$F$59, 2, FALSE), Table3[[#This Row],[Make]])</f>
        <v>Umberto Piacenza</v>
      </c>
      <c r="C1118" s="72">
        <v>1</v>
      </c>
    </row>
    <row r="1119" spans="1:9">
      <c r="A1119" s="73" t="s">
        <v>1120</v>
      </c>
      <c r="B1119" s="73" t="str">
        <f>IFERROR(VLOOKUP(Table3[[#This Row],[Make]], $E$2:$F$59, 2, FALSE), Table3[[#This Row],[Make]])</f>
        <v>UN</v>
      </c>
      <c r="C1119" s="72">
        <v>1</v>
      </c>
    </row>
    <row r="1120" spans="1:9">
      <c r="A1120" s="73" t="s">
        <v>1308</v>
      </c>
      <c r="B1120" s="73" t="str">
        <f>IFERROR(VLOOKUP(Table3[[#This Row],[Make]], $E$2:$F$59, 2, FALSE), Table3[[#This Row],[Make]])</f>
        <v>Unsinn</v>
      </c>
      <c r="C1120" s="72">
        <v>1</v>
      </c>
    </row>
    <row r="1121" spans="1:3">
      <c r="A1121" s="73" t="s">
        <v>833</v>
      </c>
      <c r="B1121" s="73" t="str">
        <f>IFERROR(VLOOKUP(Table3[[#This Row],[Make]], $E$2:$F$59, 2, FALSE), Table3[[#This Row],[Make]])</f>
        <v>Us Srema</v>
      </c>
      <c r="C1121" s="72">
        <v>1</v>
      </c>
    </row>
    <row r="1122" spans="1:3">
      <c r="A1122" s="73" t="s">
        <v>1148</v>
      </c>
      <c r="B1122" s="73" t="str">
        <f>IFERROR(VLOOKUP(Table3[[#This Row],[Make]], $E$2:$F$59, 2, FALSE), Table3[[#This Row],[Make]])</f>
        <v>V K</v>
      </c>
      <c r="C1122" s="72">
        <v>1</v>
      </c>
    </row>
    <row r="1123" spans="1:3">
      <c r="A1123" s="73" t="s">
        <v>1205</v>
      </c>
      <c r="B1123" s="73" t="str">
        <f>IFERROR(VLOOKUP(Table3[[#This Row],[Make]], $E$2:$F$59, 2, FALSE), Table3[[#This Row],[Make]])</f>
        <v>V.K</v>
      </c>
      <c r="C1123" s="72">
        <v>1</v>
      </c>
    </row>
    <row r="1124" spans="1:3">
      <c r="A1124" s="73" t="s">
        <v>1321</v>
      </c>
      <c r="B1124" s="73" t="str">
        <f>IFERROR(VLOOKUP(Table3[[#This Row],[Make]], $E$2:$F$59, 2, FALSE), Table3[[#This Row],[Make]])</f>
        <v>VAN</v>
      </c>
      <c r="C1124" s="72">
        <v>1</v>
      </c>
    </row>
    <row r="1125" spans="1:3">
      <c r="A1125" s="73" t="s">
        <v>1064</v>
      </c>
      <c r="B1125" s="73" t="str">
        <f>IFERROR(VLOOKUP(Table3[[#This Row],[Make]], $E$2:$F$59, 2, FALSE), Table3[[#This Row],[Make]])</f>
        <v>Venture</v>
      </c>
      <c r="C1125" s="72">
        <v>1</v>
      </c>
    </row>
    <row r="1126" spans="1:3">
      <c r="A1126" s="73" t="s">
        <v>1149</v>
      </c>
      <c r="B1126" s="73" t="str">
        <f>IFERROR(VLOOKUP(Table3[[#This Row],[Make]], $E$2:$F$59, 2, FALSE), Table3[[#This Row],[Make]])</f>
        <v>Vetëprodhuar</v>
      </c>
      <c r="C1126" s="72">
        <v>1</v>
      </c>
    </row>
    <row r="1127" spans="1:3">
      <c r="A1127" s="73" t="s">
        <v>826</v>
      </c>
      <c r="B1127" s="73" t="str">
        <f>IFERROR(VLOOKUP(Table3[[#This Row],[Make]], $E$2:$F$59, 2, FALSE), Table3[[#This Row],[Make]])</f>
        <v>Vilhelm</v>
      </c>
      <c r="C1127" s="72">
        <v>1</v>
      </c>
    </row>
    <row r="1128" spans="1:3">
      <c r="A1128" s="73" t="s">
        <v>800</v>
      </c>
      <c r="B1128" s="73" t="str">
        <f>IFERROR(VLOOKUP(Table3[[#This Row],[Make]], $E$2:$F$59, 2, FALSE), Table3[[#This Row],[Make]])</f>
        <v>Vishenica</v>
      </c>
      <c r="C1128" s="72">
        <v>1</v>
      </c>
    </row>
    <row r="1129" spans="1:3">
      <c r="A1129" s="73" t="s">
        <v>1057</v>
      </c>
      <c r="B1129" s="73" t="str">
        <f>IFERROR(VLOOKUP(Table3[[#This Row],[Make]], $E$2:$F$59, 2, FALSE), Table3[[#This Row],[Make]])</f>
        <v>Volga Autow Vaz Su</v>
      </c>
      <c r="C1129" s="72">
        <v>1</v>
      </c>
    </row>
    <row r="1130" spans="1:3">
      <c r="A1130" s="73" t="s">
        <v>832</v>
      </c>
      <c r="B1130" s="73" t="str">
        <f>IFERROR(VLOOKUP(Table3[[#This Row],[Make]], $E$2:$F$59, 2, FALSE), Table3[[#This Row],[Make]])</f>
        <v>Voltrailer</v>
      </c>
      <c r="C1130" s="72">
        <v>1</v>
      </c>
    </row>
    <row r="1131" spans="1:3">
      <c r="A1131" s="73" t="s">
        <v>903</v>
      </c>
      <c r="B1131" s="73" t="str">
        <f>IFERROR(VLOOKUP(Table3[[#This Row],[Make]], $E$2:$F$59, 2, FALSE), Table3[[#This Row],[Make]])</f>
        <v>Vozila Gajiç</v>
      </c>
      <c r="C1131" s="72">
        <v>1</v>
      </c>
    </row>
    <row r="1132" spans="1:3">
      <c r="A1132" s="73" t="s">
        <v>1319</v>
      </c>
      <c r="B1132" s="73" t="str">
        <f>IFERROR(VLOOKUP(Table3[[#This Row],[Make]], $E$2:$F$59, 2, FALSE), Table3[[#This Row],[Make]])</f>
        <v>Vozila Girica</v>
      </c>
      <c r="C1132" s="72">
        <v>1</v>
      </c>
    </row>
    <row r="1133" spans="1:3">
      <c r="A1133" s="73" t="s">
        <v>1338</v>
      </c>
      <c r="B1133" s="73" t="str">
        <f>IFERROR(VLOOKUP(Table3[[#This Row],[Make]], $E$2:$F$59, 2, FALSE), Table3[[#This Row],[Make]])</f>
        <v>Weber Kueps</v>
      </c>
      <c r="C1133" s="72">
        <v>1</v>
      </c>
    </row>
    <row r="1134" spans="1:3">
      <c r="A1134" s="73" t="s">
        <v>1228</v>
      </c>
      <c r="B1134" s="73" t="str">
        <f>IFERROR(VLOOKUP(Table3[[#This Row],[Make]], $E$2:$F$59, 2, FALSE), Table3[[#This Row],[Make]])</f>
        <v>Weighman</v>
      </c>
      <c r="C1134" s="72">
        <v>1</v>
      </c>
    </row>
    <row r="1135" spans="1:3">
      <c r="A1135" s="73" t="s">
        <v>1262</v>
      </c>
      <c r="B1135" s="73" t="str">
        <f>IFERROR(VLOOKUP(Table3[[#This Row],[Make]], $E$2:$F$59, 2, FALSE), Table3[[#This Row],[Make]])</f>
        <v>Wellmeyer Heinricht</v>
      </c>
      <c r="C1135" s="72">
        <v>1</v>
      </c>
    </row>
    <row r="1136" spans="1:3">
      <c r="A1136" s="73" t="s">
        <v>1230</v>
      </c>
      <c r="B1136" s="73" t="str">
        <f>IFERROR(VLOOKUP(Table3[[#This Row],[Make]], $E$2:$F$59, 2, FALSE), Table3[[#This Row],[Make]])</f>
        <v>WESTFALIA</v>
      </c>
      <c r="C1136" s="72">
        <v>1</v>
      </c>
    </row>
    <row r="1137" spans="1:3">
      <c r="A1137" s="73" t="s">
        <v>1247</v>
      </c>
      <c r="B1137" s="73" t="str">
        <f>IFERROR(VLOOKUP(Table3[[#This Row],[Make]], $E$2:$F$59, 2, FALSE), Table3[[#This Row],[Make]])</f>
        <v>Wiederkehr</v>
      </c>
      <c r="C1137" s="72">
        <v>1</v>
      </c>
    </row>
    <row r="1138" spans="1:3">
      <c r="A1138" s="73" t="s">
        <v>1269</v>
      </c>
      <c r="B1138" s="73" t="str">
        <f>IFERROR(VLOOKUP(Table3[[#This Row],[Make]], $E$2:$F$59, 2, FALSE), Table3[[#This Row],[Make]])</f>
        <v>Wiesmann</v>
      </c>
      <c r="C1138" s="72">
        <v>1</v>
      </c>
    </row>
    <row r="1139" spans="1:3">
      <c r="A1139" s="73" t="s">
        <v>1275</v>
      </c>
      <c r="B1139" s="73" t="str">
        <f>IFERROR(VLOOKUP(Table3[[#This Row],[Make]], $E$2:$F$59, 2, FALSE), Table3[[#This Row],[Make]])</f>
        <v>Winterhof</v>
      </c>
      <c r="C1139" s="72">
        <v>1</v>
      </c>
    </row>
    <row r="1140" spans="1:3">
      <c r="A1140" s="73" t="s">
        <v>1078</v>
      </c>
      <c r="B1140" s="73" t="str">
        <f>IFERROR(VLOOKUP(Table3[[#This Row],[Make]], $E$2:$F$59, 2, FALSE), Table3[[#This Row],[Make]])</f>
        <v>X</v>
      </c>
      <c r="C1140" s="72">
        <v>1</v>
      </c>
    </row>
    <row r="1141" spans="1:3">
      <c r="A1141" s="73" t="s">
        <v>900</v>
      </c>
      <c r="B1141" s="73" t="str">
        <f>IFERROR(VLOOKUP(Table3[[#This Row],[Make]], $E$2:$F$59, 2, FALSE), Table3[[#This Row],[Make]])</f>
        <v>Xinyang</v>
      </c>
      <c r="C1141" s="72">
        <v>1</v>
      </c>
    </row>
    <row r="1142" spans="1:3">
      <c r="A1142" s="73" t="s">
        <v>1344</v>
      </c>
      <c r="B1142" s="73" t="str">
        <f>IFERROR(VLOOKUP(Table3[[#This Row],[Make]], $E$2:$F$59, 2, FALSE), Table3[[#This Row],[Make]])</f>
        <v>XP Hali</v>
      </c>
      <c r="C1142" s="72">
        <v>1</v>
      </c>
    </row>
    <row r="1143" spans="1:3">
      <c r="A1143" s="73" t="s">
        <v>1182</v>
      </c>
      <c r="B1143" s="73" t="str">
        <f>IFERROR(VLOOKUP(Table3[[#This Row],[Make]], $E$2:$F$59, 2, FALSE), Table3[[#This Row],[Make]])</f>
        <v>XS</v>
      </c>
      <c r="C1143" s="72">
        <v>1</v>
      </c>
    </row>
    <row r="1144" spans="1:3">
      <c r="A1144" s="73" t="s">
        <v>888</v>
      </c>
      <c r="B1144" s="73" t="str">
        <f>IFERROR(VLOOKUP(Table3[[#This Row],[Make]], $E$2:$F$59, 2, FALSE), Table3[[#This Row],[Make]])</f>
        <v>YILDIZ</v>
      </c>
      <c r="C1144" s="72">
        <v>1</v>
      </c>
    </row>
    <row r="1145" spans="1:3">
      <c r="A1145" s="73" t="s">
        <v>835</v>
      </c>
      <c r="B1145" s="73" t="str">
        <f>IFERROR(VLOOKUP(Table3[[#This Row],[Make]], $E$2:$F$59, 2, FALSE), Table3[[#This Row],[Make]])</f>
        <v>Yildiz Treyler</v>
      </c>
      <c r="C1145" s="72">
        <v>1</v>
      </c>
    </row>
    <row r="1146" spans="1:3">
      <c r="A1146" s="73" t="s">
        <v>1079</v>
      </c>
      <c r="B1146" s="73" t="str">
        <f>IFERROR(VLOOKUP(Table3[[#This Row],[Make]], $E$2:$F$59, 2, FALSE), Table3[[#This Row],[Make]])</f>
        <v>Yiying</v>
      </c>
      <c r="C1146" s="72">
        <v>1</v>
      </c>
    </row>
    <row r="1147" spans="1:3">
      <c r="A1147" s="73" t="s">
        <v>1192</v>
      </c>
      <c r="B1147" s="73" t="str">
        <f>IFERROR(VLOOKUP(Table3[[#This Row],[Make]], $E$2:$F$59, 2, FALSE), Table3[[#This Row],[Make]])</f>
        <v>YZF</v>
      </c>
      <c r="C1147" s="72">
        <v>1</v>
      </c>
    </row>
    <row r="1148" spans="1:3">
      <c r="A1148" s="73" t="s">
        <v>1172</v>
      </c>
      <c r="B1148" s="73" t="str">
        <f>IFERROR(VLOOKUP(Table3[[#This Row],[Make]], $E$2:$F$59, 2, FALSE), Table3[[#This Row],[Make]])</f>
        <v>Zadrugar</v>
      </c>
      <c r="C1148" s="72">
        <v>1</v>
      </c>
    </row>
    <row r="1149" spans="1:3">
      <c r="A1149" s="73" t="s">
        <v>957</v>
      </c>
      <c r="B1149" s="73" t="str">
        <f>IFERROR(VLOOKUP(Table3[[#This Row],[Make]], $E$2:$F$59, 2, FALSE), Table3[[#This Row],[Make]])</f>
        <v>Zasta</v>
      </c>
      <c r="C1149" s="72">
        <v>1</v>
      </c>
    </row>
    <row r="1150" spans="1:3">
      <c r="A1150" s="73" t="s">
        <v>1259</v>
      </c>
      <c r="B1150" s="73" t="str">
        <f>IFERROR(VLOOKUP(Table3[[#This Row],[Make]], $E$2:$F$59, 2, FALSE), Table3[[#This Row],[Make]])</f>
        <v>Zbinden Sensa</v>
      </c>
      <c r="C1150" s="72">
        <v>1</v>
      </c>
    </row>
    <row r="1151" spans="1:3">
      <c r="A1151" s="73" t="s">
        <v>1052</v>
      </c>
      <c r="B1151" s="73" t="str">
        <f>IFERROR(VLOOKUP(Table3[[#This Row],[Make]], $E$2:$F$59, 2, FALSE), Table3[[#This Row],[Make]])</f>
        <v>Zhejiang Lingu</v>
      </c>
      <c r="C1151" s="72">
        <v>1</v>
      </c>
    </row>
    <row r="1152" spans="1:3">
      <c r="A1152" s="73" t="s">
        <v>902</v>
      </c>
      <c r="B1152" s="73" t="str">
        <f>IFERROR(VLOOKUP(Table3[[#This Row],[Make]], $E$2:$F$59, 2, FALSE), Table3[[#This Row],[Make]])</f>
        <v>Zhejiang Lingyou</v>
      </c>
      <c r="C1152" s="72">
        <v>1</v>
      </c>
    </row>
    <row r="1153" spans="1:3">
      <c r="A1153" s="73" t="s">
        <v>948</v>
      </c>
      <c r="B1153" s="73" t="str">
        <f>IFERROR(VLOOKUP(Table3[[#This Row],[Make]], $E$2:$F$59, 2, FALSE), Table3[[#This Row],[Make]])</f>
        <v>Zmaj</v>
      </c>
      <c r="C1153" s="72">
        <v>1</v>
      </c>
    </row>
    <row r="1154" spans="1:3">
      <c r="A1154" s="73" t="s">
        <v>1301</v>
      </c>
      <c r="B1154" s="73" t="str">
        <f>IFERROR(VLOOKUP(Table3[[#This Row],[Make]], $E$2:$F$59, 2, FALSE), Table3[[#This Row],[Make]])</f>
        <v>Zremb PL</v>
      </c>
      <c r="C1154" s="72">
        <v>1</v>
      </c>
    </row>
    <row r="1155" spans="1:3">
      <c r="A1155" s="73" t="s">
        <v>1310</v>
      </c>
      <c r="B1155" s="73" t="str">
        <f>IFERROR(VLOOKUP(Table3[[#This Row],[Make]], $E$2:$F$59, 2, FALSE), Table3[[#This Row],[Make]])</f>
        <v>Zwalve</v>
      </c>
      <c r="C1155" s="72">
        <v>1</v>
      </c>
    </row>
    <row r="1156" spans="1:3">
      <c r="A1156" s="73" t="s">
        <v>973</v>
      </c>
      <c r="B1156" s="73" t="str">
        <f>IFERROR(VLOOKUP(Table3[[#This Row],[Make]], $E$2:$F$59, 2, FALSE), Table3[[#This Row],[Make]])</f>
        <v>ZY</v>
      </c>
      <c r="C1156" s="72">
        <v>1</v>
      </c>
    </row>
    <row r="1158" spans="1:3">
      <c r="A1158" s="12" t="s">
        <v>1390</v>
      </c>
      <c r="B1158" s="12"/>
      <c r="C1158" s="104">
        <f>SUM(C17:C1156)</f>
        <v>34161</v>
      </c>
    </row>
  </sheetData>
  <sortState ref="E2:F59">
    <sortCondition ref="F3"/>
  </sortState>
  <pageMargins left="0.7" right="0.7" top="0.75" bottom="0.75" header="0.3" footer="0.3"/>
  <pageSetup orientation="portrait" horizontalDpi="4294967292" verticalDpi="4294967292"/>
  <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F11" sqref="F11"/>
    </sheetView>
  </sheetViews>
  <sheetFormatPr baseColWidth="10" defaultColWidth="8.83203125" defaultRowHeight="14" x14ac:dyDescent="0"/>
  <cols>
    <col min="2" max="6" width="9.33203125" customWidth="1"/>
  </cols>
  <sheetData>
    <row r="1" spans="1:6" ht="28">
      <c r="A1" s="36" t="s">
        <v>1347</v>
      </c>
      <c r="B1" s="36">
        <v>2010</v>
      </c>
      <c r="C1" s="36">
        <v>2011</v>
      </c>
      <c r="D1" s="36">
        <v>2012</v>
      </c>
      <c r="E1" s="36">
        <v>2013</v>
      </c>
      <c r="F1" s="37">
        <v>2014</v>
      </c>
    </row>
    <row r="2" spans="1:6">
      <c r="A2" s="38">
        <v>1942</v>
      </c>
      <c r="B2" s="76"/>
      <c r="C2" s="76"/>
      <c r="D2" s="76"/>
      <c r="E2" s="76">
        <v>1</v>
      </c>
      <c r="F2" s="77">
        <v>1</v>
      </c>
    </row>
    <row r="3" spans="1:6">
      <c r="A3" s="38">
        <v>1943</v>
      </c>
      <c r="B3" s="76"/>
      <c r="C3" s="76"/>
      <c r="D3" s="76"/>
      <c r="E3" s="76"/>
      <c r="F3" s="76"/>
    </row>
    <row r="4" spans="1:6">
      <c r="A4" s="38">
        <v>1944</v>
      </c>
      <c r="B4" s="76"/>
      <c r="C4" s="76"/>
      <c r="D4" s="76"/>
      <c r="E4" s="76"/>
      <c r="F4" s="76"/>
    </row>
    <row r="5" spans="1:6">
      <c r="A5" s="38">
        <v>1945</v>
      </c>
      <c r="B5" s="76"/>
      <c r="C5" s="76"/>
      <c r="D5" s="76"/>
      <c r="E5" s="76"/>
      <c r="F5" s="76"/>
    </row>
    <row r="6" spans="1:6">
      <c r="A6" s="38">
        <v>1946</v>
      </c>
      <c r="B6" s="76"/>
      <c r="C6" s="76"/>
      <c r="D6" s="76"/>
      <c r="E6" s="76"/>
      <c r="F6" s="76"/>
    </row>
    <row r="7" spans="1:6">
      <c r="A7" s="38">
        <v>1947</v>
      </c>
      <c r="B7" s="76"/>
      <c r="C7" s="76"/>
      <c r="D7" s="76"/>
      <c r="E7" s="76"/>
      <c r="F7" s="76"/>
    </row>
    <row r="8" spans="1:6">
      <c r="A8" s="38">
        <v>1948</v>
      </c>
      <c r="B8" s="76"/>
      <c r="C8" s="76"/>
      <c r="D8" s="76"/>
      <c r="E8" s="76"/>
      <c r="F8" s="76"/>
    </row>
    <row r="9" spans="1:6">
      <c r="A9" s="38">
        <v>1949</v>
      </c>
      <c r="B9" s="76"/>
      <c r="C9" s="76"/>
      <c r="D9" s="76">
        <v>1</v>
      </c>
      <c r="E9" s="76"/>
      <c r="F9" s="76"/>
    </row>
    <row r="10" spans="1:6">
      <c r="A10" s="38">
        <v>1950</v>
      </c>
      <c r="B10" s="76"/>
      <c r="C10" s="76"/>
      <c r="D10" s="76"/>
      <c r="E10" s="76"/>
      <c r="F10" s="76"/>
    </row>
    <row r="11" spans="1:6">
      <c r="A11" s="38">
        <v>1951</v>
      </c>
      <c r="B11" s="76"/>
      <c r="C11" s="76"/>
      <c r="D11" s="76">
        <v>1</v>
      </c>
      <c r="E11" s="76"/>
      <c r="F11" s="76"/>
    </row>
    <row r="12" spans="1:6">
      <c r="A12" s="38">
        <v>1952</v>
      </c>
      <c r="B12" s="76"/>
      <c r="C12" s="76"/>
      <c r="D12" s="76"/>
      <c r="E12" s="76"/>
      <c r="F12" s="76"/>
    </row>
    <row r="13" spans="1:6">
      <c r="A13" s="38">
        <v>1953</v>
      </c>
      <c r="B13" s="76"/>
      <c r="C13" s="76"/>
      <c r="D13" s="76">
        <v>1</v>
      </c>
      <c r="E13" s="76"/>
      <c r="F13" s="76"/>
    </row>
    <row r="14" spans="1:6">
      <c r="A14" s="38">
        <v>1954</v>
      </c>
      <c r="B14" s="76"/>
      <c r="C14" s="76"/>
      <c r="D14" s="76"/>
      <c r="E14" s="76"/>
      <c r="F14" s="76"/>
    </row>
    <row r="15" spans="1:6">
      <c r="A15" s="38">
        <v>1955</v>
      </c>
      <c r="B15" s="76"/>
      <c r="C15" s="76"/>
      <c r="D15" s="76">
        <v>1</v>
      </c>
      <c r="E15" s="76">
        <v>1</v>
      </c>
      <c r="F15" s="77">
        <v>3</v>
      </c>
    </row>
    <row r="16" spans="1:6">
      <c r="A16" s="38">
        <v>1957</v>
      </c>
      <c r="B16" s="76"/>
      <c r="C16" s="76">
        <v>1</v>
      </c>
      <c r="D16" s="76">
        <v>4</v>
      </c>
      <c r="E16" s="76">
        <v>2</v>
      </c>
      <c r="F16" s="77">
        <v>2</v>
      </c>
    </row>
    <row r="17" spans="1:6">
      <c r="A17" s="38">
        <v>1958</v>
      </c>
      <c r="B17" s="76"/>
      <c r="C17" s="76">
        <v>0</v>
      </c>
      <c r="D17" s="76">
        <v>1</v>
      </c>
      <c r="E17" s="76">
        <v>3</v>
      </c>
      <c r="F17" s="77">
        <v>3</v>
      </c>
    </row>
    <row r="18" spans="1:6">
      <c r="A18" s="38">
        <v>1959</v>
      </c>
      <c r="B18" s="76"/>
      <c r="C18" s="76">
        <v>0</v>
      </c>
      <c r="D18" s="76"/>
      <c r="E18" s="76"/>
      <c r="F18" s="77"/>
    </row>
    <row r="19" spans="1:6">
      <c r="A19" s="38">
        <v>1960</v>
      </c>
      <c r="B19" s="76"/>
      <c r="C19" s="76">
        <v>0</v>
      </c>
      <c r="D19" s="76">
        <v>3</v>
      </c>
      <c r="E19" s="76">
        <v>4</v>
      </c>
      <c r="F19" s="77">
        <v>5</v>
      </c>
    </row>
    <row r="20" spans="1:6">
      <c r="A20" s="38">
        <v>1961</v>
      </c>
      <c r="B20" s="76"/>
      <c r="C20" s="76">
        <v>0</v>
      </c>
      <c r="D20" s="76">
        <v>1</v>
      </c>
      <c r="E20" s="76">
        <v>1</v>
      </c>
      <c r="F20" s="77">
        <v>1</v>
      </c>
    </row>
    <row r="21" spans="1:6">
      <c r="A21" s="38">
        <v>1962</v>
      </c>
      <c r="B21" s="76"/>
      <c r="C21" s="76">
        <v>1</v>
      </c>
      <c r="D21" s="76">
        <v>2</v>
      </c>
      <c r="E21" s="76">
        <v>3</v>
      </c>
      <c r="F21" s="77">
        <v>6</v>
      </c>
    </row>
    <row r="22" spans="1:6">
      <c r="A22" s="38">
        <v>1963</v>
      </c>
      <c r="B22" s="76">
        <v>3</v>
      </c>
      <c r="C22" s="76">
        <v>0</v>
      </c>
      <c r="D22" s="76"/>
      <c r="E22" s="76">
        <v>3</v>
      </c>
      <c r="F22" s="77">
        <v>3</v>
      </c>
    </row>
    <row r="23" spans="1:6">
      <c r="A23" s="38">
        <v>1964</v>
      </c>
      <c r="B23" s="76"/>
      <c r="C23" s="76">
        <v>0</v>
      </c>
      <c r="D23" s="76">
        <v>2</v>
      </c>
      <c r="E23" s="76">
        <v>6</v>
      </c>
      <c r="F23" s="77">
        <v>5</v>
      </c>
    </row>
    <row r="24" spans="1:6">
      <c r="A24" s="38">
        <v>1965</v>
      </c>
      <c r="B24" s="76"/>
      <c r="C24" s="76">
        <v>2</v>
      </c>
      <c r="D24" s="76">
        <v>9</v>
      </c>
      <c r="E24" s="76">
        <v>8</v>
      </c>
      <c r="F24" s="77">
        <v>8</v>
      </c>
    </row>
    <row r="25" spans="1:6">
      <c r="A25" s="38">
        <v>1966</v>
      </c>
      <c r="B25" s="76">
        <v>2</v>
      </c>
      <c r="C25" s="76">
        <v>0</v>
      </c>
      <c r="D25" s="76">
        <v>4</v>
      </c>
      <c r="E25" s="76">
        <v>6</v>
      </c>
      <c r="F25" s="77">
        <v>7</v>
      </c>
    </row>
    <row r="26" spans="1:6">
      <c r="A26" s="38">
        <v>1967</v>
      </c>
      <c r="B26" s="76">
        <v>2</v>
      </c>
      <c r="C26" s="76">
        <v>1</v>
      </c>
      <c r="D26" s="76">
        <v>7</v>
      </c>
      <c r="E26" s="76">
        <v>7</v>
      </c>
      <c r="F26" s="77">
        <v>10</v>
      </c>
    </row>
    <row r="27" spans="1:6">
      <c r="A27" s="38">
        <v>1968</v>
      </c>
      <c r="B27" s="76">
        <v>3</v>
      </c>
      <c r="C27" s="76">
        <v>8</v>
      </c>
      <c r="D27" s="76">
        <v>14</v>
      </c>
      <c r="E27" s="76">
        <v>13</v>
      </c>
      <c r="F27" s="77">
        <v>17</v>
      </c>
    </row>
    <row r="28" spans="1:6">
      <c r="A28" s="38">
        <v>1969</v>
      </c>
      <c r="B28" s="76">
        <v>6</v>
      </c>
      <c r="C28" s="76">
        <v>8</v>
      </c>
      <c r="D28" s="76">
        <v>17</v>
      </c>
      <c r="E28" s="76">
        <v>22</v>
      </c>
      <c r="F28" s="77">
        <v>25</v>
      </c>
    </row>
    <row r="29" spans="1:6">
      <c r="A29" s="38">
        <v>1970</v>
      </c>
      <c r="B29" s="76">
        <v>5</v>
      </c>
      <c r="C29" s="76">
        <v>12</v>
      </c>
      <c r="D29" s="76">
        <v>32</v>
      </c>
      <c r="E29" s="76">
        <v>26</v>
      </c>
      <c r="F29" s="77">
        <v>33</v>
      </c>
    </row>
    <row r="30" spans="1:6">
      <c r="A30" s="38">
        <v>1971</v>
      </c>
      <c r="B30" s="76">
        <v>9</v>
      </c>
      <c r="C30" s="76">
        <v>14</v>
      </c>
      <c r="D30" s="76">
        <v>39</v>
      </c>
      <c r="E30" s="76">
        <v>35</v>
      </c>
      <c r="F30" s="77">
        <v>46</v>
      </c>
    </row>
    <row r="31" spans="1:6">
      <c r="A31" s="38">
        <v>1972</v>
      </c>
      <c r="B31" s="76">
        <v>9</v>
      </c>
      <c r="C31" s="76">
        <v>18</v>
      </c>
      <c r="D31" s="76">
        <v>54</v>
      </c>
      <c r="E31" s="76">
        <v>46</v>
      </c>
      <c r="F31" s="77">
        <v>52</v>
      </c>
    </row>
    <row r="32" spans="1:6">
      <c r="A32" s="38">
        <v>1973</v>
      </c>
      <c r="B32" s="76">
        <v>11</v>
      </c>
      <c r="C32" s="76">
        <v>12</v>
      </c>
      <c r="D32" s="76">
        <v>51</v>
      </c>
      <c r="E32" s="76">
        <v>49</v>
      </c>
      <c r="F32" s="77">
        <v>70</v>
      </c>
    </row>
    <row r="33" spans="1:6">
      <c r="A33" s="38">
        <v>1974</v>
      </c>
      <c r="B33" s="76">
        <v>17</v>
      </c>
      <c r="C33" s="76">
        <v>24</v>
      </c>
      <c r="D33" s="76">
        <v>70</v>
      </c>
      <c r="E33" s="76">
        <v>53</v>
      </c>
      <c r="F33" s="77">
        <v>71</v>
      </c>
    </row>
    <row r="34" spans="1:6">
      <c r="A34" s="38">
        <v>1975</v>
      </c>
      <c r="B34" s="76">
        <v>17</v>
      </c>
      <c r="C34" s="76">
        <v>26</v>
      </c>
      <c r="D34" s="76">
        <v>81</v>
      </c>
      <c r="E34" s="76">
        <v>66</v>
      </c>
      <c r="F34" s="77">
        <v>74</v>
      </c>
    </row>
    <row r="35" spans="1:6">
      <c r="A35" s="38">
        <v>1976</v>
      </c>
      <c r="B35" s="76">
        <v>20</v>
      </c>
      <c r="C35" s="76">
        <v>36</v>
      </c>
      <c r="D35" s="76">
        <v>79</v>
      </c>
      <c r="E35" s="76">
        <v>67</v>
      </c>
      <c r="F35" s="77">
        <v>74</v>
      </c>
    </row>
    <row r="36" spans="1:6">
      <c r="A36" s="38">
        <v>1977</v>
      </c>
      <c r="B36" s="76">
        <v>51</v>
      </c>
      <c r="C36" s="76">
        <v>89</v>
      </c>
      <c r="D36" s="76">
        <v>145</v>
      </c>
      <c r="E36" s="76">
        <v>103</v>
      </c>
      <c r="F36" s="77">
        <v>124</v>
      </c>
    </row>
    <row r="37" spans="1:6">
      <c r="A37" s="38">
        <v>1978</v>
      </c>
      <c r="B37" s="76">
        <v>46</v>
      </c>
      <c r="C37" s="76">
        <v>144</v>
      </c>
      <c r="D37" s="76">
        <v>263</v>
      </c>
      <c r="E37" s="76">
        <v>179</v>
      </c>
      <c r="F37" s="77">
        <v>213</v>
      </c>
    </row>
    <row r="38" spans="1:6">
      <c r="A38" s="38">
        <v>1979</v>
      </c>
      <c r="B38" s="76">
        <v>87</v>
      </c>
      <c r="C38" s="76">
        <v>244</v>
      </c>
      <c r="D38" s="76">
        <v>418</v>
      </c>
      <c r="E38" s="76">
        <v>318</v>
      </c>
      <c r="F38" s="77">
        <v>357</v>
      </c>
    </row>
    <row r="39" spans="1:6">
      <c r="A39" s="38">
        <v>1980</v>
      </c>
      <c r="B39" s="76">
        <v>154</v>
      </c>
      <c r="C39" s="76">
        <v>461</v>
      </c>
      <c r="D39" s="76">
        <v>670</v>
      </c>
      <c r="E39" s="76">
        <v>475</v>
      </c>
      <c r="F39" s="77">
        <v>512</v>
      </c>
    </row>
    <row r="40" spans="1:6">
      <c r="A40" s="38">
        <v>1981</v>
      </c>
      <c r="B40" s="76">
        <v>155</v>
      </c>
      <c r="C40" s="76">
        <v>747</v>
      </c>
      <c r="D40" s="76">
        <v>908</v>
      </c>
      <c r="E40" s="76">
        <v>627</v>
      </c>
      <c r="F40" s="77">
        <v>662</v>
      </c>
    </row>
    <row r="41" spans="1:6">
      <c r="A41" s="38">
        <v>1982</v>
      </c>
      <c r="B41" s="76">
        <v>218</v>
      </c>
      <c r="C41" s="76">
        <v>1332</v>
      </c>
      <c r="D41" s="76">
        <v>1282</v>
      </c>
      <c r="E41" s="76">
        <v>844</v>
      </c>
      <c r="F41" s="77">
        <v>921</v>
      </c>
    </row>
    <row r="42" spans="1:6">
      <c r="A42" s="38">
        <v>1983</v>
      </c>
      <c r="B42" s="76">
        <v>363</v>
      </c>
      <c r="C42" s="76">
        <v>2220</v>
      </c>
      <c r="D42" s="76">
        <v>2166</v>
      </c>
      <c r="E42" s="76">
        <v>1531</v>
      </c>
      <c r="F42" s="77">
        <v>1590</v>
      </c>
    </row>
    <row r="43" spans="1:6">
      <c r="A43" s="38">
        <v>1984</v>
      </c>
      <c r="B43" s="76">
        <v>970</v>
      </c>
      <c r="C43" s="76">
        <v>6110</v>
      </c>
      <c r="D43" s="76">
        <v>5295</v>
      </c>
      <c r="E43" s="76">
        <v>3967</v>
      </c>
      <c r="F43" s="77">
        <v>4064</v>
      </c>
    </row>
    <row r="44" spans="1:6">
      <c r="A44" s="38">
        <v>1985</v>
      </c>
      <c r="B44" s="76">
        <v>1621</v>
      </c>
      <c r="C44" s="76">
        <v>11785</v>
      </c>
      <c r="D44" s="76">
        <v>9002</v>
      </c>
      <c r="E44" s="76">
        <v>6761</v>
      </c>
      <c r="F44" s="77">
        <v>6865</v>
      </c>
    </row>
    <row r="45" spans="1:6">
      <c r="A45" s="38">
        <v>1986</v>
      </c>
      <c r="B45" s="76">
        <v>2497</v>
      </c>
      <c r="C45" s="76">
        <v>18703</v>
      </c>
      <c r="D45" s="76">
        <v>14055</v>
      </c>
      <c r="E45" s="76">
        <v>10697</v>
      </c>
      <c r="F45" s="77">
        <v>10749</v>
      </c>
    </row>
    <row r="46" spans="1:6">
      <c r="A46" s="38">
        <v>1987</v>
      </c>
      <c r="B46" s="76">
        <v>3218</v>
      </c>
      <c r="C46" s="76">
        <v>22117</v>
      </c>
      <c r="D46" s="76">
        <v>17781</v>
      </c>
      <c r="E46" s="76">
        <v>13673</v>
      </c>
      <c r="F46" s="77">
        <v>13793</v>
      </c>
    </row>
    <row r="47" spans="1:6">
      <c r="A47" s="38">
        <v>1988</v>
      </c>
      <c r="B47" s="76">
        <v>3462</v>
      </c>
      <c r="C47" s="76">
        <v>23011</v>
      </c>
      <c r="D47" s="76">
        <v>19498</v>
      </c>
      <c r="E47" s="76">
        <v>15079</v>
      </c>
      <c r="F47" s="77">
        <v>15194</v>
      </c>
    </row>
    <row r="48" spans="1:6">
      <c r="A48" s="38">
        <v>1989</v>
      </c>
      <c r="B48" s="76">
        <v>3704</v>
      </c>
      <c r="C48" s="76">
        <v>22718</v>
      </c>
      <c r="D48" s="76">
        <v>19943</v>
      </c>
      <c r="E48" s="76">
        <v>15506</v>
      </c>
      <c r="F48" s="77">
        <v>15622</v>
      </c>
    </row>
    <row r="49" spans="1:6">
      <c r="A49" s="38">
        <v>1990</v>
      </c>
      <c r="B49" s="76">
        <v>3583</v>
      </c>
      <c r="C49" s="76">
        <v>22185</v>
      </c>
      <c r="D49" s="76">
        <v>19029</v>
      </c>
      <c r="E49" s="76">
        <v>14875</v>
      </c>
      <c r="F49" s="77">
        <v>14955</v>
      </c>
    </row>
    <row r="50" spans="1:6">
      <c r="A50" s="38">
        <v>1991</v>
      </c>
      <c r="B50" s="76">
        <v>3513</v>
      </c>
      <c r="C50" s="76">
        <v>22423</v>
      </c>
      <c r="D50" s="76">
        <v>18654</v>
      </c>
      <c r="E50" s="76">
        <v>15043</v>
      </c>
      <c r="F50" s="77">
        <v>15128</v>
      </c>
    </row>
    <row r="51" spans="1:6">
      <c r="A51" s="38">
        <v>1992</v>
      </c>
      <c r="B51" s="76">
        <v>3329</v>
      </c>
      <c r="C51" s="76">
        <v>20929</v>
      </c>
      <c r="D51" s="76">
        <v>16330</v>
      </c>
      <c r="E51" s="76">
        <v>13605</v>
      </c>
      <c r="F51" s="77">
        <v>13646</v>
      </c>
    </row>
    <row r="52" spans="1:6">
      <c r="A52" s="38">
        <v>1993</v>
      </c>
      <c r="B52" s="76">
        <v>2144</v>
      </c>
      <c r="C52" s="76">
        <v>13295</v>
      </c>
      <c r="D52" s="76">
        <v>10246</v>
      </c>
      <c r="E52" s="76">
        <v>8638</v>
      </c>
      <c r="F52" s="77">
        <v>8682</v>
      </c>
    </row>
    <row r="53" spans="1:6">
      <c r="A53" s="38">
        <v>1994</v>
      </c>
      <c r="B53" s="76">
        <v>1848</v>
      </c>
      <c r="C53" s="76">
        <v>10156</v>
      </c>
      <c r="D53" s="76">
        <v>7946</v>
      </c>
      <c r="E53" s="76">
        <v>6743</v>
      </c>
      <c r="F53" s="77">
        <v>6766</v>
      </c>
    </row>
    <row r="54" spans="1:6">
      <c r="A54" s="38">
        <v>1995</v>
      </c>
      <c r="B54" s="76">
        <v>2037</v>
      </c>
      <c r="C54" s="76">
        <v>7764</v>
      </c>
      <c r="D54" s="76">
        <v>6345</v>
      </c>
      <c r="E54" s="76">
        <v>5323</v>
      </c>
      <c r="F54" s="77">
        <v>5334</v>
      </c>
    </row>
    <row r="55" spans="1:6">
      <c r="A55" s="38">
        <v>1996</v>
      </c>
      <c r="B55" s="76">
        <v>2196</v>
      </c>
      <c r="C55" s="76">
        <v>7645</v>
      </c>
      <c r="D55" s="76">
        <v>6183</v>
      </c>
      <c r="E55" s="76">
        <v>5286</v>
      </c>
      <c r="F55" s="77">
        <v>5274</v>
      </c>
    </row>
    <row r="56" spans="1:6">
      <c r="A56" s="38">
        <v>1997</v>
      </c>
      <c r="B56" s="76">
        <v>2661</v>
      </c>
      <c r="C56" s="76">
        <v>9576</v>
      </c>
      <c r="D56" s="76">
        <v>7593</v>
      </c>
      <c r="E56" s="76">
        <v>6677</v>
      </c>
      <c r="F56" s="77">
        <v>6655</v>
      </c>
    </row>
    <row r="57" spans="1:6">
      <c r="A57" s="38">
        <v>1998</v>
      </c>
      <c r="B57" s="76">
        <v>3395</v>
      </c>
      <c r="C57" s="76">
        <v>16082</v>
      </c>
      <c r="D57" s="76">
        <v>12288</v>
      </c>
      <c r="E57" s="76">
        <v>11017</v>
      </c>
      <c r="F57" s="77">
        <v>10966</v>
      </c>
    </row>
    <row r="58" spans="1:6">
      <c r="A58" s="38">
        <v>1999</v>
      </c>
      <c r="B58" s="76">
        <v>4012</v>
      </c>
      <c r="C58" s="76">
        <v>20382</v>
      </c>
      <c r="D58" s="76">
        <v>17571</v>
      </c>
      <c r="E58" s="76">
        <v>16124</v>
      </c>
      <c r="F58" s="77">
        <v>16062</v>
      </c>
    </row>
    <row r="59" spans="1:6">
      <c r="A59" s="38">
        <v>2000</v>
      </c>
      <c r="B59" s="76">
        <v>3350</v>
      </c>
      <c r="C59" s="76">
        <v>18695</v>
      </c>
      <c r="D59" s="76">
        <v>15991</v>
      </c>
      <c r="E59" s="76">
        <v>17073</v>
      </c>
      <c r="F59" s="77">
        <v>17018</v>
      </c>
    </row>
    <row r="60" spans="1:6">
      <c r="A60" s="38">
        <v>2001</v>
      </c>
      <c r="B60" s="76">
        <v>4720</v>
      </c>
      <c r="C60" s="76">
        <v>21384</v>
      </c>
      <c r="D60" s="76">
        <v>16479</v>
      </c>
      <c r="E60" s="76">
        <v>17305</v>
      </c>
      <c r="F60" s="77">
        <v>17272</v>
      </c>
    </row>
    <row r="61" spans="1:6">
      <c r="A61" s="38">
        <v>2002</v>
      </c>
      <c r="B61" s="76">
        <v>9728</v>
      </c>
      <c r="C61" s="76">
        <v>23037</v>
      </c>
      <c r="D61" s="76">
        <v>16856</v>
      </c>
      <c r="E61" s="76">
        <v>17780</v>
      </c>
      <c r="F61" s="77">
        <v>17717</v>
      </c>
    </row>
    <row r="62" spans="1:6">
      <c r="A62" s="38">
        <v>2003</v>
      </c>
      <c r="B62" s="76">
        <v>4933</v>
      </c>
      <c r="C62" s="76">
        <v>19616</v>
      </c>
      <c r="D62" s="76">
        <v>14274</v>
      </c>
      <c r="E62" s="76">
        <v>15230</v>
      </c>
      <c r="F62" s="77">
        <v>15152</v>
      </c>
    </row>
    <row r="63" spans="1:6">
      <c r="A63" s="38">
        <v>2004</v>
      </c>
      <c r="B63" s="76">
        <v>3565</v>
      </c>
      <c r="C63" s="76">
        <v>14481</v>
      </c>
      <c r="D63" s="76">
        <v>10966</v>
      </c>
      <c r="E63" s="76">
        <v>12273</v>
      </c>
      <c r="F63" s="77">
        <v>12200</v>
      </c>
    </row>
    <row r="64" spans="1:6">
      <c r="A64" s="38">
        <v>2005</v>
      </c>
      <c r="B64" s="76">
        <v>2927</v>
      </c>
      <c r="C64" s="76">
        <v>10828</v>
      </c>
      <c r="D64" s="76">
        <v>7825</v>
      </c>
      <c r="E64" s="76">
        <v>8948</v>
      </c>
      <c r="F64" s="77">
        <v>8900</v>
      </c>
    </row>
    <row r="65" spans="1:6">
      <c r="A65" s="38">
        <v>2006</v>
      </c>
      <c r="B65" s="76">
        <v>1858</v>
      </c>
      <c r="C65" s="76">
        <v>7121</v>
      </c>
      <c r="D65" s="76">
        <v>5260</v>
      </c>
      <c r="E65" s="76">
        <v>5896</v>
      </c>
      <c r="F65" s="77">
        <v>5865</v>
      </c>
    </row>
    <row r="66" spans="1:6">
      <c r="A66" s="38">
        <v>2007</v>
      </c>
      <c r="B66" s="76">
        <v>1108</v>
      </c>
      <c r="C66" s="76">
        <v>5318</v>
      </c>
      <c r="D66" s="76">
        <v>4185</v>
      </c>
      <c r="E66" s="76">
        <v>4722</v>
      </c>
      <c r="F66" s="77">
        <v>4706</v>
      </c>
    </row>
    <row r="67" spans="1:6">
      <c r="A67" s="38">
        <v>2008</v>
      </c>
      <c r="B67" s="76">
        <v>939</v>
      </c>
      <c r="C67" s="76">
        <v>4610</v>
      </c>
      <c r="D67" s="76">
        <v>3753</v>
      </c>
      <c r="E67" s="76">
        <v>4069</v>
      </c>
      <c r="F67" s="77">
        <v>4091</v>
      </c>
    </row>
    <row r="68" spans="1:6">
      <c r="A68" s="38">
        <v>2009</v>
      </c>
      <c r="B68" s="76">
        <v>725</v>
      </c>
      <c r="C68" s="76">
        <v>2532</v>
      </c>
      <c r="D68" s="76">
        <v>2064</v>
      </c>
      <c r="E68" s="76">
        <v>2456</v>
      </c>
      <c r="F68" s="77">
        <v>2450</v>
      </c>
    </row>
    <row r="69" spans="1:6">
      <c r="A69" s="38">
        <v>2010</v>
      </c>
      <c r="B69" s="76">
        <v>1995</v>
      </c>
      <c r="C69" s="76">
        <v>2507</v>
      </c>
      <c r="D69" s="76">
        <v>1889</v>
      </c>
      <c r="E69" s="76">
        <v>2083</v>
      </c>
      <c r="F69" s="77">
        <v>2088</v>
      </c>
    </row>
    <row r="70" spans="1:6">
      <c r="A70" s="38">
        <v>2011</v>
      </c>
      <c r="B70" s="74"/>
      <c r="C70" s="76">
        <v>2446</v>
      </c>
      <c r="D70" s="76">
        <v>1803</v>
      </c>
      <c r="E70" s="76">
        <v>1797</v>
      </c>
      <c r="F70" s="77">
        <v>1793</v>
      </c>
    </row>
    <row r="71" spans="1:6">
      <c r="A71" s="38">
        <v>2012</v>
      </c>
      <c r="B71" s="74"/>
      <c r="C71" s="76"/>
      <c r="D71" s="76">
        <v>1286</v>
      </c>
      <c r="E71" s="76">
        <v>1472</v>
      </c>
      <c r="F71" s="77">
        <v>1472</v>
      </c>
    </row>
    <row r="72" spans="1:6">
      <c r="A72" s="38">
        <v>2013</v>
      </c>
      <c r="B72" s="74"/>
      <c r="C72" s="76"/>
      <c r="D72" s="76"/>
      <c r="E72" s="76">
        <v>1125</v>
      </c>
      <c r="F72" s="77">
        <v>1128</v>
      </c>
    </row>
    <row r="73" spans="1:6">
      <c r="A73" s="38">
        <v>2014</v>
      </c>
      <c r="B73" s="74"/>
      <c r="C73" s="75"/>
      <c r="D73" s="75"/>
      <c r="E73" s="76"/>
      <c r="F73" s="77">
        <v>2</v>
      </c>
    </row>
    <row r="74" spans="1:6" ht="6" customHeight="1"/>
    <row r="75" spans="1:6">
      <c r="A75" s="99" t="s">
        <v>92</v>
      </c>
      <c r="B75" s="100">
        <f>SUM(B2:B73)</f>
        <v>81216</v>
      </c>
      <c r="C75" s="100">
        <f>SUM(C2:C73)</f>
        <v>392856</v>
      </c>
      <c r="D75" s="100">
        <f>SUM(D2:D73)</f>
        <v>316716</v>
      </c>
      <c r="E75" s="100">
        <f>SUM(E2:E73)</f>
        <v>285742</v>
      </c>
      <c r="F75" s="100">
        <f>SUM(F2:F73)</f>
        <v>286504</v>
      </c>
    </row>
  </sheetData>
  <sortState ref="A2:F73">
    <sortCondition ref="A2"/>
  </sortState>
  <conditionalFormatting sqref="B2:B5">
    <cfRule type="dataBar" priority="1">
      <dataBar>
        <cfvo type="min"/>
        <cfvo type="max"/>
        <color rgb="FF008AEF"/>
      </dataBar>
    </cfRule>
  </conditionalFormatting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2"/>
  <sheetViews>
    <sheetView tabSelected="1" workbookViewId="0">
      <selection activeCell="U30" sqref="U30"/>
    </sheetView>
  </sheetViews>
  <sheetFormatPr baseColWidth="10" defaultColWidth="8.83203125" defaultRowHeight="14" x14ac:dyDescent="0"/>
  <cols>
    <col min="1" max="1" width="5.33203125" style="4" bestFit="1" customWidth="1"/>
    <col min="2" max="3" width="19.83203125" style="16" customWidth="1"/>
    <col min="4" max="4" width="30.1640625" style="16" bestFit="1" customWidth="1"/>
    <col min="5" max="5" width="8.1640625" customWidth="1"/>
    <col min="6" max="6" width="13" bestFit="1" customWidth="1"/>
    <col min="7" max="8" width="12" bestFit="1" customWidth="1"/>
    <col min="9" max="10" width="13" bestFit="1" customWidth="1"/>
    <col min="11" max="11" width="4.5" customWidth="1"/>
    <col min="12" max="13" width="20.6640625" customWidth="1"/>
    <col min="14" max="14" width="4.6640625" customWidth="1"/>
    <col min="15" max="17" width="10" customWidth="1"/>
    <col min="23" max="23" width="4.83203125" customWidth="1"/>
    <col min="24" max="24" width="20.33203125" customWidth="1"/>
  </cols>
  <sheetData>
    <row r="1" spans="1:30" ht="26">
      <c r="A1" s="17" t="s">
        <v>0</v>
      </c>
      <c r="B1" s="18" t="s">
        <v>1</v>
      </c>
      <c r="C1" s="18" t="s">
        <v>1481</v>
      </c>
      <c r="D1" s="31" t="s">
        <v>34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L1" s="19" t="s">
        <v>1482</v>
      </c>
      <c r="M1" s="19" t="s">
        <v>1483</v>
      </c>
    </row>
    <row r="2" spans="1:30">
      <c r="A2" s="24">
        <v>2011</v>
      </c>
      <c r="B2" s="25" t="s">
        <v>72</v>
      </c>
      <c r="C2" s="134" t="str">
        <f>IFERROR(VLOOKUP(B2, $L$2:$M$8, 2, FALSE), "Unknown")</f>
        <v>Motor Dizel</v>
      </c>
      <c r="D2" s="26" t="s">
        <v>1464</v>
      </c>
      <c r="E2" s="20">
        <v>1</v>
      </c>
      <c r="F2" s="21">
        <v>4150</v>
      </c>
      <c r="G2" s="21">
        <v>415</v>
      </c>
      <c r="H2" s="21">
        <v>700</v>
      </c>
      <c r="I2" s="21">
        <v>842.4</v>
      </c>
      <c r="J2" s="21">
        <v>1957.4</v>
      </c>
      <c r="L2" t="s">
        <v>74</v>
      </c>
      <c r="M2" t="s">
        <v>1484</v>
      </c>
    </row>
    <row r="3" spans="1:30">
      <c r="A3" s="24">
        <v>2010</v>
      </c>
      <c r="B3" s="25" t="s">
        <v>72</v>
      </c>
      <c r="C3" s="134" t="str">
        <f t="shared" ref="C3:C66" si="0">IFERROR(VLOOKUP(B3, $L$2:$M$8, 2, FALSE), "Unknown")</f>
        <v>Motor Dizel</v>
      </c>
      <c r="D3" s="26" t="s">
        <v>1465</v>
      </c>
      <c r="E3" s="20">
        <v>1</v>
      </c>
      <c r="F3" s="21">
        <v>5712</v>
      </c>
      <c r="G3" s="21">
        <v>571.20000000000005</v>
      </c>
      <c r="H3" s="21">
        <v>500</v>
      </c>
      <c r="I3" s="21">
        <v>1085.31</v>
      </c>
      <c r="J3" s="21">
        <v>2156.5100000000002</v>
      </c>
      <c r="L3" t="s">
        <v>69</v>
      </c>
      <c r="M3" t="s">
        <v>1485</v>
      </c>
      <c r="O3" s="82" t="s">
        <v>24</v>
      </c>
      <c r="P3" s="82" t="s">
        <v>1378</v>
      </c>
      <c r="X3" s="59" t="s">
        <v>1377</v>
      </c>
      <c r="Y3" s="59" t="s">
        <v>1485</v>
      </c>
      <c r="Z3" s="59" t="s">
        <v>1486</v>
      </c>
      <c r="AA3" s="59" t="s">
        <v>1487</v>
      </c>
      <c r="AB3" s="59" t="s">
        <v>1484</v>
      </c>
      <c r="AC3" s="59" t="s">
        <v>1458</v>
      </c>
      <c r="AD3" s="59" t="s">
        <v>23</v>
      </c>
    </row>
    <row r="4" spans="1:30">
      <c r="A4" s="24">
        <v>2011</v>
      </c>
      <c r="B4" s="25" t="s">
        <v>72</v>
      </c>
      <c r="C4" s="134" t="str">
        <f t="shared" si="0"/>
        <v>Motor Dizel</v>
      </c>
      <c r="D4" s="26" t="s">
        <v>1466</v>
      </c>
      <c r="E4" s="20">
        <v>1</v>
      </c>
      <c r="F4" s="21">
        <v>4900</v>
      </c>
      <c r="G4" s="21">
        <v>490</v>
      </c>
      <c r="H4" s="21">
        <v>500</v>
      </c>
      <c r="I4" s="21">
        <v>942.4</v>
      </c>
      <c r="J4" s="21">
        <v>1932.4</v>
      </c>
      <c r="L4" t="s">
        <v>72</v>
      </c>
      <c r="M4" t="s">
        <v>1486</v>
      </c>
      <c r="P4" t="s">
        <v>35</v>
      </c>
      <c r="S4" t="s">
        <v>1488</v>
      </c>
      <c r="V4" t="s">
        <v>23</v>
      </c>
      <c r="X4" s="4" t="s">
        <v>35</v>
      </c>
      <c r="Y4" s="98">
        <v>11143</v>
      </c>
      <c r="Z4" s="98">
        <v>54982</v>
      </c>
      <c r="AA4" s="98">
        <v>7</v>
      </c>
      <c r="AB4" s="98">
        <v>30</v>
      </c>
      <c r="AC4" s="98"/>
      <c r="AD4" s="98">
        <v>66162</v>
      </c>
    </row>
    <row r="5" spans="1:30">
      <c r="A5" s="24">
        <v>2014</v>
      </c>
      <c r="B5" s="25" t="s">
        <v>72</v>
      </c>
      <c r="C5" s="134" t="str">
        <f t="shared" si="0"/>
        <v>Motor Dizel</v>
      </c>
      <c r="D5" s="26" t="s">
        <v>84</v>
      </c>
      <c r="E5" s="20">
        <v>1</v>
      </c>
      <c r="F5" s="21">
        <v>17500</v>
      </c>
      <c r="G5" s="21">
        <v>1750</v>
      </c>
      <c r="H5" s="21">
        <v>500</v>
      </c>
      <c r="I5" s="21">
        <v>3160</v>
      </c>
      <c r="J5" s="21">
        <v>5410</v>
      </c>
      <c r="L5" t="s">
        <v>75</v>
      </c>
      <c r="M5" t="s">
        <v>1487</v>
      </c>
      <c r="O5" s="82" t="s">
        <v>1377</v>
      </c>
      <c r="P5" t="s">
        <v>1485</v>
      </c>
      <c r="Q5" t="s">
        <v>1486</v>
      </c>
      <c r="R5" t="s">
        <v>352</v>
      </c>
      <c r="S5" t="s">
        <v>1485</v>
      </c>
      <c r="T5" t="s">
        <v>1486</v>
      </c>
      <c r="U5" t="s">
        <v>352</v>
      </c>
      <c r="X5" s="135" t="s">
        <v>1488</v>
      </c>
      <c r="Y5" s="98">
        <v>6605</v>
      </c>
      <c r="Z5" s="98">
        <v>13609</v>
      </c>
      <c r="AA5" s="98">
        <v>3</v>
      </c>
      <c r="AB5" s="98">
        <v>55</v>
      </c>
      <c r="AC5" s="98">
        <v>2</v>
      </c>
      <c r="AD5" s="98">
        <v>20274</v>
      </c>
    </row>
    <row r="6" spans="1:30">
      <c r="A6" s="24">
        <v>2010</v>
      </c>
      <c r="B6" s="25" t="s">
        <v>72</v>
      </c>
      <c r="C6" s="134" t="str">
        <f t="shared" si="0"/>
        <v>Motor Dizel</v>
      </c>
      <c r="D6" s="26" t="s">
        <v>79</v>
      </c>
      <c r="E6" s="20">
        <v>1</v>
      </c>
      <c r="F6" s="21">
        <v>9500</v>
      </c>
      <c r="G6" s="21">
        <v>950</v>
      </c>
      <c r="H6" s="21">
        <v>500</v>
      </c>
      <c r="I6" s="21">
        <v>1752</v>
      </c>
      <c r="J6" s="21">
        <v>3202</v>
      </c>
      <c r="L6" t="s">
        <v>87</v>
      </c>
      <c r="M6" t="s">
        <v>1487</v>
      </c>
      <c r="O6" s="105">
        <v>2010</v>
      </c>
      <c r="P6" s="98">
        <v>1690</v>
      </c>
      <c r="Q6" s="98">
        <v>7133</v>
      </c>
      <c r="R6" s="98">
        <v>3</v>
      </c>
      <c r="S6" s="98">
        <v>1525</v>
      </c>
      <c r="T6" s="98">
        <v>2786</v>
      </c>
      <c r="U6" s="98">
        <v>18</v>
      </c>
      <c r="V6" s="98">
        <v>13155</v>
      </c>
      <c r="W6" s="98"/>
      <c r="X6" s="4"/>
      <c r="Y6" s="98"/>
      <c r="Z6" s="98"/>
      <c r="AA6" s="98"/>
      <c r="AB6" s="98"/>
      <c r="AC6" s="98"/>
      <c r="AD6" s="98"/>
    </row>
    <row r="7" spans="1:30">
      <c r="A7" s="24">
        <v>2012</v>
      </c>
      <c r="B7" s="25" t="s">
        <v>72</v>
      </c>
      <c r="C7" s="134" t="str">
        <f t="shared" si="0"/>
        <v>Motor Dizel</v>
      </c>
      <c r="D7" s="26" t="s">
        <v>79</v>
      </c>
      <c r="E7" s="20">
        <v>3</v>
      </c>
      <c r="F7" s="21">
        <v>8495</v>
      </c>
      <c r="G7" s="21">
        <v>849.5</v>
      </c>
      <c r="H7" s="21">
        <v>3100</v>
      </c>
      <c r="I7" s="21">
        <v>1991.12</v>
      </c>
      <c r="J7" s="21">
        <v>5940.62</v>
      </c>
      <c r="L7" t="s">
        <v>88</v>
      </c>
      <c r="M7" t="s">
        <v>1487</v>
      </c>
      <c r="O7" s="105">
        <v>2011</v>
      </c>
      <c r="P7" s="98">
        <v>3271</v>
      </c>
      <c r="Q7" s="98">
        <v>10885</v>
      </c>
      <c r="R7" s="98">
        <v>26</v>
      </c>
      <c r="S7" s="98">
        <v>1714</v>
      </c>
      <c r="T7" s="98">
        <v>3056</v>
      </c>
      <c r="U7" s="98">
        <v>26</v>
      </c>
      <c r="V7" s="98">
        <v>18978</v>
      </c>
      <c r="W7" s="98"/>
      <c r="X7" s="4"/>
      <c r="Y7" s="98"/>
      <c r="Z7" s="98"/>
      <c r="AA7" s="98"/>
      <c r="AB7" s="98"/>
      <c r="AC7" s="98"/>
      <c r="AD7" s="98"/>
    </row>
    <row r="8" spans="1:30">
      <c r="A8" s="24">
        <v>2013</v>
      </c>
      <c r="B8" s="25" t="s">
        <v>69</v>
      </c>
      <c r="C8" s="134" t="str">
        <f t="shared" si="0"/>
        <v>Motor Benzin</v>
      </c>
      <c r="D8" s="26" t="s">
        <v>79</v>
      </c>
      <c r="E8" s="20">
        <v>1</v>
      </c>
      <c r="F8" s="21">
        <v>1000</v>
      </c>
      <c r="G8" s="21">
        <v>100</v>
      </c>
      <c r="H8" s="21">
        <v>1000</v>
      </c>
      <c r="I8" s="21">
        <v>336</v>
      </c>
      <c r="J8" s="21">
        <v>1436</v>
      </c>
      <c r="L8" t="s">
        <v>68</v>
      </c>
      <c r="M8" t="s">
        <v>1458</v>
      </c>
      <c r="O8" s="105">
        <v>2012</v>
      </c>
      <c r="P8" s="98">
        <v>2754</v>
      </c>
      <c r="Q8" s="98">
        <v>13555</v>
      </c>
      <c r="R8" s="98">
        <v>8</v>
      </c>
      <c r="S8" s="98">
        <v>1354</v>
      </c>
      <c r="T8" s="98">
        <v>2886</v>
      </c>
      <c r="U8" s="98">
        <v>13</v>
      </c>
      <c r="V8" s="98">
        <v>20570</v>
      </c>
      <c r="W8" s="98"/>
      <c r="X8" s="136" t="s">
        <v>1377</v>
      </c>
      <c r="Y8" s="136" t="s">
        <v>35</v>
      </c>
      <c r="Z8" s="136" t="s">
        <v>1488</v>
      </c>
      <c r="AA8" s="136" t="s">
        <v>23</v>
      </c>
    </row>
    <row r="9" spans="1:30">
      <c r="A9" s="24">
        <v>2013</v>
      </c>
      <c r="B9" s="25" t="s">
        <v>72</v>
      </c>
      <c r="C9" s="134" t="str">
        <f t="shared" si="0"/>
        <v>Motor Dizel</v>
      </c>
      <c r="D9" s="26" t="s">
        <v>79</v>
      </c>
      <c r="E9" s="20">
        <v>2</v>
      </c>
      <c r="F9" s="21">
        <v>3042</v>
      </c>
      <c r="G9" s="21">
        <v>304.2</v>
      </c>
      <c r="H9" s="21">
        <v>2100</v>
      </c>
      <c r="I9" s="21">
        <v>871.39</v>
      </c>
      <c r="J9" s="21">
        <v>3275.59</v>
      </c>
      <c r="O9" s="105">
        <v>2013</v>
      </c>
      <c r="P9" s="98">
        <v>1838</v>
      </c>
      <c r="Q9" s="98">
        <v>11853</v>
      </c>
      <c r="R9" s="98"/>
      <c r="S9" s="98">
        <v>990</v>
      </c>
      <c r="T9" s="98">
        <v>2384</v>
      </c>
      <c r="U9" s="98"/>
      <c r="V9" s="98">
        <v>17065</v>
      </c>
      <c r="W9" s="98"/>
      <c r="X9" s="105">
        <v>2010</v>
      </c>
      <c r="Y9" s="98">
        <v>8826</v>
      </c>
      <c r="Z9" s="98">
        <v>4329</v>
      </c>
      <c r="AA9" s="98">
        <v>13155</v>
      </c>
    </row>
    <row r="10" spans="1:30">
      <c r="A10" s="24">
        <v>2014</v>
      </c>
      <c r="B10" s="25" t="s">
        <v>69</v>
      </c>
      <c r="C10" s="134" t="str">
        <f t="shared" si="0"/>
        <v>Motor Benzin</v>
      </c>
      <c r="D10" s="26" t="s">
        <v>79</v>
      </c>
      <c r="E10" s="20">
        <v>1</v>
      </c>
      <c r="F10" s="21">
        <v>5250</v>
      </c>
      <c r="G10" s="21">
        <v>525</v>
      </c>
      <c r="H10" s="21">
        <v>500</v>
      </c>
      <c r="I10" s="21">
        <v>1004</v>
      </c>
      <c r="J10" s="21">
        <v>2029</v>
      </c>
      <c r="O10" s="105">
        <v>2014</v>
      </c>
      <c r="P10" s="98">
        <v>1590</v>
      </c>
      <c r="Q10" s="98">
        <v>11556</v>
      </c>
      <c r="R10" s="98"/>
      <c r="S10" s="98">
        <v>1022</v>
      </c>
      <c r="T10" s="98">
        <v>2497</v>
      </c>
      <c r="U10" s="98">
        <v>3</v>
      </c>
      <c r="V10" s="98">
        <v>16668</v>
      </c>
      <c r="W10" s="98"/>
      <c r="X10" s="105">
        <v>2011</v>
      </c>
      <c r="Y10" s="98">
        <v>14182</v>
      </c>
      <c r="Z10" s="98">
        <v>4796</v>
      </c>
      <c r="AA10" s="98">
        <v>18978</v>
      </c>
    </row>
    <row r="11" spans="1:30">
      <c r="A11" s="24">
        <v>2014</v>
      </c>
      <c r="B11" s="25" t="s">
        <v>72</v>
      </c>
      <c r="C11" s="134" t="str">
        <f t="shared" si="0"/>
        <v>Motor Dizel</v>
      </c>
      <c r="D11" s="26" t="s">
        <v>79</v>
      </c>
      <c r="E11" s="20">
        <v>1</v>
      </c>
      <c r="F11" s="21">
        <v>1966.2</v>
      </c>
      <c r="G11" s="21">
        <v>196.62</v>
      </c>
      <c r="H11" s="21">
        <v>1000</v>
      </c>
      <c r="I11" s="21">
        <v>506.05</v>
      </c>
      <c r="J11" s="21">
        <v>1702.67</v>
      </c>
      <c r="M11" s="98"/>
      <c r="N11" s="98"/>
      <c r="O11" s="105" t="s">
        <v>23</v>
      </c>
      <c r="P11" s="98">
        <v>11143</v>
      </c>
      <c r="Q11" s="98">
        <v>54982</v>
      </c>
      <c r="R11" s="98">
        <v>37</v>
      </c>
      <c r="S11" s="98">
        <v>6605</v>
      </c>
      <c r="T11" s="98">
        <v>13609</v>
      </c>
      <c r="U11" s="98">
        <v>60</v>
      </c>
      <c r="V11" s="98">
        <v>86436</v>
      </c>
      <c r="W11" s="98"/>
      <c r="X11" s="105">
        <v>2012</v>
      </c>
      <c r="Y11" s="98">
        <v>16317</v>
      </c>
      <c r="Z11" s="98">
        <v>4253</v>
      </c>
      <c r="AA11" s="98">
        <v>20570</v>
      </c>
    </row>
    <row r="12" spans="1:30">
      <c r="A12" s="24">
        <v>2013</v>
      </c>
      <c r="B12" s="25" t="s">
        <v>72</v>
      </c>
      <c r="C12" s="134" t="str">
        <f t="shared" si="0"/>
        <v>Motor Dizel</v>
      </c>
      <c r="D12" s="26" t="s">
        <v>81</v>
      </c>
      <c r="E12" s="20">
        <v>1</v>
      </c>
      <c r="F12" s="21">
        <v>9153</v>
      </c>
      <c r="G12" s="21">
        <v>915.3</v>
      </c>
      <c r="H12" s="21">
        <v>500</v>
      </c>
      <c r="I12" s="21">
        <v>1690.92</v>
      </c>
      <c r="J12" s="21">
        <v>3106.22</v>
      </c>
      <c r="M12" s="98"/>
      <c r="N12" s="98"/>
      <c r="X12" s="105">
        <v>2013</v>
      </c>
      <c r="Y12" s="98">
        <v>13691</v>
      </c>
      <c r="Z12" s="98">
        <v>3374</v>
      </c>
      <c r="AA12" s="98">
        <v>17065</v>
      </c>
    </row>
    <row r="13" spans="1:30">
      <c r="A13" s="24">
        <v>2010</v>
      </c>
      <c r="B13" s="25" t="s">
        <v>69</v>
      </c>
      <c r="C13" s="134" t="str">
        <f t="shared" si="0"/>
        <v>Motor Benzin</v>
      </c>
      <c r="D13" s="26" t="s">
        <v>43</v>
      </c>
      <c r="E13" s="20">
        <v>2</v>
      </c>
      <c r="F13" s="21">
        <v>16133.71</v>
      </c>
      <c r="G13" s="21">
        <v>1613.37</v>
      </c>
      <c r="H13" s="21">
        <v>1000</v>
      </c>
      <c r="I13" s="21">
        <v>2999.53</v>
      </c>
      <c r="J13" s="21">
        <v>5612.9</v>
      </c>
      <c r="M13" s="98"/>
      <c r="N13" s="98"/>
      <c r="X13" s="105">
        <v>2014</v>
      </c>
      <c r="Y13" s="98">
        <v>13146</v>
      </c>
      <c r="Z13" s="98">
        <v>3522</v>
      </c>
      <c r="AA13" s="98">
        <v>16668</v>
      </c>
    </row>
    <row r="14" spans="1:30">
      <c r="A14" s="24">
        <v>2010</v>
      </c>
      <c r="B14" s="25" t="s">
        <v>72</v>
      </c>
      <c r="C14" s="134" t="str">
        <f t="shared" si="0"/>
        <v>Motor Dizel</v>
      </c>
      <c r="D14" s="26" t="s">
        <v>43</v>
      </c>
      <c r="E14" s="20">
        <v>1</v>
      </c>
      <c r="F14" s="21">
        <v>15374.82</v>
      </c>
      <c r="G14" s="21">
        <v>1537.48</v>
      </c>
      <c r="H14" s="21">
        <v>500</v>
      </c>
      <c r="I14" s="21">
        <v>2785.97</v>
      </c>
      <c r="J14" s="21">
        <v>4823.45</v>
      </c>
      <c r="M14" s="98"/>
      <c r="N14" s="98"/>
      <c r="X14" s="137" t="s">
        <v>23</v>
      </c>
      <c r="Y14" s="138">
        <v>66162</v>
      </c>
      <c r="Z14" s="138">
        <v>20274</v>
      </c>
      <c r="AA14" s="138">
        <v>86436</v>
      </c>
    </row>
    <row r="15" spans="1:30">
      <c r="A15" s="24">
        <v>2011</v>
      </c>
      <c r="B15" s="25" t="s">
        <v>72</v>
      </c>
      <c r="C15" s="134" t="str">
        <f t="shared" si="0"/>
        <v>Motor Dizel</v>
      </c>
      <c r="D15" s="26" t="s">
        <v>43</v>
      </c>
      <c r="E15" s="20">
        <v>5</v>
      </c>
      <c r="F15" s="21">
        <v>116481.74</v>
      </c>
      <c r="G15" s="21">
        <v>11648.17</v>
      </c>
      <c r="H15" s="21">
        <v>2500</v>
      </c>
      <c r="I15" s="21">
        <v>20900.79</v>
      </c>
      <c r="J15" s="21">
        <v>35048.959999999999</v>
      </c>
      <c r="M15" s="98"/>
      <c r="N15" s="98"/>
    </row>
    <row r="16" spans="1:30">
      <c r="A16" s="24">
        <v>2013</v>
      </c>
      <c r="B16" s="25" t="s">
        <v>72</v>
      </c>
      <c r="C16" s="134" t="str">
        <f t="shared" si="0"/>
        <v>Motor Dizel</v>
      </c>
      <c r="D16" s="26" t="s">
        <v>43</v>
      </c>
      <c r="E16" s="20">
        <v>4</v>
      </c>
      <c r="F16" s="21">
        <v>15876</v>
      </c>
      <c r="G16" s="21">
        <v>1587.6</v>
      </c>
      <c r="H16" s="21">
        <v>3400</v>
      </c>
      <c r="I16" s="21">
        <v>3338.17</v>
      </c>
      <c r="J16" s="21">
        <v>8325.77</v>
      </c>
      <c r="M16" s="98"/>
      <c r="N16" s="98"/>
    </row>
    <row r="17" spans="1:31">
      <c r="A17" s="24">
        <v>2014</v>
      </c>
      <c r="B17" s="25" t="s">
        <v>72</v>
      </c>
      <c r="C17" s="134" t="str">
        <f t="shared" si="0"/>
        <v>Motor Dizel</v>
      </c>
      <c r="D17" s="26" t="s">
        <v>43</v>
      </c>
      <c r="E17" s="20">
        <v>1</v>
      </c>
      <c r="F17" s="21">
        <v>2950</v>
      </c>
      <c r="G17" s="21">
        <v>295</v>
      </c>
      <c r="H17" s="21">
        <v>500</v>
      </c>
      <c r="I17" s="21">
        <v>599.20000000000005</v>
      </c>
      <c r="J17" s="21">
        <v>1394.2</v>
      </c>
      <c r="M17" s="98"/>
      <c r="N17" s="98"/>
      <c r="X17" s="141" t="s">
        <v>1377</v>
      </c>
      <c r="Y17" s="141" t="s">
        <v>1490</v>
      </c>
      <c r="Z17" s="141" t="s">
        <v>1493</v>
      </c>
      <c r="AA17" s="141" t="s">
        <v>1489</v>
      </c>
      <c r="AB17" s="141" t="s">
        <v>1492</v>
      </c>
      <c r="AC17" s="141" t="s">
        <v>1491</v>
      </c>
      <c r="AD17" s="141" t="s">
        <v>1494</v>
      </c>
      <c r="AE17" s="141" t="s">
        <v>92</v>
      </c>
    </row>
    <row r="18" spans="1:31">
      <c r="A18" s="24">
        <v>2010</v>
      </c>
      <c r="B18" s="25" t="s">
        <v>69</v>
      </c>
      <c r="C18" s="134" t="str">
        <f t="shared" si="0"/>
        <v>Motor Benzin</v>
      </c>
      <c r="D18" s="26" t="s">
        <v>1467</v>
      </c>
      <c r="E18" s="20">
        <v>1</v>
      </c>
      <c r="F18" s="21">
        <v>4610.7700000000004</v>
      </c>
      <c r="G18" s="21">
        <v>461.08</v>
      </c>
      <c r="H18" s="21">
        <v>500</v>
      </c>
      <c r="I18" s="21">
        <v>891.5</v>
      </c>
      <c r="J18" s="21">
        <v>1852.57</v>
      </c>
      <c r="M18" s="98"/>
      <c r="N18" s="98"/>
      <c r="X18" s="105">
        <v>2010</v>
      </c>
      <c r="Y18" s="98">
        <v>7133</v>
      </c>
      <c r="Z18" s="98">
        <v>2786</v>
      </c>
      <c r="AA18" s="98">
        <v>1690</v>
      </c>
      <c r="AB18" s="98">
        <v>1525</v>
      </c>
      <c r="AC18" s="98">
        <v>3</v>
      </c>
      <c r="AD18" s="98">
        <v>18</v>
      </c>
      <c r="AE18" s="98">
        <v>13155</v>
      </c>
    </row>
    <row r="19" spans="1:31">
      <c r="A19" s="24">
        <v>2010</v>
      </c>
      <c r="B19" s="25" t="s">
        <v>72</v>
      </c>
      <c r="C19" s="134" t="str">
        <f t="shared" si="0"/>
        <v>Motor Dizel</v>
      </c>
      <c r="D19" s="26" t="s">
        <v>1467</v>
      </c>
      <c r="E19" s="20">
        <v>1</v>
      </c>
      <c r="F19" s="21">
        <v>3738</v>
      </c>
      <c r="G19" s="21">
        <v>373.8</v>
      </c>
      <c r="H19" s="21">
        <v>500</v>
      </c>
      <c r="I19" s="21">
        <v>737.89</v>
      </c>
      <c r="J19" s="21">
        <v>1611.69</v>
      </c>
      <c r="M19" s="98"/>
      <c r="N19" s="98"/>
      <c r="X19" s="105">
        <v>2011</v>
      </c>
      <c r="Y19" s="98">
        <v>10885</v>
      </c>
      <c r="Z19" s="98">
        <v>3056</v>
      </c>
      <c r="AA19" s="98">
        <v>3271</v>
      </c>
      <c r="AB19" s="98">
        <v>1714</v>
      </c>
      <c r="AC19" s="98">
        <v>26</v>
      </c>
      <c r="AD19" s="98">
        <v>26</v>
      </c>
      <c r="AE19" s="98">
        <v>18978</v>
      </c>
    </row>
    <row r="20" spans="1:31">
      <c r="A20" s="24">
        <v>2013</v>
      </c>
      <c r="B20" s="25" t="s">
        <v>69</v>
      </c>
      <c r="C20" s="134" t="str">
        <f t="shared" si="0"/>
        <v>Motor Benzin</v>
      </c>
      <c r="D20" s="26" t="s">
        <v>77</v>
      </c>
      <c r="E20" s="20">
        <v>1</v>
      </c>
      <c r="F20" s="21">
        <v>2201</v>
      </c>
      <c r="G20" s="21">
        <v>220.09</v>
      </c>
      <c r="H20" s="21">
        <v>900</v>
      </c>
      <c r="I20" s="21">
        <v>531.37</v>
      </c>
      <c r="J20" s="21">
        <v>1651.46</v>
      </c>
      <c r="M20" s="98"/>
      <c r="N20" s="98"/>
      <c r="X20" s="105">
        <v>2012</v>
      </c>
      <c r="Y20" s="98">
        <v>13555</v>
      </c>
      <c r="Z20" s="98">
        <v>2886</v>
      </c>
      <c r="AA20" s="98">
        <v>2754</v>
      </c>
      <c r="AB20" s="98">
        <v>1354</v>
      </c>
      <c r="AC20" s="98">
        <v>8</v>
      </c>
      <c r="AD20" s="98">
        <v>13</v>
      </c>
      <c r="AE20" s="98">
        <v>20570</v>
      </c>
    </row>
    <row r="21" spans="1:31">
      <c r="A21" s="24">
        <v>2011</v>
      </c>
      <c r="B21" s="25" t="s">
        <v>74</v>
      </c>
      <c r="C21" s="134" t="str">
        <f t="shared" si="0"/>
        <v>Specialist</v>
      </c>
      <c r="D21" s="26" t="s">
        <v>77</v>
      </c>
      <c r="E21" s="20">
        <v>1</v>
      </c>
      <c r="F21" s="21">
        <v>3436.23</v>
      </c>
      <c r="G21" s="21">
        <v>343.62</v>
      </c>
      <c r="H21" s="21">
        <v>500</v>
      </c>
      <c r="I21" s="21">
        <v>684.78</v>
      </c>
      <c r="J21" s="21">
        <v>1528.4</v>
      </c>
      <c r="M21" s="98"/>
      <c r="N21" s="98"/>
      <c r="X21" s="105">
        <v>2013</v>
      </c>
      <c r="Y21" s="98">
        <v>11853</v>
      </c>
      <c r="Z21" s="98">
        <v>2384</v>
      </c>
      <c r="AA21" s="98">
        <v>1838</v>
      </c>
      <c r="AB21" s="98">
        <v>990</v>
      </c>
      <c r="AC21" s="98"/>
      <c r="AD21" s="98"/>
      <c r="AE21" s="98">
        <v>17065</v>
      </c>
    </row>
    <row r="22" spans="1:31">
      <c r="A22" s="24">
        <v>2012</v>
      </c>
      <c r="B22" s="25" t="s">
        <v>72</v>
      </c>
      <c r="C22" s="134" t="str">
        <f t="shared" si="0"/>
        <v>Motor Dizel</v>
      </c>
      <c r="D22" s="26" t="s">
        <v>77</v>
      </c>
      <c r="E22" s="20">
        <v>1</v>
      </c>
      <c r="F22" s="21">
        <v>1300</v>
      </c>
      <c r="G22" s="21">
        <v>130</v>
      </c>
      <c r="H22" s="21">
        <v>700</v>
      </c>
      <c r="I22" s="21">
        <v>340.8</v>
      </c>
      <c r="J22" s="21">
        <v>1170.8</v>
      </c>
      <c r="M22" s="98"/>
      <c r="N22" s="98"/>
      <c r="X22" s="105">
        <v>2014</v>
      </c>
      <c r="Y22" s="98">
        <v>11556</v>
      </c>
      <c r="Z22" s="98">
        <v>2497</v>
      </c>
      <c r="AA22" s="98">
        <v>1590</v>
      </c>
      <c r="AB22" s="98">
        <v>1022</v>
      </c>
      <c r="AC22" s="98"/>
      <c r="AD22" s="98">
        <v>3</v>
      </c>
      <c r="AE22" s="98">
        <v>16668</v>
      </c>
    </row>
    <row r="23" spans="1:31">
      <c r="A23" s="24">
        <v>2012</v>
      </c>
      <c r="B23" s="25" t="s">
        <v>72</v>
      </c>
      <c r="C23" s="134" t="str">
        <f t="shared" si="0"/>
        <v>Motor Dizel</v>
      </c>
      <c r="D23" s="26" t="s">
        <v>1468</v>
      </c>
      <c r="E23" s="20">
        <v>1</v>
      </c>
      <c r="F23" s="21">
        <v>3100</v>
      </c>
      <c r="G23" s="21">
        <v>0</v>
      </c>
      <c r="H23" s="21">
        <v>0</v>
      </c>
      <c r="I23" s="21">
        <v>0</v>
      </c>
      <c r="J23" s="21">
        <v>0</v>
      </c>
      <c r="M23" s="98"/>
      <c r="N23" s="98"/>
      <c r="X23" s="139" t="s">
        <v>23</v>
      </c>
      <c r="Y23" s="138">
        <v>54982</v>
      </c>
      <c r="Z23" s="138">
        <v>13609</v>
      </c>
      <c r="AA23" s="138">
        <v>11143</v>
      </c>
      <c r="AB23" s="138">
        <v>6605</v>
      </c>
      <c r="AC23" s="138">
        <v>37</v>
      </c>
      <c r="AD23" s="138">
        <v>60</v>
      </c>
      <c r="AE23" s="138">
        <v>86436</v>
      </c>
    </row>
    <row r="24" spans="1:31">
      <c r="A24" s="24">
        <v>2012</v>
      </c>
      <c r="B24" s="25" t="s">
        <v>72</v>
      </c>
      <c r="C24" s="134" t="str">
        <f t="shared" si="0"/>
        <v>Motor Dizel</v>
      </c>
      <c r="D24" s="26" t="s">
        <v>1469</v>
      </c>
      <c r="E24" s="20">
        <v>1</v>
      </c>
      <c r="F24" s="21">
        <v>14434</v>
      </c>
      <c r="G24" s="21">
        <v>0</v>
      </c>
      <c r="H24" s="21">
        <v>0</v>
      </c>
      <c r="I24" s="21">
        <v>0</v>
      </c>
      <c r="J24" s="21">
        <v>0</v>
      </c>
      <c r="M24" s="98"/>
      <c r="N24" s="98"/>
    </row>
    <row r="25" spans="1:31">
      <c r="A25" s="24">
        <v>2011</v>
      </c>
      <c r="B25" s="25" t="s">
        <v>72</v>
      </c>
      <c r="C25" s="134" t="str">
        <f t="shared" si="0"/>
        <v>Motor Dizel</v>
      </c>
      <c r="D25" s="26" t="s">
        <v>1470</v>
      </c>
      <c r="E25" s="20">
        <v>1</v>
      </c>
      <c r="F25" s="21">
        <v>2000</v>
      </c>
      <c r="G25" s="21">
        <v>200</v>
      </c>
      <c r="H25" s="21">
        <v>1100</v>
      </c>
      <c r="I25" s="21">
        <v>528</v>
      </c>
      <c r="J25" s="21">
        <v>1828</v>
      </c>
      <c r="M25" s="98"/>
      <c r="N25" s="98"/>
    </row>
    <row r="26" spans="1:31">
      <c r="A26" s="24">
        <v>2013</v>
      </c>
      <c r="B26" s="25" t="s">
        <v>72</v>
      </c>
      <c r="C26" s="134" t="str">
        <f t="shared" si="0"/>
        <v>Motor Dizel</v>
      </c>
      <c r="D26" s="26" t="s">
        <v>82</v>
      </c>
      <c r="E26" s="20">
        <v>2</v>
      </c>
      <c r="F26" s="21">
        <v>7923.5</v>
      </c>
      <c r="G26" s="21">
        <v>792.35</v>
      </c>
      <c r="H26" s="21">
        <v>1500</v>
      </c>
      <c r="I26" s="21">
        <v>1634.53</v>
      </c>
      <c r="J26" s="21">
        <v>3926.88</v>
      </c>
      <c r="M26" s="98"/>
      <c r="N26" s="98"/>
    </row>
    <row r="27" spans="1:31">
      <c r="A27" s="24">
        <v>2014</v>
      </c>
      <c r="B27" s="25" t="s">
        <v>72</v>
      </c>
      <c r="C27" s="134" t="str">
        <f t="shared" si="0"/>
        <v>Motor Dizel</v>
      </c>
      <c r="D27" s="26" t="s">
        <v>82</v>
      </c>
      <c r="E27" s="20">
        <v>3</v>
      </c>
      <c r="F27" s="21">
        <v>11161</v>
      </c>
      <c r="G27" s="21">
        <v>1116.0999999999999</v>
      </c>
      <c r="H27" s="21">
        <v>2600</v>
      </c>
      <c r="I27" s="21">
        <v>2380.33</v>
      </c>
      <c r="J27" s="21">
        <v>6096.43</v>
      </c>
      <c r="M27" s="98"/>
      <c r="N27" s="98"/>
    </row>
    <row r="28" spans="1:31">
      <c r="A28" s="24">
        <v>2010</v>
      </c>
      <c r="B28" s="25" t="s">
        <v>69</v>
      </c>
      <c r="C28" s="134" t="str">
        <f t="shared" si="0"/>
        <v>Motor Benzin</v>
      </c>
      <c r="D28" s="26" t="s">
        <v>1471</v>
      </c>
      <c r="E28" s="20">
        <v>9</v>
      </c>
      <c r="F28" s="21">
        <v>29040</v>
      </c>
      <c r="G28" s="21">
        <v>2904</v>
      </c>
      <c r="H28" s="21">
        <v>4500</v>
      </c>
      <c r="I28" s="21">
        <v>5831.04</v>
      </c>
      <c r="J28" s="21">
        <v>13235.04</v>
      </c>
      <c r="M28" s="98"/>
      <c r="N28" s="98"/>
    </row>
    <row r="29" spans="1:31">
      <c r="A29" s="24">
        <v>2011</v>
      </c>
      <c r="B29" s="25" t="s">
        <v>69</v>
      </c>
      <c r="C29" s="134" t="str">
        <f t="shared" si="0"/>
        <v>Motor Benzin</v>
      </c>
      <c r="D29" s="26" t="s">
        <v>1471</v>
      </c>
      <c r="E29" s="20">
        <v>4</v>
      </c>
      <c r="F29" s="21">
        <v>6274.95</v>
      </c>
      <c r="G29" s="21">
        <v>512.5</v>
      </c>
      <c r="H29" s="21">
        <v>1500</v>
      </c>
      <c r="I29" s="21">
        <v>1141.99</v>
      </c>
      <c r="J29" s="21">
        <v>3154.49</v>
      </c>
      <c r="M29" s="98"/>
      <c r="N29" s="98"/>
    </row>
    <row r="30" spans="1:31">
      <c r="A30" s="24">
        <v>2012</v>
      </c>
      <c r="B30" s="25" t="s">
        <v>69</v>
      </c>
      <c r="C30" s="134" t="str">
        <f t="shared" si="0"/>
        <v>Motor Benzin</v>
      </c>
      <c r="D30" s="26" t="s">
        <v>1471</v>
      </c>
      <c r="E30" s="20">
        <v>3</v>
      </c>
      <c r="F30" s="21">
        <v>5475</v>
      </c>
      <c r="G30" s="21">
        <v>547.5</v>
      </c>
      <c r="H30" s="21">
        <v>2000</v>
      </c>
      <c r="I30" s="21">
        <v>1283.5999999999999</v>
      </c>
      <c r="J30" s="21">
        <v>3831.1</v>
      </c>
      <c r="M30" s="98"/>
      <c r="N30" s="98"/>
    </row>
    <row r="31" spans="1:31">
      <c r="A31" s="24">
        <v>2011</v>
      </c>
      <c r="B31" s="25" t="s">
        <v>74</v>
      </c>
      <c r="C31" s="134" t="str">
        <f t="shared" si="0"/>
        <v>Specialist</v>
      </c>
      <c r="D31" s="26" t="s">
        <v>80</v>
      </c>
      <c r="E31" s="20">
        <v>1</v>
      </c>
      <c r="F31" s="21">
        <v>1800</v>
      </c>
      <c r="G31" s="21">
        <v>180</v>
      </c>
      <c r="H31" s="21">
        <v>500</v>
      </c>
      <c r="I31" s="21">
        <v>396.8</v>
      </c>
      <c r="J31" s="21">
        <v>1076.8</v>
      </c>
      <c r="M31" s="98"/>
      <c r="N31" s="98"/>
    </row>
    <row r="32" spans="1:31">
      <c r="A32" s="24">
        <v>2011</v>
      </c>
      <c r="B32" s="25" t="s">
        <v>69</v>
      </c>
      <c r="C32" s="134" t="str">
        <f t="shared" si="0"/>
        <v>Motor Benzin</v>
      </c>
      <c r="D32" s="26" t="s">
        <v>80</v>
      </c>
      <c r="E32" s="20">
        <v>1</v>
      </c>
      <c r="F32" s="21">
        <v>783</v>
      </c>
      <c r="G32" s="21">
        <v>78.3</v>
      </c>
      <c r="H32" s="21">
        <v>1000</v>
      </c>
      <c r="I32" s="21">
        <v>297.81</v>
      </c>
      <c r="J32" s="21">
        <v>1376.11</v>
      </c>
      <c r="M32" s="98"/>
      <c r="N32" s="98"/>
    </row>
    <row r="33" spans="1:14">
      <c r="A33" s="24">
        <v>2013</v>
      </c>
      <c r="B33" s="25" t="s">
        <v>69</v>
      </c>
      <c r="C33" s="134" t="str">
        <f t="shared" si="0"/>
        <v>Motor Benzin</v>
      </c>
      <c r="D33" s="26" t="s">
        <v>80</v>
      </c>
      <c r="E33" s="20">
        <v>1</v>
      </c>
      <c r="F33" s="21">
        <v>500</v>
      </c>
      <c r="G33" s="21">
        <v>50</v>
      </c>
      <c r="H33" s="21">
        <v>1100</v>
      </c>
      <c r="I33" s="21">
        <v>264</v>
      </c>
      <c r="J33" s="21">
        <v>1414</v>
      </c>
      <c r="M33" s="98"/>
      <c r="N33" s="130"/>
    </row>
    <row r="34" spans="1:14">
      <c r="A34" s="24">
        <v>2010</v>
      </c>
      <c r="B34" s="25" t="s">
        <v>69</v>
      </c>
      <c r="C34" s="134" t="str">
        <f t="shared" si="0"/>
        <v>Motor Benzin</v>
      </c>
      <c r="D34" s="26" t="s">
        <v>39</v>
      </c>
      <c r="E34" s="20">
        <v>648</v>
      </c>
      <c r="F34" s="21">
        <v>1998715.48</v>
      </c>
      <c r="G34" s="21">
        <v>192771.95</v>
      </c>
      <c r="H34" s="21">
        <v>315000</v>
      </c>
      <c r="I34" s="21">
        <v>389678.63</v>
      </c>
      <c r="J34" s="21">
        <v>897450.58</v>
      </c>
      <c r="M34" s="98"/>
      <c r="N34" s="98"/>
    </row>
    <row r="35" spans="1:14">
      <c r="A35" s="24">
        <v>2010</v>
      </c>
      <c r="B35" s="25" t="s">
        <v>72</v>
      </c>
      <c r="C35" s="134" t="str">
        <f t="shared" si="0"/>
        <v>Motor Dizel</v>
      </c>
      <c r="D35" s="26" t="s">
        <v>39</v>
      </c>
      <c r="E35" s="20">
        <v>1381</v>
      </c>
      <c r="F35" s="21">
        <v>5225905.32</v>
      </c>
      <c r="G35" s="21">
        <v>504363.03</v>
      </c>
      <c r="H35" s="21">
        <v>669000</v>
      </c>
      <c r="I35" s="21">
        <v>994718.94</v>
      </c>
      <c r="J35" s="21">
        <v>2168081.9700000002</v>
      </c>
      <c r="M35" s="98"/>
      <c r="N35" s="98"/>
    </row>
    <row r="36" spans="1:14">
      <c r="A36" s="24">
        <v>2011</v>
      </c>
      <c r="B36" s="25" t="s">
        <v>74</v>
      </c>
      <c r="C36" s="134" t="str">
        <f t="shared" si="0"/>
        <v>Specialist</v>
      </c>
      <c r="D36" s="26" t="s">
        <v>39</v>
      </c>
      <c r="E36" s="20">
        <v>6</v>
      </c>
      <c r="F36" s="21">
        <v>30510.04</v>
      </c>
      <c r="G36" s="21">
        <v>3051</v>
      </c>
      <c r="H36" s="21">
        <v>3000</v>
      </c>
      <c r="I36" s="21">
        <v>5849.77</v>
      </c>
      <c r="J36" s="21">
        <v>11900.77</v>
      </c>
      <c r="M36" s="98"/>
      <c r="N36" s="98"/>
    </row>
    <row r="37" spans="1:14">
      <c r="A37" s="24">
        <v>2011</v>
      </c>
      <c r="B37" s="25" t="s">
        <v>69</v>
      </c>
      <c r="C37" s="134" t="str">
        <f t="shared" si="0"/>
        <v>Motor Benzin</v>
      </c>
      <c r="D37" s="26" t="s">
        <v>39</v>
      </c>
      <c r="E37" s="20">
        <v>708</v>
      </c>
      <c r="F37" s="21">
        <v>1683982.6</v>
      </c>
      <c r="G37" s="21">
        <v>165857.06</v>
      </c>
      <c r="H37" s="21">
        <v>479800</v>
      </c>
      <c r="I37" s="21">
        <v>368676.43</v>
      </c>
      <c r="J37" s="21">
        <v>1014333.49</v>
      </c>
      <c r="M37" s="98"/>
      <c r="N37" s="98"/>
    </row>
    <row r="38" spans="1:14">
      <c r="A38" s="24">
        <v>2011</v>
      </c>
      <c r="B38" s="25" t="s">
        <v>72</v>
      </c>
      <c r="C38" s="134" t="str">
        <f t="shared" si="0"/>
        <v>Motor Dizel</v>
      </c>
      <c r="D38" s="26" t="s">
        <v>39</v>
      </c>
      <c r="E38" s="20">
        <v>1785</v>
      </c>
      <c r="F38" s="21">
        <v>5846414.5499999998</v>
      </c>
      <c r="G38" s="21">
        <v>571746.76</v>
      </c>
      <c r="H38" s="21">
        <v>976700</v>
      </c>
      <c r="I38" s="21">
        <v>1162546.29</v>
      </c>
      <c r="J38" s="21">
        <v>2710993.04</v>
      </c>
      <c r="M38" s="98"/>
      <c r="N38" s="98"/>
    </row>
    <row r="39" spans="1:14">
      <c r="A39" s="24">
        <v>2012</v>
      </c>
      <c r="B39" s="25" t="s">
        <v>74</v>
      </c>
      <c r="C39" s="134" t="str">
        <f t="shared" si="0"/>
        <v>Specialist</v>
      </c>
      <c r="D39" s="26" t="s">
        <v>39</v>
      </c>
      <c r="E39" s="20">
        <v>2</v>
      </c>
      <c r="F39" s="21">
        <v>3250</v>
      </c>
      <c r="G39" s="21">
        <v>325</v>
      </c>
      <c r="H39" s="21">
        <v>1800</v>
      </c>
      <c r="I39" s="21">
        <v>860</v>
      </c>
      <c r="J39" s="21">
        <v>2985</v>
      </c>
    </row>
    <row r="40" spans="1:14">
      <c r="A40" s="24">
        <v>2012</v>
      </c>
      <c r="B40" s="25" t="s">
        <v>69</v>
      </c>
      <c r="C40" s="134" t="str">
        <f t="shared" si="0"/>
        <v>Motor Benzin</v>
      </c>
      <c r="D40" s="26" t="s">
        <v>39</v>
      </c>
      <c r="E40" s="20">
        <v>573</v>
      </c>
      <c r="F40" s="21">
        <v>1136286.3899999999</v>
      </c>
      <c r="G40" s="21">
        <v>112104.3</v>
      </c>
      <c r="H40" s="21">
        <v>459000</v>
      </c>
      <c r="I40" s="21">
        <v>270743.32</v>
      </c>
      <c r="J40" s="21">
        <v>841847.62</v>
      </c>
    </row>
    <row r="41" spans="1:14">
      <c r="A41" s="24">
        <v>2012</v>
      </c>
      <c r="B41" s="25" t="s">
        <v>72</v>
      </c>
      <c r="C41" s="134" t="str">
        <f t="shared" si="0"/>
        <v>Motor Dizel</v>
      </c>
      <c r="D41" s="26" t="s">
        <v>39</v>
      </c>
      <c r="E41" s="20">
        <v>1497</v>
      </c>
      <c r="F41" s="21">
        <v>4098284.07</v>
      </c>
      <c r="G41" s="21">
        <v>406607.07</v>
      </c>
      <c r="H41" s="21">
        <v>989700</v>
      </c>
      <c r="I41" s="21">
        <v>873979.92</v>
      </c>
      <c r="J41" s="21">
        <v>2270286.9900000002</v>
      </c>
    </row>
    <row r="42" spans="1:14">
      <c r="A42" s="24">
        <v>2013</v>
      </c>
      <c r="B42" s="25" t="s">
        <v>69</v>
      </c>
      <c r="C42" s="134" t="str">
        <f t="shared" si="0"/>
        <v>Motor Benzin</v>
      </c>
      <c r="D42" s="26" t="s">
        <v>39</v>
      </c>
      <c r="E42" s="20">
        <v>415</v>
      </c>
      <c r="F42" s="21">
        <v>731206.27</v>
      </c>
      <c r="G42" s="21">
        <v>72487.87</v>
      </c>
      <c r="H42" s="21">
        <v>334600</v>
      </c>
      <c r="I42" s="21">
        <v>181114.47</v>
      </c>
      <c r="J42" s="21">
        <v>588202.34</v>
      </c>
    </row>
    <row r="43" spans="1:14">
      <c r="A43" s="24">
        <v>2013</v>
      </c>
      <c r="B43" s="25" t="s">
        <v>72</v>
      </c>
      <c r="C43" s="134" t="str">
        <f t="shared" si="0"/>
        <v>Motor Dizel</v>
      </c>
      <c r="D43" s="26" t="s">
        <v>39</v>
      </c>
      <c r="E43" s="20">
        <v>1202</v>
      </c>
      <c r="F43" s="21">
        <v>2868083.31</v>
      </c>
      <c r="G43" s="21">
        <v>281586.40000000002</v>
      </c>
      <c r="H43" s="21">
        <v>850400</v>
      </c>
      <c r="I43" s="21">
        <v>631655.31000000006</v>
      </c>
      <c r="J43" s="21">
        <v>1763641.71</v>
      </c>
    </row>
    <row r="44" spans="1:14">
      <c r="A44" s="24">
        <v>2014</v>
      </c>
      <c r="B44" s="25" t="s">
        <v>69</v>
      </c>
      <c r="C44" s="134" t="str">
        <f t="shared" si="0"/>
        <v>Motor Benzin</v>
      </c>
      <c r="D44" s="26" t="s">
        <v>39</v>
      </c>
      <c r="E44" s="20">
        <v>456</v>
      </c>
      <c r="F44" s="21">
        <v>860882.94</v>
      </c>
      <c r="G44" s="21">
        <v>84531.34</v>
      </c>
      <c r="H44" s="21">
        <v>373100</v>
      </c>
      <c r="I44" s="21">
        <v>208470.95</v>
      </c>
      <c r="J44" s="21">
        <v>666102.29</v>
      </c>
    </row>
    <row r="45" spans="1:14">
      <c r="A45" s="24">
        <v>2014</v>
      </c>
      <c r="B45" s="25" t="s">
        <v>72</v>
      </c>
      <c r="C45" s="134" t="str">
        <f t="shared" si="0"/>
        <v>Motor Dizel</v>
      </c>
      <c r="D45" s="26" t="s">
        <v>39</v>
      </c>
      <c r="E45" s="20">
        <v>1254</v>
      </c>
      <c r="F45" s="21">
        <v>3049086.51</v>
      </c>
      <c r="G45" s="21">
        <v>301747.39</v>
      </c>
      <c r="H45" s="21">
        <v>947000</v>
      </c>
      <c r="I45" s="21">
        <v>682595.14</v>
      </c>
      <c r="J45" s="21">
        <v>1931342.53</v>
      </c>
    </row>
    <row r="46" spans="1:14">
      <c r="A46" s="24">
        <v>2012</v>
      </c>
      <c r="B46" s="25" t="s">
        <v>69</v>
      </c>
      <c r="C46" s="134" t="str">
        <f t="shared" si="0"/>
        <v>Motor Benzin</v>
      </c>
      <c r="D46" s="26" t="s">
        <v>1472</v>
      </c>
      <c r="E46" s="20">
        <v>1</v>
      </c>
      <c r="F46" s="21">
        <v>522</v>
      </c>
      <c r="G46" s="21">
        <v>52.2</v>
      </c>
      <c r="H46" s="21">
        <v>1100</v>
      </c>
      <c r="I46" s="21">
        <v>267.87</v>
      </c>
      <c r="J46" s="21">
        <v>1420.07</v>
      </c>
    </row>
    <row r="47" spans="1:14">
      <c r="A47" s="24">
        <v>2010</v>
      </c>
      <c r="B47" s="25" t="s">
        <v>69</v>
      </c>
      <c r="C47" s="134" t="str">
        <f t="shared" si="0"/>
        <v>Motor Benzin</v>
      </c>
      <c r="D47" s="26" t="s">
        <v>1473</v>
      </c>
      <c r="E47" s="20">
        <v>1</v>
      </c>
      <c r="F47" s="21">
        <v>8200</v>
      </c>
      <c r="G47" s="21">
        <v>820</v>
      </c>
      <c r="H47" s="21">
        <v>500</v>
      </c>
      <c r="I47" s="21">
        <v>1523.2</v>
      </c>
      <c r="J47" s="21">
        <v>2843.2</v>
      </c>
    </row>
    <row r="48" spans="1:14">
      <c r="A48" s="24">
        <v>2010</v>
      </c>
      <c r="B48" s="25" t="s">
        <v>72</v>
      </c>
      <c r="C48" s="134" t="str">
        <f t="shared" si="0"/>
        <v>Motor Dizel</v>
      </c>
      <c r="D48" s="26" t="s">
        <v>1473</v>
      </c>
      <c r="E48" s="20">
        <v>1</v>
      </c>
      <c r="F48" s="21">
        <v>6703</v>
      </c>
      <c r="G48" s="21">
        <v>670.3</v>
      </c>
      <c r="H48" s="21">
        <v>500</v>
      </c>
      <c r="I48" s="21">
        <v>1259.73</v>
      </c>
      <c r="J48" s="21">
        <v>2430.0300000000002</v>
      </c>
    </row>
    <row r="49" spans="1:10">
      <c r="A49" s="24">
        <v>2011</v>
      </c>
      <c r="B49" s="25" t="s">
        <v>69</v>
      </c>
      <c r="C49" s="134" t="str">
        <f t="shared" si="0"/>
        <v>Motor Benzin</v>
      </c>
      <c r="D49" s="26" t="s">
        <v>1473</v>
      </c>
      <c r="E49" s="20">
        <v>1</v>
      </c>
      <c r="F49" s="21">
        <v>1914</v>
      </c>
      <c r="G49" s="21">
        <v>191.4</v>
      </c>
      <c r="H49" s="21">
        <v>1100</v>
      </c>
      <c r="I49" s="21">
        <v>512.86</v>
      </c>
      <c r="J49" s="21">
        <v>1804.26</v>
      </c>
    </row>
    <row r="50" spans="1:10">
      <c r="A50" s="24">
        <v>2011</v>
      </c>
      <c r="B50" s="25" t="s">
        <v>72</v>
      </c>
      <c r="C50" s="134" t="str">
        <f t="shared" si="0"/>
        <v>Motor Dizel</v>
      </c>
      <c r="D50" s="26" t="s">
        <v>1473</v>
      </c>
      <c r="E50" s="20">
        <v>1</v>
      </c>
      <c r="F50" s="21">
        <v>6200</v>
      </c>
      <c r="G50" s="21">
        <v>620</v>
      </c>
      <c r="H50" s="21">
        <v>500</v>
      </c>
      <c r="I50" s="21">
        <v>1171.2</v>
      </c>
      <c r="J50" s="21">
        <v>2291.1999999999998</v>
      </c>
    </row>
    <row r="51" spans="1:10">
      <c r="A51" s="24">
        <v>2012</v>
      </c>
      <c r="B51" s="25" t="s">
        <v>72</v>
      </c>
      <c r="C51" s="134" t="str">
        <f t="shared" si="0"/>
        <v>Motor Dizel</v>
      </c>
      <c r="D51" s="26" t="s">
        <v>1473</v>
      </c>
      <c r="E51" s="20">
        <v>4</v>
      </c>
      <c r="F51" s="21">
        <v>17181</v>
      </c>
      <c r="G51" s="21">
        <v>1718.1</v>
      </c>
      <c r="H51" s="21">
        <v>3500</v>
      </c>
      <c r="I51" s="21">
        <v>3583.86</v>
      </c>
      <c r="J51" s="21">
        <v>8801.9599999999991</v>
      </c>
    </row>
    <row r="52" spans="1:10">
      <c r="A52" s="24">
        <v>2010</v>
      </c>
      <c r="B52" s="25" t="s">
        <v>74</v>
      </c>
      <c r="C52" s="134" t="str">
        <f t="shared" si="0"/>
        <v>Specialist</v>
      </c>
      <c r="D52" s="26" t="s">
        <v>35</v>
      </c>
      <c r="E52" s="20">
        <v>1</v>
      </c>
      <c r="F52" s="21">
        <v>2493.2600000000002</v>
      </c>
      <c r="G52" s="21">
        <v>249.33</v>
      </c>
      <c r="H52" s="21">
        <v>500</v>
      </c>
      <c r="I52" s="21">
        <v>518.80999999999995</v>
      </c>
      <c r="J52" s="21">
        <v>1268.1400000000001</v>
      </c>
    </row>
    <row r="53" spans="1:10">
      <c r="A53" s="24">
        <v>2010</v>
      </c>
      <c r="B53" s="25" t="s">
        <v>69</v>
      </c>
      <c r="C53" s="134" t="str">
        <f t="shared" si="0"/>
        <v>Motor Benzin</v>
      </c>
      <c r="D53" s="26" t="s">
        <v>35</v>
      </c>
      <c r="E53" s="20">
        <v>1690</v>
      </c>
      <c r="F53" s="21">
        <v>9055228.4199999999</v>
      </c>
      <c r="G53" s="21">
        <v>803718.26</v>
      </c>
      <c r="H53" s="21">
        <v>796500</v>
      </c>
      <c r="I53" s="21">
        <v>1541984.14</v>
      </c>
      <c r="J53" s="21">
        <v>3142202.39</v>
      </c>
    </row>
    <row r="54" spans="1:10">
      <c r="A54" s="24">
        <v>2010</v>
      </c>
      <c r="B54" s="25" t="s">
        <v>72</v>
      </c>
      <c r="C54" s="134" t="str">
        <f t="shared" si="0"/>
        <v>Motor Dizel</v>
      </c>
      <c r="D54" s="26" t="s">
        <v>35</v>
      </c>
      <c r="E54" s="20">
        <v>7133</v>
      </c>
      <c r="F54" s="21">
        <v>55154951.659999996</v>
      </c>
      <c r="G54" s="21">
        <v>4995196.05</v>
      </c>
      <c r="H54" s="21">
        <v>3303000</v>
      </c>
      <c r="I54" s="21">
        <v>9320025.0500000007</v>
      </c>
      <c r="J54" s="21">
        <v>17618221.100000001</v>
      </c>
    </row>
    <row r="55" spans="1:10">
      <c r="A55" s="24">
        <v>2010</v>
      </c>
      <c r="B55" s="25" t="s">
        <v>75</v>
      </c>
      <c r="C55" s="134" t="str">
        <f t="shared" si="0"/>
        <v>Motor Hibrid</v>
      </c>
      <c r="D55" s="26" t="s">
        <v>35</v>
      </c>
      <c r="E55" s="20">
        <v>2</v>
      </c>
      <c r="F55" s="21">
        <v>33486</v>
      </c>
      <c r="G55" s="21">
        <v>3348.6</v>
      </c>
      <c r="H55" s="21">
        <v>1000</v>
      </c>
      <c r="I55" s="21">
        <v>6053.54</v>
      </c>
      <c r="J55" s="21">
        <v>10402.14</v>
      </c>
    </row>
    <row r="56" spans="1:10">
      <c r="A56" s="24">
        <v>2011</v>
      </c>
      <c r="B56" s="25" t="s">
        <v>74</v>
      </c>
      <c r="C56" s="134" t="str">
        <f t="shared" si="0"/>
        <v>Specialist</v>
      </c>
      <c r="D56" s="26" t="s">
        <v>35</v>
      </c>
      <c r="E56" s="20">
        <v>22</v>
      </c>
      <c r="F56" s="21">
        <v>106790</v>
      </c>
      <c r="G56" s="21">
        <v>10679</v>
      </c>
      <c r="H56" s="21">
        <v>14000</v>
      </c>
      <c r="I56" s="21">
        <v>21035.040000000001</v>
      </c>
      <c r="J56" s="21">
        <v>45714.04</v>
      </c>
    </row>
    <row r="57" spans="1:10">
      <c r="A57" s="24">
        <v>2011</v>
      </c>
      <c r="B57" s="25" t="s">
        <v>69</v>
      </c>
      <c r="C57" s="134" t="str">
        <f t="shared" si="0"/>
        <v>Motor Benzin</v>
      </c>
      <c r="D57" s="26" t="s">
        <v>35</v>
      </c>
      <c r="E57" s="20">
        <v>3271</v>
      </c>
      <c r="F57" s="21">
        <v>11360817.5</v>
      </c>
      <c r="G57" s="21">
        <v>1040864.15</v>
      </c>
      <c r="H57" s="21">
        <v>2636800</v>
      </c>
      <c r="I57" s="21">
        <v>2253808.9</v>
      </c>
      <c r="J57" s="21">
        <v>5931473.0499999998</v>
      </c>
    </row>
    <row r="58" spans="1:10">
      <c r="A58" s="24">
        <v>2011</v>
      </c>
      <c r="B58" s="25" t="s">
        <v>72</v>
      </c>
      <c r="C58" s="134" t="str">
        <f t="shared" si="0"/>
        <v>Motor Dizel</v>
      </c>
      <c r="D58" s="26" t="s">
        <v>35</v>
      </c>
      <c r="E58" s="20">
        <v>10885</v>
      </c>
      <c r="F58" s="21">
        <v>62078813.259999998</v>
      </c>
      <c r="G58" s="21">
        <v>5775204.4199999999</v>
      </c>
      <c r="H58" s="21">
        <v>7056500.3600000003</v>
      </c>
      <c r="I58" s="21">
        <v>11293399.779999999</v>
      </c>
      <c r="J58" s="21">
        <v>24125104.559999999</v>
      </c>
    </row>
    <row r="59" spans="1:10">
      <c r="A59" s="24">
        <v>2011</v>
      </c>
      <c r="B59" s="25" t="s">
        <v>75</v>
      </c>
      <c r="C59" s="134" t="str">
        <f t="shared" si="0"/>
        <v>Motor Hibrid</v>
      </c>
      <c r="D59" s="26" t="s">
        <v>35</v>
      </c>
      <c r="E59" s="20">
        <v>4</v>
      </c>
      <c r="F59" s="21">
        <v>26855</v>
      </c>
      <c r="G59" s="21">
        <v>841.4</v>
      </c>
      <c r="H59" s="21">
        <v>1400</v>
      </c>
      <c r="I59" s="21">
        <v>1704.86</v>
      </c>
      <c r="J59" s="21">
        <v>3946.26</v>
      </c>
    </row>
    <row r="60" spans="1:10">
      <c r="A60" s="24">
        <v>2012</v>
      </c>
      <c r="B60" s="25" t="s">
        <v>74</v>
      </c>
      <c r="C60" s="134" t="str">
        <f t="shared" si="0"/>
        <v>Specialist</v>
      </c>
      <c r="D60" s="26" t="s">
        <v>35</v>
      </c>
      <c r="E60" s="20">
        <v>7</v>
      </c>
      <c r="F60" s="21">
        <v>12068.58</v>
      </c>
      <c r="G60" s="21">
        <v>1206.8599999999999</v>
      </c>
      <c r="H60" s="21">
        <v>5500</v>
      </c>
      <c r="I60" s="21">
        <v>3004.07</v>
      </c>
      <c r="J60" s="21">
        <v>9710.93</v>
      </c>
    </row>
    <row r="61" spans="1:10">
      <c r="A61" s="24">
        <v>2012</v>
      </c>
      <c r="B61" s="25" t="s">
        <v>69</v>
      </c>
      <c r="C61" s="134" t="str">
        <f t="shared" si="0"/>
        <v>Motor Benzin</v>
      </c>
      <c r="D61" s="26" t="s">
        <v>35</v>
      </c>
      <c r="E61" s="20">
        <v>2754</v>
      </c>
      <c r="F61" s="21">
        <v>8019418.3300000001</v>
      </c>
      <c r="G61" s="21">
        <v>768940.7</v>
      </c>
      <c r="H61" s="21">
        <v>2504200</v>
      </c>
      <c r="I61" s="21">
        <v>1754005.99</v>
      </c>
      <c r="J61" s="21">
        <v>5027146.6900000004</v>
      </c>
    </row>
    <row r="62" spans="1:10">
      <c r="A62" s="24">
        <v>2012</v>
      </c>
      <c r="B62" s="25" t="s">
        <v>72</v>
      </c>
      <c r="C62" s="134" t="str">
        <f t="shared" si="0"/>
        <v>Motor Dizel</v>
      </c>
      <c r="D62" s="26" t="s">
        <v>35</v>
      </c>
      <c r="E62" s="20">
        <v>13555</v>
      </c>
      <c r="F62" s="21">
        <v>64812695.710000001</v>
      </c>
      <c r="G62" s="21">
        <v>6259528.1399999997</v>
      </c>
      <c r="H62" s="21">
        <v>10278900</v>
      </c>
      <c r="I62" s="21">
        <v>12661387.220000001</v>
      </c>
      <c r="J62" s="21">
        <v>29199815.359999999</v>
      </c>
    </row>
    <row r="63" spans="1:10">
      <c r="A63" s="24">
        <v>2012</v>
      </c>
      <c r="B63" s="25" t="s">
        <v>75</v>
      </c>
      <c r="C63" s="134" t="str">
        <f t="shared" si="0"/>
        <v>Motor Hibrid</v>
      </c>
      <c r="D63" s="26" t="s">
        <v>35</v>
      </c>
      <c r="E63" s="20">
        <v>1</v>
      </c>
      <c r="F63" s="21">
        <v>8400</v>
      </c>
      <c r="G63" s="21">
        <v>840</v>
      </c>
      <c r="H63" s="21">
        <v>900</v>
      </c>
      <c r="I63" s="21">
        <v>1622.4</v>
      </c>
      <c r="J63" s="21">
        <v>3362.4</v>
      </c>
    </row>
    <row r="64" spans="1:10">
      <c r="A64" s="24">
        <v>2013</v>
      </c>
      <c r="B64" s="25" t="s">
        <v>69</v>
      </c>
      <c r="C64" s="134" t="str">
        <f t="shared" si="0"/>
        <v>Motor Benzin</v>
      </c>
      <c r="D64" s="26" t="s">
        <v>35</v>
      </c>
      <c r="E64" s="20">
        <v>1838</v>
      </c>
      <c r="F64" s="21">
        <v>5445026.2400000002</v>
      </c>
      <c r="G64" s="21">
        <v>530157.42000000004</v>
      </c>
      <c r="H64" s="21">
        <v>1715900</v>
      </c>
      <c r="I64" s="21">
        <v>1207091.1299999999</v>
      </c>
      <c r="J64" s="21">
        <v>3453148.55</v>
      </c>
    </row>
    <row r="65" spans="1:10">
      <c r="A65" s="24">
        <v>2013</v>
      </c>
      <c r="B65" s="25" t="s">
        <v>72</v>
      </c>
      <c r="C65" s="134" t="str">
        <f t="shared" si="0"/>
        <v>Motor Dizel</v>
      </c>
      <c r="D65" s="26" t="s">
        <v>35</v>
      </c>
      <c r="E65" s="20">
        <v>11853</v>
      </c>
      <c r="F65" s="21">
        <v>55781596.719999999</v>
      </c>
      <c r="G65" s="21">
        <v>5418930.7199999997</v>
      </c>
      <c r="H65" s="21">
        <v>9103900</v>
      </c>
      <c r="I65" s="21">
        <v>10992099.16</v>
      </c>
      <c r="J65" s="21">
        <v>25514929.879999999</v>
      </c>
    </row>
    <row r="66" spans="1:10">
      <c r="A66" s="24">
        <v>2014</v>
      </c>
      <c r="B66" s="25" t="s">
        <v>69</v>
      </c>
      <c r="C66" s="134" t="str">
        <f t="shared" si="0"/>
        <v>Motor Benzin</v>
      </c>
      <c r="D66" s="26" t="s">
        <v>35</v>
      </c>
      <c r="E66" s="20">
        <v>1590</v>
      </c>
      <c r="F66" s="21">
        <v>5117516.37</v>
      </c>
      <c r="G66" s="21">
        <v>484255.55</v>
      </c>
      <c r="H66" s="21">
        <v>1434400</v>
      </c>
      <c r="I66" s="21">
        <v>1081792.1499999999</v>
      </c>
      <c r="J66" s="21">
        <v>3000447.7</v>
      </c>
    </row>
    <row r="67" spans="1:10">
      <c r="A67" s="24">
        <v>2014</v>
      </c>
      <c r="B67" s="25" t="s">
        <v>72</v>
      </c>
      <c r="C67" s="134" t="str">
        <f t="shared" ref="C67:C130" si="1">IFERROR(VLOOKUP(B67, $L$2:$M$8, 2, FALSE), "Unknown")</f>
        <v>Motor Dizel</v>
      </c>
      <c r="D67" s="26" t="s">
        <v>35</v>
      </c>
      <c r="E67" s="20">
        <v>11556</v>
      </c>
      <c r="F67" s="21">
        <v>61804013.810000002</v>
      </c>
      <c r="G67" s="21">
        <v>6043809.5099999998</v>
      </c>
      <c r="H67" s="21">
        <v>9110400</v>
      </c>
      <c r="I67" s="21">
        <v>12094761.279999999</v>
      </c>
      <c r="J67" s="21">
        <v>27248970.789999999</v>
      </c>
    </row>
    <row r="68" spans="1:10">
      <c r="A68" s="24">
        <v>2012</v>
      </c>
      <c r="B68" s="25" t="s">
        <v>72</v>
      </c>
      <c r="C68" s="134" t="str">
        <f t="shared" si="1"/>
        <v>Motor Dizel</v>
      </c>
      <c r="D68" s="26" t="s">
        <v>1474</v>
      </c>
      <c r="E68" s="20">
        <v>1</v>
      </c>
      <c r="F68" s="21">
        <v>3500</v>
      </c>
      <c r="G68" s="21">
        <v>350</v>
      </c>
      <c r="H68" s="21">
        <v>1300</v>
      </c>
      <c r="I68" s="21">
        <v>824</v>
      </c>
      <c r="J68" s="21">
        <v>2474</v>
      </c>
    </row>
    <row r="69" spans="1:10">
      <c r="A69" s="24">
        <v>2010</v>
      </c>
      <c r="B69" s="25" t="s">
        <v>72</v>
      </c>
      <c r="C69" s="134" t="str">
        <f t="shared" si="1"/>
        <v>Motor Dizel</v>
      </c>
      <c r="D69" s="26" t="s">
        <v>59</v>
      </c>
      <c r="E69" s="20">
        <v>1</v>
      </c>
      <c r="F69" s="21">
        <v>3800</v>
      </c>
      <c r="G69" s="21">
        <v>380</v>
      </c>
      <c r="H69" s="21">
        <v>500</v>
      </c>
      <c r="I69" s="21">
        <v>748.8</v>
      </c>
      <c r="J69" s="21">
        <v>1628.8</v>
      </c>
    </row>
    <row r="70" spans="1:10">
      <c r="A70" s="24">
        <v>2011</v>
      </c>
      <c r="B70" s="25" t="s">
        <v>69</v>
      </c>
      <c r="C70" s="134" t="str">
        <f t="shared" si="1"/>
        <v>Motor Benzin</v>
      </c>
      <c r="D70" s="26" t="s">
        <v>59</v>
      </c>
      <c r="E70" s="20">
        <v>2</v>
      </c>
      <c r="F70" s="21">
        <v>2600</v>
      </c>
      <c r="G70" s="21">
        <v>260</v>
      </c>
      <c r="H70" s="21">
        <v>1800</v>
      </c>
      <c r="I70" s="21">
        <v>745.6</v>
      </c>
      <c r="J70" s="21">
        <v>2805.6</v>
      </c>
    </row>
    <row r="71" spans="1:10">
      <c r="A71" s="24">
        <v>2011</v>
      </c>
      <c r="B71" s="25" t="s">
        <v>72</v>
      </c>
      <c r="C71" s="134" t="str">
        <f t="shared" si="1"/>
        <v>Motor Dizel</v>
      </c>
      <c r="D71" s="26" t="s">
        <v>59</v>
      </c>
      <c r="E71" s="20">
        <v>2</v>
      </c>
      <c r="F71" s="21">
        <v>8250</v>
      </c>
      <c r="G71" s="21">
        <v>825</v>
      </c>
      <c r="H71" s="21">
        <v>1000</v>
      </c>
      <c r="I71" s="21">
        <v>1612</v>
      </c>
      <c r="J71" s="21">
        <v>3437</v>
      </c>
    </row>
    <row r="72" spans="1:10">
      <c r="A72" s="24">
        <v>2012</v>
      </c>
      <c r="B72" s="25" t="s">
        <v>69</v>
      </c>
      <c r="C72" s="134" t="str">
        <f t="shared" si="1"/>
        <v>Motor Benzin</v>
      </c>
      <c r="D72" s="26" t="s">
        <v>59</v>
      </c>
      <c r="E72" s="20">
        <v>1</v>
      </c>
      <c r="F72" s="21">
        <v>2050</v>
      </c>
      <c r="G72" s="21">
        <v>205</v>
      </c>
      <c r="H72" s="21">
        <v>800</v>
      </c>
      <c r="I72" s="21">
        <v>488.8</v>
      </c>
      <c r="J72" s="21">
        <v>1493.8</v>
      </c>
    </row>
    <row r="73" spans="1:10">
      <c r="A73" s="24">
        <v>2012</v>
      </c>
      <c r="B73" s="25" t="s">
        <v>72</v>
      </c>
      <c r="C73" s="134" t="str">
        <f t="shared" si="1"/>
        <v>Motor Dizel</v>
      </c>
      <c r="D73" s="26" t="s">
        <v>59</v>
      </c>
      <c r="E73" s="20">
        <v>5</v>
      </c>
      <c r="F73" s="21">
        <v>12800</v>
      </c>
      <c r="G73" s="21">
        <v>1280</v>
      </c>
      <c r="H73" s="21">
        <v>4800</v>
      </c>
      <c r="I73" s="21">
        <v>3020.8</v>
      </c>
      <c r="J73" s="21">
        <v>9100.7999999999993</v>
      </c>
    </row>
    <row r="74" spans="1:10">
      <c r="A74" s="24">
        <v>2013</v>
      </c>
      <c r="B74" s="25" t="s">
        <v>72</v>
      </c>
      <c r="C74" s="134" t="str">
        <f t="shared" si="1"/>
        <v>Motor Dizel</v>
      </c>
      <c r="D74" s="26" t="s">
        <v>59</v>
      </c>
      <c r="E74" s="20">
        <v>3</v>
      </c>
      <c r="F74" s="21">
        <v>6550</v>
      </c>
      <c r="G74" s="21">
        <v>655</v>
      </c>
      <c r="H74" s="21">
        <v>3000</v>
      </c>
      <c r="I74" s="21">
        <v>1632.8</v>
      </c>
      <c r="J74" s="21">
        <v>5287.8</v>
      </c>
    </row>
    <row r="75" spans="1:10">
      <c r="A75" s="24">
        <v>2014</v>
      </c>
      <c r="B75" s="25" t="s">
        <v>69</v>
      </c>
      <c r="C75" s="134" t="str">
        <f t="shared" si="1"/>
        <v>Motor Benzin</v>
      </c>
      <c r="D75" s="26" t="s">
        <v>59</v>
      </c>
      <c r="E75" s="20">
        <v>1</v>
      </c>
      <c r="F75" s="21">
        <v>522</v>
      </c>
      <c r="G75" s="21">
        <v>52.2</v>
      </c>
      <c r="H75" s="21">
        <v>1100</v>
      </c>
      <c r="I75" s="21">
        <v>267.87</v>
      </c>
      <c r="J75" s="21">
        <v>1420.07</v>
      </c>
    </row>
    <row r="76" spans="1:10">
      <c r="A76" s="24">
        <v>2014</v>
      </c>
      <c r="B76" s="25" t="s">
        <v>72</v>
      </c>
      <c r="C76" s="134" t="str">
        <f t="shared" si="1"/>
        <v>Motor Dizel</v>
      </c>
      <c r="D76" s="26" t="s">
        <v>59</v>
      </c>
      <c r="E76" s="20">
        <v>3</v>
      </c>
      <c r="F76" s="21">
        <v>4413.5</v>
      </c>
      <c r="G76" s="21">
        <v>441.35</v>
      </c>
      <c r="H76" s="21">
        <v>3000</v>
      </c>
      <c r="I76" s="21">
        <v>1256.77</v>
      </c>
      <c r="J76" s="21">
        <v>4698.12</v>
      </c>
    </row>
    <row r="77" spans="1:10">
      <c r="A77" s="24">
        <v>2010</v>
      </c>
      <c r="B77" s="25" t="s">
        <v>69</v>
      </c>
      <c r="C77" s="134" t="str">
        <f t="shared" si="1"/>
        <v>Motor Benzin</v>
      </c>
      <c r="D77" s="26" t="s">
        <v>40</v>
      </c>
      <c r="E77" s="20">
        <v>1</v>
      </c>
      <c r="F77" s="21">
        <v>10750</v>
      </c>
      <c r="G77" s="21">
        <v>1075</v>
      </c>
      <c r="H77" s="21">
        <v>500</v>
      </c>
      <c r="I77" s="21">
        <v>1972</v>
      </c>
      <c r="J77" s="21">
        <v>3547</v>
      </c>
    </row>
    <row r="78" spans="1:10">
      <c r="A78" s="24">
        <v>2014</v>
      </c>
      <c r="B78" s="25" t="s">
        <v>72</v>
      </c>
      <c r="C78" s="134" t="str">
        <f t="shared" si="1"/>
        <v>Motor Dizel</v>
      </c>
      <c r="D78" s="26" t="s">
        <v>40</v>
      </c>
      <c r="E78" s="20">
        <v>3</v>
      </c>
      <c r="F78" s="21">
        <v>41093.599999999999</v>
      </c>
      <c r="G78" s="21">
        <v>4109.3599999999997</v>
      </c>
      <c r="H78" s="21">
        <v>1500</v>
      </c>
      <c r="I78" s="21">
        <v>7472.47</v>
      </c>
      <c r="J78" s="21">
        <v>13081.83</v>
      </c>
    </row>
    <row r="79" spans="1:10">
      <c r="A79" s="24">
        <v>2010</v>
      </c>
      <c r="B79" s="25" t="s">
        <v>69</v>
      </c>
      <c r="C79" s="134" t="str">
        <f t="shared" si="1"/>
        <v>Motor Benzin</v>
      </c>
      <c r="D79" s="26" t="s">
        <v>41</v>
      </c>
      <c r="E79" s="20">
        <v>2</v>
      </c>
      <c r="F79" s="21">
        <v>14940</v>
      </c>
      <c r="G79" s="21">
        <v>1494</v>
      </c>
      <c r="H79" s="21">
        <v>1000</v>
      </c>
      <c r="I79" s="21">
        <v>2789.44</v>
      </c>
      <c r="J79" s="21">
        <v>5283.44</v>
      </c>
    </row>
    <row r="80" spans="1:10">
      <c r="A80" s="24">
        <v>2010</v>
      </c>
      <c r="B80" s="25" t="s">
        <v>72</v>
      </c>
      <c r="C80" s="134" t="str">
        <f t="shared" si="1"/>
        <v>Motor Dizel</v>
      </c>
      <c r="D80" s="26" t="s">
        <v>41</v>
      </c>
      <c r="E80" s="20">
        <v>4</v>
      </c>
      <c r="F80" s="21">
        <v>10436.700000000001</v>
      </c>
      <c r="G80" s="21">
        <v>1043.67</v>
      </c>
      <c r="H80" s="21">
        <v>2000</v>
      </c>
      <c r="I80" s="21">
        <v>2156.86</v>
      </c>
      <c r="J80" s="21">
        <v>5200.53</v>
      </c>
    </row>
    <row r="81" spans="1:10">
      <c r="A81" s="24">
        <v>2011</v>
      </c>
      <c r="B81" s="25" t="s">
        <v>69</v>
      </c>
      <c r="C81" s="134" t="str">
        <f t="shared" si="1"/>
        <v>Motor Benzin</v>
      </c>
      <c r="D81" s="26" t="s">
        <v>41</v>
      </c>
      <c r="E81" s="20">
        <v>4</v>
      </c>
      <c r="F81" s="21">
        <v>20084.53</v>
      </c>
      <c r="G81" s="21">
        <v>2008.45</v>
      </c>
      <c r="H81" s="21">
        <v>500</v>
      </c>
      <c r="I81" s="21">
        <v>3614.88</v>
      </c>
      <c r="J81" s="21">
        <v>6123.33</v>
      </c>
    </row>
    <row r="82" spans="1:10">
      <c r="A82" s="24">
        <v>2011</v>
      </c>
      <c r="B82" s="25" t="s">
        <v>72</v>
      </c>
      <c r="C82" s="134" t="str">
        <f t="shared" si="1"/>
        <v>Motor Dizel</v>
      </c>
      <c r="D82" s="26" t="s">
        <v>41</v>
      </c>
      <c r="E82" s="20">
        <v>6</v>
      </c>
      <c r="F82" s="21">
        <v>17375</v>
      </c>
      <c r="G82" s="21">
        <v>1737.5</v>
      </c>
      <c r="H82" s="21">
        <v>3200</v>
      </c>
      <c r="I82" s="21">
        <v>3570</v>
      </c>
      <c r="J82" s="21">
        <v>8507.5</v>
      </c>
    </row>
    <row r="83" spans="1:10">
      <c r="A83" s="24">
        <v>2012</v>
      </c>
      <c r="B83" s="25" t="s">
        <v>69</v>
      </c>
      <c r="C83" s="134" t="str">
        <f t="shared" si="1"/>
        <v>Motor Benzin</v>
      </c>
      <c r="D83" s="26" t="s">
        <v>41</v>
      </c>
      <c r="E83" s="20">
        <v>1</v>
      </c>
      <c r="F83" s="21">
        <v>1500</v>
      </c>
      <c r="G83" s="21">
        <v>150</v>
      </c>
      <c r="H83" s="21">
        <v>500</v>
      </c>
      <c r="I83" s="21">
        <v>344</v>
      </c>
      <c r="J83" s="21">
        <v>994</v>
      </c>
    </row>
    <row r="84" spans="1:10">
      <c r="A84" s="24">
        <v>2013</v>
      </c>
      <c r="B84" s="25" t="s">
        <v>72</v>
      </c>
      <c r="C84" s="134" t="str">
        <f t="shared" si="1"/>
        <v>Motor Dizel</v>
      </c>
      <c r="D84" s="26" t="s">
        <v>41</v>
      </c>
      <c r="E84" s="20">
        <v>3</v>
      </c>
      <c r="F84" s="21">
        <v>9048</v>
      </c>
      <c r="G84" s="21">
        <v>904.8</v>
      </c>
      <c r="H84" s="21">
        <v>1500</v>
      </c>
      <c r="I84" s="21">
        <v>1832.44</v>
      </c>
      <c r="J84" s="21">
        <v>4237.24</v>
      </c>
    </row>
    <row r="85" spans="1:10">
      <c r="A85" s="24">
        <v>2011</v>
      </c>
      <c r="B85" s="25" t="s">
        <v>69</v>
      </c>
      <c r="C85" s="134" t="str">
        <f t="shared" si="1"/>
        <v>Motor Benzin</v>
      </c>
      <c r="D85" s="26" t="s">
        <v>1475</v>
      </c>
      <c r="E85" s="20">
        <v>1</v>
      </c>
      <c r="F85" s="21">
        <v>1100</v>
      </c>
      <c r="G85" s="21">
        <v>110</v>
      </c>
      <c r="H85" s="21">
        <v>700</v>
      </c>
      <c r="I85" s="21">
        <v>305.60000000000002</v>
      </c>
      <c r="J85" s="21">
        <v>1115.5999999999999</v>
      </c>
    </row>
    <row r="86" spans="1:10">
      <c r="A86" s="27">
        <v>2010</v>
      </c>
      <c r="B86" s="28" t="s">
        <v>69</v>
      </c>
      <c r="C86" s="134" t="str">
        <f t="shared" si="1"/>
        <v>Motor Benzin</v>
      </c>
      <c r="D86" s="29" t="s">
        <v>52</v>
      </c>
      <c r="E86" s="22">
        <v>239</v>
      </c>
      <c r="F86" s="23">
        <v>578660.12</v>
      </c>
      <c r="G86" s="23">
        <v>57066.01</v>
      </c>
      <c r="H86" s="23">
        <v>118500</v>
      </c>
      <c r="I86" s="23">
        <v>119396.18</v>
      </c>
      <c r="J86" s="23">
        <v>294962.19</v>
      </c>
    </row>
    <row r="87" spans="1:10">
      <c r="A87" s="27">
        <v>2010</v>
      </c>
      <c r="B87" s="28" t="s">
        <v>72</v>
      </c>
      <c r="C87" s="134" t="str">
        <f t="shared" si="1"/>
        <v>Motor Dizel</v>
      </c>
      <c r="D87" s="29" t="s">
        <v>52</v>
      </c>
      <c r="E87" s="22">
        <v>370</v>
      </c>
      <c r="F87" s="23">
        <v>950683.68</v>
      </c>
      <c r="G87" s="23">
        <v>92411.85</v>
      </c>
      <c r="H87" s="23">
        <v>178500</v>
      </c>
      <c r="I87" s="23">
        <v>191204.85</v>
      </c>
      <c r="J87" s="23">
        <v>462116.7</v>
      </c>
    </row>
    <row r="88" spans="1:10">
      <c r="A88" s="27">
        <v>2011</v>
      </c>
      <c r="B88" s="28" t="s">
        <v>74</v>
      </c>
      <c r="C88" s="134" t="str">
        <f t="shared" si="1"/>
        <v>Specialist</v>
      </c>
      <c r="D88" s="29" t="s">
        <v>52</v>
      </c>
      <c r="E88" s="22">
        <v>1</v>
      </c>
      <c r="F88" s="23">
        <v>1950</v>
      </c>
      <c r="G88" s="23">
        <v>195</v>
      </c>
      <c r="H88" s="23">
        <v>500</v>
      </c>
      <c r="I88" s="23">
        <v>423.2</v>
      </c>
      <c r="J88" s="23">
        <v>1118.2</v>
      </c>
    </row>
    <row r="89" spans="1:10">
      <c r="A89" s="27">
        <v>2011</v>
      </c>
      <c r="B89" s="28" t="s">
        <v>69</v>
      </c>
      <c r="C89" s="134" t="str">
        <f t="shared" si="1"/>
        <v>Motor Benzin</v>
      </c>
      <c r="D89" s="29" t="s">
        <v>52</v>
      </c>
      <c r="E89" s="22">
        <v>294</v>
      </c>
      <c r="F89" s="23">
        <v>573055.72</v>
      </c>
      <c r="G89" s="23">
        <v>50161.07</v>
      </c>
      <c r="H89" s="23">
        <v>204100</v>
      </c>
      <c r="I89" s="23">
        <v>120939.49</v>
      </c>
      <c r="J89" s="23">
        <v>375200.56</v>
      </c>
    </row>
    <row r="90" spans="1:10">
      <c r="A90" s="27">
        <v>2011</v>
      </c>
      <c r="B90" s="28" t="s">
        <v>72</v>
      </c>
      <c r="C90" s="134" t="str">
        <f t="shared" si="1"/>
        <v>Motor Dizel</v>
      </c>
      <c r="D90" s="29" t="s">
        <v>52</v>
      </c>
      <c r="E90" s="22">
        <v>333</v>
      </c>
      <c r="F90" s="23">
        <v>776220.69</v>
      </c>
      <c r="G90" s="23">
        <v>74952.070000000007</v>
      </c>
      <c r="H90" s="23">
        <v>200000</v>
      </c>
      <c r="I90" s="23">
        <v>163915.64000000001</v>
      </c>
      <c r="J90" s="23">
        <v>438867.71</v>
      </c>
    </row>
    <row r="91" spans="1:10">
      <c r="A91" s="27">
        <v>2012</v>
      </c>
      <c r="B91" s="28" t="s">
        <v>74</v>
      </c>
      <c r="C91" s="134" t="str">
        <f t="shared" si="1"/>
        <v>Specialist</v>
      </c>
      <c r="D91" s="29" t="s">
        <v>52</v>
      </c>
      <c r="E91" s="22">
        <v>1</v>
      </c>
      <c r="F91" s="23">
        <v>4600</v>
      </c>
      <c r="G91" s="23">
        <v>460</v>
      </c>
      <c r="H91" s="23">
        <v>500</v>
      </c>
      <c r="I91" s="23">
        <v>889.6</v>
      </c>
      <c r="J91" s="23">
        <v>1849.6</v>
      </c>
    </row>
    <row r="92" spans="1:10">
      <c r="A92" s="27">
        <v>2012</v>
      </c>
      <c r="B92" s="28" t="s">
        <v>69</v>
      </c>
      <c r="C92" s="134" t="str">
        <f t="shared" si="1"/>
        <v>Motor Benzin</v>
      </c>
      <c r="D92" s="29" t="s">
        <v>52</v>
      </c>
      <c r="E92" s="22">
        <v>226</v>
      </c>
      <c r="F92" s="23">
        <v>445111.43</v>
      </c>
      <c r="G92" s="23">
        <v>43829.11</v>
      </c>
      <c r="H92" s="23">
        <v>191300</v>
      </c>
      <c r="I92" s="23">
        <v>107747.19</v>
      </c>
      <c r="J92" s="23">
        <v>342876.3</v>
      </c>
    </row>
    <row r="93" spans="1:10">
      <c r="A93" s="27">
        <v>2012</v>
      </c>
      <c r="B93" s="28" t="s">
        <v>72</v>
      </c>
      <c r="C93" s="134" t="str">
        <f t="shared" si="1"/>
        <v>Motor Dizel</v>
      </c>
      <c r="D93" s="29" t="s">
        <v>52</v>
      </c>
      <c r="E93" s="22">
        <v>325</v>
      </c>
      <c r="F93" s="23">
        <v>573427.79</v>
      </c>
      <c r="G93" s="23">
        <v>56458.65</v>
      </c>
      <c r="H93" s="23">
        <v>248800</v>
      </c>
      <c r="I93" s="23">
        <v>139167.07999999999</v>
      </c>
      <c r="J93" s="23">
        <v>444425.73</v>
      </c>
    </row>
    <row r="94" spans="1:10">
      <c r="A94" s="27">
        <v>2013</v>
      </c>
      <c r="B94" s="28" t="s">
        <v>69</v>
      </c>
      <c r="C94" s="134" t="str">
        <f t="shared" si="1"/>
        <v>Motor Benzin</v>
      </c>
      <c r="D94" s="29" t="s">
        <v>52</v>
      </c>
      <c r="E94" s="22">
        <v>159</v>
      </c>
      <c r="F94" s="23">
        <v>249946.96</v>
      </c>
      <c r="G94" s="23">
        <v>24794.65</v>
      </c>
      <c r="H94" s="23">
        <v>136700</v>
      </c>
      <c r="I94" s="23">
        <v>65510.51</v>
      </c>
      <c r="J94" s="23">
        <v>227005.16</v>
      </c>
    </row>
    <row r="95" spans="1:10">
      <c r="A95" s="27">
        <v>2013</v>
      </c>
      <c r="B95" s="28" t="s">
        <v>72</v>
      </c>
      <c r="C95" s="134" t="str">
        <f t="shared" si="1"/>
        <v>Motor Dizel</v>
      </c>
      <c r="D95" s="29" t="s">
        <v>52</v>
      </c>
      <c r="E95" s="22">
        <v>283</v>
      </c>
      <c r="F95" s="23">
        <v>502211.88</v>
      </c>
      <c r="G95" s="23">
        <v>49536.13</v>
      </c>
      <c r="H95" s="23">
        <v>227600</v>
      </c>
      <c r="I95" s="23">
        <v>123599.33</v>
      </c>
      <c r="J95" s="23">
        <v>400735.46</v>
      </c>
    </row>
    <row r="96" spans="1:10">
      <c r="A96" s="27">
        <v>2014</v>
      </c>
      <c r="B96" s="28" t="s">
        <v>69</v>
      </c>
      <c r="C96" s="134" t="str">
        <f t="shared" si="1"/>
        <v>Motor Benzin</v>
      </c>
      <c r="D96" s="29" t="s">
        <v>52</v>
      </c>
      <c r="E96" s="22">
        <v>142</v>
      </c>
      <c r="F96" s="23">
        <v>351152.38</v>
      </c>
      <c r="G96" s="23">
        <v>35115.160000000003</v>
      </c>
      <c r="H96" s="23">
        <v>122800</v>
      </c>
      <c r="I96" s="23">
        <v>81450.649999999994</v>
      </c>
      <c r="J96" s="23">
        <v>239365.81</v>
      </c>
    </row>
    <row r="97" spans="1:10">
      <c r="A97" s="27">
        <v>2014</v>
      </c>
      <c r="B97" s="28" t="s">
        <v>72</v>
      </c>
      <c r="C97" s="134" t="str">
        <f t="shared" si="1"/>
        <v>Motor Dizel</v>
      </c>
      <c r="D97" s="29" t="s">
        <v>52</v>
      </c>
      <c r="E97" s="22">
        <v>278</v>
      </c>
      <c r="F97" s="23">
        <v>507691.99</v>
      </c>
      <c r="G97" s="23">
        <v>50133.64</v>
      </c>
      <c r="H97" s="23">
        <v>220800</v>
      </c>
      <c r="I97" s="23">
        <v>123563.18</v>
      </c>
      <c r="J97" s="23">
        <v>394496.82</v>
      </c>
    </row>
    <row r="98" spans="1:10">
      <c r="A98" s="27">
        <v>2010</v>
      </c>
      <c r="B98" s="28" t="s">
        <v>74</v>
      </c>
      <c r="C98" s="134" t="str">
        <f t="shared" si="1"/>
        <v>Specialist</v>
      </c>
      <c r="D98" s="29" t="s">
        <v>38</v>
      </c>
      <c r="E98" s="22">
        <v>7</v>
      </c>
      <c r="F98" s="23">
        <v>18367.89</v>
      </c>
      <c r="G98" s="23">
        <v>1836.79</v>
      </c>
      <c r="H98" s="23">
        <v>3500</v>
      </c>
      <c r="I98" s="23">
        <v>3792.75</v>
      </c>
      <c r="J98" s="23">
        <v>9129.5400000000009</v>
      </c>
    </row>
    <row r="99" spans="1:10">
      <c r="A99" s="27">
        <v>2010</v>
      </c>
      <c r="B99" s="28" t="s">
        <v>69</v>
      </c>
      <c r="C99" s="134" t="str">
        <f t="shared" si="1"/>
        <v>Motor Benzin</v>
      </c>
      <c r="D99" s="29" t="s">
        <v>38</v>
      </c>
      <c r="E99" s="22">
        <v>161</v>
      </c>
      <c r="F99" s="23">
        <v>817440.95</v>
      </c>
      <c r="G99" s="23">
        <v>72955.72</v>
      </c>
      <c r="H99" s="23">
        <v>71000</v>
      </c>
      <c r="I99" s="23">
        <v>139762.07</v>
      </c>
      <c r="J99" s="23">
        <v>283717.78000000003</v>
      </c>
    </row>
    <row r="100" spans="1:10">
      <c r="A100" s="27">
        <v>2010</v>
      </c>
      <c r="B100" s="28" t="s">
        <v>72</v>
      </c>
      <c r="C100" s="134" t="str">
        <f t="shared" si="1"/>
        <v>Motor Dizel</v>
      </c>
      <c r="D100" s="29" t="s">
        <v>38</v>
      </c>
      <c r="E100" s="22">
        <v>355</v>
      </c>
      <c r="F100" s="23">
        <v>2769227.43</v>
      </c>
      <c r="G100" s="23">
        <v>263655</v>
      </c>
      <c r="H100" s="23">
        <v>170000</v>
      </c>
      <c r="I100" s="23">
        <v>490589.6</v>
      </c>
      <c r="J100" s="23">
        <v>924244.59</v>
      </c>
    </row>
    <row r="101" spans="1:10">
      <c r="A101" s="27">
        <v>2011</v>
      </c>
      <c r="B101" s="30" t="s">
        <v>74</v>
      </c>
      <c r="C101" s="134" t="str">
        <f t="shared" si="1"/>
        <v>Specialist</v>
      </c>
      <c r="D101" s="29" t="s">
        <v>38</v>
      </c>
      <c r="E101" s="22">
        <v>3</v>
      </c>
      <c r="F101" s="23">
        <v>4222.28</v>
      </c>
      <c r="G101" s="23">
        <v>422.23</v>
      </c>
      <c r="H101" s="23">
        <v>1800</v>
      </c>
      <c r="I101" s="23">
        <v>1031.1199999999999</v>
      </c>
      <c r="J101" s="23">
        <v>3253.35</v>
      </c>
    </row>
    <row r="102" spans="1:10">
      <c r="A102" s="27">
        <v>2011</v>
      </c>
      <c r="B102" s="28" t="s">
        <v>69</v>
      </c>
      <c r="C102" s="134" t="str">
        <f t="shared" si="1"/>
        <v>Motor Benzin</v>
      </c>
      <c r="D102" s="29" t="s">
        <v>38</v>
      </c>
      <c r="E102" s="22">
        <v>229</v>
      </c>
      <c r="F102" s="23">
        <v>881543.98</v>
      </c>
      <c r="G102" s="23">
        <v>83578.05</v>
      </c>
      <c r="H102" s="23">
        <v>164600</v>
      </c>
      <c r="I102" s="23">
        <v>173433.37</v>
      </c>
      <c r="J102" s="23">
        <v>421611.42</v>
      </c>
    </row>
    <row r="103" spans="1:10">
      <c r="A103" s="27">
        <v>2011</v>
      </c>
      <c r="B103" s="28" t="s">
        <v>72</v>
      </c>
      <c r="C103" s="134" t="str">
        <f t="shared" si="1"/>
        <v>Motor Dizel</v>
      </c>
      <c r="D103" s="29" t="s">
        <v>38</v>
      </c>
      <c r="E103" s="22">
        <v>253</v>
      </c>
      <c r="F103" s="23">
        <v>1770787.83</v>
      </c>
      <c r="G103" s="23">
        <v>159222.78</v>
      </c>
      <c r="H103" s="23">
        <v>154600</v>
      </c>
      <c r="I103" s="23">
        <v>303162.23999999999</v>
      </c>
      <c r="J103" s="23">
        <v>616985.03</v>
      </c>
    </row>
    <row r="104" spans="1:10">
      <c r="A104" s="27">
        <v>2011</v>
      </c>
      <c r="B104" s="28"/>
      <c r="C104" s="134" t="str">
        <f t="shared" si="1"/>
        <v>Unknown</v>
      </c>
      <c r="D104" s="29" t="s">
        <v>38</v>
      </c>
      <c r="E104" s="22">
        <v>1</v>
      </c>
      <c r="F104" s="23">
        <v>4050</v>
      </c>
      <c r="G104" s="23">
        <v>405</v>
      </c>
      <c r="H104" s="23">
        <v>900</v>
      </c>
      <c r="I104" s="23">
        <v>856.8</v>
      </c>
      <c r="J104" s="23">
        <v>2161.8000000000002</v>
      </c>
    </row>
    <row r="105" spans="1:10">
      <c r="A105" s="27">
        <v>2012</v>
      </c>
      <c r="B105" s="28" t="s">
        <v>74</v>
      </c>
      <c r="C105" s="134" t="str">
        <f t="shared" si="1"/>
        <v>Specialist</v>
      </c>
      <c r="D105" s="29" t="s">
        <v>38</v>
      </c>
      <c r="E105" s="22">
        <v>2</v>
      </c>
      <c r="F105" s="23">
        <v>2302.1999999999998</v>
      </c>
      <c r="G105" s="23">
        <v>230.22</v>
      </c>
      <c r="H105" s="23">
        <v>1600</v>
      </c>
      <c r="I105" s="23">
        <v>661.18</v>
      </c>
      <c r="J105" s="23">
        <v>2491.4</v>
      </c>
    </row>
    <row r="106" spans="1:10">
      <c r="A106" s="27">
        <v>2012</v>
      </c>
      <c r="B106" s="28" t="s">
        <v>69</v>
      </c>
      <c r="C106" s="134" t="str">
        <f t="shared" si="1"/>
        <v>Motor Benzin</v>
      </c>
      <c r="D106" s="29" t="s">
        <v>38</v>
      </c>
      <c r="E106" s="22">
        <v>187</v>
      </c>
      <c r="F106" s="23">
        <v>574592.72</v>
      </c>
      <c r="G106" s="23">
        <v>53284.23</v>
      </c>
      <c r="H106" s="23">
        <v>137300</v>
      </c>
      <c r="I106" s="23">
        <v>115748.19</v>
      </c>
      <c r="J106" s="23">
        <v>306332.42</v>
      </c>
    </row>
    <row r="107" spans="1:10">
      <c r="A107" s="27">
        <v>2012</v>
      </c>
      <c r="B107" s="28" t="s">
        <v>72</v>
      </c>
      <c r="C107" s="134" t="str">
        <f t="shared" si="1"/>
        <v>Motor Dizel</v>
      </c>
      <c r="D107" s="29" t="s">
        <v>38</v>
      </c>
      <c r="E107" s="22">
        <v>379</v>
      </c>
      <c r="F107" s="23">
        <v>1782440.16</v>
      </c>
      <c r="G107" s="23">
        <v>110729.29</v>
      </c>
      <c r="H107" s="23">
        <v>190800</v>
      </c>
      <c r="I107" s="23">
        <v>225411.49</v>
      </c>
      <c r="J107" s="23">
        <v>526940.78</v>
      </c>
    </row>
    <row r="108" spans="1:10">
      <c r="A108" s="27">
        <v>2013</v>
      </c>
      <c r="B108" s="28" t="s">
        <v>69</v>
      </c>
      <c r="C108" s="134" t="str">
        <f t="shared" si="1"/>
        <v>Motor Benzin</v>
      </c>
      <c r="D108" s="29" t="s">
        <v>38</v>
      </c>
      <c r="E108" s="22">
        <v>148</v>
      </c>
      <c r="F108" s="23">
        <v>474683</v>
      </c>
      <c r="G108" s="23">
        <v>43972.4</v>
      </c>
      <c r="H108" s="23">
        <v>117600</v>
      </c>
      <c r="I108" s="23">
        <v>96211.17</v>
      </c>
      <c r="J108" s="23">
        <v>257783.57</v>
      </c>
    </row>
    <row r="109" spans="1:10">
      <c r="A109" s="27">
        <v>2013</v>
      </c>
      <c r="B109" s="28" t="s">
        <v>72</v>
      </c>
      <c r="C109" s="134" t="str">
        <f t="shared" si="1"/>
        <v>Motor Dizel</v>
      </c>
      <c r="D109" s="29" t="s">
        <v>38</v>
      </c>
      <c r="E109" s="22">
        <v>271</v>
      </c>
      <c r="F109" s="23">
        <v>1244398.45</v>
      </c>
      <c r="G109" s="23">
        <v>90101.32</v>
      </c>
      <c r="H109" s="23">
        <v>178000</v>
      </c>
      <c r="I109" s="23">
        <v>185940.33</v>
      </c>
      <c r="J109" s="23">
        <v>454041.65</v>
      </c>
    </row>
    <row r="110" spans="1:10">
      <c r="A110" s="27">
        <v>2014</v>
      </c>
      <c r="B110" s="28" t="s">
        <v>69</v>
      </c>
      <c r="C110" s="134" t="str">
        <f t="shared" si="1"/>
        <v>Motor Benzin</v>
      </c>
      <c r="D110" s="29" t="s">
        <v>38</v>
      </c>
      <c r="E110" s="22">
        <v>157</v>
      </c>
      <c r="F110" s="23">
        <v>437969.52</v>
      </c>
      <c r="G110" s="23">
        <v>41936.17</v>
      </c>
      <c r="H110" s="23">
        <v>124400</v>
      </c>
      <c r="I110" s="23">
        <v>93711.52</v>
      </c>
      <c r="J110" s="23">
        <v>260047.69</v>
      </c>
    </row>
    <row r="111" spans="1:10">
      <c r="A111" s="27">
        <v>2014</v>
      </c>
      <c r="B111" s="28" t="s">
        <v>72</v>
      </c>
      <c r="C111" s="134" t="str">
        <f t="shared" si="1"/>
        <v>Motor Dizel</v>
      </c>
      <c r="D111" s="29" t="s">
        <v>38</v>
      </c>
      <c r="E111" s="22">
        <v>273</v>
      </c>
      <c r="F111" s="23">
        <v>1026790.64</v>
      </c>
      <c r="G111" s="23">
        <v>84104.25</v>
      </c>
      <c r="H111" s="23">
        <v>193600</v>
      </c>
      <c r="I111" s="23">
        <v>178999.41</v>
      </c>
      <c r="J111" s="23">
        <v>456703.66</v>
      </c>
    </row>
    <row r="112" spans="1:10">
      <c r="A112" s="27">
        <v>2014</v>
      </c>
      <c r="B112" s="28" t="s">
        <v>75</v>
      </c>
      <c r="C112" s="134" t="str">
        <f t="shared" si="1"/>
        <v>Motor Hibrid</v>
      </c>
      <c r="D112" s="29" t="s">
        <v>38</v>
      </c>
      <c r="E112" s="22">
        <v>1</v>
      </c>
      <c r="F112" s="23">
        <v>7921.9</v>
      </c>
      <c r="G112" s="23">
        <v>0</v>
      </c>
      <c r="H112" s="23">
        <v>0</v>
      </c>
      <c r="I112" s="23">
        <v>0</v>
      </c>
      <c r="J112" s="23">
        <v>0</v>
      </c>
    </row>
    <row r="113" spans="1:10">
      <c r="A113" s="27">
        <v>2010</v>
      </c>
      <c r="B113" s="30" t="s">
        <v>69</v>
      </c>
      <c r="C113" s="134" t="str">
        <f t="shared" si="1"/>
        <v>Motor Benzin</v>
      </c>
      <c r="D113" s="29" t="s">
        <v>133</v>
      </c>
      <c r="E113" s="22">
        <v>2</v>
      </c>
      <c r="F113" s="23">
        <v>10468</v>
      </c>
      <c r="G113" s="23">
        <v>1046.8</v>
      </c>
      <c r="H113" s="23">
        <v>1000</v>
      </c>
      <c r="I113" s="23">
        <v>2002.37</v>
      </c>
      <c r="J113" s="23">
        <v>4049.17</v>
      </c>
    </row>
    <row r="114" spans="1:10">
      <c r="A114" s="27">
        <v>2010</v>
      </c>
      <c r="B114" s="28" t="s">
        <v>72</v>
      </c>
      <c r="C114" s="134" t="str">
        <f t="shared" si="1"/>
        <v>Motor Dizel</v>
      </c>
      <c r="D114" s="29" t="s">
        <v>133</v>
      </c>
      <c r="E114" s="22">
        <v>3</v>
      </c>
      <c r="F114" s="23">
        <v>252227.23</v>
      </c>
      <c r="G114" s="23">
        <v>25222.720000000001</v>
      </c>
      <c r="H114" s="23">
        <v>1500</v>
      </c>
      <c r="I114" s="23">
        <v>44631.99</v>
      </c>
      <c r="J114" s="23">
        <v>71354.720000000001</v>
      </c>
    </row>
    <row r="115" spans="1:10">
      <c r="A115" s="27">
        <v>2011</v>
      </c>
      <c r="B115" s="30" t="s">
        <v>74</v>
      </c>
      <c r="C115" s="134" t="str">
        <f t="shared" si="1"/>
        <v>Specialist</v>
      </c>
      <c r="D115" s="29" t="s">
        <v>133</v>
      </c>
      <c r="E115" s="22">
        <v>3</v>
      </c>
      <c r="F115" s="23">
        <v>18900</v>
      </c>
      <c r="G115" s="23">
        <v>1890</v>
      </c>
      <c r="H115" s="23">
        <v>1500</v>
      </c>
      <c r="I115" s="23">
        <v>3566.4</v>
      </c>
      <c r="J115" s="23">
        <v>6956.4</v>
      </c>
    </row>
    <row r="116" spans="1:10">
      <c r="A116" s="27">
        <v>2012</v>
      </c>
      <c r="B116" s="28" t="s">
        <v>74</v>
      </c>
      <c r="C116" s="134" t="str">
        <f t="shared" si="1"/>
        <v>Specialist</v>
      </c>
      <c r="D116" s="29" t="s">
        <v>133</v>
      </c>
      <c r="E116" s="22">
        <v>3</v>
      </c>
      <c r="F116" s="23">
        <v>6000</v>
      </c>
      <c r="G116" s="23">
        <v>600</v>
      </c>
      <c r="H116" s="23">
        <v>1500</v>
      </c>
      <c r="I116" s="23">
        <v>1296</v>
      </c>
      <c r="J116" s="23">
        <v>3396</v>
      </c>
    </row>
    <row r="117" spans="1:10">
      <c r="A117" s="27">
        <v>2012</v>
      </c>
      <c r="B117" s="28" t="s">
        <v>69</v>
      </c>
      <c r="C117" s="134" t="str">
        <f t="shared" si="1"/>
        <v>Motor Benzin</v>
      </c>
      <c r="D117" s="29" t="s">
        <v>133</v>
      </c>
      <c r="E117" s="22">
        <v>1</v>
      </c>
      <c r="F117" s="23">
        <v>3200</v>
      </c>
      <c r="G117" s="23">
        <v>320</v>
      </c>
      <c r="H117" s="23">
        <v>1500</v>
      </c>
      <c r="I117" s="23">
        <v>803.2</v>
      </c>
      <c r="J117" s="23">
        <v>2623.2</v>
      </c>
    </row>
    <row r="118" spans="1:10">
      <c r="A118" s="27">
        <v>2012</v>
      </c>
      <c r="B118" s="28" t="s">
        <v>72</v>
      </c>
      <c r="C118" s="134" t="str">
        <f t="shared" si="1"/>
        <v>Motor Dizel</v>
      </c>
      <c r="D118" s="29" t="s">
        <v>133</v>
      </c>
      <c r="E118" s="22">
        <v>2</v>
      </c>
      <c r="F118" s="23">
        <v>15885.9</v>
      </c>
      <c r="G118" s="23">
        <v>1588.58</v>
      </c>
      <c r="H118" s="23">
        <v>1000</v>
      </c>
      <c r="I118" s="23">
        <v>2955.91</v>
      </c>
      <c r="J118" s="23">
        <v>5544.49</v>
      </c>
    </row>
    <row r="119" spans="1:10">
      <c r="A119" s="27">
        <v>2013</v>
      </c>
      <c r="B119" s="28" t="s">
        <v>69</v>
      </c>
      <c r="C119" s="134" t="str">
        <f t="shared" si="1"/>
        <v>Motor Benzin</v>
      </c>
      <c r="D119" s="29" t="s">
        <v>133</v>
      </c>
      <c r="E119" s="22">
        <v>1</v>
      </c>
      <c r="F119" s="23">
        <v>2950</v>
      </c>
      <c r="G119" s="23">
        <v>295</v>
      </c>
      <c r="H119" s="23">
        <v>500</v>
      </c>
      <c r="I119" s="23">
        <v>599.20000000000005</v>
      </c>
      <c r="J119" s="23">
        <v>1394.2</v>
      </c>
    </row>
    <row r="120" spans="1:10">
      <c r="A120" s="27">
        <v>2010</v>
      </c>
      <c r="B120" s="28" t="s">
        <v>74</v>
      </c>
      <c r="C120" s="134" t="str">
        <f t="shared" si="1"/>
        <v>Specialist</v>
      </c>
      <c r="D120" s="29" t="s">
        <v>44</v>
      </c>
      <c r="E120" s="22">
        <v>7</v>
      </c>
      <c r="F120" s="23">
        <v>4563.1899999999996</v>
      </c>
      <c r="G120" s="23">
        <v>456.32</v>
      </c>
      <c r="H120" s="23">
        <v>3500</v>
      </c>
      <c r="I120" s="23">
        <v>1363.12</v>
      </c>
      <c r="J120" s="23">
        <v>5319.44</v>
      </c>
    </row>
    <row r="121" spans="1:10">
      <c r="A121" s="27">
        <v>2010</v>
      </c>
      <c r="B121" s="28" t="s">
        <v>69</v>
      </c>
      <c r="C121" s="134" t="str">
        <f t="shared" si="1"/>
        <v>Motor Benzin</v>
      </c>
      <c r="D121" s="29" t="s">
        <v>44</v>
      </c>
      <c r="E121" s="22">
        <v>19</v>
      </c>
      <c r="F121" s="23">
        <v>218893.05</v>
      </c>
      <c r="G121" s="23">
        <v>21889.31</v>
      </c>
      <c r="H121" s="23">
        <v>9500</v>
      </c>
      <c r="I121" s="23">
        <v>40045.18</v>
      </c>
      <c r="J121" s="23">
        <v>71434.48</v>
      </c>
    </row>
    <row r="122" spans="1:10">
      <c r="A122" s="27">
        <v>2010</v>
      </c>
      <c r="B122" s="28" t="s">
        <v>72</v>
      </c>
      <c r="C122" s="134" t="str">
        <f t="shared" si="1"/>
        <v>Motor Dizel</v>
      </c>
      <c r="D122" s="29" t="s">
        <v>44</v>
      </c>
      <c r="E122" s="22">
        <v>4</v>
      </c>
      <c r="F122" s="23">
        <v>34142.92</v>
      </c>
      <c r="G122" s="23">
        <v>3414.29</v>
      </c>
      <c r="H122" s="23">
        <v>2000</v>
      </c>
      <c r="I122" s="23">
        <v>6329.15</v>
      </c>
      <c r="J122" s="23">
        <v>11743.45</v>
      </c>
    </row>
    <row r="123" spans="1:10">
      <c r="A123" s="27">
        <v>2011</v>
      </c>
      <c r="B123" s="28" t="s">
        <v>74</v>
      </c>
      <c r="C123" s="134" t="str">
        <f t="shared" si="1"/>
        <v>Specialist</v>
      </c>
      <c r="D123" s="29" t="s">
        <v>44</v>
      </c>
      <c r="E123" s="22">
        <v>7</v>
      </c>
      <c r="F123" s="23">
        <v>3491.37</v>
      </c>
      <c r="G123" s="23">
        <v>349.14</v>
      </c>
      <c r="H123" s="23">
        <v>3500</v>
      </c>
      <c r="I123" s="23">
        <v>1174.48</v>
      </c>
      <c r="J123" s="23">
        <v>5023.62</v>
      </c>
    </row>
    <row r="124" spans="1:10">
      <c r="A124" s="27">
        <v>2011</v>
      </c>
      <c r="B124" s="28" t="s">
        <v>69</v>
      </c>
      <c r="C124" s="134" t="str">
        <f t="shared" si="1"/>
        <v>Motor Benzin</v>
      </c>
      <c r="D124" s="29" t="s">
        <v>44</v>
      </c>
      <c r="E124" s="22">
        <v>9</v>
      </c>
      <c r="F124" s="23">
        <v>10254.629999999999</v>
      </c>
      <c r="G124" s="23">
        <v>1025.46</v>
      </c>
      <c r="H124" s="23">
        <v>4500</v>
      </c>
      <c r="I124" s="23">
        <v>2524.81</v>
      </c>
      <c r="J124" s="23">
        <v>8050.28</v>
      </c>
    </row>
    <row r="125" spans="1:10">
      <c r="A125" s="27">
        <v>2011</v>
      </c>
      <c r="B125" s="28" t="s">
        <v>72</v>
      </c>
      <c r="C125" s="134" t="str">
        <f t="shared" si="1"/>
        <v>Motor Dizel</v>
      </c>
      <c r="D125" s="29" t="s">
        <v>44</v>
      </c>
      <c r="E125" s="22">
        <v>1</v>
      </c>
      <c r="F125" s="23">
        <v>7450</v>
      </c>
      <c r="G125" s="23">
        <v>745</v>
      </c>
      <c r="H125" s="23">
        <v>500</v>
      </c>
      <c r="I125" s="23">
        <v>1391.2</v>
      </c>
      <c r="J125" s="23">
        <v>2636.2</v>
      </c>
    </row>
    <row r="126" spans="1:10">
      <c r="A126" s="27">
        <v>2012</v>
      </c>
      <c r="B126" s="28" t="s">
        <v>74</v>
      </c>
      <c r="C126" s="134" t="str">
        <f t="shared" si="1"/>
        <v>Specialist</v>
      </c>
      <c r="D126" s="29" t="s">
        <v>44</v>
      </c>
      <c r="E126" s="22">
        <v>1</v>
      </c>
      <c r="F126" s="23">
        <v>113</v>
      </c>
      <c r="G126" s="23">
        <v>11.3</v>
      </c>
      <c r="H126" s="23">
        <v>500</v>
      </c>
      <c r="I126" s="23">
        <v>99.89</v>
      </c>
      <c r="J126" s="23">
        <v>611.19000000000005</v>
      </c>
    </row>
    <row r="127" spans="1:10">
      <c r="A127" s="27">
        <v>2012</v>
      </c>
      <c r="B127" s="28" t="s">
        <v>69</v>
      </c>
      <c r="C127" s="134" t="str">
        <f t="shared" si="1"/>
        <v>Motor Benzin</v>
      </c>
      <c r="D127" s="29" t="s">
        <v>44</v>
      </c>
      <c r="E127" s="22">
        <v>5</v>
      </c>
      <c r="F127" s="23">
        <v>4046.98</v>
      </c>
      <c r="G127" s="23">
        <v>404.69</v>
      </c>
      <c r="H127" s="23">
        <v>2000</v>
      </c>
      <c r="I127" s="23">
        <v>1032.26</v>
      </c>
      <c r="J127" s="23">
        <v>3436.95</v>
      </c>
    </row>
    <row r="128" spans="1:10">
      <c r="A128" s="27">
        <v>2012</v>
      </c>
      <c r="B128" s="28" t="s">
        <v>72</v>
      </c>
      <c r="C128" s="134" t="str">
        <f t="shared" si="1"/>
        <v>Motor Dizel</v>
      </c>
      <c r="D128" s="29" t="s">
        <v>44</v>
      </c>
      <c r="E128" s="22">
        <v>1</v>
      </c>
      <c r="F128" s="23">
        <v>1897.61</v>
      </c>
      <c r="G128" s="23">
        <v>189.76</v>
      </c>
      <c r="H128" s="23">
        <v>500</v>
      </c>
      <c r="I128" s="23">
        <v>413.98</v>
      </c>
      <c r="J128" s="23">
        <v>1103.74</v>
      </c>
    </row>
    <row r="129" spans="1:10">
      <c r="A129" s="27">
        <v>2013</v>
      </c>
      <c r="B129" s="28" t="s">
        <v>69</v>
      </c>
      <c r="C129" s="134" t="str">
        <f t="shared" si="1"/>
        <v>Motor Benzin</v>
      </c>
      <c r="D129" s="29" t="s">
        <v>44</v>
      </c>
      <c r="E129" s="22">
        <v>3</v>
      </c>
      <c r="F129" s="23">
        <v>4440.7299999999996</v>
      </c>
      <c r="G129" s="23">
        <v>444.06</v>
      </c>
      <c r="H129" s="23">
        <v>1500</v>
      </c>
      <c r="I129" s="23">
        <v>1021.55</v>
      </c>
      <c r="J129" s="23">
        <v>2965.61</v>
      </c>
    </row>
    <row r="130" spans="1:10">
      <c r="A130" s="27">
        <v>2014</v>
      </c>
      <c r="B130" s="28" t="s">
        <v>69</v>
      </c>
      <c r="C130" s="134" t="str">
        <f t="shared" si="1"/>
        <v>Motor Benzin</v>
      </c>
      <c r="D130" s="29" t="s">
        <v>44</v>
      </c>
      <c r="E130" s="22">
        <v>9</v>
      </c>
      <c r="F130" s="23">
        <v>10349.6</v>
      </c>
      <c r="G130" s="23">
        <v>1034.94</v>
      </c>
      <c r="H130" s="23">
        <v>4700</v>
      </c>
      <c r="I130" s="23">
        <v>2573.5</v>
      </c>
      <c r="J130" s="23">
        <v>8308.44</v>
      </c>
    </row>
    <row r="131" spans="1:10">
      <c r="A131" s="27">
        <v>2014</v>
      </c>
      <c r="B131" s="28" t="s">
        <v>72</v>
      </c>
      <c r="C131" s="134" t="str">
        <f t="shared" ref="C131:C194" si="2">IFERROR(VLOOKUP(B131, $L$2:$M$8, 2, FALSE), "Unknown")</f>
        <v>Motor Dizel</v>
      </c>
      <c r="D131" s="29" t="s">
        <v>44</v>
      </c>
      <c r="E131" s="22">
        <v>2</v>
      </c>
      <c r="F131" s="23">
        <v>2132.29</v>
      </c>
      <c r="G131" s="23">
        <v>213.22</v>
      </c>
      <c r="H131" s="23">
        <v>1000</v>
      </c>
      <c r="I131" s="23">
        <v>535.28</v>
      </c>
      <c r="J131" s="23">
        <v>1748.5</v>
      </c>
    </row>
    <row r="132" spans="1:10">
      <c r="A132" s="27">
        <v>2014</v>
      </c>
      <c r="B132" s="28" t="s">
        <v>87</v>
      </c>
      <c r="C132" s="134" t="str">
        <f t="shared" si="2"/>
        <v>Motor Hibrid</v>
      </c>
      <c r="D132" s="29" t="s">
        <v>44</v>
      </c>
      <c r="E132" s="22">
        <v>1</v>
      </c>
      <c r="F132" s="23">
        <v>650</v>
      </c>
      <c r="G132" s="23">
        <v>65</v>
      </c>
      <c r="H132" s="23">
        <v>500</v>
      </c>
      <c r="I132" s="23">
        <v>194.4</v>
      </c>
      <c r="J132" s="23">
        <v>759.4</v>
      </c>
    </row>
    <row r="133" spans="1:10">
      <c r="A133" s="27">
        <v>2010</v>
      </c>
      <c r="B133" s="28" t="s">
        <v>69</v>
      </c>
      <c r="C133" s="134" t="str">
        <f t="shared" si="2"/>
        <v>Motor Benzin</v>
      </c>
      <c r="D133" s="29" t="s">
        <v>71</v>
      </c>
      <c r="E133" s="22">
        <v>139</v>
      </c>
      <c r="F133" s="23">
        <v>761106.63</v>
      </c>
      <c r="G133" s="23">
        <v>74720.66</v>
      </c>
      <c r="H133" s="23">
        <v>68000</v>
      </c>
      <c r="I133" s="23">
        <v>142388.37</v>
      </c>
      <c r="J133" s="23">
        <v>285109.03000000003</v>
      </c>
    </row>
    <row r="134" spans="1:10">
      <c r="A134" s="27">
        <v>2010</v>
      </c>
      <c r="B134" s="28" t="s">
        <v>72</v>
      </c>
      <c r="C134" s="134" t="str">
        <f t="shared" si="2"/>
        <v>Motor Dizel</v>
      </c>
      <c r="D134" s="29" t="s">
        <v>71</v>
      </c>
      <c r="E134" s="22">
        <v>133</v>
      </c>
      <c r="F134" s="23">
        <v>1144087.71</v>
      </c>
      <c r="G134" s="23">
        <v>104130.84</v>
      </c>
      <c r="H134" s="23">
        <v>61500</v>
      </c>
      <c r="I134" s="23">
        <v>193110.28</v>
      </c>
      <c r="J134" s="23">
        <v>358741.12</v>
      </c>
    </row>
    <row r="135" spans="1:10">
      <c r="A135" s="27">
        <v>2011</v>
      </c>
      <c r="B135" s="28" t="s">
        <v>69</v>
      </c>
      <c r="C135" s="134" t="str">
        <f t="shared" si="2"/>
        <v>Motor Benzin</v>
      </c>
      <c r="D135" s="29" t="s">
        <v>71</v>
      </c>
      <c r="E135" s="22">
        <v>131</v>
      </c>
      <c r="F135" s="23">
        <v>348287.72</v>
      </c>
      <c r="G135" s="23">
        <v>34047.99</v>
      </c>
      <c r="H135" s="23">
        <v>83300</v>
      </c>
      <c r="I135" s="23">
        <v>73252.460000000006</v>
      </c>
      <c r="J135" s="23">
        <v>190600.45</v>
      </c>
    </row>
    <row r="136" spans="1:10">
      <c r="A136" s="27">
        <v>2011</v>
      </c>
      <c r="B136" s="28" t="s">
        <v>72</v>
      </c>
      <c r="C136" s="134" t="str">
        <f t="shared" si="2"/>
        <v>Motor Dizel</v>
      </c>
      <c r="D136" s="29" t="s">
        <v>71</v>
      </c>
      <c r="E136" s="22">
        <v>122</v>
      </c>
      <c r="F136" s="23">
        <v>703897.56</v>
      </c>
      <c r="G136" s="23">
        <v>63809.760000000002</v>
      </c>
      <c r="H136" s="23">
        <v>63400</v>
      </c>
      <c r="I136" s="23">
        <v>122449.17</v>
      </c>
      <c r="J136" s="23">
        <v>249658.93</v>
      </c>
    </row>
    <row r="137" spans="1:10">
      <c r="A137" s="27">
        <v>2012</v>
      </c>
      <c r="B137" s="28" t="s">
        <v>69</v>
      </c>
      <c r="C137" s="134" t="str">
        <f t="shared" si="2"/>
        <v>Motor Benzin</v>
      </c>
      <c r="D137" s="29" t="s">
        <v>71</v>
      </c>
      <c r="E137" s="22">
        <v>73</v>
      </c>
      <c r="F137" s="23">
        <v>132803.94</v>
      </c>
      <c r="G137" s="23">
        <v>12950.39</v>
      </c>
      <c r="H137" s="23">
        <v>54400</v>
      </c>
      <c r="I137" s="23">
        <v>31496.65</v>
      </c>
      <c r="J137" s="23">
        <v>98847.039999999994</v>
      </c>
    </row>
    <row r="138" spans="1:10">
      <c r="A138" s="27">
        <v>2012</v>
      </c>
      <c r="B138" s="28" t="s">
        <v>72</v>
      </c>
      <c r="C138" s="134" t="str">
        <f t="shared" si="2"/>
        <v>Motor Dizel</v>
      </c>
      <c r="D138" s="29" t="s">
        <v>71</v>
      </c>
      <c r="E138" s="22">
        <v>101</v>
      </c>
      <c r="F138" s="23">
        <v>446283.28</v>
      </c>
      <c r="G138" s="23">
        <v>43678.32</v>
      </c>
      <c r="H138" s="23">
        <v>67500</v>
      </c>
      <c r="I138" s="23">
        <v>87673.83</v>
      </c>
      <c r="J138" s="23">
        <v>198852.15</v>
      </c>
    </row>
    <row r="139" spans="1:10">
      <c r="A139" s="27">
        <v>2013</v>
      </c>
      <c r="B139" s="28" t="s">
        <v>69</v>
      </c>
      <c r="C139" s="134" t="str">
        <f t="shared" si="2"/>
        <v>Motor Benzin</v>
      </c>
      <c r="D139" s="29" t="s">
        <v>71</v>
      </c>
      <c r="E139" s="22">
        <v>57</v>
      </c>
      <c r="F139" s="23">
        <v>108009.29</v>
      </c>
      <c r="G139" s="23">
        <v>10700.91</v>
      </c>
      <c r="H139" s="23">
        <v>42000</v>
      </c>
      <c r="I139" s="23">
        <v>25553.59</v>
      </c>
      <c r="J139" s="23">
        <v>78254.5</v>
      </c>
    </row>
    <row r="140" spans="1:10">
      <c r="A140" s="27">
        <v>2013</v>
      </c>
      <c r="B140" s="28" t="s">
        <v>72</v>
      </c>
      <c r="C140" s="134" t="str">
        <f t="shared" si="2"/>
        <v>Motor Dizel</v>
      </c>
      <c r="D140" s="29" t="s">
        <v>71</v>
      </c>
      <c r="E140" s="22">
        <v>75</v>
      </c>
      <c r="F140" s="23">
        <v>246375.44</v>
      </c>
      <c r="G140" s="23">
        <v>22672.5</v>
      </c>
      <c r="H140" s="23">
        <v>52300</v>
      </c>
      <c r="I140" s="23">
        <v>48271.59</v>
      </c>
      <c r="J140" s="23">
        <v>123244.09</v>
      </c>
    </row>
    <row r="141" spans="1:10">
      <c r="A141" s="27">
        <v>2014</v>
      </c>
      <c r="B141" s="28" t="s">
        <v>69</v>
      </c>
      <c r="C141" s="134" t="str">
        <f t="shared" si="2"/>
        <v>Motor Benzin</v>
      </c>
      <c r="D141" s="29" t="s">
        <v>71</v>
      </c>
      <c r="E141" s="22">
        <v>58</v>
      </c>
      <c r="F141" s="23">
        <v>107584.17</v>
      </c>
      <c r="G141" s="23">
        <v>10521.58</v>
      </c>
      <c r="H141" s="23">
        <v>42000</v>
      </c>
      <c r="I141" s="23">
        <v>25237.99</v>
      </c>
      <c r="J141" s="23">
        <v>77759.570000000007</v>
      </c>
    </row>
    <row r="142" spans="1:10">
      <c r="A142" s="27">
        <v>2014</v>
      </c>
      <c r="B142" s="28" t="s">
        <v>72</v>
      </c>
      <c r="C142" s="134" t="str">
        <f t="shared" si="2"/>
        <v>Motor Dizel</v>
      </c>
      <c r="D142" s="29" t="s">
        <v>71</v>
      </c>
      <c r="E142" s="22">
        <v>106</v>
      </c>
      <c r="F142" s="23">
        <v>414617.03</v>
      </c>
      <c r="G142" s="23">
        <v>39086.589999999997</v>
      </c>
      <c r="H142" s="23">
        <v>73300</v>
      </c>
      <c r="I142" s="23">
        <v>80520.34</v>
      </c>
      <c r="J142" s="23">
        <v>192906.93</v>
      </c>
    </row>
    <row r="143" spans="1:10">
      <c r="A143" s="27">
        <v>2010</v>
      </c>
      <c r="B143" s="28" t="s">
        <v>69</v>
      </c>
      <c r="C143" s="134" t="str">
        <f t="shared" si="2"/>
        <v>Motor Benzin</v>
      </c>
      <c r="D143" s="29" t="s">
        <v>78</v>
      </c>
      <c r="E143" s="22">
        <v>1</v>
      </c>
      <c r="F143" s="23">
        <v>1470</v>
      </c>
      <c r="G143" s="23">
        <v>147</v>
      </c>
      <c r="H143" s="23">
        <v>500</v>
      </c>
      <c r="I143" s="23">
        <v>338.72</v>
      </c>
      <c r="J143" s="23">
        <v>985.72</v>
      </c>
    </row>
    <row r="144" spans="1:10">
      <c r="A144" s="27">
        <v>2011</v>
      </c>
      <c r="B144" s="28" t="s">
        <v>72</v>
      </c>
      <c r="C144" s="134" t="str">
        <f t="shared" si="2"/>
        <v>Motor Dizel</v>
      </c>
      <c r="D144" s="29" t="s">
        <v>78</v>
      </c>
      <c r="E144" s="22">
        <v>1</v>
      </c>
      <c r="F144" s="23">
        <v>3050</v>
      </c>
      <c r="G144" s="23">
        <v>305</v>
      </c>
      <c r="H144" s="23">
        <v>500</v>
      </c>
      <c r="I144" s="23">
        <v>616.79999999999995</v>
      </c>
      <c r="J144" s="23">
        <v>1421.8</v>
      </c>
    </row>
    <row r="145" spans="1:10" ht="15" customHeight="1">
      <c r="A145" s="27">
        <v>2012</v>
      </c>
      <c r="B145" s="28" t="s">
        <v>69</v>
      </c>
      <c r="C145" s="134" t="str">
        <f t="shared" si="2"/>
        <v>Motor Benzin</v>
      </c>
      <c r="D145" s="29" t="s">
        <v>78</v>
      </c>
      <c r="E145" s="22">
        <v>1</v>
      </c>
      <c r="F145" s="23">
        <v>1572.5</v>
      </c>
      <c r="G145" s="23">
        <v>157.25</v>
      </c>
      <c r="H145" s="23">
        <v>700</v>
      </c>
      <c r="I145" s="23">
        <v>388.76</v>
      </c>
      <c r="J145" s="23">
        <v>1246.01</v>
      </c>
    </row>
    <row r="146" spans="1:10">
      <c r="A146" s="27">
        <v>2013</v>
      </c>
      <c r="B146" s="28" t="s">
        <v>69</v>
      </c>
      <c r="C146" s="134" t="str">
        <f t="shared" si="2"/>
        <v>Motor Benzin</v>
      </c>
      <c r="D146" s="29" t="s">
        <v>78</v>
      </c>
      <c r="E146" s="22">
        <v>1</v>
      </c>
      <c r="F146" s="23">
        <v>1746</v>
      </c>
      <c r="G146" s="23">
        <v>174.6</v>
      </c>
      <c r="H146" s="23">
        <v>500</v>
      </c>
      <c r="I146" s="23">
        <v>387.29</v>
      </c>
      <c r="J146" s="23">
        <v>1061.8900000000001</v>
      </c>
    </row>
    <row r="147" spans="1:10">
      <c r="A147" s="27">
        <v>2014</v>
      </c>
      <c r="B147" s="28" t="s">
        <v>72</v>
      </c>
      <c r="C147" s="134" t="str">
        <f t="shared" si="2"/>
        <v>Motor Dizel</v>
      </c>
      <c r="D147" s="29" t="s">
        <v>78</v>
      </c>
      <c r="E147" s="22">
        <v>1</v>
      </c>
      <c r="F147" s="23">
        <v>3500</v>
      </c>
      <c r="G147" s="23">
        <v>350</v>
      </c>
      <c r="H147" s="23">
        <v>700</v>
      </c>
      <c r="I147" s="23">
        <v>728</v>
      </c>
      <c r="J147" s="23">
        <v>1778</v>
      </c>
    </row>
    <row r="148" spans="1:10">
      <c r="A148" s="27">
        <v>2010</v>
      </c>
      <c r="B148" s="28" t="s">
        <v>72</v>
      </c>
      <c r="C148" s="134" t="str">
        <f t="shared" si="2"/>
        <v>Motor Dizel</v>
      </c>
      <c r="D148" s="29" t="s">
        <v>1476</v>
      </c>
      <c r="E148" s="22">
        <v>1</v>
      </c>
      <c r="F148" s="23">
        <v>1700</v>
      </c>
      <c r="G148" s="23">
        <v>170</v>
      </c>
      <c r="H148" s="23">
        <v>500</v>
      </c>
      <c r="I148" s="23">
        <v>379.2</v>
      </c>
      <c r="J148" s="23">
        <v>1049.2</v>
      </c>
    </row>
    <row r="149" spans="1:10">
      <c r="A149" s="27">
        <v>2012</v>
      </c>
      <c r="B149" s="28" t="s">
        <v>72</v>
      </c>
      <c r="C149" s="134" t="str">
        <f t="shared" si="2"/>
        <v>Motor Dizel</v>
      </c>
      <c r="D149" s="29" t="s">
        <v>1476</v>
      </c>
      <c r="E149" s="22">
        <v>1</v>
      </c>
      <c r="F149" s="23">
        <v>7600</v>
      </c>
      <c r="G149" s="23">
        <v>760</v>
      </c>
      <c r="H149" s="23">
        <v>500</v>
      </c>
      <c r="I149" s="23">
        <v>1417.6</v>
      </c>
      <c r="J149" s="23">
        <v>2677.6</v>
      </c>
    </row>
    <row r="150" spans="1:10">
      <c r="A150" s="27">
        <v>2010</v>
      </c>
      <c r="B150" s="28" t="s">
        <v>72</v>
      </c>
      <c r="C150" s="134" t="str">
        <f t="shared" si="2"/>
        <v>Motor Dizel</v>
      </c>
      <c r="D150" s="29" t="s">
        <v>85</v>
      </c>
      <c r="E150" s="22">
        <v>1</v>
      </c>
      <c r="F150" s="23">
        <v>4050</v>
      </c>
      <c r="G150" s="23">
        <v>405</v>
      </c>
      <c r="H150" s="23">
        <v>500</v>
      </c>
      <c r="I150" s="23">
        <v>792.8</v>
      </c>
      <c r="J150" s="23">
        <v>1697.8</v>
      </c>
    </row>
    <row r="151" spans="1:10">
      <c r="A151" s="27">
        <v>2012</v>
      </c>
      <c r="B151" s="28" t="s">
        <v>72</v>
      </c>
      <c r="C151" s="134" t="str">
        <f t="shared" si="2"/>
        <v>Motor Dizel</v>
      </c>
      <c r="D151" s="29" t="s">
        <v>85</v>
      </c>
      <c r="E151" s="22">
        <v>1</v>
      </c>
      <c r="F151" s="23">
        <v>8835</v>
      </c>
      <c r="G151" s="23">
        <v>883.5</v>
      </c>
      <c r="H151" s="23">
        <v>500</v>
      </c>
      <c r="I151" s="23">
        <v>1634.96</v>
      </c>
      <c r="J151" s="23">
        <v>3018.46</v>
      </c>
    </row>
    <row r="152" spans="1:10">
      <c r="A152" s="27">
        <v>2014</v>
      </c>
      <c r="B152" s="28" t="s">
        <v>72</v>
      </c>
      <c r="C152" s="134" t="str">
        <f t="shared" si="2"/>
        <v>Motor Dizel</v>
      </c>
      <c r="D152" s="29" t="s">
        <v>85</v>
      </c>
      <c r="E152" s="22">
        <v>1</v>
      </c>
      <c r="F152" s="23">
        <v>5000</v>
      </c>
      <c r="G152" s="23">
        <v>500</v>
      </c>
      <c r="H152" s="23">
        <v>700</v>
      </c>
      <c r="I152" s="23">
        <v>992</v>
      </c>
      <c r="J152" s="23">
        <v>2192</v>
      </c>
    </row>
    <row r="153" spans="1:10">
      <c r="A153" s="27">
        <v>2012</v>
      </c>
      <c r="B153" s="28" t="s">
        <v>72</v>
      </c>
      <c r="C153" s="134" t="str">
        <f t="shared" si="2"/>
        <v>Motor Dizel</v>
      </c>
      <c r="D153" s="29" t="s">
        <v>1477</v>
      </c>
      <c r="E153" s="22">
        <v>1</v>
      </c>
      <c r="F153" s="23">
        <v>500</v>
      </c>
      <c r="G153" s="23">
        <v>50</v>
      </c>
      <c r="H153" s="23">
        <v>900</v>
      </c>
      <c r="I153" s="23">
        <v>232</v>
      </c>
      <c r="J153" s="23">
        <v>1182</v>
      </c>
    </row>
    <row r="154" spans="1:10">
      <c r="A154" s="27">
        <v>2013</v>
      </c>
      <c r="B154" s="28" t="s">
        <v>72</v>
      </c>
      <c r="C154" s="134" t="str">
        <f t="shared" si="2"/>
        <v>Motor Dizel</v>
      </c>
      <c r="D154" s="29" t="s">
        <v>83</v>
      </c>
      <c r="E154" s="22">
        <v>2</v>
      </c>
      <c r="F154" s="23">
        <v>7102.4</v>
      </c>
      <c r="G154" s="23">
        <v>710.24</v>
      </c>
      <c r="H154" s="23">
        <v>1600</v>
      </c>
      <c r="I154" s="23">
        <v>1506.02</v>
      </c>
      <c r="J154" s="23">
        <v>3816.26</v>
      </c>
    </row>
    <row r="155" spans="1:10">
      <c r="A155" s="27">
        <v>2014</v>
      </c>
      <c r="B155" s="28" t="s">
        <v>72</v>
      </c>
      <c r="C155" s="134" t="str">
        <f t="shared" si="2"/>
        <v>Motor Dizel</v>
      </c>
      <c r="D155" s="29" t="s">
        <v>83</v>
      </c>
      <c r="E155" s="22">
        <v>1</v>
      </c>
      <c r="F155" s="23">
        <v>1087</v>
      </c>
      <c r="G155" s="23">
        <v>108.7</v>
      </c>
      <c r="H155" s="23">
        <v>1000</v>
      </c>
      <c r="I155" s="23">
        <v>351.31</v>
      </c>
      <c r="J155" s="23">
        <v>1460.01</v>
      </c>
    </row>
    <row r="156" spans="1:10">
      <c r="A156" s="27">
        <v>2010</v>
      </c>
      <c r="B156" s="28" t="s">
        <v>69</v>
      </c>
      <c r="C156" s="134" t="str">
        <f t="shared" si="2"/>
        <v>Motor Benzin</v>
      </c>
      <c r="D156" s="29" t="s">
        <v>45</v>
      </c>
      <c r="E156" s="22">
        <v>65</v>
      </c>
      <c r="F156" s="23">
        <v>522006.34</v>
      </c>
      <c r="G156" s="23">
        <v>47800.63</v>
      </c>
      <c r="H156" s="23">
        <v>31000</v>
      </c>
      <c r="I156" s="23">
        <v>89089.12</v>
      </c>
      <c r="J156" s="23">
        <v>167889.75</v>
      </c>
    </row>
    <row r="157" spans="1:10">
      <c r="A157" s="27">
        <v>2010</v>
      </c>
      <c r="B157" s="28" t="s">
        <v>72</v>
      </c>
      <c r="C157" s="134" t="str">
        <f t="shared" si="2"/>
        <v>Motor Dizel</v>
      </c>
      <c r="D157" s="29" t="s">
        <v>45</v>
      </c>
      <c r="E157" s="22">
        <v>125</v>
      </c>
      <c r="F157" s="23">
        <v>1637845</v>
      </c>
      <c r="G157" s="23">
        <v>149344.5</v>
      </c>
      <c r="H157" s="23">
        <v>59500</v>
      </c>
      <c r="I157" s="23">
        <v>272366.32</v>
      </c>
      <c r="J157" s="23">
        <v>481210.82</v>
      </c>
    </row>
    <row r="158" spans="1:10">
      <c r="A158" s="27">
        <v>2011</v>
      </c>
      <c r="B158" s="28" t="s">
        <v>69</v>
      </c>
      <c r="C158" s="134" t="str">
        <f t="shared" si="2"/>
        <v>Motor Benzin</v>
      </c>
      <c r="D158" s="29" t="s">
        <v>45</v>
      </c>
      <c r="E158" s="22">
        <v>51</v>
      </c>
      <c r="F158" s="23">
        <v>395792.24</v>
      </c>
      <c r="G158" s="23">
        <v>39349.22</v>
      </c>
      <c r="H158" s="23">
        <v>41800</v>
      </c>
      <c r="I158" s="23">
        <v>75942.63</v>
      </c>
      <c r="J158" s="23">
        <v>157091.85999999999</v>
      </c>
    </row>
    <row r="159" spans="1:10">
      <c r="A159" s="27">
        <v>2011</v>
      </c>
      <c r="B159" s="28" t="s">
        <v>72</v>
      </c>
      <c r="C159" s="134" t="str">
        <f t="shared" si="2"/>
        <v>Motor Dizel</v>
      </c>
      <c r="D159" s="29" t="s">
        <v>45</v>
      </c>
      <c r="E159" s="22">
        <v>112</v>
      </c>
      <c r="F159" s="23">
        <v>1141581.95</v>
      </c>
      <c r="G159" s="23">
        <v>111144.79</v>
      </c>
      <c r="H159" s="23">
        <v>71900</v>
      </c>
      <c r="I159" s="23">
        <v>207118.84</v>
      </c>
      <c r="J159" s="23">
        <v>390163.63</v>
      </c>
    </row>
    <row r="160" spans="1:10">
      <c r="A160" s="27">
        <v>2012</v>
      </c>
      <c r="B160" s="28" t="s">
        <v>74</v>
      </c>
      <c r="C160" s="134" t="str">
        <f t="shared" si="2"/>
        <v>Specialist</v>
      </c>
      <c r="D160" s="29" t="s">
        <v>45</v>
      </c>
      <c r="E160" s="22">
        <v>1</v>
      </c>
      <c r="F160" s="23">
        <v>690</v>
      </c>
      <c r="G160" s="23">
        <v>69</v>
      </c>
      <c r="H160" s="23">
        <v>500</v>
      </c>
      <c r="I160" s="23">
        <v>201.44</v>
      </c>
      <c r="J160" s="23">
        <v>770.44</v>
      </c>
    </row>
    <row r="161" spans="1:10">
      <c r="A161" s="27">
        <v>2012</v>
      </c>
      <c r="B161" s="28" t="s">
        <v>69</v>
      </c>
      <c r="C161" s="134" t="str">
        <f t="shared" si="2"/>
        <v>Motor Benzin</v>
      </c>
      <c r="D161" s="29" t="s">
        <v>45</v>
      </c>
      <c r="E161" s="22">
        <v>53</v>
      </c>
      <c r="F161" s="23">
        <v>274538.71000000002</v>
      </c>
      <c r="G161" s="23">
        <v>27158.86</v>
      </c>
      <c r="H161" s="23">
        <v>46400</v>
      </c>
      <c r="I161" s="23">
        <v>55223.57</v>
      </c>
      <c r="J161" s="23">
        <v>128782.43</v>
      </c>
    </row>
    <row r="162" spans="1:10">
      <c r="A162" s="27">
        <v>2012</v>
      </c>
      <c r="B162" s="28" t="s">
        <v>72</v>
      </c>
      <c r="C162" s="134" t="str">
        <f t="shared" si="2"/>
        <v>Motor Dizel</v>
      </c>
      <c r="D162" s="29" t="s">
        <v>45</v>
      </c>
      <c r="E162" s="22">
        <v>120</v>
      </c>
      <c r="F162" s="23">
        <v>1085859.98</v>
      </c>
      <c r="G162" s="23">
        <v>103789.87</v>
      </c>
      <c r="H162" s="23">
        <v>89800</v>
      </c>
      <c r="I162" s="23">
        <v>197038.13</v>
      </c>
      <c r="J162" s="23">
        <v>390628</v>
      </c>
    </row>
    <row r="163" spans="1:10">
      <c r="A163" s="27">
        <v>2013</v>
      </c>
      <c r="B163" s="28" t="s">
        <v>69</v>
      </c>
      <c r="C163" s="134" t="str">
        <f t="shared" si="2"/>
        <v>Motor Benzin</v>
      </c>
      <c r="D163" s="29" t="s">
        <v>45</v>
      </c>
      <c r="E163" s="22">
        <v>42</v>
      </c>
      <c r="F163" s="23">
        <v>315313.32</v>
      </c>
      <c r="G163" s="23">
        <v>31129.29</v>
      </c>
      <c r="H163" s="23">
        <v>39000</v>
      </c>
      <c r="I163" s="23">
        <v>61027.5</v>
      </c>
      <c r="J163" s="23">
        <v>131156.79</v>
      </c>
    </row>
    <row r="164" spans="1:10">
      <c r="A164" s="27">
        <v>2013</v>
      </c>
      <c r="B164" s="28" t="s">
        <v>72</v>
      </c>
      <c r="C164" s="134" t="str">
        <f t="shared" si="2"/>
        <v>Motor Dizel</v>
      </c>
      <c r="D164" s="29" t="s">
        <v>45</v>
      </c>
      <c r="E164" s="22">
        <v>127</v>
      </c>
      <c r="F164" s="23">
        <v>1158663.18</v>
      </c>
      <c r="G164" s="23">
        <v>107532.41</v>
      </c>
      <c r="H164" s="23">
        <v>96700</v>
      </c>
      <c r="I164" s="23">
        <v>204728.91</v>
      </c>
      <c r="J164" s="23">
        <v>408961.32</v>
      </c>
    </row>
    <row r="165" spans="1:10">
      <c r="A165" s="27">
        <v>2014</v>
      </c>
      <c r="B165" s="28" t="s">
        <v>69</v>
      </c>
      <c r="C165" s="134" t="str">
        <f t="shared" si="2"/>
        <v>Motor Benzin</v>
      </c>
      <c r="D165" s="29" t="s">
        <v>45</v>
      </c>
      <c r="E165" s="22">
        <v>30</v>
      </c>
      <c r="F165" s="23">
        <v>93163.64</v>
      </c>
      <c r="G165" s="23">
        <v>9133.6299999999992</v>
      </c>
      <c r="H165" s="23">
        <v>33700</v>
      </c>
      <c r="I165" s="23">
        <v>21467.17</v>
      </c>
      <c r="J165" s="23">
        <v>64300.800000000003</v>
      </c>
    </row>
    <row r="166" spans="1:10">
      <c r="A166" s="27">
        <v>2014</v>
      </c>
      <c r="B166" s="28" t="s">
        <v>72</v>
      </c>
      <c r="C166" s="134" t="str">
        <f t="shared" si="2"/>
        <v>Motor Dizel</v>
      </c>
      <c r="D166" s="29" t="s">
        <v>45</v>
      </c>
      <c r="E166" s="22">
        <v>116</v>
      </c>
      <c r="F166" s="23">
        <v>1518589.26</v>
      </c>
      <c r="G166" s="23">
        <v>147068.85</v>
      </c>
      <c r="H166" s="23">
        <v>84500</v>
      </c>
      <c r="I166" s="23">
        <v>271594.84000000003</v>
      </c>
      <c r="J166" s="23">
        <v>503163.69</v>
      </c>
    </row>
    <row r="167" spans="1:10">
      <c r="A167" s="27">
        <v>2010</v>
      </c>
      <c r="B167" s="28" t="s">
        <v>69</v>
      </c>
      <c r="C167" s="134" t="str">
        <f t="shared" si="2"/>
        <v>Motor Benzin</v>
      </c>
      <c r="D167" s="29" t="s">
        <v>55</v>
      </c>
      <c r="E167" s="22">
        <v>2</v>
      </c>
      <c r="F167" s="23">
        <v>22452.560000000001</v>
      </c>
      <c r="G167" s="23">
        <v>2245.2600000000002</v>
      </c>
      <c r="H167" s="23">
        <v>1000</v>
      </c>
      <c r="I167" s="23">
        <v>4111.6499999999996</v>
      </c>
      <c r="J167" s="23">
        <v>7356.91</v>
      </c>
    </row>
    <row r="168" spans="1:10">
      <c r="A168" s="27">
        <v>2010</v>
      </c>
      <c r="B168" s="28" t="s">
        <v>72</v>
      </c>
      <c r="C168" s="134" t="str">
        <f t="shared" si="2"/>
        <v>Motor Dizel</v>
      </c>
      <c r="D168" s="29" t="s">
        <v>55</v>
      </c>
      <c r="E168" s="22">
        <v>3</v>
      </c>
      <c r="F168" s="23">
        <v>34602.910000000003</v>
      </c>
      <c r="G168" s="23">
        <v>1940.29</v>
      </c>
      <c r="H168" s="23">
        <v>1000</v>
      </c>
      <c r="I168" s="23">
        <v>3574.91</v>
      </c>
      <c r="J168" s="23">
        <v>6515.2</v>
      </c>
    </row>
    <row r="169" spans="1:10">
      <c r="A169" s="27">
        <v>2014</v>
      </c>
      <c r="B169" s="28" t="s">
        <v>69</v>
      </c>
      <c r="C169" s="134" t="str">
        <f t="shared" si="2"/>
        <v>Motor Benzin</v>
      </c>
      <c r="D169" s="29" t="s">
        <v>55</v>
      </c>
      <c r="E169" s="22">
        <v>1</v>
      </c>
      <c r="F169" s="23">
        <v>10218</v>
      </c>
      <c r="G169" s="23">
        <v>1021.8</v>
      </c>
      <c r="H169" s="23">
        <v>2100</v>
      </c>
      <c r="I169" s="23">
        <v>2134.36</v>
      </c>
      <c r="J169" s="23">
        <v>5256.16</v>
      </c>
    </row>
    <row r="170" spans="1:10">
      <c r="A170" s="27">
        <v>2010</v>
      </c>
      <c r="B170" s="28" t="s">
        <v>69</v>
      </c>
      <c r="C170" s="134" t="str">
        <f t="shared" si="2"/>
        <v>Motor Benzin</v>
      </c>
      <c r="D170" s="29" t="s">
        <v>46</v>
      </c>
      <c r="E170" s="22">
        <v>4</v>
      </c>
      <c r="F170" s="23">
        <v>51694.97</v>
      </c>
      <c r="G170" s="23">
        <v>5169.5</v>
      </c>
      <c r="H170" s="23">
        <v>2000</v>
      </c>
      <c r="I170" s="23">
        <v>9418.31</v>
      </c>
      <c r="J170" s="23">
        <v>16587.810000000001</v>
      </c>
    </row>
    <row r="171" spans="1:10">
      <c r="A171" s="27">
        <v>2010</v>
      </c>
      <c r="B171" s="28" t="s">
        <v>72</v>
      </c>
      <c r="C171" s="134" t="str">
        <f t="shared" si="2"/>
        <v>Motor Dizel</v>
      </c>
      <c r="D171" s="29" t="s">
        <v>46</v>
      </c>
      <c r="E171" s="22">
        <v>2</v>
      </c>
      <c r="F171" s="23">
        <v>30911.55</v>
      </c>
      <c r="G171" s="23">
        <v>3091.16</v>
      </c>
      <c r="H171" s="23">
        <v>1000</v>
      </c>
      <c r="I171" s="23">
        <v>5600.43</v>
      </c>
      <c r="J171" s="23">
        <v>9691.59</v>
      </c>
    </row>
    <row r="172" spans="1:10">
      <c r="A172" s="27">
        <v>2011</v>
      </c>
      <c r="B172" s="28" t="s">
        <v>69</v>
      </c>
      <c r="C172" s="134" t="str">
        <f t="shared" si="2"/>
        <v>Motor Benzin</v>
      </c>
      <c r="D172" s="29" t="s">
        <v>46</v>
      </c>
      <c r="E172" s="22">
        <v>4</v>
      </c>
      <c r="F172" s="23">
        <v>46979.67</v>
      </c>
      <c r="G172" s="23">
        <v>4697.97</v>
      </c>
      <c r="H172" s="23">
        <v>2000</v>
      </c>
      <c r="I172" s="23">
        <v>8588.42</v>
      </c>
      <c r="J172" s="23">
        <v>15286.39</v>
      </c>
    </row>
    <row r="173" spans="1:10">
      <c r="A173" s="27">
        <v>2011</v>
      </c>
      <c r="B173" s="28" t="s">
        <v>72</v>
      </c>
      <c r="C173" s="134" t="str">
        <f t="shared" si="2"/>
        <v>Motor Dizel</v>
      </c>
      <c r="D173" s="29" t="s">
        <v>46</v>
      </c>
      <c r="E173" s="22">
        <v>3</v>
      </c>
      <c r="F173" s="23">
        <v>42934.17</v>
      </c>
      <c r="G173" s="23">
        <v>4293.42</v>
      </c>
      <c r="H173" s="23">
        <v>1500</v>
      </c>
      <c r="I173" s="23">
        <v>7796.41</v>
      </c>
      <c r="J173" s="23">
        <v>13589.83</v>
      </c>
    </row>
    <row r="174" spans="1:10">
      <c r="A174" s="27">
        <v>2010</v>
      </c>
      <c r="B174" s="28" t="s">
        <v>69</v>
      </c>
      <c r="C174" s="134" t="str">
        <f t="shared" si="2"/>
        <v>Motor Benzin</v>
      </c>
      <c r="D174" s="29" t="s">
        <v>70</v>
      </c>
      <c r="E174" s="22">
        <v>34</v>
      </c>
      <c r="F174" s="23">
        <v>175815.88</v>
      </c>
      <c r="G174" s="23">
        <v>17581.59</v>
      </c>
      <c r="H174" s="23">
        <v>17000</v>
      </c>
      <c r="I174" s="23">
        <v>33663.589999999997</v>
      </c>
      <c r="J174" s="23">
        <v>68245.179999999993</v>
      </c>
    </row>
    <row r="175" spans="1:10">
      <c r="A175" s="27">
        <v>2010</v>
      </c>
      <c r="B175" s="28" t="s">
        <v>72</v>
      </c>
      <c r="C175" s="134" t="str">
        <f t="shared" si="2"/>
        <v>Motor Dizel</v>
      </c>
      <c r="D175" s="29" t="s">
        <v>70</v>
      </c>
      <c r="E175" s="22">
        <v>142</v>
      </c>
      <c r="F175" s="23">
        <v>1339431.1499999999</v>
      </c>
      <c r="G175" s="23">
        <v>132129.72</v>
      </c>
      <c r="H175" s="23">
        <v>69000</v>
      </c>
      <c r="I175" s="23">
        <v>243588.3</v>
      </c>
      <c r="J175" s="23">
        <v>444718.01</v>
      </c>
    </row>
    <row r="176" spans="1:10">
      <c r="A176" s="27">
        <v>2011</v>
      </c>
      <c r="B176" s="28" t="s">
        <v>69</v>
      </c>
      <c r="C176" s="134" t="str">
        <f t="shared" si="2"/>
        <v>Motor Benzin</v>
      </c>
      <c r="D176" s="29" t="s">
        <v>70</v>
      </c>
      <c r="E176" s="22">
        <v>42</v>
      </c>
      <c r="F176" s="23">
        <v>149578.28</v>
      </c>
      <c r="G176" s="23">
        <v>14957.83</v>
      </c>
      <c r="H176" s="23">
        <v>28500</v>
      </c>
      <c r="I176" s="23">
        <v>30885.78</v>
      </c>
      <c r="J176" s="23">
        <v>74343.61</v>
      </c>
    </row>
    <row r="177" spans="1:10">
      <c r="A177" s="27">
        <v>2011</v>
      </c>
      <c r="B177" s="28" t="s">
        <v>72</v>
      </c>
      <c r="C177" s="134" t="str">
        <f t="shared" si="2"/>
        <v>Motor Dizel</v>
      </c>
      <c r="D177" s="29" t="s">
        <v>70</v>
      </c>
      <c r="E177" s="22">
        <v>122</v>
      </c>
      <c r="F177" s="23">
        <v>875693.73</v>
      </c>
      <c r="G177" s="23">
        <v>87179.37</v>
      </c>
      <c r="H177" s="23">
        <v>70400</v>
      </c>
      <c r="I177" s="23">
        <v>164699.70000000001</v>
      </c>
      <c r="J177" s="23">
        <v>322279.07</v>
      </c>
    </row>
    <row r="178" spans="1:10">
      <c r="A178" s="27">
        <v>2012</v>
      </c>
      <c r="B178" s="28" t="s">
        <v>69</v>
      </c>
      <c r="C178" s="134" t="str">
        <f t="shared" si="2"/>
        <v>Motor Benzin</v>
      </c>
      <c r="D178" s="29" t="s">
        <v>70</v>
      </c>
      <c r="E178" s="22">
        <v>31</v>
      </c>
      <c r="F178" s="23">
        <v>77002.83</v>
      </c>
      <c r="G178" s="23">
        <v>7395.28</v>
      </c>
      <c r="H178" s="23">
        <v>25500</v>
      </c>
      <c r="I178" s="23">
        <v>17095.669999999998</v>
      </c>
      <c r="J178" s="23">
        <v>49990.95</v>
      </c>
    </row>
    <row r="179" spans="1:10">
      <c r="A179" s="27">
        <v>2012</v>
      </c>
      <c r="B179" s="28" t="s">
        <v>72</v>
      </c>
      <c r="C179" s="134" t="str">
        <f t="shared" si="2"/>
        <v>Motor Dizel</v>
      </c>
      <c r="D179" s="29" t="s">
        <v>70</v>
      </c>
      <c r="E179" s="22">
        <v>106</v>
      </c>
      <c r="F179" s="23">
        <v>445956.06</v>
      </c>
      <c r="G179" s="23">
        <v>39620.089999999997</v>
      </c>
      <c r="H179" s="23">
        <v>70200</v>
      </c>
      <c r="I179" s="23">
        <v>80963.37</v>
      </c>
      <c r="J179" s="23">
        <v>190783.46</v>
      </c>
    </row>
    <row r="180" spans="1:10">
      <c r="A180" s="27">
        <v>2013</v>
      </c>
      <c r="B180" s="28" t="s">
        <v>69</v>
      </c>
      <c r="C180" s="134" t="str">
        <f t="shared" si="2"/>
        <v>Motor Benzin</v>
      </c>
      <c r="D180" s="29" t="s">
        <v>70</v>
      </c>
      <c r="E180" s="22">
        <v>24</v>
      </c>
      <c r="F180" s="23">
        <v>49997.5</v>
      </c>
      <c r="G180" s="23">
        <v>4689.75</v>
      </c>
      <c r="H180" s="23">
        <v>20000</v>
      </c>
      <c r="I180" s="23">
        <v>11453.93</v>
      </c>
      <c r="J180" s="23">
        <v>36143.68</v>
      </c>
    </row>
    <row r="181" spans="1:10">
      <c r="A181" s="27">
        <v>2013</v>
      </c>
      <c r="B181" s="28" t="s">
        <v>72</v>
      </c>
      <c r="C181" s="134" t="str">
        <f t="shared" si="2"/>
        <v>Motor Dizel</v>
      </c>
      <c r="D181" s="29" t="s">
        <v>70</v>
      </c>
      <c r="E181" s="22">
        <v>113</v>
      </c>
      <c r="F181" s="23">
        <v>381994.57</v>
      </c>
      <c r="G181" s="23">
        <v>35563.83</v>
      </c>
      <c r="H181" s="23">
        <v>76700</v>
      </c>
      <c r="I181" s="23">
        <v>74864.33</v>
      </c>
      <c r="J181" s="23">
        <v>187128.16</v>
      </c>
    </row>
    <row r="182" spans="1:10">
      <c r="A182" s="27">
        <v>2014</v>
      </c>
      <c r="B182" s="28" t="s">
        <v>69</v>
      </c>
      <c r="C182" s="134" t="str">
        <f t="shared" si="2"/>
        <v>Motor Benzin</v>
      </c>
      <c r="D182" s="29" t="s">
        <v>70</v>
      </c>
      <c r="E182" s="22">
        <v>23</v>
      </c>
      <c r="F182" s="23">
        <v>60734.400000000001</v>
      </c>
      <c r="G182" s="23">
        <v>6073.44</v>
      </c>
      <c r="H182" s="23">
        <v>19900</v>
      </c>
      <c r="I182" s="23">
        <v>13873.21</v>
      </c>
      <c r="J182" s="23">
        <v>39846.65</v>
      </c>
    </row>
    <row r="183" spans="1:10">
      <c r="A183" s="27">
        <v>2014</v>
      </c>
      <c r="B183" s="28" t="s">
        <v>72</v>
      </c>
      <c r="C183" s="134" t="str">
        <f t="shared" si="2"/>
        <v>Motor Dizel</v>
      </c>
      <c r="D183" s="29" t="s">
        <v>70</v>
      </c>
      <c r="E183" s="22">
        <v>131</v>
      </c>
      <c r="F183" s="23">
        <v>454641.56</v>
      </c>
      <c r="G183" s="23">
        <v>44919.06</v>
      </c>
      <c r="H183" s="23">
        <v>96100</v>
      </c>
      <c r="I183" s="23">
        <v>94433.48</v>
      </c>
      <c r="J183" s="23">
        <v>235452.54</v>
      </c>
    </row>
    <row r="184" spans="1:10">
      <c r="A184" s="27">
        <v>2010</v>
      </c>
      <c r="B184" s="28" t="s">
        <v>69</v>
      </c>
      <c r="C184" s="134" t="str">
        <f t="shared" si="2"/>
        <v>Motor Benzin</v>
      </c>
      <c r="D184" s="29" t="s">
        <v>50</v>
      </c>
      <c r="E184" s="22">
        <v>1</v>
      </c>
      <c r="F184" s="23">
        <v>4850</v>
      </c>
      <c r="G184" s="23">
        <v>0</v>
      </c>
      <c r="H184" s="23">
        <v>0</v>
      </c>
      <c r="I184" s="23">
        <v>0</v>
      </c>
      <c r="J184" s="23">
        <v>0</v>
      </c>
    </row>
    <row r="185" spans="1:10">
      <c r="A185" s="27">
        <v>2010</v>
      </c>
      <c r="B185" s="28" t="s">
        <v>72</v>
      </c>
      <c r="C185" s="134" t="str">
        <f t="shared" si="2"/>
        <v>Motor Dizel</v>
      </c>
      <c r="D185" s="29" t="s">
        <v>50</v>
      </c>
      <c r="E185" s="22">
        <v>1</v>
      </c>
      <c r="F185" s="23">
        <v>3400</v>
      </c>
      <c r="G185" s="23">
        <v>340</v>
      </c>
      <c r="H185" s="23">
        <v>500</v>
      </c>
      <c r="I185" s="23">
        <v>678.4</v>
      </c>
      <c r="J185" s="23">
        <v>1518.4</v>
      </c>
    </row>
    <row r="186" spans="1:10">
      <c r="A186" s="27">
        <v>2011</v>
      </c>
      <c r="B186" s="28" t="s">
        <v>69</v>
      </c>
      <c r="C186" s="134" t="str">
        <f t="shared" si="2"/>
        <v>Motor Benzin</v>
      </c>
      <c r="D186" s="29" t="s">
        <v>50</v>
      </c>
      <c r="E186" s="22">
        <v>1</v>
      </c>
      <c r="F186" s="23">
        <v>3250</v>
      </c>
      <c r="G186" s="23">
        <v>325</v>
      </c>
      <c r="H186" s="23">
        <v>500</v>
      </c>
      <c r="I186" s="23">
        <v>652</v>
      </c>
      <c r="J186" s="23">
        <v>1477</v>
      </c>
    </row>
    <row r="187" spans="1:10">
      <c r="A187" s="27">
        <v>2012</v>
      </c>
      <c r="B187" s="28" t="s">
        <v>69</v>
      </c>
      <c r="C187" s="134" t="str">
        <f t="shared" si="2"/>
        <v>Motor Benzin</v>
      </c>
      <c r="D187" s="29" t="s">
        <v>50</v>
      </c>
      <c r="E187" s="22">
        <v>1</v>
      </c>
      <c r="F187" s="23">
        <v>2250</v>
      </c>
      <c r="G187" s="23">
        <v>225</v>
      </c>
      <c r="H187" s="23">
        <v>500</v>
      </c>
      <c r="I187" s="23">
        <v>476</v>
      </c>
      <c r="J187" s="23">
        <v>1201</v>
      </c>
    </row>
    <row r="188" spans="1:10">
      <c r="A188" s="27">
        <v>2012</v>
      </c>
      <c r="B188" s="28" t="s">
        <v>72</v>
      </c>
      <c r="C188" s="134" t="str">
        <f t="shared" si="2"/>
        <v>Motor Dizel</v>
      </c>
      <c r="D188" s="29" t="s">
        <v>50</v>
      </c>
      <c r="E188" s="22">
        <v>1</v>
      </c>
      <c r="F188" s="23">
        <v>2800</v>
      </c>
      <c r="G188" s="23">
        <v>280</v>
      </c>
      <c r="H188" s="23">
        <v>500</v>
      </c>
      <c r="I188" s="23">
        <v>572.79999999999995</v>
      </c>
      <c r="J188" s="23">
        <v>1352.8</v>
      </c>
    </row>
    <row r="189" spans="1:10">
      <c r="A189" s="27">
        <v>2013</v>
      </c>
      <c r="B189" s="28" t="s">
        <v>69</v>
      </c>
      <c r="C189" s="134" t="str">
        <f t="shared" si="2"/>
        <v>Motor Benzin</v>
      </c>
      <c r="D189" s="29" t="s">
        <v>50</v>
      </c>
      <c r="E189" s="22">
        <v>1</v>
      </c>
      <c r="F189" s="23">
        <v>2500</v>
      </c>
      <c r="G189" s="23">
        <v>250</v>
      </c>
      <c r="H189" s="23">
        <v>500</v>
      </c>
      <c r="I189" s="23">
        <v>520</v>
      </c>
      <c r="J189" s="23">
        <v>1270</v>
      </c>
    </row>
    <row r="190" spans="1:10">
      <c r="A190" s="27">
        <v>2013</v>
      </c>
      <c r="B190" s="28" t="s">
        <v>72</v>
      </c>
      <c r="C190" s="134" t="str">
        <f t="shared" si="2"/>
        <v>Motor Dizel</v>
      </c>
      <c r="D190" s="29" t="s">
        <v>50</v>
      </c>
      <c r="E190" s="22">
        <v>2</v>
      </c>
      <c r="F190" s="23">
        <v>11450</v>
      </c>
      <c r="G190" s="23">
        <v>1145</v>
      </c>
      <c r="H190" s="23">
        <v>1000</v>
      </c>
      <c r="I190" s="23">
        <v>2175.1999999999998</v>
      </c>
      <c r="J190" s="23">
        <v>4320.2</v>
      </c>
    </row>
    <row r="191" spans="1:10">
      <c r="A191" s="27">
        <v>2014</v>
      </c>
      <c r="B191" s="28" t="s">
        <v>69</v>
      </c>
      <c r="C191" s="134" t="str">
        <f t="shared" si="2"/>
        <v>Motor Benzin</v>
      </c>
      <c r="D191" s="29" t="s">
        <v>50</v>
      </c>
      <c r="E191" s="22">
        <v>2</v>
      </c>
      <c r="F191" s="23">
        <v>6182.5</v>
      </c>
      <c r="G191" s="23">
        <v>618.25</v>
      </c>
      <c r="H191" s="23">
        <v>1200</v>
      </c>
      <c r="I191" s="23">
        <v>1280.1199999999999</v>
      </c>
      <c r="J191" s="23">
        <v>3098.37</v>
      </c>
    </row>
    <row r="192" spans="1:10">
      <c r="A192" s="27">
        <v>2014</v>
      </c>
      <c r="B192" s="28" t="s">
        <v>72</v>
      </c>
      <c r="C192" s="134" t="str">
        <f t="shared" si="2"/>
        <v>Motor Dizel</v>
      </c>
      <c r="D192" s="29" t="s">
        <v>50</v>
      </c>
      <c r="E192" s="22">
        <v>1</v>
      </c>
      <c r="F192" s="23">
        <v>4550</v>
      </c>
      <c r="G192" s="23">
        <v>455</v>
      </c>
      <c r="H192" s="23">
        <v>500</v>
      </c>
      <c r="I192" s="23">
        <v>880.8</v>
      </c>
      <c r="J192" s="23">
        <v>1835.8</v>
      </c>
    </row>
    <row r="193" spans="1:10">
      <c r="A193" s="27">
        <v>2011</v>
      </c>
      <c r="B193" s="28" t="s">
        <v>72</v>
      </c>
      <c r="C193" s="134" t="str">
        <f t="shared" si="2"/>
        <v>Motor Dizel</v>
      </c>
      <c r="D193" s="29" t="s">
        <v>48</v>
      </c>
      <c r="E193" s="22">
        <v>1</v>
      </c>
      <c r="F193" s="23">
        <v>9570</v>
      </c>
      <c r="G193" s="23">
        <v>957</v>
      </c>
      <c r="H193" s="23">
        <v>500</v>
      </c>
      <c r="I193" s="23">
        <v>1764.32</v>
      </c>
      <c r="J193" s="23">
        <v>3221.32</v>
      </c>
    </row>
    <row r="194" spans="1:10">
      <c r="A194" s="27">
        <v>2010</v>
      </c>
      <c r="B194" s="28" t="s">
        <v>69</v>
      </c>
      <c r="C194" s="134" t="str">
        <f t="shared" si="2"/>
        <v>Motor Benzin</v>
      </c>
      <c r="D194" s="29" t="s">
        <v>53</v>
      </c>
      <c r="E194" s="22">
        <v>106</v>
      </c>
      <c r="F194" s="23">
        <v>758479.31</v>
      </c>
      <c r="G194" s="23">
        <v>58521.21</v>
      </c>
      <c r="H194" s="23">
        <v>45000</v>
      </c>
      <c r="I194" s="23">
        <v>110197.33</v>
      </c>
      <c r="J194" s="23">
        <v>213718.55</v>
      </c>
    </row>
    <row r="195" spans="1:10">
      <c r="A195" s="27">
        <v>2010</v>
      </c>
      <c r="B195" s="28" t="s">
        <v>72</v>
      </c>
      <c r="C195" s="134" t="str">
        <f t="shared" ref="C195:C258" si="3">IFERROR(VLOOKUP(B195, $L$2:$M$8, 2, FALSE), "Unknown")</f>
        <v>Motor Dizel</v>
      </c>
      <c r="D195" s="29" t="s">
        <v>53</v>
      </c>
      <c r="E195" s="22">
        <v>76</v>
      </c>
      <c r="F195" s="23">
        <v>671452.06</v>
      </c>
      <c r="G195" s="23">
        <v>56514.12</v>
      </c>
      <c r="H195" s="23">
        <v>34000</v>
      </c>
      <c r="I195" s="23">
        <v>104904.85</v>
      </c>
      <c r="J195" s="23">
        <v>195418.97</v>
      </c>
    </row>
    <row r="196" spans="1:10">
      <c r="A196" s="27">
        <v>2011</v>
      </c>
      <c r="B196" s="28" t="s">
        <v>74</v>
      </c>
      <c r="C196" s="134" t="str">
        <f t="shared" si="3"/>
        <v>Specialist</v>
      </c>
      <c r="D196" s="29" t="s">
        <v>53</v>
      </c>
      <c r="E196" s="22">
        <v>1</v>
      </c>
      <c r="F196" s="23">
        <v>1050</v>
      </c>
      <c r="G196" s="23">
        <v>105</v>
      </c>
      <c r="H196" s="23">
        <v>500</v>
      </c>
      <c r="I196" s="23">
        <v>264.8</v>
      </c>
      <c r="J196" s="23">
        <v>869.8</v>
      </c>
    </row>
    <row r="197" spans="1:10">
      <c r="A197" s="27">
        <v>2011</v>
      </c>
      <c r="B197" s="28" t="s">
        <v>69</v>
      </c>
      <c r="C197" s="134" t="str">
        <f t="shared" si="3"/>
        <v>Motor Benzin</v>
      </c>
      <c r="D197" s="29" t="s">
        <v>53</v>
      </c>
      <c r="E197" s="22">
        <v>86</v>
      </c>
      <c r="F197" s="23">
        <v>677824.87</v>
      </c>
      <c r="G197" s="23">
        <v>51702.85</v>
      </c>
      <c r="H197" s="23">
        <v>63100</v>
      </c>
      <c r="I197" s="23">
        <v>101093.02</v>
      </c>
      <c r="J197" s="23">
        <v>215895.87</v>
      </c>
    </row>
    <row r="198" spans="1:10">
      <c r="A198" s="27">
        <v>2011</v>
      </c>
      <c r="B198" s="28" t="s">
        <v>72</v>
      </c>
      <c r="C198" s="134" t="str">
        <f t="shared" si="3"/>
        <v>Motor Dizel</v>
      </c>
      <c r="D198" s="29" t="s">
        <v>53</v>
      </c>
      <c r="E198" s="22">
        <v>61</v>
      </c>
      <c r="F198" s="23">
        <v>603302.91</v>
      </c>
      <c r="G198" s="23">
        <v>52229.19</v>
      </c>
      <c r="H198" s="23">
        <v>37600</v>
      </c>
      <c r="I198" s="23">
        <v>97939.37</v>
      </c>
      <c r="J198" s="23">
        <v>187768.56</v>
      </c>
    </row>
    <row r="199" spans="1:10">
      <c r="A199" s="27">
        <v>2012</v>
      </c>
      <c r="B199" s="28" t="s">
        <v>69</v>
      </c>
      <c r="C199" s="134" t="str">
        <f t="shared" si="3"/>
        <v>Motor Benzin</v>
      </c>
      <c r="D199" s="29" t="s">
        <v>53</v>
      </c>
      <c r="E199" s="22">
        <v>50</v>
      </c>
      <c r="F199" s="23">
        <v>357942.8</v>
      </c>
      <c r="G199" s="23">
        <v>31509.73</v>
      </c>
      <c r="H199" s="23">
        <v>47000</v>
      </c>
      <c r="I199" s="23">
        <v>62977.14</v>
      </c>
      <c r="J199" s="23">
        <v>141486.87</v>
      </c>
    </row>
    <row r="200" spans="1:10">
      <c r="A200" s="27">
        <v>2012</v>
      </c>
      <c r="B200" s="28" t="s">
        <v>72</v>
      </c>
      <c r="C200" s="134" t="str">
        <f t="shared" si="3"/>
        <v>Motor Dizel</v>
      </c>
      <c r="D200" s="29" t="s">
        <v>53</v>
      </c>
      <c r="E200" s="22">
        <v>69</v>
      </c>
      <c r="F200" s="23">
        <v>397402.22</v>
      </c>
      <c r="G200" s="23">
        <v>38130.21</v>
      </c>
      <c r="H200" s="23">
        <v>50100</v>
      </c>
      <c r="I200" s="23">
        <v>75125.16</v>
      </c>
      <c r="J200" s="23">
        <v>163355.38</v>
      </c>
    </row>
    <row r="201" spans="1:10">
      <c r="A201" s="27">
        <v>2013</v>
      </c>
      <c r="B201" s="28" t="s">
        <v>69</v>
      </c>
      <c r="C201" s="134" t="str">
        <f t="shared" si="3"/>
        <v>Motor Benzin</v>
      </c>
      <c r="D201" s="29" t="s">
        <v>53</v>
      </c>
      <c r="E201" s="22">
        <v>39</v>
      </c>
      <c r="F201" s="23">
        <v>212629.16</v>
      </c>
      <c r="G201" s="23">
        <v>18813.189999999999</v>
      </c>
      <c r="H201" s="23">
        <v>38800</v>
      </c>
      <c r="I201" s="23">
        <v>39319.199999999997</v>
      </c>
      <c r="J201" s="23">
        <v>96932.39</v>
      </c>
    </row>
    <row r="202" spans="1:10">
      <c r="A202" s="27">
        <v>2013</v>
      </c>
      <c r="B202" s="28" t="s">
        <v>72</v>
      </c>
      <c r="C202" s="134" t="str">
        <f t="shared" si="3"/>
        <v>Motor Dizel</v>
      </c>
      <c r="D202" s="29" t="s">
        <v>53</v>
      </c>
      <c r="E202" s="22">
        <v>53</v>
      </c>
      <c r="F202" s="23">
        <v>381547.5</v>
      </c>
      <c r="G202" s="23">
        <v>34519.699999999997</v>
      </c>
      <c r="H202" s="23">
        <v>38200</v>
      </c>
      <c r="I202" s="23">
        <v>66866.64</v>
      </c>
      <c r="J202" s="23">
        <v>139586.34</v>
      </c>
    </row>
    <row r="203" spans="1:10">
      <c r="A203" s="27">
        <v>2014</v>
      </c>
      <c r="B203" s="28" t="s">
        <v>69</v>
      </c>
      <c r="C203" s="134" t="str">
        <f t="shared" si="3"/>
        <v>Motor Benzin</v>
      </c>
      <c r="D203" s="29" t="s">
        <v>53</v>
      </c>
      <c r="E203" s="22">
        <v>36</v>
      </c>
      <c r="F203" s="23">
        <v>201583.88</v>
      </c>
      <c r="G203" s="23">
        <v>19658.310000000001</v>
      </c>
      <c r="H203" s="23">
        <v>33600</v>
      </c>
      <c r="I203" s="23">
        <v>39974.68</v>
      </c>
      <c r="J203" s="23">
        <v>93232.99</v>
      </c>
    </row>
    <row r="204" spans="1:10">
      <c r="A204" s="27">
        <v>2014</v>
      </c>
      <c r="B204" s="28" t="s">
        <v>72</v>
      </c>
      <c r="C204" s="134" t="str">
        <f t="shared" si="3"/>
        <v>Motor Dizel</v>
      </c>
      <c r="D204" s="29" t="s">
        <v>53</v>
      </c>
      <c r="E204" s="22">
        <v>62</v>
      </c>
      <c r="F204" s="23">
        <v>511550.03</v>
      </c>
      <c r="G204" s="23">
        <v>49540.99</v>
      </c>
      <c r="H204" s="23">
        <v>39900</v>
      </c>
      <c r="I204" s="23">
        <v>93576.09</v>
      </c>
      <c r="J204" s="23">
        <v>183017.08</v>
      </c>
    </row>
    <row r="205" spans="1:10">
      <c r="A205" s="27">
        <v>2010</v>
      </c>
      <c r="B205" s="28" t="s">
        <v>69</v>
      </c>
      <c r="C205" s="134" t="str">
        <f t="shared" si="3"/>
        <v>Motor Benzin</v>
      </c>
      <c r="D205" s="29" t="s">
        <v>67</v>
      </c>
      <c r="E205" s="22">
        <v>7</v>
      </c>
      <c r="F205" s="23">
        <v>58998.05</v>
      </c>
      <c r="G205" s="23">
        <v>5899.81</v>
      </c>
      <c r="H205" s="23">
        <v>3500</v>
      </c>
      <c r="I205" s="23">
        <v>10943.66</v>
      </c>
      <c r="J205" s="23">
        <v>20343.46</v>
      </c>
    </row>
    <row r="206" spans="1:10">
      <c r="A206" s="27">
        <v>2010</v>
      </c>
      <c r="B206" s="28" t="s">
        <v>72</v>
      </c>
      <c r="C206" s="134" t="str">
        <f t="shared" si="3"/>
        <v>Motor Dizel</v>
      </c>
      <c r="D206" s="29" t="s">
        <v>67</v>
      </c>
      <c r="E206" s="22">
        <v>11</v>
      </c>
      <c r="F206" s="23">
        <v>170594.87</v>
      </c>
      <c r="G206" s="23">
        <v>17059.490000000002</v>
      </c>
      <c r="H206" s="23">
        <v>5500</v>
      </c>
      <c r="I206" s="23">
        <v>30904.7</v>
      </c>
      <c r="J206" s="23">
        <v>53464.18</v>
      </c>
    </row>
    <row r="207" spans="1:10">
      <c r="A207" s="27">
        <v>2011</v>
      </c>
      <c r="B207" s="28" t="s">
        <v>69</v>
      </c>
      <c r="C207" s="134" t="str">
        <f t="shared" si="3"/>
        <v>Motor Benzin</v>
      </c>
      <c r="D207" s="29" t="s">
        <v>67</v>
      </c>
      <c r="E207" s="22">
        <v>4</v>
      </c>
      <c r="F207" s="23">
        <v>38478.03</v>
      </c>
      <c r="G207" s="23">
        <v>3847.8</v>
      </c>
      <c r="H207" s="23">
        <v>2000</v>
      </c>
      <c r="I207" s="23">
        <v>7092.13</v>
      </c>
      <c r="J207" s="23">
        <v>12939.94</v>
      </c>
    </row>
    <row r="208" spans="1:10">
      <c r="A208" s="27">
        <v>2011</v>
      </c>
      <c r="B208" s="28" t="s">
        <v>72</v>
      </c>
      <c r="C208" s="134" t="str">
        <f t="shared" si="3"/>
        <v>Motor Dizel</v>
      </c>
      <c r="D208" s="29" t="s">
        <v>67</v>
      </c>
      <c r="E208" s="22">
        <v>11</v>
      </c>
      <c r="F208" s="23">
        <v>166907.47</v>
      </c>
      <c r="G208" s="23">
        <v>14916.56</v>
      </c>
      <c r="H208" s="23">
        <v>5300</v>
      </c>
      <c r="I208" s="23">
        <v>27101.15</v>
      </c>
      <c r="J208" s="23">
        <v>47317.71</v>
      </c>
    </row>
    <row r="209" spans="1:10">
      <c r="A209" s="27">
        <v>2012</v>
      </c>
      <c r="B209" s="28" t="s">
        <v>72</v>
      </c>
      <c r="C209" s="134" t="str">
        <f t="shared" si="3"/>
        <v>Motor Dizel</v>
      </c>
      <c r="D209" s="29" t="s">
        <v>67</v>
      </c>
      <c r="E209" s="22">
        <v>1</v>
      </c>
      <c r="F209" s="23">
        <v>1560</v>
      </c>
      <c r="G209" s="23">
        <v>156</v>
      </c>
      <c r="H209" s="23">
        <v>1000</v>
      </c>
      <c r="I209" s="23">
        <v>434.56</v>
      </c>
      <c r="J209" s="23">
        <v>1590.56</v>
      </c>
    </row>
    <row r="210" spans="1:10">
      <c r="A210" s="27">
        <v>2013</v>
      </c>
      <c r="B210" s="28" t="s">
        <v>72</v>
      </c>
      <c r="C210" s="134" t="str">
        <f t="shared" si="3"/>
        <v>Motor Dizel</v>
      </c>
      <c r="D210" s="29" t="s">
        <v>67</v>
      </c>
      <c r="E210" s="22">
        <v>3</v>
      </c>
      <c r="F210" s="23">
        <v>15640.99</v>
      </c>
      <c r="G210" s="23">
        <v>1564.09</v>
      </c>
      <c r="H210" s="23">
        <v>2000</v>
      </c>
      <c r="I210" s="23">
        <v>3072.8</v>
      </c>
      <c r="J210" s="23">
        <v>6636.89</v>
      </c>
    </row>
    <row r="211" spans="1:10">
      <c r="A211" s="27">
        <v>2014</v>
      </c>
      <c r="B211" s="28" t="s">
        <v>72</v>
      </c>
      <c r="C211" s="134" t="str">
        <f t="shared" si="3"/>
        <v>Motor Dizel</v>
      </c>
      <c r="D211" s="29" t="s">
        <v>67</v>
      </c>
      <c r="E211" s="22">
        <v>5</v>
      </c>
      <c r="F211" s="23">
        <v>17549.86</v>
      </c>
      <c r="G211" s="23">
        <v>1754.98</v>
      </c>
      <c r="H211" s="23">
        <v>3600</v>
      </c>
      <c r="I211" s="23">
        <v>3664.77</v>
      </c>
      <c r="J211" s="23">
        <v>9019.75</v>
      </c>
    </row>
    <row r="212" spans="1:10">
      <c r="A212" s="27">
        <v>2011</v>
      </c>
      <c r="B212" s="28" t="s">
        <v>69</v>
      </c>
      <c r="C212" s="134" t="str">
        <f t="shared" si="3"/>
        <v>Motor Benzin</v>
      </c>
      <c r="D212" s="29" t="s">
        <v>62</v>
      </c>
      <c r="E212" s="22">
        <v>1</v>
      </c>
      <c r="F212" s="23">
        <v>10620</v>
      </c>
      <c r="G212" s="23">
        <v>0</v>
      </c>
      <c r="H212" s="23">
        <v>0</v>
      </c>
      <c r="I212" s="23">
        <v>0</v>
      </c>
      <c r="J212" s="23">
        <v>0</v>
      </c>
    </row>
    <row r="213" spans="1:10">
      <c r="A213" s="27">
        <v>2011</v>
      </c>
      <c r="B213" s="28" t="s">
        <v>72</v>
      </c>
      <c r="C213" s="134" t="str">
        <f t="shared" si="3"/>
        <v>Motor Dizel</v>
      </c>
      <c r="D213" s="29" t="s">
        <v>62</v>
      </c>
      <c r="E213" s="22">
        <v>2</v>
      </c>
      <c r="F213" s="23">
        <v>3400</v>
      </c>
      <c r="G213" s="23">
        <v>340</v>
      </c>
      <c r="H213" s="23">
        <v>2100</v>
      </c>
      <c r="I213" s="23">
        <v>934.4</v>
      </c>
      <c r="J213" s="23">
        <v>3374.4</v>
      </c>
    </row>
    <row r="214" spans="1:10">
      <c r="A214" s="27">
        <v>2012</v>
      </c>
      <c r="B214" s="28" t="s">
        <v>74</v>
      </c>
      <c r="C214" s="134" t="str">
        <f t="shared" si="3"/>
        <v>Specialist</v>
      </c>
      <c r="D214" s="29" t="s">
        <v>62</v>
      </c>
      <c r="E214" s="22">
        <v>2</v>
      </c>
      <c r="F214" s="23">
        <v>6320</v>
      </c>
      <c r="G214" s="23">
        <v>632</v>
      </c>
      <c r="H214" s="23">
        <v>1000</v>
      </c>
      <c r="I214" s="23">
        <v>1272.32</v>
      </c>
      <c r="J214" s="23">
        <v>2904.32</v>
      </c>
    </row>
    <row r="215" spans="1:10">
      <c r="A215" s="27">
        <v>2013</v>
      </c>
      <c r="B215" s="28" t="s">
        <v>69</v>
      </c>
      <c r="C215" s="134" t="str">
        <f t="shared" si="3"/>
        <v>Motor Benzin</v>
      </c>
      <c r="D215" s="29" t="s">
        <v>62</v>
      </c>
      <c r="E215" s="22">
        <v>2</v>
      </c>
      <c r="F215" s="23">
        <v>1435</v>
      </c>
      <c r="G215" s="23">
        <v>143.5</v>
      </c>
      <c r="H215" s="23">
        <v>1600</v>
      </c>
      <c r="I215" s="23">
        <v>508.56</v>
      </c>
      <c r="J215" s="23">
        <v>2252.06</v>
      </c>
    </row>
    <row r="216" spans="1:10">
      <c r="A216" s="27">
        <v>2013</v>
      </c>
      <c r="B216" s="28" t="s">
        <v>72</v>
      </c>
      <c r="C216" s="134" t="str">
        <f t="shared" si="3"/>
        <v>Motor Dizel</v>
      </c>
      <c r="D216" s="29" t="s">
        <v>62</v>
      </c>
      <c r="E216" s="22">
        <v>2</v>
      </c>
      <c r="F216" s="23">
        <v>4283</v>
      </c>
      <c r="G216" s="23">
        <v>78.3</v>
      </c>
      <c r="H216" s="23">
        <v>1100</v>
      </c>
      <c r="I216" s="23">
        <v>313.8</v>
      </c>
      <c r="J216" s="23">
        <v>1492.1</v>
      </c>
    </row>
    <row r="217" spans="1:10">
      <c r="A217" s="27">
        <v>2010</v>
      </c>
      <c r="B217" s="28" t="s">
        <v>69</v>
      </c>
      <c r="C217" s="134" t="str">
        <f t="shared" si="3"/>
        <v>Motor Benzin</v>
      </c>
      <c r="D217" s="29" t="s">
        <v>37</v>
      </c>
      <c r="E217" s="22">
        <v>44</v>
      </c>
      <c r="F217" s="23">
        <v>170393.03</v>
      </c>
      <c r="G217" s="23">
        <v>14454.3</v>
      </c>
      <c r="H217" s="23">
        <v>21500</v>
      </c>
      <c r="I217" s="23">
        <v>28879.57</v>
      </c>
      <c r="J217" s="23">
        <v>64833.88</v>
      </c>
    </row>
    <row r="218" spans="1:10">
      <c r="A218" s="27">
        <v>2010</v>
      </c>
      <c r="B218" s="28" t="s">
        <v>72</v>
      </c>
      <c r="C218" s="134" t="str">
        <f t="shared" si="3"/>
        <v>Motor Dizel</v>
      </c>
      <c r="D218" s="29" t="s">
        <v>37</v>
      </c>
      <c r="E218" s="22">
        <v>81</v>
      </c>
      <c r="F218" s="23">
        <v>348446.79</v>
      </c>
      <c r="G218" s="23">
        <v>34554.68</v>
      </c>
      <c r="H218" s="23">
        <v>40000</v>
      </c>
      <c r="I218" s="23">
        <v>67216.240000000005</v>
      </c>
      <c r="J218" s="23">
        <v>141770.91</v>
      </c>
    </row>
    <row r="219" spans="1:10">
      <c r="A219" s="27">
        <v>2011</v>
      </c>
      <c r="B219" s="28" t="s">
        <v>69</v>
      </c>
      <c r="C219" s="134" t="str">
        <f t="shared" si="3"/>
        <v>Motor Benzin</v>
      </c>
      <c r="D219" s="29" t="s">
        <v>37</v>
      </c>
      <c r="E219" s="22">
        <v>74</v>
      </c>
      <c r="F219" s="23">
        <v>169781.98</v>
      </c>
      <c r="G219" s="23">
        <v>15741.8</v>
      </c>
      <c r="H219" s="23">
        <v>53800</v>
      </c>
      <c r="I219" s="23">
        <v>36313.56</v>
      </c>
      <c r="J219" s="23">
        <v>105855.36</v>
      </c>
    </row>
    <row r="220" spans="1:10">
      <c r="A220" s="27">
        <v>2011</v>
      </c>
      <c r="B220" s="28" t="s">
        <v>72</v>
      </c>
      <c r="C220" s="134" t="str">
        <f t="shared" si="3"/>
        <v>Motor Dizel</v>
      </c>
      <c r="D220" s="29" t="s">
        <v>37</v>
      </c>
      <c r="E220" s="22">
        <v>140</v>
      </c>
      <c r="F220" s="23">
        <v>487759.71</v>
      </c>
      <c r="G220" s="23">
        <v>47202.42</v>
      </c>
      <c r="H220" s="23">
        <v>93100</v>
      </c>
      <c r="I220" s="23">
        <v>97972.26</v>
      </c>
      <c r="J220" s="23">
        <v>238274.68</v>
      </c>
    </row>
    <row r="221" spans="1:10">
      <c r="A221" s="27">
        <v>2012</v>
      </c>
      <c r="B221" s="28" t="s">
        <v>69</v>
      </c>
      <c r="C221" s="134" t="str">
        <f t="shared" si="3"/>
        <v>Motor Benzin</v>
      </c>
      <c r="D221" s="29" t="s">
        <v>37</v>
      </c>
      <c r="E221" s="22">
        <v>67</v>
      </c>
      <c r="F221" s="23">
        <v>135127.16</v>
      </c>
      <c r="G221" s="23">
        <v>12568.86</v>
      </c>
      <c r="H221" s="23">
        <v>59000</v>
      </c>
      <c r="I221" s="23">
        <v>31561.15</v>
      </c>
      <c r="J221" s="23">
        <v>103130.01</v>
      </c>
    </row>
    <row r="222" spans="1:10">
      <c r="A222" s="27">
        <v>2012</v>
      </c>
      <c r="B222" s="28" t="s">
        <v>72</v>
      </c>
      <c r="C222" s="134" t="str">
        <f t="shared" si="3"/>
        <v>Motor Dizel</v>
      </c>
      <c r="D222" s="29" t="s">
        <v>37</v>
      </c>
      <c r="E222" s="22">
        <v>161</v>
      </c>
      <c r="F222" s="23">
        <v>426130.79</v>
      </c>
      <c r="G222" s="23">
        <v>41668.07</v>
      </c>
      <c r="H222" s="23">
        <v>129500</v>
      </c>
      <c r="I222" s="23">
        <v>94055.71</v>
      </c>
      <c r="J222" s="23">
        <v>265223.77</v>
      </c>
    </row>
    <row r="223" spans="1:10">
      <c r="A223" s="27">
        <v>2013</v>
      </c>
      <c r="B223" s="28" t="s">
        <v>69</v>
      </c>
      <c r="C223" s="134" t="str">
        <f t="shared" si="3"/>
        <v>Motor Benzin</v>
      </c>
      <c r="D223" s="29" t="s">
        <v>37</v>
      </c>
      <c r="E223" s="22">
        <v>56</v>
      </c>
      <c r="F223" s="23">
        <v>109311.4</v>
      </c>
      <c r="G223" s="23">
        <v>10931.12</v>
      </c>
      <c r="H223" s="23">
        <v>50100</v>
      </c>
      <c r="I223" s="23">
        <v>27254.7</v>
      </c>
      <c r="J223" s="23">
        <v>88285.82</v>
      </c>
    </row>
    <row r="224" spans="1:10">
      <c r="A224" s="27">
        <v>2013</v>
      </c>
      <c r="B224" s="28" t="s">
        <v>72</v>
      </c>
      <c r="C224" s="134" t="str">
        <f t="shared" si="3"/>
        <v>Motor Dizel</v>
      </c>
      <c r="D224" s="29" t="s">
        <v>37</v>
      </c>
      <c r="E224" s="22">
        <v>135</v>
      </c>
      <c r="F224" s="23">
        <v>364186.69</v>
      </c>
      <c r="G224" s="23">
        <v>36218.629999999997</v>
      </c>
      <c r="H224" s="23">
        <v>104500</v>
      </c>
      <c r="I224" s="23">
        <v>80464.67</v>
      </c>
      <c r="J224" s="23">
        <v>221183.3</v>
      </c>
    </row>
    <row r="225" spans="1:10">
      <c r="A225" s="27">
        <v>2014</v>
      </c>
      <c r="B225" s="28" t="s">
        <v>69</v>
      </c>
      <c r="C225" s="134" t="str">
        <f t="shared" si="3"/>
        <v>Motor Benzin</v>
      </c>
      <c r="D225" s="29" t="s">
        <v>37</v>
      </c>
      <c r="E225" s="22">
        <v>44</v>
      </c>
      <c r="F225" s="23">
        <v>72403.44</v>
      </c>
      <c r="G225" s="23">
        <v>7148.92</v>
      </c>
      <c r="H225" s="23">
        <v>40600</v>
      </c>
      <c r="I225" s="23">
        <v>19078.07</v>
      </c>
      <c r="J225" s="23">
        <v>66826.990000000005</v>
      </c>
    </row>
    <row r="226" spans="1:10">
      <c r="A226" s="27">
        <v>2014</v>
      </c>
      <c r="B226" s="28" t="s">
        <v>72</v>
      </c>
      <c r="C226" s="134" t="str">
        <f t="shared" si="3"/>
        <v>Motor Dizel</v>
      </c>
      <c r="D226" s="29" t="s">
        <v>37</v>
      </c>
      <c r="E226" s="22">
        <v>154</v>
      </c>
      <c r="F226" s="23">
        <v>446071.07</v>
      </c>
      <c r="G226" s="23">
        <v>44528.65</v>
      </c>
      <c r="H226" s="23">
        <v>121000</v>
      </c>
      <c r="I226" s="23">
        <v>97730.37</v>
      </c>
      <c r="J226" s="23">
        <v>263259.02</v>
      </c>
    </row>
    <row r="227" spans="1:10">
      <c r="A227" s="27">
        <v>2010</v>
      </c>
      <c r="B227" s="28" t="s">
        <v>74</v>
      </c>
      <c r="C227" s="134" t="str">
        <f t="shared" si="3"/>
        <v>Specialist</v>
      </c>
      <c r="D227" s="29" t="s">
        <v>47</v>
      </c>
      <c r="E227" s="22">
        <v>1</v>
      </c>
      <c r="F227" s="23">
        <v>2000</v>
      </c>
      <c r="G227" s="23">
        <v>200</v>
      </c>
      <c r="H227" s="23">
        <v>500</v>
      </c>
      <c r="I227" s="23">
        <v>432</v>
      </c>
      <c r="J227" s="23">
        <v>1132</v>
      </c>
    </row>
    <row r="228" spans="1:10">
      <c r="A228" s="27">
        <v>2010</v>
      </c>
      <c r="B228" s="28" t="s">
        <v>69</v>
      </c>
      <c r="C228" s="134" t="str">
        <f t="shared" si="3"/>
        <v>Motor Benzin</v>
      </c>
      <c r="D228" s="29" t="s">
        <v>47</v>
      </c>
      <c r="E228" s="22">
        <v>18</v>
      </c>
      <c r="F228" s="23">
        <v>114435.64</v>
      </c>
      <c r="G228" s="23">
        <v>10296.959999999999</v>
      </c>
      <c r="H228" s="23">
        <v>8500</v>
      </c>
      <c r="I228" s="23">
        <v>19482.66</v>
      </c>
      <c r="J228" s="23">
        <v>38279.620000000003</v>
      </c>
    </row>
    <row r="229" spans="1:10">
      <c r="A229" s="27">
        <v>2010</v>
      </c>
      <c r="B229" s="28" t="s">
        <v>72</v>
      </c>
      <c r="C229" s="134" t="str">
        <f t="shared" si="3"/>
        <v>Motor Dizel</v>
      </c>
      <c r="D229" s="29" t="s">
        <v>47</v>
      </c>
      <c r="E229" s="22">
        <v>61</v>
      </c>
      <c r="F229" s="23">
        <v>483684.16</v>
      </c>
      <c r="G229" s="23">
        <v>37286.519999999997</v>
      </c>
      <c r="H229" s="23">
        <v>26500</v>
      </c>
      <c r="I229" s="23">
        <v>69864.27</v>
      </c>
      <c r="J229" s="23">
        <v>133650.78</v>
      </c>
    </row>
    <row r="230" spans="1:10">
      <c r="A230" s="27">
        <v>2011</v>
      </c>
      <c r="B230" s="28" t="s">
        <v>74</v>
      </c>
      <c r="C230" s="134" t="str">
        <f t="shared" si="3"/>
        <v>Specialist</v>
      </c>
      <c r="D230" s="29" t="s">
        <v>47</v>
      </c>
      <c r="E230" s="22">
        <v>1</v>
      </c>
      <c r="F230" s="23">
        <v>855</v>
      </c>
      <c r="G230" s="23">
        <v>85.5</v>
      </c>
      <c r="H230" s="23">
        <v>500</v>
      </c>
      <c r="I230" s="23">
        <v>230.48</v>
      </c>
      <c r="J230" s="23">
        <v>815.98</v>
      </c>
    </row>
    <row r="231" spans="1:10">
      <c r="A231" s="27">
        <v>2011</v>
      </c>
      <c r="B231" s="28" t="s">
        <v>69</v>
      </c>
      <c r="C231" s="134" t="str">
        <f t="shared" si="3"/>
        <v>Motor Benzin</v>
      </c>
      <c r="D231" s="29" t="s">
        <v>47</v>
      </c>
      <c r="E231" s="22">
        <v>39</v>
      </c>
      <c r="F231" s="23">
        <v>206757.12</v>
      </c>
      <c r="G231" s="23">
        <v>19745.71</v>
      </c>
      <c r="H231" s="23">
        <v>28500</v>
      </c>
      <c r="I231" s="23">
        <v>39312.449999999997</v>
      </c>
      <c r="J231" s="23">
        <v>87558.17</v>
      </c>
    </row>
    <row r="232" spans="1:10">
      <c r="A232" s="27">
        <v>2011</v>
      </c>
      <c r="B232" s="28" t="s">
        <v>72</v>
      </c>
      <c r="C232" s="134" t="str">
        <f t="shared" si="3"/>
        <v>Motor Dizel</v>
      </c>
      <c r="D232" s="29" t="s">
        <v>47</v>
      </c>
      <c r="E232" s="22">
        <v>62</v>
      </c>
      <c r="F232" s="23">
        <v>417950.08</v>
      </c>
      <c r="G232" s="23">
        <v>37780.01</v>
      </c>
      <c r="H232" s="23">
        <v>35000</v>
      </c>
      <c r="I232" s="23">
        <v>72092.81</v>
      </c>
      <c r="J232" s="23">
        <v>144872.82</v>
      </c>
    </row>
    <row r="233" spans="1:10">
      <c r="A233" s="27">
        <v>2012</v>
      </c>
      <c r="B233" s="28" t="s">
        <v>69</v>
      </c>
      <c r="C233" s="134" t="str">
        <f t="shared" si="3"/>
        <v>Motor Benzin</v>
      </c>
      <c r="D233" s="29" t="s">
        <v>47</v>
      </c>
      <c r="E233" s="22">
        <v>42</v>
      </c>
      <c r="F233" s="23">
        <v>147046.23000000001</v>
      </c>
      <c r="G233" s="23">
        <v>14295.77</v>
      </c>
      <c r="H233" s="23">
        <v>37900</v>
      </c>
      <c r="I233" s="23">
        <v>31224.53</v>
      </c>
      <c r="J233" s="23">
        <v>83420.3</v>
      </c>
    </row>
    <row r="234" spans="1:10">
      <c r="A234" s="27">
        <v>2012</v>
      </c>
      <c r="B234" s="28" t="s">
        <v>72</v>
      </c>
      <c r="C234" s="134" t="str">
        <f t="shared" si="3"/>
        <v>Motor Dizel</v>
      </c>
      <c r="D234" s="29" t="s">
        <v>47</v>
      </c>
      <c r="E234" s="22">
        <v>84</v>
      </c>
      <c r="F234" s="23">
        <v>547038.48</v>
      </c>
      <c r="G234" s="23">
        <v>50458.85</v>
      </c>
      <c r="H234" s="23">
        <v>61100</v>
      </c>
      <c r="I234" s="23">
        <v>98583.51</v>
      </c>
      <c r="J234" s="23">
        <v>210142.35</v>
      </c>
    </row>
    <row r="235" spans="1:10">
      <c r="A235" s="27">
        <v>2012</v>
      </c>
      <c r="B235" s="28"/>
      <c r="C235" s="134" t="str">
        <f t="shared" si="3"/>
        <v>Unknown</v>
      </c>
      <c r="D235" s="29" t="s">
        <v>47</v>
      </c>
      <c r="E235" s="22">
        <v>1</v>
      </c>
      <c r="F235" s="23">
        <v>2800</v>
      </c>
      <c r="G235" s="23">
        <v>280</v>
      </c>
      <c r="H235" s="23">
        <v>900</v>
      </c>
      <c r="I235" s="23">
        <v>636.79999999999995</v>
      </c>
      <c r="J235" s="23">
        <v>1816.8</v>
      </c>
    </row>
    <row r="236" spans="1:10">
      <c r="A236" s="27">
        <v>2013</v>
      </c>
      <c r="B236" s="28" t="s">
        <v>69</v>
      </c>
      <c r="C236" s="134" t="str">
        <f t="shared" si="3"/>
        <v>Motor Benzin</v>
      </c>
      <c r="D236" s="29" t="s">
        <v>47</v>
      </c>
      <c r="E236" s="22">
        <v>13</v>
      </c>
      <c r="F236" s="23">
        <v>34748.65</v>
      </c>
      <c r="G236" s="23">
        <v>3474.86</v>
      </c>
      <c r="H236" s="23">
        <v>14400</v>
      </c>
      <c r="I236" s="23">
        <v>8419.73</v>
      </c>
      <c r="J236" s="23">
        <v>26294.59</v>
      </c>
    </row>
    <row r="237" spans="1:10">
      <c r="A237" s="27">
        <v>2013</v>
      </c>
      <c r="B237" s="28" t="s">
        <v>72</v>
      </c>
      <c r="C237" s="134" t="str">
        <f t="shared" si="3"/>
        <v>Motor Dizel</v>
      </c>
      <c r="D237" s="29" t="s">
        <v>47</v>
      </c>
      <c r="E237" s="22">
        <v>75</v>
      </c>
      <c r="F237" s="23">
        <v>421688.13</v>
      </c>
      <c r="G237" s="23">
        <v>37935.279999999999</v>
      </c>
      <c r="H237" s="23">
        <v>53300</v>
      </c>
      <c r="I237" s="23">
        <v>75294.009999999995</v>
      </c>
      <c r="J237" s="23">
        <v>166529.29</v>
      </c>
    </row>
    <row r="238" spans="1:10">
      <c r="A238" s="27">
        <v>2014</v>
      </c>
      <c r="B238" s="28" t="s">
        <v>69</v>
      </c>
      <c r="C238" s="134" t="str">
        <f t="shared" si="3"/>
        <v>Motor Benzin</v>
      </c>
      <c r="D238" s="29" t="s">
        <v>47</v>
      </c>
      <c r="E238" s="22">
        <v>29</v>
      </c>
      <c r="F238" s="23">
        <v>102840.22</v>
      </c>
      <c r="G238" s="23">
        <v>10284</v>
      </c>
      <c r="H238" s="23">
        <v>30600</v>
      </c>
      <c r="I238" s="23">
        <v>22995.83</v>
      </c>
      <c r="J238" s="23">
        <v>63879.83</v>
      </c>
    </row>
    <row r="239" spans="1:10">
      <c r="A239" s="27">
        <v>2014</v>
      </c>
      <c r="B239" s="28" t="s">
        <v>72</v>
      </c>
      <c r="C239" s="134" t="str">
        <f t="shared" si="3"/>
        <v>Motor Dizel</v>
      </c>
      <c r="D239" s="29" t="s">
        <v>47</v>
      </c>
      <c r="E239" s="22">
        <v>75</v>
      </c>
      <c r="F239" s="23">
        <v>356983.21</v>
      </c>
      <c r="G239" s="23">
        <v>35567.78</v>
      </c>
      <c r="H239" s="23">
        <v>61000</v>
      </c>
      <c r="I239" s="23">
        <v>72359.240000000005</v>
      </c>
      <c r="J239" s="23">
        <v>168927.02</v>
      </c>
    </row>
    <row r="240" spans="1:10">
      <c r="A240" s="27">
        <v>2010</v>
      </c>
      <c r="B240" s="28" t="s">
        <v>72</v>
      </c>
      <c r="C240" s="134" t="str">
        <f t="shared" si="3"/>
        <v>Motor Dizel</v>
      </c>
      <c r="D240" s="29" t="s">
        <v>1478</v>
      </c>
      <c r="E240" s="22">
        <v>20</v>
      </c>
      <c r="F240" s="23">
        <v>334264</v>
      </c>
      <c r="G240" s="23">
        <v>33426.400000000001</v>
      </c>
      <c r="H240" s="23">
        <v>10000</v>
      </c>
      <c r="I240" s="23">
        <v>60430.46</v>
      </c>
      <c r="J240" s="23">
        <v>103856.86</v>
      </c>
    </row>
    <row r="241" spans="1:10">
      <c r="A241" s="27">
        <v>2011</v>
      </c>
      <c r="B241" s="28" t="s">
        <v>72</v>
      </c>
      <c r="C241" s="134" t="str">
        <f t="shared" si="3"/>
        <v>Motor Dizel</v>
      </c>
      <c r="D241" s="29" t="s">
        <v>1478</v>
      </c>
      <c r="E241" s="22">
        <v>16</v>
      </c>
      <c r="F241" s="23">
        <v>252245</v>
      </c>
      <c r="G241" s="23">
        <v>25224.5</v>
      </c>
      <c r="H241" s="23">
        <v>8000</v>
      </c>
      <c r="I241" s="23">
        <v>45675.12</v>
      </c>
      <c r="J241" s="23">
        <v>78899.62</v>
      </c>
    </row>
    <row r="242" spans="1:10">
      <c r="A242" s="27">
        <v>2010</v>
      </c>
      <c r="B242" s="28" t="s">
        <v>74</v>
      </c>
      <c r="C242" s="134" t="str">
        <f t="shared" si="3"/>
        <v>Specialist</v>
      </c>
      <c r="D242" s="29" t="s">
        <v>1479</v>
      </c>
      <c r="E242" s="22">
        <v>1</v>
      </c>
      <c r="F242" s="23">
        <v>999</v>
      </c>
      <c r="G242" s="23">
        <v>99.9</v>
      </c>
      <c r="H242" s="23">
        <v>500</v>
      </c>
      <c r="I242" s="23">
        <v>255.82</v>
      </c>
      <c r="J242" s="23">
        <v>855.72</v>
      </c>
    </row>
    <row r="243" spans="1:10">
      <c r="A243" s="27">
        <v>2010</v>
      </c>
      <c r="B243" s="28" t="s">
        <v>69</v>
      </c>
      <c r="C243" s="134" t="str">
        <f t="shared" si="3"/>
        <v>Motor Benzin</v>
      </c>
      <c r="D243" s="29" t="s">
        <v>1479</v>
      </c>
      <c r="E243" s="22">
        <v>2</v>
      </c>
      <c r="F243" s="23">
        <v>10725</v>
      </c>
      <c r="G243" s="23">
        <v>1072.5</v>
      </c>
      <c r="H243" s="23">
        <v>1000</v>
      </c>
      <c r="I243" s="23">
        <v>2047.6</v>
      </c>
      <c r="J243" s="23">
        <v>4120.1000000000004</v>
      </c>
    </row>
    <row r="244" spans="1:10">
      <c r="A244" s="27">
        <v>2011</v>
      </c>
      <c r="B244" s="28" t="s">
        <v>69</v>
      </c>
      <c r="C244" s="134" t="str">
        <f t="shared" si="3"/>
        <v>Motor Benzin</v>
      </c>
      <c r="D244" s="29" t="s">
        <v>1479</v>
      </c>
      <c r="E244" s="22">
        <v>1</v>
      </c>
      <c r="F244" s="23">
        <v>1500</v>
      </c>
      <c r="G244" s="23">
        <v>150</v>
      </c>
      <c r="H244" s="23">
        <v>500</v>
      </c>
      <c r="I244" s="23">
        <v>344</v>
      </c>
      <c r="J244" s="23">
        <v>994</v>
      </c>
    </row>
    <row r="245" spans="1:10">
      <c r="A245" s="27">
        <v>2011</v>
      </c>
      <c r="B245" s="28" t="s">
        <v>72</v>
      </c>
      <c r="C245" s="134" t="str">
        <f t="shared" si="3"/>
        <v>Motor Dizel</v>
      </c>
      <c r="D245" s="29" t="s">
        <v>1479</v>
      </c>
      <c r="E245" s="22">
        <v>1</v>
      </c>
      <c r="F245" s="23">
        <v>4550</v>
      </c>
      <c r="G245" s="23">
        <v>455</v>
      </c>
      <c r="H245" s="23">
        <v>700</v>
      </c>
      <c r="I245" s="23">
        <v>912.8</v>
      </c>
      <c r="J245" s="23">
        <v>2067.8000000000002</v>
      </c>
    </row>
    <row r="246" spans="1:10">
      <c r="A246" s="27">
        <v>2012</v>
      </c>
      <c r="B246" s="28" t="s">
        <v>69</v>
      </c>
      <c r="C246" s="134" t="str">
        <f t="shared" si="3"/>
        <v>Motor Benzin</v>
      </c>
      <c r="D246" s="29" t="s">
        <v>1479</v>
      </c>
      <c r="E246" s="22">
        <v>1</v>
      </c>
      <c r="F246" s="23">
        <v>800</v>
      </c>
      <c r="G246" s="23">
        <v>80</v>
      </c>
      <c r="H246" s="23">
        <v>500</v>
      </c>
      <c r="I246" s="23">
        <v>220.8</v>
      </c>
      <c r="J246" s="23">
        <v>800.8</v>
      </c>
    </row>
    <row r="247" spans="1:10">
      <c r="A247" s="27">
        <v>2014</v>
      </c>
      <c r="B247" s="28" t="s">
        <v>69</v>
      </c>
      <c r="C247" s="134" t="str">
        <f t="shared" si="3"/>
        <v>Motor Benzin</v>
      </c>
      <c r="D247" s="29" t="s">
        <v>1479</v>
      </c>
      <c r="E247" s="22">
        <v>1</v>
      </c>
      <c r="F247" s="23">
        <v>2672.52</v>
      </c>
      <c r="G247" s="23">
        <v>267.25</v>
      </c>
      <c r="H247" s="23">
        <v>500</v>
      </c>
      <c r="I247" s="23">
        <v>550.36</v>
      </c>
      <c r="J247" s="23">
        <v>1317.61</v>
      </c>
    </row>
    <row r="248" spans="1:10">
      <c r="A248" s="27">
        <v>2010</v>
      </c>
      <c r="B248" s="28" t="s">
        <v>72</v>
      </c>
      <c r="C248" s="134" t="str">
        <f t="shared" si="3"/>
        <v>Motor Dizel</v>
      </c>
      <c r="D248" s="29" t="s">
        <v>1480</v>
      </c>
      <c r="E248" s="22">
        <v>1</v>
      </c>
      <c r="F248" s="23">
        <v>16061.6</v>
      </c>
      <c r="G248" s="23">
        <v>1606.16</v>
      </c>
      <c r="H248" s="23">
        <v>500</v>
      </c>
      <c r="I248" s="23">
        <v>2906.84</v>
      </c>
      <c r="J248" s="23">
        <v>5013</v>
      </c>
    </row>
    <row r="249" spans="1:10">
      <c r="A249" s="27">
        <v>2014</v>
      </c>
      <c r="B249" s="28" t="s">
        <v>72</v>
      </c>
      <c r="C249" s="134" t="str">
        <f t="shared" si="3"/>
        <v>Motor Dizel</v>
      </c>
      <c r="D249" s="29" t="s">
        <v>86</v>
      </c>
      <c r="E249" s="22">
        <v>1</v>
      </c>
      <c r="F249" s="23">
        <v>1900</v>
      </c>
      <c r="G249" s="23">
        <v>190</v>
      </c>
      <c r="H249" s="23">
        <v>500</v>
      </c>
      <c r="I249" s="23">
        <v>414.4</v>
      </c>
      <c r="J249" s="23">
        <v>1104.4000000000001</v>
      </c>
    </row>
    <row r="250" spans="1:10">
      <c r="A250" s="27">
        <v>2010</v>
      </c>
      <c r="B250" s="28" t="s">
        <v>74</v>
      </c>
      <c r="C250" s="134" t="str">
        <f t="shared" si="3"/>
        <v>Specialist</v>
      </c>
      <c r="D250" s="29" t="s">
        <v>57</v>
      </c>
      <c r="E250" s="22">
        <v>2</v>
      </c>
      <c r="F250" s="23">
        <v>717.94</v>
      </c>
      <c r="G250" s="23">
        <v>71.790000000000006</v>
      </c>
      <c r="H250" s="23">
        <v>500</v>
      </c>
      <c r="I250" s="23">
        <v>206.36</v>
      </c>
      <c r="J250" s="23">
        <v>778.15</v>
      </c>
    </row>
    <row r="251" spans="1:10">
      <c r="A251" s="27">
        <v>2010</v>
      </c>
      <c r="B251" s="28" t="s">
        <v>69</v>
      </c>
      <c r="C251" s="134" t="str">
        <f t="shared" si="3"/>
        <v>Motor Benzin</v>
      </c>
      <c r="D251" s="29" t="s">
        <v>57</v>
      </c>
      <c r="E251" s="22">
        <v>17</v>
      </c>
      <c r="F251" s="23">
        <v>61558.65</v>
      </c>
      <c r="G251" s="23">
        <v>4690.87</v>
      </c>
      <c r="H251" s="23">
        <v>8000</v>
      </c>
      <c r="I251" s="23">
        <v>9535.92</v>
      </c>
      <c r="J251" s="23">
        <v>22226.79</v>
      </c>
    </row>
    <row r="252" spans="1:10">
      <c r="A252" s="27">
        <v>2010</v>
      </c>
      <c r="B252" s="28" t="s">
        <v>72</v>
      </c>
      <c r="C252" s="134" t="str">
        <f t="shared" si="3"/>
        <v>Motor Dizel</v>
      </c>
      <c r="D252" s="29" t="s">
        <v>57</v>
      </c>
      <c r="E252" s="22">
        <v>5</v>
      </c>
      <c r="F252" s="23">
        <v>24968.5</v>
      </c>
      <c r="G252" s="23">
        <v>1311.85</v>
      </c>
      <c r="H252" s="23">
        <v>2000</v>
      </c>
      <c r="I252" s="23">
        <v>2628.86</v>
      </c>
      <c r="J252" s="23">
        <v>5940.71</v>
      </c>
    </row>
    <row r="253" spans="1:10">
      <c r="A253" s="27">
        <v>2011</v>
      </c>
      <c r="B253" s="28" t="s">
        <v>74</v>
      </c>
      <c r="C253" s="134" t="str">
        <f t="shared" si="3"/>
        <v>Specialist</v>
      </c>
      <c r="D253" s="29" t="s">
        <v>57</v>
      </c>
      <c r="E253" s="22">
        <v>1</v>
      </c>
      <c r="F253" s="23">
        <v>165.61</v>
      </c>
      <c r="G253" s="23">
        <v>16.559999999999999</v>
      </c>
      <c r="H253" s="23">
        <v>500</v>
      </c>
      <c r="I253" s="23">
        <v>109.15</v>
      </c>
      <c r="J253" s="23">
        <v>625.71</v>
      </c>
    </row>
    <row r="254" spans="1:10">
      <c r="A254" s="27">
        <v>2011</v>
      </c>
      <c r="B254" s="28" t="s">
        <v>69</v>
      </c>
      <c r="C254" s="134" t="str">
        <f t="shared" si="3"/>
        <v>Motor Benzin</v>
      </c>
      <c r="D254" s="29" t="s">
        <v>57</v>
      </c>
      <c r="E254" s="22">
        <v>27</v>
      </c>
      <c r="F254" s="23">
        <v>62023.47</v>
      </c>
      <c r="G254" s="23">
        <v>6202.35</v>
      </c>
      <c r="H254" s="23">
        <v>18600</v>
      </c>
      <c r="I254" s="23">
        <v>13892.13</v>
      </c>
      <c r="J254" s="23">
        <v>38694.480000000003</v>
      </c>
    </row>
    <row r="255" spans="1:10">
      <c r="A255" s="27">
        <v>2011</v>
      </c>
      <c r="B255" s="28" t="s">
        <v>72</v>
      </c>
      <c r="C255" s="134" t="str">
        <f t="shared" si="3"/>
        <v>Motor Dizel</v>
      </c>
      <c r="D255" s="29" t="s">
        <v>57</v>
      </c>
      <c r="E255" s="22">
        <v>13</v>
      </c>
      <c r="F255" s="23">
        <v>62787.11</v>
      </c>
      <c r="G255" s="23">
        <v>5673.71</v>
      </c>
      <c r="H255" s="23">
        <v>7500</v>
      </c>
      <c r="I255" s="23">
        <v>11185.73</v>
      </c>
      <c r="J255" s="23">
        <v>24359.439999999999</v>
      </c>
    </row>
    <row r="256" spans="1:10">
      <c r="A256" s="27">
        <v>2012</v>
      </c>
      <c r="B256" s="28" t="s">
        <v>69</v>
      </c>
      <c r="C256" s="134" t="str">
        <f t="shared" si="3"/>
        <v>Motor Benzin</v>
      </c>
      <c r="D256" s="29" t="s">
        <v>57</v>
      </c>
      <c r="E256" s="22">
        <v>37</v>
      </c>
      <c r="F256" s="23">
        <v>69715.3</v>
      </c>
      <c r="G256" s="23">
        <v>6686.53</v>
      </c>
      <c r="H256" s="23">
        <v>28000</v>
      </c>
      <c r="I256" s="23">
        <v>16248.25</v>
      </c>
      <c r="J256" s="23">
        <v>50934.78</v>
      </c>
    </row>
    <row r="257" spans="1:10">
      <c r="A257" s="27">
        <v>2012</v>
      </c>
      <c r="B257" s="28" t="s">
        <v>72</v>
      </c>
      <c r="C257" s="134" t="str">
        <f t="shared" si="3"/>
        <v>Motor Dizel</v>
      </c>
      <c r="D257" s="29" t="s">
        <v>57</v>
      </c>
      <c r="E257" s="22">
        <v>20</v>
      </c>
      <c r="F257" s="23">
        <v>73484.53</v>
      </c>
      <c r="G257" s="23">
        <v>7348.45</v>
      </c>
      <c r="H257" s="23">
        <v>15100</v>
      </c>
      <c r="I257" s="23">
        <v>15349.26</v>
      </c>
      <c r="J257" s="23">
        <v>37797.71</v>
      </c>
    </row>
    <row r="258" spans="1:10">
      <c r="A258" s="27">
        <v>2013</v>
      </c>
      <c r="B258" s="28" t="s">
        <v>69</v>
      </c>
      <c r="C258" s="134" t="str">
        <f t="shared" si="3"/>
        <v>Motor Benzin</v>
      </c>
      <c r="D258" s="29" t="s">
        <v>57</v>
      </c>
      <c r="E258" s="22">
        <v>26</v>
      </c>
      <c r="F258" s="23">
        <v>57777.41</v>
      </c>
      <c r="G258" s="23">
        <v>4977.72</v>
      </c>
      <c r="H258" s="23">
        <v>21100</v>
      </c>
      <c r="I258" s="23">
        <v>12136.78</v>
      </c>
      <c r="J258" s="23">
        <v>38214.5</v>
      </c>
    </row>
    <row r="259" spans="1:10">
      <c r="A259" s="27">
        <v>2013</v>
      </c>
      <c r="B259" s="28" t="s">
        <v>72</v>
      </c>
      <c r="C259" s="134" t="str">
        <f t="shared" ref="C259:C262" si="4">IFERROR(VLOOKUP(B259, $L$2:$M$8, 2, FALSE), "Unknown")</f>
        <v>Motor Dizel</v>
      </c>
      <c r="D259" s="29" t="s">
        <v>57</v>
      </c>
      <c r="E259" s="22">
        <v>26</v>
      </c>
      <c r="F259" s="23">
        <v>91740.44</v>
      </c>
      <c r="G259" s="23">
        <v>9174.0300000000007</v>
      </c>
      <c r="H259" s="23">
        <v>20500</v>
      </c>
      <c r="I259" s="23">
        <v>19426.27</v>
      </c>
      <c r="J259" s="23">
        <v>49100.3</v>
      </c>
    </row>
    <row r="260" spans="1:10">
      <c r="A260" s="27">
        <v>2014</v>
      </c>
      <c r="B260" s="28" t="s">
        <v>69</v>
      </c>
      <c r="C260" s="134" t="str">
        <f t="shared" si="4"/>
        <v>Motor Benzin</v>
      </c>
      <c r="D260" s="29" t="s">
        <v>57</v>
      </c>
      <c r="E260" s="22">
        <v>32</v>
      </c>
      <c r="F260" s="23">
        <v>56464.66</v>
      </c>
      <c r="G260" s="23">
        <v>5446.45</v>
      </c>
      <c r="H260" s="23">
        <v>28100</v>
      </c>
      <c r="I260" s="23">
        <v>14081.73</v>
      </c>
      <c r="J260" s="23">
        <v>47628.18</v>
      </c>
    </row>
    <row r="261" spans="1:10">
      <c r="A261" s="27">
        <v>2014</v>
      </c>
      <c r="B261" s="28" t="s">
        <v>72</v>
      </c>
      <c r="C261" s="134" t="str">
        <f t="shared" si="4"/>
        <v>Motor Dizel</v>
      </c>
      <c r="D261" s="29" t="s">
        <v>57</v>
      </c>
      <c r="E261" s="22">
        <v>24</v>
      </c>
      <c r="F261" s="23">
        <v>86225.85</v>
      </c>
      <c r="G261" s="23">
        <v>8622.57</v>
      </c>
      <c r="H261" s="23">
        <v>19500</v>
      </c>
      <c r="I261" s="23">
        <v>18295.72</v>
      </c>
      <c r="J261" s="23">
        <v>46418.29</v>
      </c>
    </row>
    <row r="262" spans="1:10">
      <c r="A262" s="27">
        <v>2014</v>
      </c>
      <c r="B262" s="28" t="s">
        <v>88</v>
      </c>
      <c r="C262" s="134" t="str">
        <f t="shared" si="4"/>
        <v>Motor Hibrid</v>
      </c>
      <c r="D262" s="29" t="s">
        <v>57</v>
      </c>
      <c r="E262" s="22">
        <v>1</v>
      </c>
      <c r="F262" s="23">
        <v>132.86000000000001</v>
      </c>
      <c r="G262" s="23">
        <v>0</v>
      </c>
      <c r="H262" s="23">
        <v>0</v>
      </c>
      <c r="I262" s="23">
        <v>0</v>
      </c>
      <c r="J262" s="23">
        <v>0</v>
      </c>
    </row>
  </sheetData>
  <sortState ref="O3:U55">
    <sortCondition descending="1" ref="U5"/>
  </sortState>
  <pageMargins left="0.7" right="0.7" top="0.75" bottom="0.75" header="0.3" footer="0.3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0"/>
  <sheetViews>
    <sheetView workbookViewId="0">
      <selection activeCell="I25" sqref="I25"/>
    </sheetView>
  </sheetViews>
  <sheetFormatPr baseColWidth="10" defaultColWidth="9.1640625" defaultRowHeight="14" x14ac:dyDescent="0"/>
  <cols>
    <col min="1" max="1" width="5.5" bestFit="1" customWidth="1"/>
    <col min="2" max="2" width="18.5" bestFit="1" customWidth="1"/>
    <col min="3" max="3" width="15.5" style="4" customWidth="1"/>
    <col min="4" max="4" width="10.6640625" bestFit="1" customWidth="1"/>
    <col min="5" max="5" width="15.1640625" bestFit="1" customWidth="1"/>
    <col min="6" max="8" width="13.83203125" bestFit="1" customWidth="1"/>
    <col min="9" max="9" width="15.1640625" bestFit="1" customWidth="1"/>
    <col min="11" max="11" width="51.83203125" bestFit="1" customWidth="1"/>
    <col min="12" max="12" width="15" bestFit="1" customWidth="1"/>
    <col min="13" max="16" width="6.1640625" customWidth="1"/>
    <col min="17" max="17" width="10.1640625" bestFit="1" customWidth="1"/>
  </cols>
  <sheetData>
    <row r="1" spans="1:17" s="9" customFormat="1">
      <c r="A1" s="9" t="s">
        <v>0</v>
      </c>
      <c r="B1" s="9" t="s">
        <v>1</v>
      </c>
      <c r="C1" s="12" t="s">
        <v>1369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17">
      <c r="A2">
        <v>2014</v>
      </c>
      <c r="B2" s="10" t="s">
        <v>31</v>
      </c>
      <c r="C2" s="4" t="s">
        <v>28</v>
      </c>
      <c r="D2">
        <v>3016</v>
      </c>
      <c r="E2" s="2">
        <v>22292593.149999999</v>
      </c>
      <c r="F2" s="2">
        <v>2189425.66</v>
      </c>
      <c r="G2" s="2">
        <v>1486500</v>
      </c>
      <c r="H2" s="2">
        <v>4091228.46</v>
      </c>
      <c r="I2" s="2">
        <v>7767154.1200000001</v>
      </c>
      <c r="K2" s="82" t="s">
        <v>24</v>
      </c>
      <c r="L2" s="82" t="s">
        <v>1378</v>
      </c>
    </row>
    <row r="3" spans="1:17">
      <c r="A3">
        <v>2014</v>
      </c>
      <c r="B3" s="10" t="s">
        <v>31</v>
      </c>
      <c r="C3" s="4">
        <v>11</v>
      </c>
      <c r="D3">
        <v>1621</v>
      </c>
      <c r="E3" s="2">
        <v>3537812.72</v>
      </c>
      <c r="F3" s="2">
        <v>348560.27</v>
      </c>
      <c r="G3" s="2">
        <v>1438200</v>
      </c>
      <c r="H3" s="2">
        <v>843577.67</v>
      </c>
      <c r="I3" s="2">
        <v>2630337.94</v>
      </c>
      <c r="K3" s="82" t="s">
        <v>1377</v>
      </c>
      <c r="L3">
        <v>2010</v>
      </c>
      <c r="M3">
        <v>2011</v>
      </c>
      <c r="N3">
        <v>2012</v>
      </c>
      <c r="O3">
        <v>2013</v>
      </c>
      <c r="P3">
        <v>2014</v>
      </c>
      <c r="Q3" t="s">
        <v>23</v>
      </c>
    </row>
    <row r="4" spans="1:17">
      <c r="A4">
        <v>2014</v>
      </c>
      <c r="B4" s="10" t="s">
        <v>31</v>
      </c>
      <c r="C4" s="4">
        <v>10</v>
      </c>
      <c r="D4">
        <v>1450</v>
      </c>
      <c r="E4" s="2">
        <v>4359082.47</v>
      </c>
      <c r="F4" s="2">
        <v>429992.11</v>
      </c>
      <c r="G4" s="2">
        <v>1143200</v>
      </c>
      <c r="H4" s="2">
        <v>939697.93</v>
      </c>
      <c r="I4" s="2">
        <v>2512890.04</v>
      </c>
      <c r="K4" s="4" t="s">
        <v>28</v>
      </c>
      <c r="L4" s="3"/>
      <c r="M4" s="3">
        <v>5166</v>
      </c>
      <c r="N4" s="3">
        <v>6828</v>
      </c>
      <c r="O4" s="3">
        <v>5257</v>
      </c>
      <c r="P4" s="3">
        <v>4852</v>
      </c>
      <c r="Q4" s="3">
        <v>22103</v>
      </c>
    </row>
    <row r="5" spans="1:17">
      <c r="A5">
        <v>2014</v>
      </c>
      <c r="B5" s="10" t="s">
        <v>31</v>
      </c>
      <c r="C5" s="4">
        <v>12</v>
      </c>
      <c r="D5">
        <v>1400</v>
      </c>
      <c r="E5" s="2">
        <v>2506212.14</v>
      </c>
      <c r="F5" s="2">
        <v>245449.06</v>
      </c>
      <c r="G5" s="2">
        <v>1373000</v>
      </c>
      <c r="H5" s="2">
        <v>651669.36</v>
      </c>
      <c r="I5" s="2">
        <v>2270118.42</v>
      </c>
      <c r="K5" s="4">
        <v>9</v>
      </c>
      <c r="L5" s="3"/>
      <c r="M5" s="3">
        <v>1276</v>
      </c>
      <c r="N5" s="3">
        <v>2548</v>
      </c>
      <c r="O5" s="3">
        <v>2150</v>
      </c>
      <c r="P5" s="3">
        <v>1837</v>
      </c>
      <c r="Q5" s="3">
        <v>7811</v>
      </c>
    </row>
    <row r="6" spans="1:17">
      <c r="A6">
        <v>2014</v>
      </c>
      <c r="B6" s="10" t="s">
        <v>31</v>
      </c>
      <c r="C6" s="4">
        <v>13</v>
      </c>
      <c r="D6">
        <v>1386</v>
      </c>
      <c r="E6" s="2">
        <v>2079316.79</v>
      </c>
      <c r="F6" s="2">
        <v>202025</v>
      </c>
      <c r="G6" s="2">
        <v>1485000</v>
      </c>
      <c r="H6" s="2">
        <v>593160.55000000005</v>
      </c>
      <c r="I6" s="2">
        <v>2280185.5499999998</v>
      </c>
      <c r="K6" s="4">
        <v>10</v>
      </c>
      <c r="L6" s="3"/>
      <c r="M6" s="3">
        <v>1314</v>
      </c>
      <c r="N6" s="3">
        <v>2499</v>
      </c>
      <c r="O6" s="3">
        <v>2218</v>
      </c>
      <c r="P6" s="3">
        <v>2336</v>
      </c>
      <c r="Q6" s="3">
        <v>8367</v>
      </c>
    </row>
    <row r="7" spans="1:17">
      <c r="A7">
        <v>2014</v>
      </c>
      <c r="B7" s="10" t="s">
        <v>31</v>
      </c>
      <c r="C7" s="4">
        <v>9</v>
      </c>
      <c r="D7">
        <v>1223</v>
      </c>
      <c r="E7" s="2">
        <v>4859301.09</v>
      </c>
      <c r="F7" s="2">
        <v>479033.75</v>
      </c>
      <c r="G7" s="2">
        <v>844900</v>
      </c>
      <c r="H7" s="2">
        <v>978283.34</v>
      </c>
      <c r="I7" s="2">
        <v>2302217.09</v>
      </c>
      <c r="K7" s="4">
        <v>11</v>
      </c>
      <c r="L7" s="3"/>
      <c r="M7" s="3">
        <v>1496</v>
      </c>
      <c r="N7" s="3">
        <v>2403</v>
      </c>
      <c r="O7" s="3">
        <v>2319</v>
      </c>
      <c r="P7" s="3">
        <v>2505</v>
      </c>
      <c r="Q7" s="3">
        <v>8723</v>
      </c>
    </row>
    <row r="8" spans="1:17">
      <c r="A8">
        <v>2014</v>
      </c>
      <c r="B8" s="10" t="s">
        <v>31</v>
      </c>
      <c r="C8" s="4" t="s">
        <v>28</v>
      </c>
      <c r="D8">
        <v>865</v>
      </c>
      <c r="E8" s="2">
        <v>16091711.609999999</v>
      </c>
      <c r="F8" s="2">
        <v>1579772.46</v>
      </c>
      <c r="G8" s="2">
        <v>425000</v>
      </c>
      <c r="H8" s="2">
        <v>2848398.96</v>
      </c>
      <c r="I8" s="2">
        <v>4853171.42</v>
      </c>
      <c r="K8" s="4">
        <v>12</v>
      </c>
      <c r="L8" s="3"/>
      <c r="M8" s="3">
        <v>1873</v>
      </c>
      <c r="N8" s="3">
        <v>2661</v>
      </c>
      <c r="O8" s="3">
        <v>2128</v>
      </c>
      <c r="P8" s="3">
        <v>2412</v>
      </c>
      <c r="Q8" s="3">
        <v>9074</v>
      </c>
    </row>
    <row r="9" spans="1:17">
      <c r="A9">
        <v>2014</v>
      </c>
      <c r="B9" s="10" t="s">
        <v>26</v>
      </c>
      <c r="C9" s="4">
        <v>13</v>
      </c>
      <c r="D9">
        <v>382</v>
      </c>
      <c r="E9" s="2">
        <v>648116.28</v>
      </c>
      <c r="F9" s="2">
        <v>62156.12</v>
      </c>
      <c r="G9" s="2">
        <v>398200</v>
      </c>
      <c r="H9" s="2">
        <v>173105.65</v>
      </c>
      <c r="I9" s="2">
        <v>633461.77</v>
      </c>
      <c r="K9" s="4">
        <v>13</v>
      </c>
      <c r="L9" s="3"/>
      <c r="M9" s="3">
        <v>1956</v>
      </c>
      <c r="N9" s="3">
        <v>3404</v>
      </c>
      <c r="O9" s="3">
        <v>2751</v>
      </c>
      <c r="P9" s="3">
        <v>2452</v>
      </c>
      <c r="Q9" s="3">
        <v>10563</v>
      </c>
    </row>
    <row r="10" spans="1:17">
      <c r="A10">
        <v>2014</v>
      </c>
      <c r="B10" s="10" t="s">
        <v>31</v>
      </c>
      <c r="C10" s="4" t="s">
        <v>28</v>
      </c>
      <c r="D10">
        <v>375</v>
      </c>
      <c r="E10" s="2">
        <v>4185286.92</v>
      </c>
      <c r="F10" s="2">
        <v>404624.16</v>
      </c>
      <c r="G10" s="2">
        <v>182500</v>
      </c>
      <c r="H10" s="2">
        <v>741338.4</v>
      </c>
      <c r="I10" s="2">
        <v>1328462.56</v>
      </c>
      <c r="K10" s="4" t="s">
        <v>27</v>
      </c>
      <c r="L10" s="3">
        <v>13010</v>
      </c>
      <c r="M10" s="3">
        <v>5688</v>
      </c>
      <c r="N10" s="3">
        <v>223</v>
      </c>
      <c r="O10" s="3">
        <v>255</v>
      </c>
      <c r="P10" s="3">
        <v>281</v>
      </c>
      <c r="Q10" s="3">
        <v>19457</v>
      </c>
    </row>
    <row r="11" spans="1:17">
      <c r="A11">
        <v>2014</v>
      </c>
      <c r="B11" s="10" t="s">
        <v>31</v>
      </c>
      <c r="C11" s="4">
        <v>12</v>
      </c>
      <c r="D11">
        <v>333</v>
      </c>
      <c r="E11" s="2">
        <v>823995.56</v>
      </c>
      <c r="F11" s="2">
        <v>78524.990000000005</v>
      </c>
      <c r="G11" s="2">
        <v>412100</v>
      </c>
      <c r="H11" s="2">
        <v>204139.78</v>
      </c>
      <c r="I11" s="2">
        <v>694764.77</v>
      </c>
      <c r="K11" s="4" t="s">
        <v>29</v>
      </c>
      <c r="L11" s="3">
        <v>8</v>
      </c>
      <c r="M11" s="3">
        <v>4</v>
      </c>
      <c r="N11" s="3"/>
      <c r="O11" s="3"/>
      <c r="P11" s="3"/>
      <c r="Q11" s="3">
        <v>12</v>
      </c>
    </row>
    <row r="12" spans="1:17">
      <c r="A12">
        <v>2014</v>
      </c>
      <c r="B12" s="10" t="s">
        <v>31</v>
      </c>
      <c r="C12" s="4" t="s">
        <v>28</v>
      </c>
      <c r="D12">
        <v>311</v>
      </c>
      <c r="E12" s="2">
        <v>1092365.68</v>
      </c>
      <c r="F12" s="2">
        <v>109023.47</v>
      </c>
      <c r="G12" s="2">
        <v>155000</v>
      </c>
      <c r="H12" s="2">
        <v>216681.22</v>
      </c>
      <c r="I12" s="2">
        <v>480704.69</v>
      </c>
      <c r="K12" s="4" t="s">
        <v>30</v>
      </c>
      <c r="L12" s="3">
        <v>137</v>
      </c>
      <c r="M12" s="3">
        <v>205</v>
      </c>
      <c r="N12" s="3">
        <v>4</v>
      </c>
      <c r="O12" s="3"/>
      <c r="P12" s="3"/>
      <c r="Q12" s="3">
        <v>346</v>
      </c>
    </row>
    <row r="13" spans="1:17">
      <c r="A13">
        <v>2014</v>
      </c>
      <c r="B13" s="10" t="s">
        <v>31</v>
      </c>
      <c r="C13" s="4">
        <v>11</v>
      </c>
      <c r="D13">
        <v>264</v>
      </c>
      <c r="E13" s="2">
        <v>772941.03</v>
      </c>
      <c r="F13" s="2">
        <v>73784.009999999995</v>
      </c>
      <c r="G13" s="2">
        <v>278300</v>
      </c>
      <c r="H13" s="2">
        <v>174387.84</v>
      </c>
      <c r="I13" s="2">
        <v>526471.85</v>
      </c>
      <c r="K13" s="4" t="s">
        <v>23</v>
      </c>
      <c r="L13" s="3">
        <v>13155</v>
      </c>
      <c r="M13" s="3">
        <v>18978</v>
      </c>
      <c r="N13" s="3">
        <v>20570</v>
      </c>
      <c r="O13" s="3">
        <v>17078</v>
      </c>
      <c r="P13" s="3">
        <v>16675</v>
      </c>
      <c r="Q13" s="3">
        <v>86456</v>
      </c>
    </row>
    <row r="14" spans="1:17">
      <c r="A14">
        <v>2014</v>
      </c>
      <c r="B14" s="10" t="s">
        <v>31</v>
      </c>
      <c r="C14" s="4">
        <v>13</v>
      </c>
      <c r="D14">
        <v>262</v>
      </c>
      <c r="E14" s="2">
        <v>583466.68000000005</v>
      </c>
      <c r="F14" s="2">
        <v>53628.67</v>
      </c>
      <c r="G14" s="2">
        <v>361500</v>
      </c>
      <c r="H14" s="2">
        <v>151459.44</v>
      </c>
      <c r="I14" s="2">
        <v>566588.11</v>
      </c>
    </row>
    <row r="15" spans="1:17">
      <c r="A15">
        <v>2014</v>
      </c>
      <c r="B15" s="10" t="s">
        <v>26</v>
      </c>
      <c r="C15" s="4">
        <v>12</v>
      </c>
      <c r="D15">
        <v>254</v>
      </c>
      <c r="E15" s="2">
        <v>490886.31</v>
      </c>
      <c r="F15" s="2">
        <v>46877.57</v>
      </c>
      <c r="G15" s="2">
        <v>245000</v>
      </c>
      <c r="H15" s="2">
        <v>121704.41</v>
      </c>
      <c r="I15" s="2">
        <v>413581.98</v>
      </c>
    </row>
    <row r="16" spans="1:17">
      <c r="A16">
        <v>2014</v>
      </c>
      <c r="B16" s="10" t="s">
        <v>26</v>
      </c>
      <c r="C16" s="4" t="s">
        <v>27</v>
      </c>
      <c r="D16">
        <v>223</v>
      </c>
      <c r="E16" s="2">
        <v>864499.61</v>
      </c>
      <c r="F16" s="2">
        <v>86194.78</v>
      </c>
      <c r="G16" s="2">
        <v>111000</v>
      </c>
      <c r="H16" s="2">
        <v>169462.81</v>
      </c>
      <c r="I16" s="2">
        <v>366657.59</v>
      </c>
    </row>
    <row r="17" spans="1:9">
      <c r="A17">
        <v>2014</v>
      </c>
      <c r="B17" s="10" t="s">
        <v>31</v>
      </c>
      <c r="C17" s="4">
        <v>10</v>
      </c>
      <c r="D17">
        <v>217</v>
      </c>
      <c r="E17" s="2">
        <v>853655.95</v>
      </c>
      <c r="F17" s="2">
        <v>83165.509999999995</v>
      </c>
      <c r="G17" s="2">
        <v>191700</v>
      </c>
      <c r="H17" s="2">
        <v>177043.25</v>
      </c>
      <c r="I17" s="2">
        <v>451908.76</v>
      </c>
    </row>
    <row r="18" spans="1:9">
      <c r="A18">
        <v>2014</v>
      </c>
      <c r="B18" s="10" t="s">
        <v>26</v>
      </c>
      <c r="C18" s="4">
        <v>13</v>
      </c>
      <c r="D18">
        <v>182</v>
      </c>
      <c r="E18" s="2">
        <v>167795.98</v>
      </c>
      <c r="F18" s="2">
        <v>16028.55</v>
      </c>
      <c r="G18" s="2">
        <v>192500</v>
      </c>
      <c r="H18" s="2">
        <v>59009.77</v>
      </c>
      <c r="I18" s="2">
        <v>267538.32</v>
      </c>
    </row>
    <row r="19" spans="1:9">
      <c r="A19">
        <v>2014</v>
      </c>
      <c r="B19" s="10" t="s">
        <v>26</v>
      </c>
      <c r="C19" s="4">
        <v>12</v>
      </c>
      <c r="D19">
        <v>172</v>
      </c>
      <c r="E19" s="2">
        <v>198578</v>
      </c>
      <c r="F19" s="2">
        <v>19792.71</v>
      </c>
      <c r="G19" s="2">
        <v>171000</v>
      </c>
      <c r="H19" s="2">
        <v>62195.06</v>
      </c>
      <c r="I19" s="2">
        <v>252987.77</v>
      </c>
    </row>
    <row r="20" spans="1:9">
      <c r="A20">
        <v>2014</v>
      </c>
      <c r="B20" s="10" t="s">
        <v>26</v>
      </c>
      <c r="C20" s="4" t="s">
        <v>28</v>
      </c>
      <c r="D20">
        <v>167</v>
      </c>
      <c r="E20" s="2">
        <v>1036054.26</v>
      </c>
      <c r="F20" s="2">
        <v>95599.17</v>
      </c>
      <c r="G20" s="2">
        <v>80000</v>
      </c>
      <c r="H20" s="2">
        <v>181054.53</v>
      </c>
      <c r="I20" s="2">
        <v>356653.7</v>
      </c>
    </row>
    <row r="21" spans="1:9">
      <c r="A21">
        <v>2014</v>
      </c>
      <c r="B21" s="10" t="s">
        <v>26</v>
      </c>
      <c r="C21" s="4">
        <v>11</v>
      </c>
      <c r="D21">
        <v>159</v>
      </c>
      <c r="E21" s="2">
        <v>356144.22</v>
      </c>
      <c r="F21" s="2">
        <v>34910.160000000003</v>
      </c>
      <c r="G21" s="2">
        <v>141300</v>
      </c>
      <c r="H21" s="2">
        <v>84049.9</v>
      </c>
      <c r="I21" s="2">
        <v>260260.06</v>
      </c>
    </row>
    <row r="22" spans="1:9">
      <c r="A22">
        <v>2014</v>
      </c>
      <c r="B22" s="10" t="s">
        <v>31</v>
      </c>
      <c r="C22" s="4">
        <v>10</v>
      </c>
      <c r="D22">
        <v>157</v>
      </c>
      <c r="E22" s="2">
        <v>1067595.1100000001</v>
      </c>
      <c r="F22" s="2">
        <v>98254.46</v>
      </c>
      <c r="G22" s="2">
        <v>131400</v>
      </c>
      <c r="H22" s="2">
        <v>193951.78</v>
      </c>
      <c r="I22" s="2">
        <v>423606.24</v>
      </c>
    </row>
    <row r="23" spans="1:9">
      <c r="A23">
        <v>2014</v>
      </c>
      <c r="B23" s="10" t="s">
        <v>26</v>
      </c>
      <c r="C23" s="4">
        <v>10</v>
      </c>
      <c r="D23">
        <v>155</v>
      </c>
      <c r="E23" s="2">
        <v>465531.26</v>
      </c>
      <c r="F23" s="2">
        <v>45358.06</v>
      </c>
      <c r="G23" s="2">
        <v>120800</v>
      </c>
      <c r="H23" s="2">
        <v>99158.15</v>
      </c>
      <c r="I23" s="2">
        <v>265316.21000000002</v>
      </c>
    </row>
    <row r="24" spans="1:9">
      <c r="A24">
        <v>2014</v>
      </c>
      <c r="B24" s="10" t="s">
        <v>31</v>
      </c>
      <c r="C24" s="4">
        <v>10</v>
      </c>
      <c r="D24">
        <v>153</v>
      </c>
      <c r="E24" s="2">
        <v>221638.53</v>
      </c>
      <c r="F24" s="2">
        <v>21552.51</v>
      </c>
      <c r="G24" s="2">
        <v>120000</v>
      </c>
      <c r="H24" s="2">
        <v>57132.42</v>
      </c>
      <c r="I24" s="2">
        <v>198684.93</v>
      </c>
    </row>
    <row r="25" spans="1:9">
      <c r="A25">
        <v>2014</v>
      </c>
      <c r="B25" s="10" t="s">
        <v>26</v>
      </c>
      <c r="C25" s="4">
        <v>11</v>
      </c>
      <c r="D25">
        <v>147</v>
      </c>
      <c r="E25" s="2">
        <v>200995.32</v>
      </c>
      <c r="F25" s="2">
        <v>20099.45</v>
      </c>
      <c r="G25" s="2">
        <v>132300</v>
      </c>
      <c r="H25" s="2">
        <v>56543.06</v>
      </c>
      <c r="I25" s="2">
        <v>208942.51</v>
      </c>
    </row>
    <row r="26" spans="1:9">
      <c r="A26">
        <v>2014</v>
      </c>
      <c r="B26" s="10" t="s">
        <v>31</v>
      </c>
      <c r="C26" s="4">
        <v>9</v>
      </c>
      <c r="D26">
        <v>144</v>
      </c>
      <c r="E26" s="2">
        <v>801373.52</v>
      </c>
      <c r="F26" s="2">
        <v>78182.289999999994</v>
      </c>
      <c r="G26" s="2">
        <v>98700</v>
      </c>
      <c r="H26" s="2">
        <v>153392.78</v>
      </c>
      <c r="I26" s="2">
        <v>330275.07</v>
      </c>
    </row>
    <row r="27" spans="1:9">
      <c r="A27">
        <v>2014</v>
      </c>
      <c r="B27" s="10" t="s">
        <v>31</v>
      </c>
      <c r="C27" s="4">
        <v>9</v>
      </c>
      <c r="D27">
        <v>139</v>
      </c>
      <c r="E27" s="2">
        <v>280613.84999999998</v>
      </c>
      <c r="F27" s="2">
        <v>27636.240000000002</v>
      </c>
      <c r="G27" s="2">
        <v>95900</v>
      </c>
      <c r="H27" s="2">
        <v>63983.8</v>
      </c>
      <c r="I27" s="2">
        <v>187520.04</v>
      </c>
    </row>
    <row r="28" spans="1:9">
      <c r="A28">
        <v>2014</v>
      </c>
      <c r="B28" s="10" t="s">
        <v>26</v>
      </c>
      <c r="C28" s="4">
        <v>10</v>
      </c>
      <c r="D28">
        <v>135</v>
      </c>
      <c r="E28" s="2">
        <v>245654.22</v>
      </c>
      <c r="F28" s="2">
        <v>24390.34</v>
      </c>
      <c r="G28" s="2">
        <v>107200</v>
      </c>
      <c r="H28" s="2">
        <v>60078.99</v>
      </c>
      <c r="I28" s="2">
        <v>191669.33</v>
      </c>
    </row>
    <row r="29" spans="1:9">
      <c r="A29">
        <v>2014</v>
      </c>
      <c r="B29" s="10" t="s">
        <v>31</v>
      </c>
      <c r="C29" s="4">
        <v>11</v>
      </c>
      <c r="D29">
        <v>121</v>
      </c>
      <c r="E29" s="2">
        <v>152438.29999999999</v>
      </c>
      <c r="F29" s="2">
        <v>15243.74</v>
      </c>
      <c r="G29" s="2">
        <v>108900</v>
      </c>
      <c r="H29" s="2">
        <v>44252.93</v>
      </c>
      <c r="I29" s="2">
        <v>168396.67</v>
      </c>
    </row>
    <row r="30" spans="1:9">
      <c r="A30">
        <v>2014</v>
      </c>
      <c r="B30" s="10" t="s">
        <v>31</v>
      </c>
      <c r="C30" s="4">
        <v>9</v>
      </c>
      <c r="D30">
        <v>114</v>
      </c>
      <c r="E30" s="2">
        <v>888533.23</v>
      </c>
      <c r="F30" s="2">
        <v>87633.16</v>
      </c>
      <c r="G30" s="2">
        <v>78400</v>
      </c>
      <c r="H30" s="2">
        <v>166778.29</v>
      </c>
      <c r="I30" s="2">
        <v>332811.45</v>
      </c>
    </row>
    <row r="31" spans="1:9">
      <c r="A31">
        <v>2014</v>
      </c>
      <c r="B31" s="10" t="s">
        <v>26</v>
      </c>
      <c r="C31" s="4">
        <v>9</v>
      </c>
      <c r="D31">
        <v>99</v>
      </c>
      <c r="E31" s="2">
        <v>223618.62</v>
      </c>
      <c r="F31" s="2">
        <v>21786.81</v>
      </c>
      <c r="G31" s="2">
        <v>67900</v>
      </c>
      <c r="H31" s="2">
        <v>49208.81</v>
      </c>
      <c r="I31" s="2">
        <v>138895.62</v>
      </c>
    </row>
    <row r="32" spans="1:9">
      <c r="A32">
        <v>2014</v>
      </c>
      <c r="B32" s="10" t="s">
        <v>31</v>
      </c>
      <c r="C32" s="4">
        <v>11</v>
      </c>
      <c r="D32">
        <v>98</v>
      </c>
      <c r="E32" s="2">
        <v>483164.07</v>
      </c>
      <c r="F32" s="2">
        <v>44821.38</v>
      </c>
      <c r="G32" s="2">
        <v>100100</v>
      </c>
      <c r="H32" s="2">
        <v>94901.63</v>
      </c>
      <c r="I32" s="2">
        <v>239823.01</v>
      </c>
    </row>
    <row r="33" spans="1:9">
      <c r="A33">
        <v>2014</v>
      </c>
      <c r="B33" s="10" t="s">
        <v>26</v>
      </c>
      <c r="C33" s="4">
        <v>9</v>
      </c>
      <c r="D33">
        <v>87</v>
      </c>
      <c r="E33" s="2">
        <v>358000.03</v>
      </c>
      <c r="F33" s="2">
        <v>34654.949999999997</v>
      </c>
      <c r="G33" s="2">
        <v>59500</v>
      </c>
      <c r="H33" s="2">
        <v>70512.710000000006</v>
      </c>
      <c r="I33" s="2">
        <v>164667.66</v>
      </c>
    </row>
    <row r="34" spans="1:9">
      <c r="A34">
        <v>2014</v>
      </c>
      <c r="B34" s="10" t="s">
        <v>31</v>
      </c>
      <c r="C34" s="4">
        <v>13</v>
      </c>
      <c r="D34">
        <v>87</v>
      </c>
      <c r="E34" s="2">
        <v>234233.77</v>
      </c>
      <c r="F34" s="2">
        <v>15759.42</v>
      </c>
      <c r="G34" s="2">
        <v>82500</v>
      </c>
      <c r="H34" s="2">
        <v>40936.43</v>
      </c>
      <c r="I34" s="2">
        <v>139195.85</v>
      </c>
    </row>
    <row r="35" spans="1:9">
      <c r="A35">
        <v>2014</v>
      </c>
      <c r="B35" s="10" t="s">
        <v>31</v>
      </c>
      <c r="C35" s="4">
        <v>12</v>
      </c>
      <c r="D35">
        <v>83</v>
      </c>
      <c r="E35" s="2">
        <v>318531.37</v>
      </c>
      <c r="F35" s="2">
        <v>29366.59</v>
      </c>
      <c r="G35" s="2">
        <v>100100</v>
      </c>
      <c r="H35" s="2">
        <v>67701.13</v>
      </c>
      <c r="I35" s="2">
        <v>197167.72</v>
      </c>
    </row>
    <row r="36" spans="1:9">
      <c r="A36">
        <v>2014</v>
      </c>
      <c r="B36" s="10" t="s">
        <v>31</v>
      </c>
      <c r="C36" s="4">
        <v>12</v>
      </c>
      <c r="D36">
        <v>80</v>
      </c>
      <c r="E36" s="2">
        <v>89756.06</v>
      </c>
      <c r="F36" s="2">
        <v>8975.57</v>
      </c>
      <c r="G36" s="2">
        <v>80000</v>
      </c>
      <c r="H36" s="2">
        <v>28596.95</v>
      </c>
      <c r="I36" s="2">
        <v>117572.52</v>
      </c>
    </row>
    <row r="37" spans="1:9">
      <c r="A37">
        <v>2014</v>
      </c>
      <c r="B37" s="10" t="s">
        <v>26</v>
      </c>
      <c r="C37" s="4">
        <v>13</v>
      </c>
      <c r="D37">
        <v>62</v>
      </c>
      <c r="E37" s="2">
        <v>159567.35</v>
      </c>
      <c r="F37" s="2">
        <v>15956.7</v>
      </c>
      <c r="G37" s="2">
        <v>93000</v>
      </c>
      <c r="H37" s="2">
        <v>42963.62</v>
      </c>
      <c r="I37" s="2">
        <v>151920.32000000001</v>
      </c>
    </row>
    <row r="38" spans="1:9">
      <c r="A38">
        <v>2014</v>
      </c>
      <c r="B38" s="10" t="s">
        <v>26</v>
      </c>
      <c r="C38" s="4" t="s">
        <v>27</v>
      </c>
      <c r="D38">
        <v>58</v>
      </c>
      <c r="E38" s="2">
        <v>153923.70000000001</v>
      </c>
      <c r="F38" s="2">
        <v>15392.29</v>
      </c>
      <c r="G38" s="2">
        <v>29000</v>
      </c>
      <c r="H38" s="2">
        <v>31730.47</v>
      </c>
      <c r="I38" s="2">
        <v>76122.759999999995</v>
      </c>
    </row>
    <row r="39" spans="1:9">
      <c r="A39">
        <v>2014</v>
      </c>
      <c r="B39" s="10" t="s">
        <v>31</v>
      </c>
      <c r="C39" s="4" t="s">
        <v>28</v>
      </c>
      <c r="D39">
        <v>44</v>
      </c>
      <c r="E39" s="2">
        <v>1169725.43</v>
      </c>
      <c r="F39" s="2">
        <v>110528.51</v>
      </c>
      <c r="G39" s="2">
        <v>42000</v>
      </c>
      <c r="H39" s="2">
        <v>201250.16</v>
      </c>
      <c r="I39" s="2">
        <v>353778.67</v>
      </c>
    </row>
    <row r="40" spans="1:9">
      <c r="A40">
        <v>2014</v>
      </c>
      <c r="B40" s="10" t="s">
        <v>26</v>
      </c>
      <c r="C40" s="4">
        <v>12</v>
      </c>
      <c r="D40">
        <v>40</v>
      </c>
      <c r="E40" s="2">
        <v>94594.8</v>
      </c>
      <c r="F40" s="2">
        <v>9181.51</v>
      </c>
      <c r="G40" s="2">
        <v>49400</v>
      </c>
      <c r="H40" s="2">
        <v>24063.41</v>
      </c>
      <c r="I40" s="2">
        <v>82644.92</v>
      </c>
    </row>
    <row r="41" spans="1:9">
      <c r="A41">
        <v>2014</v>
      </c>
      <c r="B41" s="10" t="s">
        <v>26</v>
      </c>
      <c r="C41" s="4">
        <v>11</v>
      </c>
      <c r="D41">
        <v>36</v>
      </c>
      <c r="E41" s="2">
        <v>157964.42000000001</v>
      </c>
      <c r="F41" s="2">
        <v>15796.44</v>
      </c>
      <c r="G41" s="2">
        <v>39600</v>
      </c>
      <c r="H41" s="2">
        <v>34137.730000000003</v>
      </c>
      <c r="I41" s="2">
        <v>89534.17</v>
      </c>
    </row>
    <row r="42" spans="1:9">
      <c r="A42">
        <v>2014</v>
      </c>
      <c r="B42" s="10" t="s">
        <v>26</v>
      </c>
      <c r="C42" s="4">
        <v>13</v>
      </c>
      <c r="D42">
        <v>36</v>
      </c>
      <c r="E42" s="2">
        <v>30381.24</v>
      </c>
      <c r="F42" s="2">
        <v>3038.11</v>
      </c>
      <c r="G42" s="2">
        <v>39600</v>
      </c>
      <c r="H42" s="2">
        <v>11683</v>
      </c>
      <c r="I42" s="2">
        <v>54321.11</v>
      </c>
    </row>
    <row r="43" spans="1:9">
      <c r="A43">
        <v>2014</v>
      </c>
      <c r="B43" s="10" t="s">
        <v>26</v>
      </c>
      <c r="C43" s="4" t="s">
        <v>28</v>
      </c>
      <c r="D43">
        <v>34</v>
      </c>
      <c r="E43" s="2">
        <v>324652.09000000003</v>
      </c>
      <c r="F43" s="2">
        <v>32465.14</v>
      </c>
      <c r="G43" s="2">
        <v>17000</v>
      </c>
      <c r="H43" s="2">
        <v>59858.7</v>
      </c>
      <c r="I43" s="2">
        <v>109323.84</v>
      </c>
    </row>
    <row r="44" spans="1:9">
      <c r="A44">
        <v>2014</v>
      </c>
      <c r="B44" s="10" t="s">
        <v>26</v>
      </c>
      <c r="C44" s="4">
        <v>12</v>
      </c>
      <c r="D44">
        <v>32</v>
      </c>
      <c r="E44" s="2">
        <v>33121.31</v>
      </c>
      <c r="F44" s="2">
        <v>3312.1</v>
      </c>
      <c r="G44" s="2">
        <v>32000</v>
      </c>
      <c r="H44" s="2">
        <v>10949.27</v>
      </c>
      <c r="I44" s="2">
        <v>46261.37</v>
      </c>
    </row>
    <row r="45" spans="1:9">
      <c r="A45">
        <v>2014</v>
      </c>
      <c r="B45" s="10" t="s">
        <v>26</v>
      </c>
      <c r="C45" s="4" t="s">
        <v>28</v>
      </c>
      <c r="D45">
        <v>32</v>
      </c>
      <c r="E45" s="2">
        <v>765467.55</v>
      </c>
      <c r="F45" s="2">
        <v>67231.72</v>
      </c>
      <c r="G45" s="2">
        <v>29000</v>
      </c>
      <c r="H45" s="2">
        <v>122967.83</v>
      </c>
      <c r="I45" s="2">
        <v>219199.55</v>
      </c>
    </row>
    <row r="46" spans="1:9">
      <c r="A46">
        <v>2014</v>
      </c>
      <c r="B46" s="10" t="s">
        <v>31</v>
      </c>
      <c r="C46" s="4">
        <v>11</v>
      </c>
      <c r="D46">
        <v>29</v>
      </c>
      <c r="E46" s="2">
        <v>171841.6</v>
      </c>
      <c r="F46" s="2">
        <v>16104.16</v>
      </c>
      <c r="G46" s="2">
        <v>56700</v>
      </c>
      <c r="H46" s="2">
        <v>37415.31</v>
      </c>
      <c r="I46" s="2">
        <v>110219.47</v>
      </c>
    </row>
    <row r="47" spans="1:9">
      <c r="A47">
        <v>2014</v>
      </c>
      <c r="B47" s="10" t="s">
        <v>31</v>
      </c>
      <c r="C47" s="4">
        <v>13</v>
      </c>
      <c r="D47">
        <v>29</v>
      </c>
      <c r="E47" s="2">
        <v>37284.18</v>
      </c>
      <c r="F47" s="2">
        <v>3728.39</v>
      </c>
      <c r="G47" s="2">
        <v>31900</v>
      </c>
      <c r="H47" s="2">
        <v>11665.93</v>
      </c>
      <c r="I47" s="2">
        <v>47294.32</v>
      </c>
    </row>
    <row r="48" spans="1:9">
      <c r="A48">
        <v>2014</v>
      </c>
      <c r="B48" s="10" t="s">
        <v>26</v>
      </c>
      <c r="C48" s="4">
        <v>10</v>
      </c>
      <c r="D48">
        <v>27</v>
      </c>
      <c r="E48" s="2">
        <v>127808.73</v>
      </c>
      <c r="F48" s="2">
        <v>11855.85</v>
      </c>
      <c r="G48" s="2">
        <v>23400</v>
      </c>
      <c r="H48" s="2">
        <v>24610.32</v>
      </c>
      <c r="I48" s="2">
        <v>59866.17</v>
      </c>
    </row>
    <row r="49" spans="1:9">
      <c r="A49">
        <v>2014</v>
      </c>
      <c r="B49" s="10" t="s">
        <v>26</v>
      </c>
      <c r="C49" s="4">
        <v>11</v>
      </c>
      <c r="D49">
        <v>24</v>
      </c>
      <c r="E49" s="2">
        <v>32093.56</v>
      </c>
      <c r="F49" s="2">
        <v>3209.34</v>
      </c>
      <c r="G49" s="2">
        <v>21600</v>
      </c>
      <c r="H49" s="2">
        <v>9104.43</v>
      </c>
      <c r="I49" s="2">
        <v>33913.769999999997</v>
      </c>
    </row>
    <row r="50" spans="1:9">
      <c r="A50">
        <v>2014</v>
      </c>
      <c r="B50" s="10" t="s">
        <v>31</v>
      </c>
      <c r="C50" s="4">
        <v>10</v>
      </c>
      <c r="D50">
        <v>23</v>
      </c>
      <c r="E50" s="2">
        <v>156708.41</v>
      </c>
      <c r="F50" s="2">
        <v>14320.84</v>
      </c>
      <c r="G50" s="2">
        <v>37800</v>
      </c>
      <c r="H50" s="2">
        <v>31252.66</v>
      </c>
      <c r="I50" s="2">
        <v>83373.5</v>
      </c>
    </row>
    <row r="51" spans="1:9">
      <c r="A51">
        <v>2014</v>
      </c>
      <c r="B51" s="10" t="s">
        <v>31</v>
      </c>
      <c r="C51" s="4">
        <v>13</v>
      </c>
      <c r="D51">
        <v>15</v>
      </c>
      <c r="E51" s="2">
        <v>88272.2</v>
      </c>
      <c r="F51" s="2">
        <v>2758.23</v>
      </c>
      <c r="G51" s="2">
        <v>18900</v>
      </c>
      <c r="H51" s="2">
        <v>7878.47</v>
      </c>
      <c r="I51" s="2">
        <v>29536.7</v>
      </c>
    </row>
    <row r="52" spans="1:9">
      <c r="A52">
        <v>2014</v>
      </c>
      <c r="B52" s="10" t="s">
        <v>26</v>
      </c>
      <c r="C52" s="4">
        <v>10</v>
      </c>
      <c r="D52">
        <v>12</v>
      </c>
      <c r="E52" s="2">
        <v>15874.64</v>
      </c>
      <c r="F52" s="2">
        <v>1587.46</v>
      </c>
      <c r="G52" s="2">
        <v>9600</v>
      </c>
      <c r="H52" s="2">
        <v>4329.92</v>
      </c>
      <c r="I52" s="2">
        <v>15517.38</v>
      </c>
    </row>
    <row r="53" spans="1:9">
      <c r="A53">
        <v>2014</v>
      </c>
      <c r="B53" s="10" t="s">
        <v>26</v>
      </c>
      <c r="C53" s="4">
        <v>12</v>
      </c>
      <c r="D53">
        <v>12</v>
      </c>
      <c r="E53" s="2">
        <v>65470.86</v>
      </c>
      <c r="F53" s="2">
        <v>3406.1</v>
      </c>
      <c r="G53" s="2">
        <v>14400</v>
      </c>
      <c r="H53" s="2">
        <v>8298.73</v>
      </c>
      <c r="I53" s="2">
        <v>26104.83</v>
      </c>
    </row>
    <row r="54" spans="1:9">
      <c r="A54">
        <v>2014</v>
      </c>
      <c r="B54" s="10" t="s">
        <v>26</v>
      </c>
      <c r="C54" s="4">
        <v>9</v>
      </c>
      <c r="D54">
        <v>11</v>
      </c>
      <c r="E54" s="2">
        <v>65081.02</v>
      </c>
      <c r="F54" s="2">
        <v>6508.09</v>
      </c>
      <c r="G54" s="2">
        <v>7700</v>
      </c>
      <c r="H54" s="2">
        <v>12686.23</v>
      </c>
      <c r="I54" s="2">
        <v>26894.32</v>
      </c>
    </row>
    <row r="55" spans="1:9">
      <c r="A55">
        <v>2014</v>
      </c>
      <c r="B55" s="10" t="s">
        <v>26</v>
      </c>
      <c r="C55" s="4">
        <v>13</v>
      </c>
      <c r="D55">
        <v>10</v>
      </c>
      <c r="E55" s="2">
        <v>45680.32</v>
      </c>
      <c r="F55" s="2">
        <v>4341.03</v>
      </c>
      <c r="G55" s="2">
        <v>24300</v>
      </c>
      <c r="H55" s="2">
        <v>11528.19</v>
      </c>
      <c r="I55" s="2">
        <v>40169.22</v>
      </c>
    </row>
    <row r="56" spans="1:9">
      <c r="A56">
        <v>2014</v>
      </c>
      <c r="B56" s="10" t="s">
        <v>31</v>
      </c>
      <c r="C56" s="4">
        <v>9</v>
      </c>
      <c r="D56">
        <v>8</v>
      </c>
      <c r="E56" s="2">
        <v>65100</v>
      </c>
      <c r="F56" s="2">
        <v>6510</v>
      </c>
      <c r="G56" s="2">
        <v>12000</v>
      </c>
      <c r="H56" s="2">
        <v>13377.6</v>
      </c>
      <c r="I56" s="2">
        <v>31887.599999999999</v>
      </c>
    </row>
    <row r="57" spans="1:9">
      <c r="A57">
        <v>2014</v>
      </c>
      <c r="B57" s="10" t="s">
        <v>26</v>
      </c>
      <c r="C57" s="4">
        <v>9</v>
      </c>
      <c r="D57">
        <v>7</v>
      </c>
      <c r="E57" s="2">
        <v>52349.75</v>
      </c>
      <c r="F57" s="2">
        <v>4734.97</v>
      </c>
      <c r="G57" s="2">
        <v>9000</v>
      </c>
      <c r="H57" s="2">
        <v>9773.5499999999993</v>
      </c>
      <c r="I57" s="2">
        <v>23508.52</v>
      </c>
    </row>
    <row r="58" spans="1:9">
      <c r="A58">
        <v>2014</v>
      </c>
      <c r="B58" s="10" t="s">
        <v>26</v>
      </c>
      <c r="C58" s="4">
        <v>10</v>
      </c>
      <c r="D58">
        <v>7</v>
      </c>
      <c r="E58" s="2">
        <v>63816.79</v>
      </c>
      <c r="F58" s="2">
        <v>6381.67</v>
      </c>
      <c r="G58" s="2">
        <v>12600</v>
      </c>
      <c r="H58" s="2">
        <v>13247.75</v>
      </c>
      <c r="I58" s="2">
        <v>32229.42</v>
      </c>
    </row>
    <row r="59" spans="1:9">
      <c r="A59">
        <v>2014</v>
      </c>
      <c r="B59" s="10" t="s">
        <v>26</v>
      </c>
      <c r="C59" s="4">
        <v>11</v>
      </c>
      <c r="D59">
        <v>6</v>
      </c>
      <c r="E59" s="2">
        <v>48218</v>
      </c>
      <c r="F59" s="2">
        <v>4821.8</v>
      </c>
      <c r="G59" s="2">
        <v>12600</v>
      </c>
      <c r="H59" s="2">
        <v>10502.36</v>
      </c>
      <c r="I59" s="2">
        <v>27924.16</v>
      </c>
    </row>
    <row r="60" spans="1:9">
      <c r="A60">
        <v>2014</v>
      </c>
      <c r="B60" s="10" t="s">
        <v>31</v>
      </c>
      <c r="C60" s="4">
        <v>12</v>
      </c>
      <c r="D60">
        <v>6</v>
      </c>
      <c r="E60" s="2">
        <v>26513</v>
      </c>
      <c r="F60" s="2">
        <v>2225</v>
      </c>
      <c r="G60" s="2">
        <v>12000</v>
      </c>
      <c r="H60" s="2">
        <v>5836</v>
      </c>
      <c r="I60" s="2">
        <v>20061</v>
      </c>
    </row>
    <row r="61" spans="1:9">
      <c r="A61">
        <v>2014</v>
      </c>
      <c r="B61" s="10" t="s">
        <v>32</v>
      </c>
      <c r="C61" s="4" t="s">
        <v>28</v>
      </c>
      <c r="D61">
        <v>6</v>
      </c>
      <c r="E61" s="2">
        <v>20964.23</v>
      </c>
      <c r="F61" s="2">
        <v>2096.4</v>
      </c>
      <c r="G61" s="2">
        <v>3000</v>
      </c>
      <c r="H61" s="2">
        <v>4169.67</v>
      </c>
      <c r="I61" s="2">
        <v>9266.07</v>
      </c>
    </row>
    <row r="62" spans="1:9">
      <c r="A62">
        <v>2014</v>
      </c>
      <c r="B62" s="10" t="s">
        <v>26</v>
      </c>
      <c r="C62" s="4">
        <v>9</v>
      </c>
      <c r="D62">
        <v>4</v>
      </c>
      <c r="E62" s="2">
        <v>5550</v>
      </c>
      <c r="F62" s="2">
        <v>555</v>
      </c>
      <c r="G62" s="2">
        <v>2800</v>
      </c>
      <c r="H62" s="2">
        <v>1424.8</v>
      </c>
      <c r="I62" s="2">
        <v>4779.8</v>
      </c>
    </row>
    <row r="63" spans="1:9">
      <c r="A63">
        <v>2014</v>
      </c>
      <c r="B63" s="10" t="s">
        <v>33</v>
      </c>
      <c r="C63" s="4" t="s">
        <v>28</v>
      </c>
      <c r="D63">
        <v>2</v>
      </c>
      <c r="E63" s="2">
        <v>782.86</v>
      </c>
      <c r="F63" s="2">
        <v>65</v>
      </c>
      <c r="G63" s="2">
        <v>500</v>
      </c>
      <c r="H63" s="2">
        <v>194.4</v>
      </c>
      <c r="I63" s="2">
        <v>759.4</v>
      </c>
    </row>
    <row r="64" spans="1:9">
      <c r="A64">
        <v>2014</v>
      </c>
      <c r="B64" s="10" t="s">
        <v>32</v>
      </c>
      <c r="C64" s="4">
        <v>9</v>
      </c>
      <c r="D64">
        <v>1</v>
      </c>
      <c r="E64" s="2">
        <v>5242.72</v>
      </c>
      <c r="F64" s="2">
        <v>524.27</v>
      </c>
      <c r="G64" s="2">
        <v>700</v>
      </c>
      <c r="H64" s="2">
        <v>1034.71</v>
      </c>
      <c r="I64" s="2">
        <v>2258.98</v>
      </c>
    </row>
    <row r="65" spans="1:9">
      <c r="A65">
        <v>2014</v>
      </c>
      <c r="B65" s="10" t="s">
        <v>33</v>
      </c>
      <c r="C65" s="4">
        <v>13</v>
      </c>
      <c r="D65">
        <v>1</v>
      </c>
      <c r="E65" s="2">
        <v>7921.9</v>
      </c>
      <c r="F65" s="2">
        <v>0</v>
      </c>
      <c r="G65" s="2">
        <v>0</v>
      </c>
      <c r="H65" s="2">
        <v>0</v>
      </c>
      <c r="I65" s="2">
        <v>0</v>
      </c>
    </row>
    <row r="66" spans="1:9">
      <c r="A66">
        <v>2013</v>
      </c>
      <c r="B66" s="10" t="s">
        <v>31</v>
      </c>
      <c r="C66" s="4" t="s">
        <v>28</v>
      </c>
      <c r="D66">
        <v>3263</v>
      </c>
      <c r="E66" s="2">
        <v>20779088.399999999</v>
      </c>
      <c r="F66" s="2">
        <v>2043674.31</v>
      </c>
      <c r="G66" s="2">
        <v>1611000</v>
      </c>
      <c r="H66" s="2">
        <v>3851675.85</v>
      </c>
      <c r="I66" s="2">
        <v>7506350.1600000001</v>
      </c>
    </row>
    <row r="67" spans="1:9">
      <c r="A67">
        <v>2013</v>
      </c>
      <c r="B67" s="10" t="s">
        <v>31</v>
      </c>
      <c r="C67" s="4">
        <v>13</v>
      </c>
      <c r="D67">
        <v>1643</v>
      </c>
      <c r="E67" s="2">
        <v>2184253.11</v>
      </c>
      <c r="F67" s="2">
        <v>210733.98</v>
      </c>
      <c r="G67" s="2">
        <v>1755600</v>
      </c>
      <c r="H67" s="2">
        <v>651783.93999999994</v>
      </c>
      <c r="I67" s="2">
        <v>2618117.92</v>
      </c>
    </row>
    <row r="68" spans="1:9">
      <c r="A68">
        <v>2013</v>
      </c>
      <c r="B68" s="10" t="s">
        <v>31</v>
      </c>
      <c r="C68" s="4">
        <v>10</v>
      </c>
      <c r="D68">
        <v>1432</v>
      </c>
      <c r="E68" s="2">
        <v>3402555.8</v>
      </c>
      <c r="F68" s="2">
        <v>334954.78000000003</v>
      </c>
      <c r="G68" s="2">
        <v>1131200</v>
      </c>
      <c r="H68" s="2">
        <v>770511.53</v>
      </c>
      <c r="I68" s="2">
        <v>2236666.31</v>
      </c>
    </row>
    <row r="69" spans="1:9">
      <c r="A69">
        <v>2013</v>
      </c>
      <c r="B69" s="10" t="s">
        <v>31</v>
      </c>
      <c r="C69" s="4">
        <v>11</v>
      </c>
      <c r="D69">
        <v>1420</v>
      </c>
      <c r="E69" s="2">
        <v>2795574.71</v>
      </c>
      <c r="F69" s="2">
        <v>257173.24</v>
      </c>
      <c r="G69" s="2">
        <v>1193400</v>
      </c>
      <c r="H69" s="2">
        <v>643568.15</v>
      </c>
      <c r="I69" s="2">
        <v>2094141.39</v>
      </c>
    </row>
    <row r="70" spans="1:9">
      <c r="A70">
        <v>2013</v>
      </c>
      <c r="B70" s="10" t="s">
        <v>31</v>
      </c>
      <c r="C70" s="4">
        <v>9</v>
      </c>
      <c r="D70">
        <v>1314</v>
      </c>
      <c r="E70" s="2">
        <v>4212221.6900000004</v>
      </c>
      <c r="F70" s="2">
        <v>405853.47</v>
      </c>
      <c r="G70" s="2">
        <v>889000</v>
      </c>
      <c r="H70" s="2">
        <v>856541.32</v>
      </c>
      <c r="I70" s="2">
        <v>2151394.79</v>
      </c>
    </row>
    <row r="71" spans="1:9">
      <c r="A71">
        <v>2013</v>
      </c>
      <c r="B71" s="10" t="s">
        <v>31</v>
      </c>
      <c r="C71" s="4">
        <v>12</v>
      </c>
      <c r="D71">
        <v>1304</v>
      </c>
      <c r="E71" s="2">
        <v>2165598.85</v>
      </c>
      <c r="F71" s="2">
        <v>211390.01</v>
      </c>
      <c r="G71" s="2">
        <v>1276000</v>
      </c>
      <c r="H71" s="2">
        <v>576205.15</v>
      </c>
      <c r="I71" s="2">
        <v>2063595.16</v>
      </c>
    </row>
    <row r="72" spans="1:9">
      <c r="A72">
        <v>2013</v>
      </c>
      <c r="B72" s="10" t="s">
        <v>31</v>
      </c>
      <c r="C72" s="4" t="s">
        <v>28</v>
      </c>
      <c r="D72">
        <v>871</v>
      </c>
      <c r="E72" s="2">
        <v>13851457.02</v>
      </c>
      <c r="F72" s="2">
        <v>1341886.8799999999</v>
      </c>
      <c r="G72" s="2">
        <v>423500</v>
      </c>
      <c r="H72" s="2">
        <v>2429479.9700000002</v>
      </c>
      <c r="I72" s="2">
        <v>4194866.8499999996</v>
      </c>
    </row>
    <row r="73" spans="1:9">
      <c r="A73">
        <v>2013</v>
      </c>
      <c r="B73" s="10" t="s">
        <v>26</v>
      </c>
      <c r="C73" s="4">
        <v>13</v>
      </c>
      <c r="D73">
        <v>481</v>
      </c>
      <c r="E73" s="2">
        <v>720302.07999999996</v>
      </c>
      <c r="F73" s="2">
        <v>69490.009999999995</v>
      </c>
      <c r="G73" s="2">
        <v>512600</v>
      </c>
      <c r="H73" s="2">
        <v>203789.15</v>
      </c>
      <c r="I73" s="2">
        <v>785879.16</v>
      </c>
    </row>
    <row r="74" spans="1:9">
      <c r="A74">
        <v>2013</v>
      </c>
      <c r="B74" s="10" t="s">
        <v>31</v>
      </c>
      <c r="C74" s="4" t="s">
        <v>28</v>
      </c>
      <c r="D74">
        <v>411</v>
      </c>
      <c r="E74" s="2">
        <v>4079939.01</v>
      </c>
      <c r="F74" s="2">
        <v>381306.64</v>
      </c>
      <c r="G74" s="2">
        <v>197500</v>
      </c>
      <c r="H74" s="2">
        <v>702699.26</v>
      </c>
      <c r="I74" s="2">
        <v>1281505.8999999999</v>
      </c>
    </row>
    <row r="75" spans="1:9">
      <c r="A75">
        <v>2013</v>
      </c>
      <c r="B75" s="10" t="s">
        <v>31</v>
      </c>
      <c r="C75" s="4" t="s">
        <v>28</v>
      </c>
      <c r="D75">
        <v>340</v>
      </c>
      <c r="E75" s="2">
        <v>1134268.1200000001</v>
      </c>
      <c r="F75" s="2">
        <v>111561.55</v>
      </c>
      <c r="G75" s="2">
        <v>167500</v>
      </c>
      <c r="H75" s="2">
        <v>223148.08</v>
      </c>
      <c r="I75" s="2">
        <v>502209.63</v>
      </c>
    </row>
    <row r="76" spans="1:9">
      <c r="A76">
        <v>2013</v>
      </c>
      <c r="B76" s="10" t="s">
        <v>31</v>
      </c>
      <c r="C76" s="4">
        <v>11</v>
      </c>
      <c r="D76">
        <v>323</v>
      </c>
      <c r="E76" s="2">
        <v>951302.46</v>
      </c>
      <c r="F76" s="2">
        <v>90875.12</v>
      </c>
      <c r="G76" s="2">
        <v>341000</v>
      </c>
      <c r="H76" s="2">
        <v>214500.12</v>
      </c>
      <c r="I76" s="2">
        <v>646375.24</v>
      </c>
    </row>
    <row r="77" spans="1:9">
      <c r="A77">
        <v>2013</v>
      </c>
      <c r="B77" s="10" t="s">
        <v>31</v>
      </c>
      <c r="C77" s="4">
        <v>10</v>
      </c>
      <c r="D77">
        <v>279</v>
      </c>
      <c r="E77" s="2">
        <v>940758.98</v>
      </c>
      <c r="F77" s="2">
        <v>91770.78</v>
      </c>
      <c r="G77" s="2">
        <v>244800</v>
      </c>
      <c r="H77" s="2">
        <v>200684.37</v>
      </c>
      <c r="I77" s="2">
        <v>537255.15</v>
      </c>
    </row>
    <row r="78" spans="1:9">
      <c r="A78">
        <v>2013</v>
      </c>
      <c r="B78" s="10" t="s">
        <v>26</v>
      </c>
      <c r="C78" s="4">
        <v>12</v>
      </c>
      <c r="D78">
        <v>264</v>
      </c>
      <c r="E78" s="2">
        <v>507922.29</v>
      </c>
      <c r="F78" s="2">
        <v>49557.14</v>
      </c>
      <c r="G78" s="2">
        <v>260000</v>
      </c>
      <c r="H78" s="2">
        <v>128820.39</v>
      </c>
      <c r="I78" s="2">
        <v>438377.53</v>
      </c>
    </row>
    <row r="79" spans="1:9">
      <c r="A79">
        <v>2013</v>
      </c>
      <c r="B79" s="10" t="s">
        <v>31</v>
      </c>
      <c r="C79" s="4">
        <v>12</v>
      </c>
      <c r="D79">
        <v>227</v>
      </c>
      <c r="E79" s="2">
        <v>600560.88</v>
      </c>
      <c r="F79" s="2">
        <v>56576.03</v>
      </c>
      <c r="G79" s="2">
        <v>279500</v>
      </c>
      <c r="H79" s="2">
        <v>144293.57</v>
      </c>
      <c r="I79" s="2">
        <v>480369.6</v>
      </c>
    </row>
    <row r="80" spans="1:9">
      <c r="A80">
        <v>2013</v>
      </c>
      <c r="B80" s="10" t="s">
        <v>31</v>
      </c>
      <c r="C80" s="4">
        <v>9</v>
      </c>
      <c r="D80">
        <v>222</v>
      </c>
      <c r="E80" s="2">
        <v>1011641.8</v>
      </c>
      <c r="F80" s="2">
        <v>95184.19</v>
      </c>
      <c r="G80" s="2">
        <v>148400</v>
      </c>
      <c r="H80" s="2">
        <v>191268.02</v>
      </c>
      <c r="I80" s="2">
        <v>434852.21</v>
      </c>
    </row>
    <row r="81" spans="1:9">
      <c r="A81">
        <v>2013</v>
      </c>
      <c r="B81" s="10" t="s">
        <v>26</v>
      </c>
      <c r="C81" s="4">
        <v>13</v>
      </c>
      <c r="D81">
        <v>221</v>
      </c>
      <c r="E81" s="2">
        <v>216223.98</v>
      </c>
      <c r="F81" s="2">
        <v>21569.45</v>
      </c>
      <c r="G81" s="2">
        <v>242000</v>
      </c>
      <c r="H81" s="2">
        <v>76681.83</v>
      </c>
      <c r="I81" s="2">
        <v>340251.28</v>
      </c>
    </row>
    <row r="82" spans="1:9">
      <c r="A82">
        <v>2013</v>
      </c>
      <c r="B82" s="10" t="s">
        <v>26</v>
      </c>
      <c r="C82" s="4" t="s">
        <v>27</v>
      </c>
      <c r="D82">
        <v>211</v>
      </c>
      <c r="E82" s="2">
        <v>766429.21</v>
      </c>
      <c r="F82" s="2">
        <v>76642.78</v>
      </c>
      <c r="G82" s="2">
        <v>105500</v>
      </c>
      <c r="H82" s="2">
        <v>151771.20000000001</v>
      </c>
      <c r="I82" s="2">
        <v>333913.98</v>
      </c>
    </row>
    <row r="83" spans="1:9">
      <c r="A83">
        <v>2013</v>
      </c>
      <c r="B83" s="10" t="s">
        <v>26</v>
      </c>
      <c r="C83" s="4" t="s">
        <v>28</v>
      </c>
      <c r="D83">
        <v>206</v>
      </c>
      <c r="E83" s="2">
        <v>1149616.6399999999</v>
      </c>
      <c r="F83" s="2">
        <v>107955.14</v>
      </c>
      <c r="G83" s="2">
        <v>98500</v>
      </c>
      <c r="H83" s="2">
        <v>205764.94</v>
      </c>
      <c r="I83" s="2">
        <v>412220.08</v>
      </c>
    </row>
    <row r="84" spans="1:9">
      <c r="A84">
        <v>2013</v>
      </c>
      <c r="B84" s="10" t="s">
        <v>26</v>
      </c>
      <c r="C84" s="4">
        <v>11</v>
      </c>
      <c r="D84">
        <v>201</v>
      </c>
      <c r="E84" s="2">
        <v>448808.16</v>
      </c>
      <c r="F84" s="2">
        <v>44880.69</v>
      </c>
      <c r="G84" s="2">
        <v>180900</v>
      </c>
      <c r="H84" s="2">
        <v>107934.08</v>
      </c>
      <c r="I84" s="2">
        <v>333714.77</v>
      </c>
    </row>
    <row r="85" spans="1:9">
      <c r="A85">
        <v>2013</v>
      </c>
      <c r="B85" s="10" t="s">
        <v>31</v>
      </c>
      <c r="C85" s="4">
        <v>9</v>
      </c>
      <c r="D85">
        <v>187</v>
      </c>
      <c r="E85" s="2">
        <v>1145296.83</v>
      </c>
      <c r="F85" s="2">
        <v>108219.61</v>
      </c>
      <c r="G85" s="2">
        <v>125300</v>
      </c>
      <c r="H85" s="2">
        <v>210514.26</v>
      </c>
      <c r="I85" s="2">
        <v>444033.87</v>
      </c>
    </row>
    <row r="86" spans="1:9">
      <c r="A86">
        <v>2013</v>
      </c>
      <c r="B86" s="10" t="s">
        <v>31</v>
      </c>
      <c r="C86" s="4">
        <v>13</v>
      </c>
      <c r="D86">
        <v>178</v>
      </c>
      <c r="E86" s="2">
        <v>349662.46</v>
      </c>
      <c r="F86" s="2">
        <v>31687</v>
      </c>
      <c r="G86" s="2">
        <v>238500</v>
      </c>
      <c r="H86" s="2">
        <v>93928.7</v>
      </c>
      <c r="I86" s="2">
        <v>364115.7</v>
      </c>
    </row>
    <row r="87" spans="1:9">
      <c r="A87">
        <v>2013</v>
      </c>
      <c r="B87" s="10" t="s">
        <v>26</v>
      </c>
      <c r="C87" s="4">
        <v>12</v>
      </c>
      <c r="D87">
        <v>159</v>
      </c>
      <c r="E87" s="2">
        <v>170993.96</v>
      </c>
      <c r="F87" s="2">
        <v>17099.34</v>
      </c>
      <c r="G87" s="2">
        <v>159000</v>
      </c>
      <c r="H87" s="2">
        <v>55534.73</v>
      </c>
      <c r="I87" s="2">
        <v>231634.07</v>
      </c>
    </row>
    <row r="88" spans="1:9">
      <c r="A88">
        <v>2013</v>
      </c>
      <c r="B88" s="10" t="s">
        <v>26</v>
      </c>
      <c r="C88" s="4">
        <v>11</v>
      </c>
      <c r="D88">
        <v>149</v>
      </c>
      <c r="E88" s="2">
        <v>198384.43</v>
      </c>
      <c r="F88" s="2">
        <v>19658.419999999998</v>
      </c>
      <c r="G88" s="2">
        <v>133200</v>
      </c>
      <c r="H88" s="2">
        <v>55910.73</v>
      </c>
      <c r="I88" s="2">
        <v>208769.15</v>
      </c>
    </row>
    <row r="89" spans="1:9">
      <c r="A89">
        <v>2013</v>
      </c>
      <c r="B89" s="10" t="s">
        <v>26</v>
      </c>
      <c r="C89" s="4">
        <v>10</v>
      </c>
      <c r="D89">
        <v>148</v>
      </c>
      <c r="E89" s="2">
        <v>387099.63</v>
      </c>
      <c r="F89" s="2">
        <v>38709.93</v>
      </c>
      <c r="G89" s="2">
        <v>118400</v>
      </c>
      <c r="H89" s="2">
        <v>87073.39</v>
      </c>
      <c r="I89" s="2">
        <v>244183.32</v>
      </c>
    </row>
    <row r="90" spans="1:9">
      <c r="A90">
        <v>2013</v>
      </c>
      <c r="B90" s="10" t="s">
        <v>31</v>
      </c>
      <c r="C90" s="4">
        <v>9</v>
      </c>
      <c r="D90">
        <v>141</v>
      </c>
      <c r="E90" s="2">
        <v>244976.39</v>
      </c>
      <c r="F90" s="2">
        <v>24497.52</v>
      </c>
      <c r="G90" s="2">
        <v>98700</v>
      </c>
      <c r="H90" s="2">
        <v>58907.57</v>
      </c>
      <c r="I90" s="2">
        <v>182105.09</v>
      </c>
    </row>
    <row r="91" spans="1:9">
      <c r="A91">
        <v>2013</v>
      </c>
      <c r="B91" s="10" t="s">
        <v>26</v>
      </c>
      <c r="C91" s="4">
        <v>9</v>
      </c>
      <c r="D91">
        <v>120</v>
      </c>
      <c r="E91" s="2">
        <v>423474.96</v>
      </c>
      <c r="F91" s="2">
        <v>41352.449999999997</v>
      </c>
      <c r="G91" s="2">
        <v>81900</v>
      </c>
      <c r="H91" s="2">
        <v>85884.29</v>
      </c>
      <c r="I91" s="2">
        <v>209136.74</v>
      </c>
    </row>
    <row r="92" spans="1:9">
      <c r="A92">
        <v>2013</v>
      </c>
      <c r="B92" s="10" t="s">
        <v>26</v>
      </c>
      <c r="C92" s="4">
        <v>10</v>
      </c>
      <c r="D92">
        <v>102</v>
      </c>
      <c r="E92" s="2">
        <v>154873.26</v>
      </c>
      <c r="F92" s="2">
        <v>15487.31</v>
      </c>
      <c r="G92" s="2">
        <v>81600</v>
      </c>
      <c r="H92" s="2">
        <v>40313.56</v>
      </c>
      <c r="I92" s="2">
        <v>137400.87</v>
      </c>
    </row>
    <row r="93" spans="1:9">
      <c r="A93">
        <v>2013</v>
      </c>
      <c r="B93" s="10" t="s">
        <v>31</v>
      </c>
      <c r="C93" s="4">
        <v>10</v>
      </c>
      <c r="D93">
        <v>98</v>
      </c>
      <c r="E93" s="2">
        <v>143027.16</v>
      </c>
      <c r="F93" s="2">
        <v>14082.67</v>
      </c>
      <c r="G93" s="2">
        <v>76800</v>
      </c>
      <c r="H93" s="2">
        <v>37073.39</v>
      </c>
      <c r="I93" s="2">
        <v>127956.06</v>
      </c>
    </row>
    <row r="94" spans="1:9">
      <c r="A94">
        <v>2013</v>
      </c>
      <c r="B94" s="10" t="s">
        <v>26</v>
      </c>
      <c r="C94" s="4">
        <v>9</v>
      </c>
      <c r="D94">
        <v>95</v>
      </c>
      <c r="E94" s="2">
        <v>199058.44</v>
      </c>
      <c r="F94" s="2">
        <v>19905.8</v>
      </c>
      <c r="G94" s="2">
        <v>66500</v>
      </c>
      <c r="H94" s="2">
        <v>45674.2</v>
      </c>
      <c r="I94" s="2">
        <v>132080</v>
      </c>
    </row>
    <row r="95" spans="1:9">
      <c r="A95">
        <v>2013</v>
      </c>
      <c r="B95" s="10" t="s">
        <v>31</v>
      </c>
      <c r="C95" s="4">
        <v>11</v>
      </c>
      <c r="D95">
        <v>89</v>
      </c>
      <c r="E95" s="2">
        <v>400030.96</v>
      </c>
      <c r="F95" s="2">
        <v>38118.07</v>
      </c>
      <c r="G95" s="2">
        <v>93500</v>
      </c>
      <c r="H95" s="2">
        <v>82047.69</v>
      </c>
      <c r="I95" s="2">
        <v>213665.76</v>
      </c>
    </row>
    <row r="96" spans="1:9">
      <c r="A96">
        <v>2013</v>
      </c>
      <c r="B96" s="10" t="s">
        <v>31</v>
      </c>
      <c r="C96" s="4">
        <v>10</v>
      </c>
      <c r="D96">
        <v>87</v>
      </c>
      <c r="E96" s="2">
        <v>506861.43</v>
      </c>
      <c r="F96" s="2">
        <v>45851.12</v>
      </c>
      <c r="G96" s="2">
        <v>72900</v>
      </c>
      <c r="H96" s="2">
        <v>92361.89</v>
      </c>
      <c r="I96" s="2">
        <v>211113.01</v>
      </c>
    </row>
    <row r="97" spans="1:9">
      <c r="A97">
        <v>2013</v>
      </c>
      <c r="B97" s="10" t="s">
        <v>31</v>
      </c>
      <c r="C97" s="4">
        <v>13</v>
      </c>
      <c r="D97">
        <v>83</v>
      </c>
      <c r="E97" s="2">
        <v>245735.53</v>
      </c>
      <c r="F97" s="2">
        <v>16412.14</v>
      </c>
      <c r="G97" s="2">
        <v>91500</v>
      </c>
      <c r="H97" s="2">
        <v>43525.21</v>
      </c>
      <c r="I97" s="2">
        <v>151437.35</v>
      </c>
    </row>
    <row r="98" spans="1:9">
      <c r="A98">
        <v>2013</v>
      </c>
      <c r="B98" s="10" t="s">
        <v>31</v>
      </c>
      <c r="C98" s="4">
        <v>11</v>
      </c>
      <c r="D98">
        <v>74</v>
      </c>
      <c r="E98" s="2">
        <v>107085.81</v>
      </c>
      <c r="F98" s="2">
        <v>10708.56</v>
      </c>
      <c r="G98" s="2">
        <v>66600</v>
      </c>
      <c r="H98" s="2">
        <v>29502.99</v>
      </c>
      <c r="I98" s="2">
        <v>106811.55</v>
      </c>
    </row>
    <row r="99" spans="1:9">
      <c r="A99">
        <v>2013</v>
      </c>
      <c r="B99" s="10" t="s">
        <v>31</v>
      </c>
      <c r="C99" s="4" t="s">
        <v>28</v>
      </c>
      <c r="D99">
        <v>73</v>
      </c>
      <c r="E99" s="2">
        <v>1468304.81</v>
      </c>
      <c r="F99" s="2">
        <v>143221.76000000001</v>
      </c>
      <c r="G99" s="2">
        <v>70000</v>
      </c>
      <c r="H99" s="2">
        <v>263270.18</v>
      </c>
      <c r="I99" s="2">
        <v>476491.94</v>
      </c>
    </row>
    <row r="100" spans="1:9">
      <c r="A100">
        <v>2013</v>
      </c>
      <c r="B100" s="10" t="s">
        <v>26</v>
      </c>
      <c r="C100" s="4">
        <v>13</v>
      </c>
      <c r="D100">
        <v>64</v>
      </c>
      <c r="E100" s="2">
        <v>144255.62</v>
      </c>
      <c r="F100" s="2">
        <v>14003.63</v>
      </c>
      <c r="G100" s="2">
        <v>93000</v>
      </c>
      <c r="H100" s="2">
        <v>39526.239999999998</v>
      </c>
      <c r="I100" s="2">
        <v>146529.87</v>
      </c>
    </row>
    <row r="101" spans="1:9">
      <c r="A101">
        <v>2013</v>
      </c>
      <c r="B101" s="10" t="s">
        <v>31</v>
      </c>
      <c r="C101" s="4">
        <v>12</v>
      </c>
      <c r="D101">
        <v>58</v>
      </c>
      <c r="E101" s="2">
        <v>235749.41</v>
      </c>
      <c r="F101" s="2">
        <v>20991.63</v>
      </c>
      <c r="G101" s="2">
        <v>68900</v>
      </c>
      <c r="H101" s="2">
        <v>47969.2</v>
      </c>
      <c r="I101" s="2">
        <v>137860.82999999999</v>
      </c>
    </row>
    <row r="102" spans="1:9">
      <c r="A102">
        <v>2013</v>
      </c>
      <c r="B102" s="10" t="s">
        <v>26</v>
      </c>
      <c r="C102" s="4">
        <v>12</v>
      </c>
      <c r="D102">
        <v>57</v>
      </c>
      <c r="E102" s="2">
        <v>159526.49</v>
      </c>
      <c r="F102" s="2">
        <v>15422.64</v>
      </c>
      <c r="G102" s="2">
        <v>71500</v>
      </c>
      <c r="H102" s="2">
        <v>38583.82</v>
      </c>
      <c r="I102" s="2">
        <v>125506.46</v>
      </c>
    </row>
    <row r="103" spans="1:9">
      <c r="A103">
        <v>2013</v>
      </c>
      <c r="B103" s="10" t="s">
        <v>26</v>
      </c>
      <c r="C103" s="4" t="s">
        <v>28</v>
      </c>
      <c r="D103">
        <v>45</v>
      </c>
      <c r="E103" s="2">
        <v>1008271.72</v>
      </c>
      <c r="F103" s="2">
        <v>93738.48</v>
      </c>
      <c r="G103" s="2">
        <v>41000</v>
      </c>
      <c r="H103" s="2">
        <v>171539.75</v>
      </c>
      <c r="I103" s="2">
        <v>306278.23</v>
      </c>
    </row>
    <row r="104" spans="1:9">
      <c r="A104">
        <v>2013</v>
      </c>
      <c r="B104" s="10" t="s">
        <v>26</v>
      </c>
      <c r="C104" s="4" t="s">
        <v>27</v>
      </c>
      <c r="D104">
        <v>44</v>
      </c>
      <c r="E104" s="2">
        <v>121792.32000000001</v>
      </c>
      <c r="F104" s="2">
        <v>12179.17</v>
      </c>
      <c r="G104" s="2">
        <v>22000</v>
      </c>
      <c r="H104" s="2">
        <v>24955.35</v>
      </c>
      <c r="I104" s="2">
        <v>59134.52</v>
      </c>
    </row>
    <row r="105" spans="1:9">
      <c r="A105">
        <v>2013</v>
      </c>
      <c r="B105" s="10" t="s">
        <v>26</v>
      </c>
      <c r="C105" s="4">
        <v>11</v>
      </c>
      <c r="D105">
        <v>36</v>
      </c>
      <c r="E105" s="2">
        <v>90685.24</v>
      </c>
      <c r="F105" s="2">
        <v>9068.49</v>
      </c>
      <c r="G105" s="2">
        <v>39600</v>
      </c>
      <c r="H105" s="2">
        <v>22296.55</v>
      </c>
      <c r="I105" s="2">
        <v>70965.039999999994</v>
      </c>
    </row>
    <row r="106" spans="1:9">
      <c r="A106">
        <v>2013</v>
      </c>
      <c r="B106" s="10" t="s">
        <v>26</v>
      </c>
      <c r="C106" s="4">
        <v>13</v>
      </c>
      <c r="D106">
        <v>36</v>
      </c>
      <c r="E106" s="2">
        <v>30398.66</v>
      </c>
      <c r="F106" s="2">
        <v>3039.84</v>
      </c>
      <c r="G106" s="2">
        <v>39600</v>
      </c>
      <c r="H106" s="2">
        <v>11686.06</v>
      </c>
      <c r="I106" s="2">
        <v>54325.9</v>
      </c>
    </row>
    <row r="107" spans="1:9">
      <c r="A107">
        <v>2013</v>
      </c>
      <c r="B107" s="10" t="s">
        <v>26</v>
      </c>
      <c r="C107" s="4" t="s">
        <v>28</v>
      </c>
      <c r="D107">
        <v>36</v>
      </c>
      <c r="E107" s="2">
        <v>347313.16</v>
      </c>
      <c r="F107" s="2">
        <v>33896.629999999997</v>
      </c>
      <c r="G107" s="2">
        <v>17500</v>
      </c>
      <c r="H107" s="2">
        <v>62458.07</v>
      </c>
      <c r="I107" s="2">
        <v>113854.7</v>
      </c>
    </row>
    <row r="108" spans="1:9">
      <c r="A108">
        <v>2013</v>
      </c>
      <c r="B108" s="10" t="s">
        <v>31</v>
      </c>
      <c r="C108" s="4">
        <v>9</v>
      </c>
      <c r="D108">
        <v>30</v>
      </c>
      <c r="E108" s="2">
        <v>226076.79</v>
      </c>
      <c r="F108" s="2">
        <v>22045.07</v>
      </c>
      <c r="G108" s="2">
        <v>43500</v>
      </c>
      <c r="H108" s="2">
        <v>45759.3</v>
      </c>
      <c r="I108" s="2">
        <v>111304.37</v>
      </c>
    </row>
    <row r="109" spans="1:9">
      <c r="A109">
        <v>2013</v>
      </c>
      <c r="B109" s="10" t="s">
        <v>26</v>
      </c>
      <c r="C109" s="4">
        <v>12</v>
      </c>
      <c r="D109">
        <v>29</v>
      </c>
      <c r="E109" s="2">
        <v>27095.56</v>
      </c>
      <c r="F109" s="2">
        <v>2709.54</v>
      </c>
      <c r="G109" s="2">
        <v>29000</v>
      </c>
      <c r="H109" s="2">
        <v>9408.7800000000007</v>
      </c>
      <c r="I109" s="2">
        <v>41118.32</v>
      </c>
    </row>
    <row r="110" spans="1:9">
      <c r="A110">
        <v>2013</v>
      </c>
      <c r="B110" s="10" t="s">
        <v>26</v>
      </c>
      <c r="C110" s="4">
        <v>10</v>
      </c>
      <c r="D110">
        <v>25</v>
      </c>
      <c r="E110" s="2">
        <v>124824.85</v>
      </c>
      <c r="F110" s="2">
        <v>12482.48</v>
      </c>
      <c r="G110" s="2">
        <v>22500</v>
      </c>
      <c r="H110" s="2">
        <v>25569.16</v>
      </c>
      <c r="I110" s="2">
        <v>60551.64</v>
      </c>
    </row>
    <row r="111" spans="1:9">
      <c r="A111">
        <v>2013</v>
      </c>
      <c r="B111" s="10" t="s">
        <v>31</v>
      </c>
      <c r="C111" s="4">
        <v>10</v>
      </c>
      <c r="D111">
        <v>21</v>
      </c>
      <c r="E111" s="2">
        <v>137916.79999999999</v>
      </c>
      <c r="F111" s="2">
        <v>11550.68</v>
      </c>
      <c r="G111" s="2">
        <v>32400</v>
      </c>
      <c r="H111" s="2">
        <v>25513.17</v>
      </c>
      <c r="I111" s="2">
        <v>69463.850000000006</v>
      </c>
    </row>
    <row r="112" spans="1:9">
      <c r="A112">
        <v>2013</v>
      </c>
      <c r="B112" s="10" t="s">
        <v>31</v>
      </c>
      <c r="C112" s="4">
        <v>12</v>
      </c>
      <c r="D112">
        <v>20</v>
      </c>
      <c r="E112" s="2">
        <v>26570.67</v>
      </c>
      <c r="F112" s="2">
        <v>2657.06</v>
      </c>
      <c r="G112" s="2">
        <v>20000</v>
      </c>
      <c r="H112" s="2">
        <v>7876.41</v>
      </c>
      <c r="I112" s="2">
        <v>30533.47</v>
      </c>
    </row>
    <row r="113" spans="1:9">
      <c r="A113">
        <v>2013</v>
      </c>
      <c r="B113" s="10" t="s">
        <v>31</v>
      </c>
      <c r="C113" s="4">
        <v>13</v>
      </c>
      <c r="D113">
        <v>20</v>
      </c>
      <c r="E113" s="2">
        <v>18518.150000000001</v>
      </c>
      <c r="F113" s="2">
        <v>1851.8</v>
      </c>
      <c r="G113" s="2">
        <v>22000</v>
      </c>
      <c r="H113" s="2">
        <v>6779.14</v>
      </c>
      <c r="I113" s="2">
        <v>30630.94</v>
      </c>
    </row>
    <row r="114" spans="1:9">
      <c r="A114">
        <v>2013</v>
      </c>
      <c r="B114" s="10" t="s">
        <v>26</v>
      </c>
      <c r="C114" s="4">
        <v>10</v>
      </c>
      <c r="D114">
        <v>17</v>
      </c>
      <c r="E114" s="2">
        <v>21442.48</v>
      </c>
      <c r="F114" s="2">
        <v>2144.23</v>
      </c>
      <c r="G114" s="2">
        <v>13600</v>
      </c>
      <c r="H114" s="2">
        <v>5949.85</v>
      </c>
      <c r="I114" s="2">
        <v>21694.080000000002</v>
      </c>
    </row>
    <row r="115" spans="1:9">
      <c r="A115">
        <v>2013</v>
      </c>
      <c r="B115" s="10" t="s">
        <v>26</v>
      </c>
      <c r="C115" s="4">
        <v>9</v>
      </c>
      <c r="D115">
        <v>16</v>
      </c>
      <c r="E115" s="2">
        <v>92203.5</v>
      </c>
      <c r="F115" s="2">
        <v>9220.35</v>
      </c>
      <c r="G115" s="2">
        <v>11200</v>
      </c>
      <c r="H115" s="2">
        <v>18019.810000000001</v>
      </c>
      <c r="I115" s="2">
        <v>38440.160000000003</v>
      </c>
    </row>
    <row r="116" spans="1:9">
      <c r="A116">
        <v>2013</v>
      </c>
      <c r="B116" s="10" t="s">
        <v>26</v>
      </c>
      <c r="C116" s="4">
        <v>9</v>
      </c>
      <c r="D116">
        <v>15</v>
      </c>
      <c r="E116" s="2">
        <v>23729.8</v>
      </c>
      <c r="F116" s="2">
        <v>2372.9699999999998</v>
      </c>
      <c r="G116" s="2">
        <v>10500</v>
      </c>
      <c r="H116" s="2">
        <v>5856.43</v>
      </c>
      <c r="I116" s="2">
        <v>18729.400000000001</v>
      </c>
    </row>
    <row r="117" spans="1:9">
      <c r="A117">
        <v>2013</v>
      </c>
      <c r="B117" s="10" t="s">
        <v>26</v>
      </c>
      <c r="C117" s="4">
        <v>11</v>
      </c>
      <c r="D117">
        <v>14</v>
      </c>
      <c r="E117" s="2">
        <v>14529.6</v>
      </c>
      <c r="F117" s="2">
        <v>1452.96</v>
      </c>
      <c r="G117" s="2">
        <v>12600</v>
      </c>
      <c r="H117" s="2">
        <v>4573.2</v>
      </c>
      <c r="I117" s="2">
        <v>18626.16</v>
      </c>
    </row>
    <row r="118" spans="1:9">
      <c r="A118">
        <v>2013</v>
      </c>
      <c r="B118" s="10" t="s">
        <v>31</v>
      </c>
      <c r="C118" s="4">
        <v>13</v>
      </c>
      <c r="D118">
        <v>14</v>
      </c>
      <c r="E118" s="2">
        <v>84161.16</v>
      </c>
      <c r="F118" s="2">
        <v>2661.16</v>
      </c>
      <c r="G118" s="2">
        <v>18900</v>
      </c>
      <c r="H118" s="2">
        <v>7707.63</v>
      </c>
      <c r="I118" s="2">
        <v>29268.79</v>
      </c>
    </row>
    <row r="119" spans="1:9">
      <c r="A119">
        <v>2013</v>
      </c>
      <c r="B119" s="10" t="s">
        <v>26</v>
      </c>
      <c r="C119" s="4">
        <v>13</v>
      </c>
      <c r="D119">
        <v>11</v>
      </c>
      <c r="E119" s="2">
        <v>53881.42</v>
      </c>
      <c r="F119" s="2">
        <v>5388.13</v>
      </c>
      <c r="G119" s="2">
        <v>29700</v>
      </c>
      <c r="H119" s="2">
        <v>14235.1</v>
      </c>
      <c r="I119" s="2">
        <v>49323.23</v>
      </c>
    </row>
    <row r="120" spans="1:9">
      <c r="A120">
        <v>2013</v>
      </c>
      <c r="B120" s="10" t="s">
        <v>26</v>
      </c>
      <c r="C120" s="4">
        <v>9</v>
      </c>
      <c r="D120">
        <v>9</v>
      </c>
      <c r="E120" s="2">
        <v>83363.66</v>
      </c>
      <c r="F120" s="2">
        <v>7286.36</v>
      </c>
      <c r="G120" s="2">
        <v>12000</v>
      </c>
      <c r="H120" s="2">
        <v>14743.99</v>
      </c>
      <c r="I120" s="2">
        <v>34030.35</v>
      </c>
    </row>
    <row r="121" spans="1:9">
      <c r="A121">
        <v>2013</v>
      </c>
      <c r="B121" s="10" t="s">
        <v>26</v>
      </c>
      <c r="C121" s="4">
        <v>10</v>
      </c>
      <c r="D121">
        <v>9</v>
      </c>
      <c r="E121" s="2">
        <v>83253.279999999999</v>
      </c>
      <c r="F121" s="2">
        <v>7525.32</v>
      </c>
      <c r="G121" s="2">
        <v>14400</v>
      </c>
      <c r="H121" s="2">
        <v>15548.56</v>
      </c>
      <c r="I121" s="2">
        <v>37473.879999999997</v>
      </c>
    </row>
    <row r="122" spans="1:9">
      <c r="A122">
        <v>2013</v>
      </c>
      <c r="B122" s="10" t="s">
        <v>31</v>
      </c>
      <c r="C122" s="4">
        <v>11</v>
      </c>
      <c r="D122">
        <v>9</v>
      </c>
      <c r="E122" s="2">
        <v>50710</v>
      </c>
      <c r="F122" s="2">
        <v>3796</v>
      </c>
      <c r="G122" s="2">
        <v>14700</v>
      </c>
      <c r="H122" s="2">
        <v>9032.9599999999991</v>
      </c>
      <c r="I122" s="2">
        <v>27528.959999999999</v>
      </c>
    </row>
    <row r="123" spans="1:9">
      <c r="A123">
        <v>2013</v>
      </c>
      <c r="B123" s="10" t="s">
        <v>32</v>
      </c>
      <c r="C123" s="4" t="s">
        <v>28</v>
      </c>
      <c r="D123">
        <v>7</v>
      </c>
      <c r="E123" s="2">
        <v>6341.76</v>
      </c>
      <c r="F123" s="2">
        <v>634.16999999999996</v>
      </c>
      <c r="G123" s="2">
        <v>3500</v>
      </c>
      <c r="H123" s="2">
        <v>1676.12</v>
      </c>
      <c r="I123" s="2">
        <v>5810.29</v>
      </c>
    </row>
    <row r="124" spans="1:9">
      <c r="A124">
        <v>2013</v>
      </c>
      <c r="B124" s="10" t="s">
        <v>31</v>
      </c>
      <c r="C124" s="4">
        <v>12</v>
      </c>
      <c r="D124">
        <v>6</v>
      </c>
      <c r="E124" s="2">
        <v>32650</v>
      </c>
      <c r="F124" s="2">
        <v>1135</v>
      </c>
      <c r="G124" s="2">
        <v>7200</v>
      </c>
      <c r="H124" s="2">
        <v>3149.6</v>
      </c>
      <c r="I124" s="2">
        <v>11484.6</v>
      </c>
    </row>
    <row r="125" spans="1:9">
      <c r="A125">
        <v>2013</v>
      </c>
      <c r="B125" s="10" t="s">
        <v>32</v>
      </c>
      <c r="C125" s="4" t="s">
        <v>28</v>
      </c>
      <c r="D125">
        <v>5</v>
      </c>
      <c r="E125" s="2">
        <v>4794.37</v>
      </c>
      <c r="F125" s="2">
        <v>479.43</v>
      </c>
      <c r="G125" s="2">
        <v>2500</v>
      </c>
      <c r="H125" s="2">
        <v>1243.8</v>
      </c>
      <c r="I125" s="2">
        <v>4223.2299999999996</v>
      </c>
    </row>
    <row r="126" spans="1:9">
      <c r="A126">
        <v>2013</v>
      </c>
      <c r="B126" s="10" t="s">
        <v>26</v>
      </c>
      <c r="C126" s="4">
        <v>11</v>
      </c>
      <c r="D126">
        <v>4</v>
      </c>
      <c r="E126" s="2">
        <v>12527.52</v>
      </c>
      <c r="F126" s="2">
        <v>1252.75</v>
      </c>
      <c r="G126" s="2">
        <v>8400</v>
      </c>
      <c r="H126" s="2">
        <v>3548.83</v>
      </c>
      <c r="I126" s="2">
        <v>13201.58</v>
      </c>
    </row>
    <row r="127" spans="1:9">
      <c r="A127">
        <v>2013</v>
      </c>
      <c r="B127" s="10" t="s">
        <v>26</v>
      </c>
      <c r="C127" s="4">
        <v>12</v>
      </c>
      <c r="D127">
        <v>4</v>
      </c>
      <c r="E127" s="2">
        <v>23140</v>
      </c>
      <c r="F127" s="2">
        <v>2314</v>
      </c>
      <c r="G127" s="2">
        <v>9600</v>
      </c>
      <c r="H127" s="2">
        <v>5608.64</v>
      </c>
      <c r="I127" s="2">
        <v>17522.64</v>
      </c>
    </row>
    <row r="128" spans="1:9">
      <c r="A128">
        <v>2013</v>
      </c>
      <c r="B128" s="10" t="s">
        <v>32</v>
      </c>
      <c r="C128" s="4">
        <v>9</v>
      </c>
      <c r="D128">
        <v>1</v>
      </c>
      <c r="E128" s="2">
        <v>350</v>
      </c>
      <c r="F128" s="2">
        <v>35</v>
      </c>
      <c r="G128" s="2">
        <v>700</v>
      </c>
      <c r="H128" s="2">
        <v>173.6</v>
      </c>
      <c r="I128" s="2">
        <v>908.6</v>
      </c>
    </row>
    <row r="129" spans="1:9">
      <c r="A129">
        <v>2012</v>
      </c>
      <c r="B129" s="10" t="s">
        <v>31</v>
      </c>
      <c r="C129" s="4" t="s">
        <v>28</v>
      </c>
      <c r="D129">
        <v>4157</v>
      </c>
      <c r="E129" s="2">
        <v>26623927.469999999</v>
      </c>
      <c r="F129" s="2">
        <v>2595758.1800000002</v>
      </c>
      <c r="G129" s="2">
        <v>2036000</v>
      </c>
      <c r="H129" s="2">
        <v>4894292.8899999997</v>
      </c>
      <c r="I129" s="2">
        <v>9526051.0700000003</v>
      </c>
    </row>
    <row r="130" spans="1:9">
      <c r="A130">
        <v>2012</v>
      </c>
      <c r="B130" s="10" t="s">
        <v>31</v>
      </c>
      <c r="C130" s="4">
        <v>13</v>
      </c>
      <c r="D130">
        <v>1775</v>
      </c>
      <c r="E130" s="2">
        <v>2566140.2400000002</v>
      </c>
      <c r="F130" s="2">
        <v>243958.35</v>
      </c>
      <c r="G130" s="2">
        <v>1876600</v>
      </c>
      <c r="H130" s="2">
        <v>729620.74</v>
      </c>
      <c r="I130" s="2">
        <v>2850179.08</v>
      </c>
    </row>
    <row r="131" spans="1:9">
      <c r="A131">
        <v>2012</v>
      </c>
      <c r="B131" s="10" t="s">
        <v>31</v>
      </c>
      <c r="C131" s="4">
        <v>9</v>
      </c>
      <c r="D131">
        <v>1620</v>
      </c>
      <c r="E131" s="2">
        <v>4833811.63</v>
      </c>
      <c r="F131" s="2">
        <v>471241.98</v>
      </c>
      <c r="G131" s="2">
        <v>1113000</v>
      </c>
      <c r="H131" s="2">
        <v>1007465.44</v>
      </c>
      <c r="I131" s="2">
        <v>2591707.41</v>
      </c>
    </row>
    <row r="132" spans="1:9">
      <c r="A132">
        <v>2012</v>
      </c>
      <c r="B132" s="10" t="s">
        <v>31</v>
      </c>
      <c r="C132" s="4">
        <v>12</v>
      </c>
      <c r="D132">
        <v>1544</v>
      </c>
      <c r="E132" s="2">
        <v>2553801.56</v>
      </c>
      <c r="F132" s="2">
        <v>244197.59</v>
      </c>
      <c r="G132" s="2">
        <v>1484000</v>
      </c>
      <c r="H132" s="2">
        <v>667218.93000000005</v>
      </c>
      <c r="I132" s="2">
        <v>2395416.5099999998</v>
      </c>
    </row>
    <row r="133" spans="1:9">
      <c r="A133">
        <v>2012</v>
      </c>
      <c r="B133" s="10" t="s">
        <v>31</v>
      </c>
      <c r="C133" s="4">
        <v>10</v>
      </c>
      <c r="D133">
        <v>1508</v>
      </c>
      <c r="E133" s="2">
        <v>3652093.84</v>
      </c>
      <c r="F133" s="2">
        <v>358964.64</v>
      </c>
      <c r="G133" s="2">
        <v>1189600</v>
      </c>
      <c r="H133" s="2">
        <v>822113.34</v>
      </c>
      <c r="I133" s="2">
        <v>2370677.9900000002</v>
      </c>
    </row>
    <row r="134" spans="1:9">
      <c r="A134">
        <v>2012</v>
      </c>
      <c r="B134" s="10" t="s">
        <v>31</v>
      </c>
      <c r="C134" s="4">
        <v>11</v>
      </c>
      <c r="D134">
        <v>1497</v>
      </c>
      <c r="E134" s="2">
        <v>3154481.51</v>
      </c>
      <c r="F134" s="2">
        <v>307365.73</v>
      </c>
      <c r="G134" s="2">
        <v>1314900</v>
      </c>
      <c r="H134" s="2">
        <v>751347.32</v>
      </c>
      <c r="I134" s="2">
        <v>2373613.0499999998</v>
      </c>
    </row>
    <row r="135" spans="1:9">
      <c r="A135">
        <v>2012</v>
      </c>
      <c r="B135" s="10" t="s">
        <v>31</v>
      </c>
      <c r="C135" s="4" t="s">
        <v>28</v>
      </c>
      <c r="D135">
        <v>893</v>
      </c>
      <c r="E135" s="2">
        <v>14394280.6</v>
      </c>
      <c r="F135" s="2">
        <v>1359415.14</v>
      </c>
      <c r="G135" s="2">
        <v>421500</v>
      </c>
      <c r="H135" s="2">
        <v>2460010.2599999998</v>
      </c>
      <c r="I135" s="2">
        <v>4240925.4000000004</v>
      </c>
    </row>
    <row r="136" spans="1:9">
      <c r="A136">
        <v>2012</v>
      </c>
      <c r="B136" s="10" t="s">
        <v>26</v>
      </c>
      <c r="C136" s="4">
        <v>13</v>
      </c>
      <c r="D136">
        <v>744</v>
      </c>
      <c r="E136" s="2">
        <v>1123664.18</v>
      </c>
      <c r="F136" s="2">
        <v>108070.53</v>
      </c>
      <c r="G136" s="2">
        <v>787600</v>
      </c>
      <c r="H136" s="2">
        <v>316219.11</v>
      </c>
      <c r="I136" s="2">
        <v>1211889.6299999999</v>
      </c>
    </row>
    <row r="137" spans="1:9">
      <c r="A137">
        <v>2012</v>
      </c>
      <c r="B137" s="10" t="s">
        <v>31</v>
      </c>
      <c r="C137" s="4" t="s">
        <v>28</v>
      </c>
      <c r="D137">
        <v>539</v>
      </c>
      <c r="E137" s="2">
        <v>5043047.57</v>
      </c>
      <c r="F137" s="2">
        <v>475678.38</v>
      </c>
      <c r="G137" s="2">
        <v>260000</v>
      </c>
      <c r="H137" s="2">
        <v>878793.78</v>
      </c>
      <c r="I137" s="2">
        <v>1614472.17</v>
      </c>
    </row>
    <row r="138" spans="1:9">
      <c r="A138">
        <v>2012</v>
      </c>
      <c r="B138" s="10" t="s">
        <v>31</v>
      </c>
      <c r="C138" s="4" t="s">
        <v>28</v>
      </c>
      <c r="D138">
        <v>513</v>
      </c>
      <c r="E138" s="2">
        <v>1689872.39</v>
      </c>
      <c r="F138" s="2">
        <v>167317.13</v>
      </c>
      <c r="G138" s="2">
        <v>254000</v>
      </c>
      <c r="H138" s="2">
        <v>335118</v>
      </c>
      <c r="I138" s="2">
        <v>756435.13</v>
      </c>
    </row>
    <row r="139" spans="1:9">
      <c r="A139">
        <v>2012</v>
      </c>
      <c r="B139" s="10" t="s">
        <v>26</v>
      </c>
      <c r="C139" s="4">
        <v>12</v>
      </c>
      <c r="D139">
        <v>436</v>
      </c>
      <c r="E139" s="2">
        <v>764327.25</v>
      </c>
      <c r="F139" s="2">
        <v>74604.02</v>
      </c>
      <c r="G139" s="2">
        <v>425000</v>
      </c>
      <c r="H139" s="2">
        <v>199302.91</v>
      </c>
      <c r="I139" s="2">
        <v>698906.93</v>
      </c>
    </row>
    <row r="140" spans="1:9">
      <c r="A140">
        <v>2012</v>
      </c>
      <c r="B140" s="10" t="s">
        <v>31</v>
      </c>
      <c r="C140" s="4">
        <v>10</v>
      </c>
      <c r="D140">
        <v>333</v>
      </c>
      <c r="E140" s="2">
        <v>1219613.1299999999</v>
      </c>
      <c r="F140" s="2">
        <v>118563.59</v>
      </c>
      <c r="G140" s="2">
        <v>292500</v>
      </c>
      <c r="H140" s="2">
        <v>255471.87</v>
      </c>
      <c r="I140" s="2">
        <v>666535.46</v>
      </c>
    </row>
    <row r="141" spans="1:9">
      <c r="A141">
        <v>2012</v>
      </c>
      <c r="B141" s="10" t="s">
        <v>26</v>
      </c>
      <c r="C141" s="4">
        <v>13</v>
      </c>
      <c r="D141">
        <v>331</v>
      </c>
      <c r="E141" s="2">
        <v>331215.27</v>
      </c>
      <c r="F141" s="2">
        <v>31764.92</v>
      </c>
      <c r="G141" s="2">
        <v>349800</v>
      </c>
      <c r="H141" s="2">
        <v>111873.89</v>
      </c>
      <c r="I141" s="2">
        <v>493438.81</v>
      </c>
    </row>
    <row r="142" spans="1:9">
      <c r="A142">
        <v>2012</v>
      </c>
      <c r="B142" s="10" t="s">
        <v>26</v>
      </c>
      <c r="C142" s="4" t="s">
        <v>28</v>
      </c>
      <c r="D142">
        <v>327</v>
      </c>
      <c r="E142" s="2">
        <v>1927439.14</v>
      </c>
      <c r="F142" s="2">
        <v>182490</v>
      </c>
      <c r="G142" s="2">
        <v>157500</v>
      </c>
      <c r="H142" s="2">
        <v>346382.38</v>
      </c>
      <c r="I142" s="2">
        <v>686372.38</v>
      </c>
    </row>
    <row r="143" spans="1:9">
      <c r="A143">
        <v>2012</v>
      </c>
      <c r="B143" s="10" t="s">
        <v>31</v>
      </c>
      <c r="C143" s="4">
        <v>13</v>
      </c>
      <c r="D143">
        <v>294</v>
      </c>
      <c r="E143" s="2">
        <v>588401.81000000006</v>
      </c>
      <c r="F143" s="2">
        <v>53965.11</v>
      </c>
      <c r="G143" s="2">
        <v>409500</v>
      </c>
      <c r="H143" s="2">
        <v>160498.12</v>
      </c>
      <c r="I143" s="2">
        <v>623963.23</v>
      </c>
    </row>
    <row r="144" spans="1:9">
      <c r="A144">
        <v>2012</v>
      </c>
      <c r="B144" s="10" t="s">
        <v>31</v>
      </c>
      <c r="C144" s="4">
        <v>9</v>
      </c>
      <c r="D144">
        <v>285</v>
      </c>
      <c r="E144" s="2">
        <v>1217097.3600000001</v>
      </c>
      <c r="F144" s="2">
        <v>116120.09</v>
      </c>
      <c r="G144" s="2">
        <v>192500</v>
      </c>
      <c r="H144" s="2">
        <v>235171.32</v>
      </c>
      <c r="I144" s="2">
        <v>543791.41</v>
      </c>
    </row>
    <row r="145" spans="1:9">
      <c r="A145">
        <v>2012</v>
      </c>
      <c r="B145" s="10" t="s">
        <v>26</v>
      </c>
      <c r="C145" s="4">
        <v>11</v>
      </c>
      <c r="D145">
        <v>269</v>
      </c>
      <c r="E145" s="2">
        <v>623111.24</v>
      </c>
      <c r="F145" s="2">
        <v>60761.1</v>
      </c>
      <c r="G145" s="2">
        <v>236700</v>
      </c>
      <c r="H145" s="2">
        <v>144811.5</v>
      </c>
      <c r="I145" s="2">
        <v>442272.6</v>
      </c>
    </row>
    <row r="146" spans="1:9">
      <c r="A146">
        <v>2012</v>
      </c>
      <c r="B146" s="10" t="s">
        <v>26</v>
      </c>
      <c r="C146" s="4">
        <v>12</v>
      </c>
      <c r="D146">
        <v>267</v>
      </c>
      <c r="E146" s="2">
        <v>286671.73</v>
      </c>
      <c r="F146" s="2">
        <v>27558.54</v>
      </c>
      <c r="G146" s="2">
        <v>258000</v>
      </c>
      <c r="H146" s="2">
        <v>89782.91</v>
      </c>
      <c r="I146" s="2">
        <v>375341.45</v>
      </c>
    </row>
    <row r="147" spans="1:9">
      <c r="A147">
        <v>2012</v>
      </c>
      <c r="B147" s="10" t="s">
        <v>31</v>
      </c>
      <c r="C147" s="4">
        <v>11</v>
      </c>
      <c r="D147">
        <v>263</v>
      </c>
      <c r="E147" s="2">
        <v>905206.02</v>
      </c>
      <c r="F147" s="2">
        <v>84676.42</v>
      </c>
      <c r="G147" s="2">
        <v>273900</v>
      </c>
      <c r="H147" s="2">
        <v>192854.49</v>
      </c>
      <c r="I147" s="2">
        <v>551430.91</v>
      </c>
    </row>
    <row r="148" spans="1:9">
      <c r="A148">
        <v>2012</v>
      </c>
      <c r="B148" s="10" t="s">
        <v>31</v>
      </c>
      <c r="C148" s="4">
        <v>12</v>
      </c>
      <c r="D148">
        <v>208</v>
      </c>
      <c r="E148" s="2">
        <v>547525.64</v>
      </c>
      <c r="F148" s="2">
        <v>51033.01</v>
      </c>
      <c r="G148" s="2">
        <v>252200</v>
      </c>
      <c r="H148" s="2">
        <v>130169.98</v>
      </c>
      <c r="I148" s="2">
        <v>433402.99</v>
      </c>
    </row>
    <row r="149" spans="1:9">
      <c r="A149">
        <v>2012</v>
      </c>
      <c r="B149" s="10" t="s">
        <v>26</v>
      </c>
      <c r="C149" s="4">
        <v>10</v>
      </c>
      <c r="D149">
        <v>194</v>
      </c>
      <c r="E149" s="2">
        <v>499440.59</v>
      </c>
      <c r="F149" s="2">
        <v>49204.04</v>
      </c>
      <c r="G149" s="2">
        <v>153600</v>
      </c>
      <c r="H149" s="2">
        <v>111175.07</v>
      </c>
      <c r="I149" s="2">
        <v>313979.11</v>
      </c>
    </row>
    <row r="150" spans="1:9">
      <c r="A150">
        <v>2012</v>
      </c>
      <c r="B150" s="10" t="s">
        <v>26</v>
      </c>
      <c r="C150" s="4">
        <v>11</v>
      </c>
      <c r="D150">
        <v>181</v>
      </c>
      <c r="E150" s="2">
        <v>236609.09</v>
      </c>
      <c r="F150" s="2">
        <v>23085.88</v>
      </c>
      <c r="G150" s="2">
        <v>160200</v>
      </c>
      <c r="H150" s="2">
        <v>66263.149999999994</v>
      </c>
      <c r="I150" s="2">
        <v>249549.03</v>
      </c>
    </row>
    <row r="151" spans="1:9">
      <c r="A151">
        <v>2012</v>
      </c>
      <c r="B151" s="10" t="s">
        <v>31</v>
      </c>
      <c r="C151" s="4">
        <v>9</v>
      </c>
      <c r="D151">
        <v>166</v>
      </c>
      <c r="E151" s="2">
        <v>1100787.56</v>
      </c>
      <c r="F151" s="2">
        <v>90271.13</v>
      </c>
      <c r="G151" s="2">
        <v>95200</v>
      </c>
      <c r="H151" s="2">
        <v>174109.16</v>
      </c>
      <c r="I151" s="2">
        <v>359580.29</v>
      </c>
    </row>
    <row r="152" spans="1:9">
      <c r="A152">
        <v>2012</v>
      </c>
      <c r="B152" s="10" t="s">
        <v>26</v>
      </c>
      <c r="C152" s="4" t="s">
        <v>27</v>
      </c>
      <c r="D152">
        <v>164</v>
      </c>
      <c r="E152" s="2">
        <v>546511.14</v>
      </c>
      <c r="F152" s="2">
        <v>53016.08</v>
      </c>
      <c r="G152" s="2">
        <v>81000</v>
      </c>
      <c r="H152" s="2">
        <v>106268.21</v>
      </c>
      <c r="I152" s="2">
        <v>240284.29</v>
      </c>
    </row>
    <row r="153" spans="1:9">
      <c r="A153">
        <v>2012</v>
      </c>
      <c r="B153" s="10" t="s">
        <v>26</v>
      </c>
      <c r="C153" s="4">
        <v>10</v>
      </c>
      <c r="D153">
        <v>159</v>
      </c>
      <c r="E153" s="2">
        <v>264951.07</v>
      </c>
      <c r="F153" s="2">
        <v>25960.080000000002</v>
      </c>
      <c r="G153" s="2">
        <v>126400</v>
      </c>
      <c r="H153" s="2">
        <v>65913.740000000005</v>
      </c>
      <c r="I153" s="2">
        <v>218273.82</v>
      </c>
    </row>
    <row r="154" spans="1:9">
      <c r="A154">
        <v>2012</v>
      </c>
      <c r="B154" s="10" t="s">
        <v>26</v>
      </c>
      <c r="C154" s="4">
        <v>9</v>
      </c>
      <c r="D154">
        <v>145</v>
      </c>
      <c r="E154" s="2">
        <v>461869.98</v>
      </c>
      <c r="F154" s="2">
        <v>44081.77</v>
      </c>
      <c r="G154" s="2">
        <v>98700</v>
      </c>
      <c r="H154" s="2">
        <v>93375.88</v>
      </c>
      <c r="I154" s="2">
        <v>236157.65</v>
      </c>
    </row>
    <row r="155" spans="1:9">
      <c r="A155">
        <v>2012</v>
      </c>
      <c r="B155" s="10" t="s">
        <v>31</v>
      </c>
      <c r="C155" s="4">
        <v>9</v>
      </c>
      <c r="D155">
        <v>135</v>
      </c>
      <c r="E155" s="2">
        <v>276132.53999999998</v>
      </c>
      <c r="F155" s="2">
        <v>27613.23</v>
      </c>
      <c r="G155" s="2">
        <v>94500</v>
      </c>
      <c r="H155" s="2">
        <v>63719.22</v>
      </c>
      <c r="I155" s="2">
        <v>185832.45</v>
      </c>
    </row>
    <row r="156" spans="1:9">
      <c r="A156">
        <v>2012</v>
      </c>
      <c r="B156" s="10" t="s">
        <v>31</v>
      </c>
      <c r="C156" s="4">
        <v>10</v>
      </c>
      <c r="D156">
        <v>132</v>
      </c>
      <c r="E156" s="2">
        <v>723596.77</v>
      </c>
      <c r="F156" s="2">
        <v>63514.75</v>
      </c>
      <c r="G156" s="2">
        <v>103500</v>
      </c>
      <c r="H156" s="2">
        <v>128345.9</v>
      </c>
      <c r="I156" s="2">
        <v>295360.64000000001</v>
      </c>
    </row>
    <row r="157" spans="1:9">
      <c r="A157">
        <v>2012</v>
      </c>
      <c r="B157" s="10" t="s">
        <v>26</v>
      </c>
      <c r="C157" s="4" t="s">
        <v>28</v>
      </c>
      <c r="D157">
        <v>129</v>
      </c>
      <c r="E157" s="2">
        <v>543765.59</v>
      </c>
      <c r="F157" s="2">
        <v>53821.56</v>
      </c>
      <c r="G157" s="2">
        <v>64000</v>
      </c>
      <c r="H157" s="2">
        <v>104965.94</v>
      </c>
      <c r="I157" s="2">
        <v>222787.5</v>
      </c>
    </row>
    <row r="158" spans="1:9">
      <c r="A158">
        <v>2012</v>
      </c>
      <c r="B158" s="10" t="s">
        <v>26</v>
      </c>
      <c r="C158" s="4">
        <v>9</v>
      </c>
      <c r="D158">
        <v>109</v>
      </c>
      <c r="E158" s="2">
        <v>224702.15</v>
      </c>
      <c r="F158" s="2">
        <v>22470.21</v>
      </c>
      <c r="G158" s="2">
        <v>76300</v>
      </c>
      <c r="H158" s="2">
        <v>51755.55</v>
      </c>
      <c r="I158" s="2">
        <v>150525.76000000001</v>
      </c>
    </row>
    <row r="159" spans="1:9">
      <c r="A159">
        <v>2012</v>
      </c>
      <c r="B159" s="10" t="s">
        <v>31</v>
      </c>
      <c r="C159" s="4" t="s">
        <v>28</v>
      </c>
      <c r="D159">
        <v>102</v>
      </c>
      <c r="E159" s="2">
        <v>1999204.33</v>
      </c>
      <c r="F159" s="2">
        <v>191827.02</v>
      </c>
      <c r="G159" s="2">
        <v>96000</v>
      </c>
      <c r="H159" s="2">
        <v>352975.5</v>
      </c>
      <c r="I159" s="2">
        <v>640802.52</v>
      </c>
    </row>
    <row r="160" spans="1:9">
      <c r="A160">
        <v>2012</v>
      </c>
      <c r="B160" s="10" t="s">
        <v>31</v>
      </c>
      <c r="C160" s="4">
        <v>13</v>
      </c>
      <c r="D160">
        <v>96</v>
      </c>
      <c r="E160" s="2">
        <v>209199.25</v>
      </c>
      <c r="F160" s="2">
        <v>11438.96</v>
      </c>
      <c r="G160" s="2">
        <v>60000</v>
      </c>
      <c r="H160" s="2">
        <v>29732.51</v>
      </c>
      <c r="I160" s="2">
        <v>101171.47</v>
      </c>
    </row>
    <row r="161" spans="1:9">
      <c r="A161">
        <v>2012</v>
      </c>
      <c r="B161" s="10" t="s">
        <v>31</v>
      </c>
      <c r="C161" s="4">
        <v>10</v>
      </c>
      <c r="D161">
        <v>93</v>
      </c>
      <c r="E161" s="2">
        <v>170836.56</v>
      </c>
      <c r="F161" s="2">
        <v>17019.55</v>
      </c>
      <c r="G161" s="2">
        <v>73600</v>
      </c>
      <c r="H161" s="2">
        <v>41730.379999999997</v>
      </c>
      <c r="I161" s="2">
        <v>132349.93</v>
      </c>
    </row>
    <row r="162" spans="1:9">
      <c r="A162">
        <v>2012</v>
      </c>
      <c r="B162" s="10" t="s">
        <v>26</v>
      </c>
      <c r="C162" s="4">
        <v>13</v>
      </c>
      <c r="D162">
        <v>83</v>
      </c>
      <c r="E162" s="2">
        <v>193406.19</v>
      </c>
      <c r="F162" s="2">
        <v>18437.560000000001</v>
      </c>
      <c r="G162" s="2">
        <v>120000</v>
      </c>
      <c r="H162" s="2">
        <v>51649.99</v>
      </c>
      <c r="I162" s="2">
        <v>190087.54</v>
      </c>
    </row>
    <row r="163" spans="1:9">
      <c r="A163">
        <v>2012</v>
      </c>
      <c r="B163" s="10" t="s">
        <v>26</v>
      </c>
      <c r="C163" s="4" t="s">
        <v>28</v>
      </c>
      <c r="D163">
        <v>71</v>
      </c>
      <c r="E163" s="2">
        <v>798617.82</v>
      </c>
      <c r="F163" s="2">
        <v>72944.12</v>
      </c>
      <c r="G163" s="2">
        <v>33500</v>
      </c>
      <c r="H163" s="2">
        <v>133741.64000000001</v>
      </c>
      <c r="I163" s="2">
        <v>240185.77</v>
      </c>
    </row>
    <row r="164" spans="1:9">
      <c r="A164">
        <v>2012</v>
      </c>
      <c r="B164" s="10" t="s">
        <v>26</v>
      </c>
      <c r="C164" s="4" t="s">
        <v>28</v>
      </c>
      <c r="D164">
        <v>61</v>
      </c>
      <c r="E164" s="2">
        <v>1335956.44</v>
      </c>
      <c r="F164" s="2">
        <v>131600.60999999999</v>
      </c>
      <c r="G164" s="2">
        <v>60000</v>
      </c>
      <c r="H164" s="2">
        <v>241217.09</v>
      </c>
      <c r="I164" s="2">
        <v>432817.7</v>
      </c>
    </row>
    <row r="165" spans="1:9">
      <c r="A165">
        <v>2012</v>
      </c>
      <c r="B165" s="10" t="s">
        <v>31</v>
      </c>
      <c r="C165" s="4">
        <v>12</v>
      </c>
      <c r="D165">
        <v>58</v>
      </c>
      <c r="E165" s="2">
        <v>202622.83</v>
      </c>
      <c r="F165" s="2">
        <v>17616.259999999998</v>
      </c>
      <c r="G165" s="2">
        <v>65000</v>
      </c>
      <c r="H165" s="2">
        <v>41404.61</v>
      </c>
      <c r="I165" s="2">
        <v>124020.87</v>
      </c>
    </row>
    <row r="166" spans="1:9">
      <c r="A166">
        <v>2012</v>
      </c>
      <c r="B166" s="10" t="s">
        <v>26</v>
      </c>
      <c r="C166" s="4">
        <v>12</v>
      </c>
      <c r="D166">
        <v>56</v>
      </c>
      <c r="E166" s="2">
        <v>46686.99</v>
      </c>
      <c r="F166" s="2">
        <v>4498.7</v>
      </c>
      <c r="G166" s="2">
        <v>54000</v>
      </c>
      <c r="H166" s="2">
        <v>16557.68</v>
      </c>
      <c r="I166" s="2">
        <v>75056.38</v>
      </c>
    </row>
    <row r="167" spans="1:9">
      <c r="A167">
        <v>2012</v>
      </c>
      <c r="B167" s="10" t="s">
        <v>31</v>
      </c>
      <c r="C167" s="4">
        <v>11</v>
      </c>
      <c r="D167">
        <v>53</v>
      </c>
      <c r="E167" s="2">
        <v>252567.02</v>
      </c>
      <c r="F167" s="2">
        <v>20998.79</v>
      </c>
      <c r="G167" s="2">
        <v>49500</v>
      </c>
      <c r="H167" s="2">
        <v>44877.84</v>
      </c>
      <c r="I167" s="2">
        <v>115376.63</v>
      </c>
    </row>
    <row r="168" spans="1:9">
      <c r="A168">
        <v>2012</v>
      </c>
      <c r="B168" s="10" t="s">
        <v>31</v>
      </c>
      <c r="C168" s="4">
        <v>11</v>
      </c>
      <c r="D168">
        <v>50</v>
      </c>
      <c r="E168" s="2">
        <v>86081.78</v>
      </c>
      <c r="F168" s="2">
        <v>8608.17</v>
      </c>
      <c r="G168" s="2">
        <v>45000</v>
      </c>
      <c r="H168" s="2">
        <v>22350.38</v>
      </c>
      <c r="I168" s="2">
        <v>75958.55</v>
      </c>
    </row>
    <row r="169" spans="1:9">
      <c r="A169">
        <v>2012</v>
      </c>
      <c r="B169" s="10" t="s">
        <v>26</v>
      </c>
      <c r="C169" s="4">
        <v>13</v>
      </c>
      <c r="D169">
        <v>48</v>
      </c>
      <c r="E169" s="2">
        <v>35322.82</v>
      </c>
      <c r="F169" s="2">
        <v>3332.28</v>
      </c>
      <c r="G169" s="2">
        <v>49500</v>
      </c>
      <c r="H169" s="2">
        <v>13784.77</v>
      </c>
      <c r="I169" s="2">
        <v>66617.05</v>
      </c>
    </row>
    <row r="170" spans="1:9">
      <c r="A170">
        <v>2012</v>
      </c>
      <c r="B170" s="10" t="s">
        <v>26</v>
      </c>
      <c r="C170" s="4">
        <v>12</v>
      </c>
      <c r="D170">
        <v>46</v>
      </c>
      <c r="E170" s="2">
        <v>130965.75999999999</v>
      </c>
      <c r="F170" s="2">
        <v>12411.57</v>
      </c>
      <c r="G170" s="2">
        <v>57200</v>
      </c>
      <c r="H170" s="2">
        <v>30996.35</v>
      </c>
      <c r="I170" s="2">
        <v>100607.92</v>
      </c>
    </row>
    <row r="171" spans="1:9">
      <c r="A171">
        <v>2012</v>
      </c>
      <c r="B171" s="10" t="s">
        <v>26</v>
      </c>
      <c r="C171" s="4">
        <v>11</v>
      </c>
      <c r="D171">
        <v>40</v>
      </c>
      <c r="E171" s="2">
        <v>128665.19</v>
      </c>
      <c r="F171" s="2">
        <v>12216.52</v>
      </c>
      <c r="G171" s="2">
        <v>41800</v>
      </c>
      <c r="H171" s="2">
        <v>28189.07</v>
      </c>
      <c r="I171" s="2">
        <v>82205.58</v>
      </c>
    </row>
    <row r="172" spans="1:9">
      <c r="A172">
        <v>2012</v>
      </c>
      <c r="B172" s="10" t="s">
        <v>26</v>
      </c>
      <c r="C172" s="4" t="s">
        <v>27</v>
      </c>
      <c r="D172">
        <v>36</v>
      </c>
      <c r="E172" s="2">
        <v>81056.7</v>
      </c>
      <c r="F172" s="2">
        <v>8105.66</v>
      </c>
      <c r="G172" s="2">
        <v>18000</v>
      </c>
      <c r="H172" s="2">
        <v>17145.939999999999</v>
      </c>
      <c r="I172" s="2">
        <v>43251.6</v>
      </c>
    </row>
    <row r="173" spans="1:9">
      <c r="A173">
        <v>2012</v>
      </c>
      <c r="B173" s="10" t="s">
        <v>26</v>
      </c>
      <c r="C173" s="4">
        <v>10</v>
      </c>
      <c r="D173">
        <v>31</v>
      </c>
      <c r="E173" s="2">
        <v>47106.05</v>
      </c>
      <c r="F173" s="2">
        <v>4710.6099999999997</v>
      </c>
      <c r="G173" s="2">
        <v>24800</v>
      </c>
      <c r="H173" s="2">
        <v>12258.65</v>
      </c>
      <c r="I173" s="2">
        <v>41769.26</v>
      </c>
    </row>
    <row r="174" spans="1:9">
      <c r="A174">
        <v>2012</v>
      </c>
      <c r="B174" s="10" t="s">
        <v>26</v>
      </c>
      <c r="C174" s="4">
        <v>10</v>
      </c>
      <c r="D174">
        <v>31</v>
      </c>
      <c r="E174" s="2">
        <v>140060.57999999999</v>
      </c>
      <c r="F174" s="2">
        <v>13551.05</v>
      </c>
      <c r="G174" s="2">
        <v>27000</v>
      </c>
      <c r="H174" s="2">
        <v>28169.86</v>
      </c>
      <c r="I174" s="2">
        <v>68720.91</v>
      </c>
    </row>
    <row r="175" spans="1:9">
      <c r="A175">
        <v>2012</v>
      </c>
      <c r="B175" s="10" t="s">
        <v>26</v>
      </c>
      <c r="C175" s="4">
        <v>11</v>
      </c>
      <c r="D175">
        <v>31</v>
      </c>
      <c r="E175" s="2">
        <v>36369.85</v>
      </c>
      <c r="F175" s="2">
        <v>3576.98</v>
      </c>
      <c r="G175" s="2">
        <v>27000</v>
      </c>
      <c r="H175" s="2">
        <v>10615.48</v>
      </c>
      <c r="I175" s="2">
        <v>41192.46</v>
      </c>
    </row>
    <row r="176" spans="1:9">
      <c r="A176">
        <v>2012</v>
      </c>
      <c r="B176" s="10" t="s">
        <v>31</v>
      </c>
      <c r="C176" s="4">
        <v>9</v>
      </c>
      <c r="D176">
        <v>30</v>
      </c>
      <c r="E176" s="2">
        <v>253065.4</v>
      </c>
      <c r="F176" s="2">
        <v>24256.54</v>
      </c>
      <c r="G176" s="2">
        <v>43500</v>
      </c>
      <c r="H176" s="2">
        <v>49651.5</v>
      </c>
      <c r="I176" s="2">
        <v>117408.04</v>
      </c>
    </row>
    <row r="177" spans="1:9">
      <c r="A177">
        <v>2012</v>
      </c>
      <c r="B177" s="10" t="s">
        <v>26</v>
      </c>
      <c r="C177" s="4">
        <v>9</v>
      </c>
      <c r="D177">
        <v>27</v>
      </c>
      <c r="E177" s="2">
        <v>133155.28</v>
      </c>
      <c r="F177" s="2">
        <v>13045.52</v>
      </c>
      <c r="G177" s="2">
        <v>18200</v>
      </c>
      <c r="H177" s="2">
        <v>25872.12</v>
      </c>
      <c r="I177" s="2">
        <v>57117.64</v>
      </c>
    </row>
    <row r="178" spans="1:9">
      <c r="A178">
        <v>2012</v>
      </c>
      <c r="B178" s="10" t="s">
        <v>26</v>
      </c>
      <c r="C178" s="4" t="s">
        <v>28</v>
      </c>
      <c r="D178">
        <v>26</v>
      </c>
      <c r="E178" s="2">
        <v>85360.77</v>
      </c>
      <c r="F178" s="2">
        <v>8536.08</v>
      </c>
      <c r="G178" s="2">
        <v>13000</v>
      </c>
      <c r="H178" s="2">
        <v>17103.5</v>
      </c>
      <c r="I178" s="2">
        <v>38639.57</v>
      </c>
    </row>
    <row r="179" spans="1:9">
      <c r="A179">
        <v>2012</v>
      </c>
      <c r="B179" s="10" t="s">
        <v>31</v>
      </c>
      <c r="C179" s="4">
        <v>12</v>
      </c>
      <c r="D179">
        <v>26</v>
      </c>
      <c r="E179" s="2">
        <v>36830.06</v>
      </c>
      <c r="F179" s="2">
        <v>3683.01</v>
      </c>
      <c r="G179" s="2">
        <v>26000</v>
      </c>
      <c r="H179" s="2">
        <v>10642.05</v>
      </c>
      <c r="I179" s="2">
        <v>40325.06</v>
      </c>
    </row>
    <row r="180" spans="1:9">
      <c r="A180">
        <v>2012</v>
      </c>
      <c r="B180" s="10" t="s">
        <v>26</v>
      </c>
      <c r="C180" s="4">
        <v>9</v>
      </c>
      <c r="D180">
        <v>22</v>
      </c>
      <c r="E180" s="2">
        <v>34984.629999999997</v>
      </c>
      <c r="F180" s="2">
        <v>3353.46</v>
      </c>
      <c r="G180" s="2">
        <v>14700</v>
      </c>
      <c r="H180" s="2">
        <v>8254.08</v>
      </c>
      <c r="I180" s="2">
        <v>26307.54</v>
      </c>
    </row>
    <row r="181" spans="1:9">
      <c r="A181">
        <v>2012</v>
      </c>
      <c r="B181" s="10" t="s">
        <v>31</v>
      </c>
      <c r="C181" s="4">
        <v>13</v>
      </c>
      <c r="D181">
        <v>13</v>
      </c>
      <c r="E181" s="2">
        <v>12170.22</v>
      </c>
      <c r="F181" s="2">
        <v>1039.02</v>
      </c>
      <c r="G181" s="2">
        <v>13200</v>
      </c>
      <c r="H181" s="2">
        <v>3940.67</v>
      </c>
      <c r="I181" s="2">
        <v>18179.7</v>
      </c>
    </row>
    <row r="182" spans="1:9">
      <c r="A182">
        <v>2012</v>
      </c>
      <c r="B182" s="10" t="s">
        <v>31</v>
      </c>
      <c r="C182" s="4">
        <v>12</v>
      </c>
      <c r="D182">
        <v>12</v>
      </c>
      <c r="E182" s="2">
        <v>71775.360000000001</v>
      </c>
      <c r="F182" s="2">
        <v>3065.7</v>
      </c>
      <c r="G182" s="2">
        <v>14400</v>
      </c>
      <c r="H182" s="2">
        <v>7699.63</v>
      </c>
      <c r="I182" s="2">
        <v>25165.33</v>
      </c>
    </row>
    <row r="183" spans="1:9">
      <c r="A183">
        <v>2012</v>
      </c>
      <c r="B183" s="10" t="s">
        <v>31</v>
      </c>
      <c r="C183" s="4" t="s">
        <v>27</v>
      </c>
      <c r="D183">
        <v>12</v>
      </c>
      <c r="E183" s="2">
        <v>88053.5</v>
      </c>
      <c r="F183" s="2">
        <v>8225.35</v>
      </c>
      <c r="G183" s="2">
        <v>7500</v>
      </c>
      <c r="H183" s="2">
        <v>15676.62</v>
      </c>
      <c r="I183" s="2">
        <v>31401.97</v>
      </c>
    </row>
    <row r="184" spans="1:9">
      <c r="A184">
        <v>2012</v>
      </c>
      <c r="B184" s="10" t="s">
        <v>31</v>
      </c>
      <c r="C184" s="4">
        <v>10</v>
      </c>
      <c r="D184">
        <v>10</v>
      </c>
      <c r="E184" s="2">
        <v>102946.9</v>
      </c>
      <c r="F184" s="2">
        <v>9454.68</v>
      </c>
      <c r="G184" s="2">
        <v>16200</v>
      </c>
      <c r="H184" s="2">
        <v>19232.25</v>
      </c>
      <c r="I184" s="2">
        <v>44886.93</v>
      </c>
    </row>
    <row r="185" spans="1:9">
      <c r="A185">
        <v>2012</v>
      </c>
      <c r="B185" s="10" t="s">
        <v>31</v>
      </c>
      <c r="C185" s="4">
        <v>11</v>
      </c>
      <c r="D185">
        <v>10</v>
      </c>
      <c r="E185" s="2">
        <v>43491.24</v>
      </c>
      <c r="F185" s="2">
        <v>4349.12</v>
      </c>
      <c r="G185" s="2">
        <v>21000</v>
      </c>
      <c r="H185" s="2">
        <v>11014.46</v>
      </c>
      <c r="I185" s="2">
        <v>36363.58</v>
      </c>
    </row>
    <row r="186" spans="1:9">
      <c r="A186">
        <v>2012</v>
      </c>
      <c r="B186" s="10" t="s">
        <v>26</v>
      </c>
      <c r="C186" s="4">
        <v>13</v>
      </c>
      <c r="D186">
        <v>9</v>
      </c>
      <c r="E186" s="2">
        <v>37319.78</v>
      </c>
      <c r="F186" s="2">
        <v>2604.48</v>
      </c>
      <c r="G186" s="2">
        <v>16200</v>
      </c>
      <c r="H186" s="2">
        <v>7175.87</v>
      </c>
      <c r="I186" s="2">
        <v>25980.35</v>
      </c>
    </row>
    <row r="187" spans="1:9">
      <c r="A187">
        <v>2012</v>
      </c>
      <c r="B187" s="10" t="s">
        <v>32</v>
      </c>
      <c r="C187" s="4" t="s">
        <v>28</v>
      </c>
      <c r="D187">
        <v>9</v>
      </c>
      <c r="E187" s="2">
        <v>15353.28</v>
      </c>
      <c r="F187" s="2">
        <v>1535.33</v>
      </c>
      <c r="G187" s="2">
        <v>4500</v>
      </c>
      <c r="H187" s="2">
        <v>3422.17</v>
      </c>
      <c r="I187" s="2">
        <v>9457.5</v>
      </c>
    </row>
    <row r="188" spans="1:9">
      <c r="A188">
        <v>2012</v>
      </c>
      <c r="B188" s="10" t="s">
        <v>26</v>
      </c>
      <c r="C188" s="4">
        <v>9</v>
      </c>
      <c r="D188">
        <v>8</v>
      </c>
      <c r="E188" s="2">
        <v>67598.03</v>
      </c>
      <c r="F188" s="2">
        <v>6759.8</v>
      </c>
      <c r="G188" s="2">
        <v>12000</v>
      </c>
      <c r="H188" s="2">
        <v>13817.25</v>
      </c>
      <c r="I188" s="2">
        <v>32577.06</v>
      </c>
    </row>
    <row r="189" spans="1:9">
      <c r="A189">
        <v>2012</v>
      </c>
      <c r="B189" s="10" t="s">
        <v>26</v>
      </c>
      <c r="C189" s="4">
        <v>10</v>
      </c>
      <c r="D189">
        <v>7</v>
      </c>
      <c r="E189" s="2">
        <v>63081.5</v>
      </c>
      <c r="F189" s="2">
        <v>4043.15</v>
      </c>
      <c r="G189" s="2">
        <v>10800</v>
      </c>
      <c r="H189" s="2">
        <v>8843.94</v>
      </c>
      <c r="I189" s="2">
        <v>23687.09</v>
      </c>
    </row>
    <row r="190" spans="1:9">
      <c r="A190">
        <v>2012</v>
      </c>
      <c r="B190" s="10" t="s">
        <v>26</v>
      </c>
      <c r="C190" s="4">
        <v>11</v>
      </c>
      <c r="D190">
        <v>7</v>
      </c>
      <c r="E190" s="2">
        <v>63483.54</v>
      </c>
      <c r="F190" s="2">
        <v>5668.35</v>
      </c>
      <c r="G190" s="2">
        <v>12600</v>
      </c>
      <c r="H190" s="2">
        <v>11992.3</v>
      </c>
      <c r="I190" s="2">
        <v>30260.66</v>
      </c>
    </row>
    <row r="191" spans="1:9">
      <c r="A191">
        <v>2012</v>
      </c>
      <c r="B191" s="10" t="s">
        <v>26</v>
      </c>
      <c r="C191" s="4">
        <v>12</v>
      </c>
      <c r="D191">
        <v>7</v>
      </c>
      <c r="E191" s="2">
        <v>68151.94</v>
      </c>
      <c r="F191" s="2">
        <v>4449.59</v>
      </c>
      <c r="G191" s="2">
        <v>12000</v>
      </c>
      <c r="H191" s="2">
        <v>9751.2800000000007</v>
      </c>
      <c r="I191" s="2">
        <v>26200.86</v>
      </c>
    </row>
    <row r="192" spans="1:9">
      <c r="A192">
        <v>2012</v>
      </c>
      <c r="B192" s="10" t="s">
        <v>31</v>
      </c>
      <c r="C192" s="4">
        <v>13</v>
      </c>
      <c r="D192">
        <v>7</v>
      </c>
      <c r="E192" s="2">
        <v>23438.5</v>
      </c>
      <c r="F192" s="2">
        <v>1533.85</v>
      </c>
      <c r="G192" s="2">
        <v>13500</v>
      </c>
      <c r="H192" s="2">
        <v>4859.57</v>
      </c>
      <c r="I192" s="2">
        <v>19893.419999999998</v>
      </c>
    </row>
    <row r="193" spans="1:9">
      <c r="A193">
        <v>2012</v>
      </c>
      <c r="B193" s="10" t="s">
        <v>31</v>
      </c>
      <c r="C193" s="4" t="s">
        <v>27</v>
      </c>
      <c r="D193">
        <v>4</v>
      </c>
      <c r="E193" s="2">
        <v>65591</v>
      </c>
      <c r="F193" s="2">
        <v>5362</v>
      </c>
      <c r="G193" s="2">
        <v>1000</v>
      </c>
      <c r="H193" s="2">
        <v>9597.1200000000008</v>
      </c>
      <c r="I193" s="2">
        <v>15959.12</v>
      </c>
    </row>
    <row r="194" spans="1:9">
      <c r="A194">
        <v>2012</v>
      </c>
      <c r="B194" s="10" t="s">
        <v>26</v>
      </c>
      <c r="C194" s="4" t="s">
        <v>27</v>
      </c>
      <c r="D194">
        <v>3</v>
      </c>
      <c r="E194" s="2">
        <v>8100</v>
      </c>
      <c r="F194" s="2">
        <v>760</v>
      </c>
      <c r="G194" s="2">
        <v>2000</v>
      </c>
      <c r="H194" s="2">
        <v>1657.6</v>
      </c>
      <c r="I194" s="2">
        <v>4417.6000000000004</v>
      </c>
    </row>
    <row r="195" spans="1:9">
      <c r="A195">
        <v>2012</v>
      </c>
      <c r="B195" s="10" t="s">
        <v>32</v>
      </c>
      <c r="C195" s="4">
        <v>13</v>
      </c>
      <c r="D195">
        <v>3</v>
      </c>
      <c r="E195" s="2">
        <v>4570.5</v>
      </c>
      <c r="F195" s="2">
        <v>457.05</v>
      </c>
      <c r="G195" s="2">
        <v>3300</v>
      </c>
      <c r="H195" s="2">
        <v>1332.41</v>
      </c>
      <c r="I195" s="2">
        <v>5089.46</v>
      </c>
    </row>
    <row r="196" spans="1:9">
      <c r="A196">
        <v>2012</v>
      </c>
      <c r="B196" s="10" t="s">
        <v>31</v>
      </c>
      <c r="C196" s="13" t="s">
        <v>30</v>
      </c>
      <c r="D196">
        <v>2</v>
      </c>
      <c r="E196" s="2">
        <v>22200</v>
      </c>
      <c r="F196" s="2">
        <v>2220</v>
      </c>
      <c r="G196" s="2">
        <v>500</v>
      </c>
      <c r="H196" s="2">
        <v>3987.2</v>
      </c>
      <c r="I196" s="2">
        <v>6707.2</v>
      </c>
    </row>
    <row r="197" spans="1:9">
      <c r="A197">
        <v>2012</v>
      </c>
      <c r="B197" s="10" t="s">
        <v>32</v>
      </c>
      <c r="C197" s="4" t="s">
        <v>27</v>
      </c>
      <c r="D197">
        <v>2</v>
      </c>
      <c r="E197" s="2">
        <v>6320</v>
      </c>
      <c r="F197" s="2">
        <v>632</v>
      </c>
      <c r="G197" s="2">
        <v>1000</v>
      </c>
      <c r="H197" s="2">
        <v>1272.32</v>
      </c>
      <c r="I197" s="2">
        <v>2904.32</v>
      </c>
    </row>
    <row r="198" spans="1:9">
      <c r="A198">
        <v>2012</v>
      </c>
      <c r="B198" s="10" t="s">
        <v>26</v>
      </c>
      <c r="C198" s="4" t="s">
        <v>27</v>
      </c>
      <c r="D198">
        <v>1</v>
      </c>
      <c r="E198" s="2">
        <v>206.02</v>
      </c>
      <c r="F198" s="2">
        <v>20.6</v>
      </c>
      <c r="G198" s="2">
        <v>0</v>
      </c>
      <c r="H198" s="2">
        <v>36.26</v>
      </c>
      <c r="I198" s="2">
        <v>56.86</v>
      </c>
    </row>
    <row r="199" spans="1:9">
      <c r="A199">
        <v>2012</v>
      </c>
      <c r="B199" s="10" t="s">
        <v>26</v>
      </c>
      <c r="C199" s="13" t="s">
        <v>30</v>
      </c>
      <c r="D199">
        <v>1</v>
      </c>
      <c r="E199" s="2">
        <v>7568</v>
      </c>
      <c r="F199" s="2">
        <v>0</v>
      </c>
      <c r="G199" s="2">
        <v>0</v>
      </c>
      <c r="H199" s="2">
        <v>0</v>
      </c>
      <c r="I199" s="2">
        <v>0</v>
      </c>
    </row>
    <row r="200" spans="1:9">
      <c r="A200">
        <v>2012</v>
      </c>
      <c r="B200" s="10" t="s">
        <v>26</v>
      </c>
      <c r="C200" s="13" t="s">
        <v>30</v>
      </c>
      <c r="D200">
        <v>1</v>
      </c>
      <c r="E200" s="2">
        <v>13500</v>
      </c>
      <c r="F200" s="2">
        <v>1350</v>
      </c>
      <c r="G200" s="2">
        <v>500</v>
      </c>
      <c r="H200" s="2">
        <v>2456</v>
      </c>
      <c r="I200" s="2">
        <v>4306</v>
      </c>
    </row>
    <row r="201" spans="1:9">
      <c r="A201">
        <v>2012</v>
      </c>
      <c r="B201" s="10" t="s">
        <v>31</v>
      </c>
      <c r="C201" s="4" t="s">
        <v>27</v>
      </c>
      <c r="D201">
        <v>1</v>
      </c>
      <c r="E201" s="2">
        <v>59000</v>
      </c>
      <c r="F201" s="2">
        <v>5900</v>
      </c>
      <c r="G201" s="2">
        <v>500</v>
      </c>
      <c r="H201" s="2">
        <v>10464</v>
      </c>
      <c r="I201" s="2">
        <v>16864</v>
      </c>
    </row>
    <row r="202" spans="1:9">
      <c r="A202">
        <v>2012</v>
      </c>
      <c r="B202" s="10" t="s">
        <v>32</v>
      </c>
      <c r="C202" s="4">
        <v>9</v>
      </c>
      <c r="D202">
        <v>1</v>
      </c>
      <c r="E202" s="2">
        <v>450</v>
      </c>
      <c r="F202" s="2">
        <v>45</v>
      </c>
      <c r="G202" s="2">
        <v>700</v>
      </c>
      <c r="H202" s="2">
        <v>191.2</v>
      </c>
      <c r="I202" s="2">
        <v>936.2</v>
      </c>
    </row>
    <row r="203" spans="1:9">
      <c r="A203">
        <v>2012</v>
      </c>
      <c r="B203" s="10" t="s">
        <v>32</v>
      </c>
      <c r="C203" s="4">
        <v>10</v>
      </c>
      <c r="D203">
        <v>1</v>
      </c>
      <c r="E203" s="2">
        <v>2250</v>
      </c>
      <c r="F203" s="2">
        <v>225</v>
      </c>
      <c r="G203" s="2">
        <v>800</v>
      </c>
      <c r="H203" s="2">
        <v>524</v>
      </c>
      <c r="I203" s="2">
        <v>1549</v>
      </c>
    </row>
    <row r="204" spans="1:9">
      <c r="A204">
        <v>2012</v>
      </c>
      <c r="B204" s="10" t="s">
        <v>32</v>
      </c>
      <c r="C204" s="4">
        <v>12</v>
      </c>
      <c r="D204">
        <v>1</v>
      </c>
      <c r="E204" s="2">
        <v>1000</v>
      </c>
      <c r="F204" s="2">
        <v>100</v>
      </c>
      <c r="G204" s="2">
        <v>1000</v>
      </c>
      <c r="H204" s="2">
        <v>336</v>
      </c>
      <c r="I204" s="2">
        <v>1436</v>
      </c>
    </row>
    <row r="205" spans="1:9">
      <c r="A205">
        <v>2012</v>
      </c>
      <c r="B205" s="10" t="s">
        <v>32</v>
      </c>
      <c r="C205" s="4">
        <v>13</v>
      </c>
      <c r="D205">
        <v>1</v>
      </c>
      <c r="E205" s="2">
        <v>800</v>
      </c>
      <c r="F205" s="2">
        <v>80</v>
      </c>
      <c r="G205" s="2">
        <v>1100</v>
      </c>
      <c r="H205" s="2">
        <v>316.8</v>
      </c>
      <c r="I205" s="2">
        <v>1496.8</v>
      </c>
    </row>
    <row r="206" spans="1:9">
      <c r="A206">
        <v>2012</v>
      </c>
      <c r="B206" s="10" t="s">
        <v>32</v>
      </c>
      <c r="C206" s="4" t="s">
        <v>28</v>
      </c>
      <c r="D206">
        <v>1</v>
      </c>
      <c r="E206" s="2">
        <v>4600</v>
      </c>
      <c r="F206" s="2">
        <v>460</v>
      </c>
      <c r="G206" s="2">
        <v>500</v>
      </c>
      <c r="H206" s="2">
        <v>889.6</v>
      </c>
      <c r="I206" s="2">
        <v>1849.6</v>
      </c>
    </row>
    <row r="207" spans="1:9">
      <c r="A207">
        <v>2012</v>
      </c>
      <c r="B207" s="10" t="s">
        <v>33</v>
      </c>
      <c r="C207" s="4">
        <v>11</v>
      </c>
      <c r="D207">
        <v>1</v>
      </c>
      <c r="E207" s="2">
        <v>8400</v>
      </c>
      <c r="F207" s="2">
        <v>840</v>
      </c>
      <c r="G207" s="2">
        <v>900</v>
      </c>
      <c r="H207" s="2">
        <v>1622.4</v>
      </c>
      <c r="I207" s="2">
        <v>3362.4</v>
      </c>
    </row>
    <row r="208" spans="1:9">
      <c r="A208">
        <v>2012</v>
      </c>
      <c r="B208" s="10" t="s">
        <v>33</v>
      </c>
      <c r="C208" s="4">
        <v>11</v>
      </c>
      <c r="D208">
        <v>1</v>
      </c>
      <c r="E208" s="2">
        <v>2800</v>
      </c>
      <c r="F208" s="2">
        <v>280</v>
      </c>
      <c r="G208" s="2">
        <v>900</v>
      </c>
      <c r="H208" s="2">
        <v>636.79999999999995</v>
      </c>
      <c r="I208" s="2">
        <v>1816.8</v>
      </c>
    </row>
    <row r="209" spans="1:9">
      <c r="A209">
        <v>2011</v>
      </c>
      <c r="B209" s="10" t="s">
        <v>31</v>
      </c>
      <c r="C209" s="4" t="s">
        <v>27</v>
      </c>
      <c r="D209">
        <v>3236</v>
      </c>
      <c r="E209" s="2">
        <v>19222505.789999999</v>
      </c>
      <c r="F209" s="2">
        <v>1778456.38</v>
      </c>
      <c r="G209" s="2">
        <v>1525500</v>
      </c>
      <c r="H209" s="2">
        <v>3374163.23</v>
      </c>
      <c r="I209" s="2">
        <v>6678119.5999999996</v>
      </c>
    </row>
    <row r="210" spans="1:9">
      <c r="A210">
        <v>2011</v>
      </c>
      <c r="B210" s="10" t="s">
        <v>31</v>
      </c>
      <c r="C210" s="4" t="s">
        <v>28</v>
      </c>
      <c r="D210">
        <v>3020</v>
      </c>
      <c r="E210" s="2">
        <v>16586994.800000001</v>
      </c>
      <c r="F210" s="2">
        <v>1603891.43</v>
      </c>
      <c r="G210" s="2">
        <v>1469500</v>
      </c>
      <c r="H210" s="2">
        <v>3057968.92</v>
      </c>
      <c r="I210" s="2">
        <v>6131360.3499999996</v>
      </c>
    </row>
    <row r="211" spans="1:9">
      <c r="A211">
        <v>2011</v>
      </c>
      <c r="B211" s="10" t="s">
        <v>31</v>
      </c>
      <c r="C211" s="4">
        <v>12</v>
      </c>
      <c r="D211">
        <v>877</v>
      </c>
      <c r="E211" s="2">
        <v>1546486.23</v>
      </c>
      <c r="F211" s="2">
        <v>146338.51999999999</v>
      </c>
      <c r="G211" s="2">
        <v>833000</v>
      </c>
      <c r="H211" s="2">
        <v>390835.8</v>
      </c>
      <c r="I211" s="2">
        <v>1370174.32</v>
      </c>
    </row>
    <row r="212" spans="1:9">
      <c r="A212">
        <v>2011</v>
      </c>
      <c r="B212" s="10" t="s">
        <v>31</v>
      </c>
      <c r="C212" s="4">
        <v>13</v>
      </c>
      <c r="D212">
        <v>779</v>
      </c>
      <c r="E212" s="2">
        <v>1185667.18</v>
      </c>
      <c r="F212" s="2">
        <v>112808.91</v>
      </c>
      <c r="G212" s="2">
        <v>818400.36</v>
      </c>
      <c r="H212" s="2">
        <v>329487.69</v>
      </c>
      <c r="I212" s="2">
        <v>1260696.96</v>
      </c>
    </row>
    <row r="213" spans="1:9">
      <c r="A213">
        <v>2011</v>
      </c>
      <c r="B213" s="10" t="s">
        <v>31</v>
      </c>
      <c r="C213" s="4">
        <v>9</v>
      </c>
      <c r="D213">
        <v>770</v>
      </c>
      <c r="E213" s="2">
        <v>2191993.11</v>
      </c>
      <c r="F213" s="2">
        <v>214964.21</v>
      </c>
      <c r="G213" s="2">
        <v>529900</v>
      </c>
      <c r="H213" s="2">
        <v>463121.01</v>
      </c>
      <c r="I213" s="2">
        <v>1207985.22</v>
      </c>
    </row>
    <row r="214" spans="1:9">
      <c r="A214">
        <v>2011</v>
      </c>
      <c r="B214" s="10" t="s">
        <v>31</v>
      </c>
      <c r="C214" s="4">
        <v>11</v>
      </c>
      <c r="D214">
        <v>770</v>
      </c>
      <c r="E214" s="2">
        <v>1573466.49</v>
      </c>
      <c r="F214" s="2">
        <v>150279.60999999999</v>
      </c>
      <c r="G214" s="2">
        <v>665100</v>
      </c>
      <c r="H214" s="2">
        <v>370908.12</v>
      </c>
      <c r="I214" s="2">
        <v>1186287.73</v>
      </c>
    </row>
    <row r="215" spans="1:9">
      <c r="A215">
        <v>2011</v>
      </c>
      <c r="B215" s="10" t="s">
        <v>31</v>
      </c>
      <c r="C215" s="4">
        <v>10</v>
      </c>
      <c r="D215">
        <v>705</v>
      </c>
      <c r="E215" s="2">
        <v>1759939.28</v>
      </c>
      <c r="F215" s="2">
        <v>172037.73</v>
      </c>
      <c r="G215" s="2">
        <v>554400</v>
      </c>
      <c r="H215" s="2">
        <v>391490.4</v>
      </c>
      <c r="I215" s="2">
        <v>1117928.1299999999</v>
      </c>
    </row>
    <row r="216" spans="1:9">
      <c r="A216">
        <v>2011</v>
      </c>
      <c r="B216" s="10" t="s">
        <v>26</v>
      </c>
      <c r="C216" s="4">
        <v>13</v>
      </c>
      <c r="D216">
        <v>619</v>
      </c>
      <c r="E216" s="2">
        <v>957368.2</v>
      </c>
      <c r="F216" s="2">
        <v>90189.69</v>
      </c>
      <c r="G216" s="2">
        <v>645700</v>
      </c>
      <c r="H216" s="2">
        <v>262045.85</v>
      </c>
      <c r="I216" s="2">
        <v>997935.54</v>
      </c>
    </row>
    <row r="217" spans="1:9">
      <c r="A217">
        <v>2011</v>
      </c>
      <c r="B217" s="10" t="s">
        <v>31</v>
      </c>
      <c r="C217" s="4" t="s">
        <v>27</v>
      </c>
      <c r="D217">
        <v>526</v>
      </c>
      <c r="E217" s="2">
        <v>1809828.87</v>
      </c>
      <c r="F217" s="2">
        <v>178047.89</v>
      </c>
      <c r="G217" s="2">
        <v>258500</v>
      </c>
      <c r="H217" s="2">
        <v>354724.28</v>
      </c>
      <c r="I217" s="2">
        <v>791272.17</v>
      </c>
    </row>
    <row r="218" spans="1:9">
      <c r="A218">
        <v>2011</v>
      </c>
      <c r="B218" s="10" t="s">
        <v>26</v>
      </c>
      <c r="C218" s="4">
        <v>12</v>
      </c>
      <c r="D218">
        <v>499</v>
      </c>
      <c r="E218" s="2">
        <v>858637.31</v>
      </c>
      <c r="F218" s="2">
        <v>83191.23</v>
      </c>
      <c r="G218" s="2">
        <v>483000</v>
      </c>
      <c r="H218" s="2">
        <v>223696.57</v>
      </c>
      <c r="I218" s="2">
        <v>789887.8</v>
      </c>
    </row>
    <row r="219" spans="1:9">
      <c r="A219">
        <v>2011</v>
      </c>
      <c r="B219" s="10" t="s">
        <v>26</v>
      </c>
      <c r="C219" s="4" t="s">
        <v>27</v>
      </c>
      <c r="D219">
        <v>491</v>
      </c>
      <c r="E219" s="2">
        <v>1570706.46</v>
      </c>
      <c r="F219" s="2">
        <v>152727.65</v>
      </c>
      <c r="G219" s="2">
        <v>241000</v>
      </c>
      <c r="H219" s="2">
        <v>307360.65999999997</v>
      </c>
      <c r="I219" s="2">
        <v>701088.3</v>
      </c>
    </row>
    <row r="220" spans="1:9">
      <c r="A220">
        <v>2011</v>
      </c>
      <c r="B220" s="10" t="s">
        <v>31</v>
      </c>
      <c r="C220" s="4" t="s">
        <v>27</v>
      </c>
      <c r="D220">
        <v>473</v>
      </c>
      <c r="E220" s="2">
        <v>7328106.8499999996</v>
      </c>
      <c r="F220" s="2">
        <v>594488.49</v>
      </c>
      <c r="G220" s="2">
        <v>199500</v>
      </c>
      <c r="H220" s="2">
        <v>1077513.8799999999</v>
      </c>
      <c r="I220" s="2">
        <v>1871502.36</v>
      </c>
    </row>
    <row r="221" spans="1:9">
      <c r="A221">
        <v>2011</v>
      </c>
      <c r="B221" s="10" t="s">
        <v>26</v>
      </c>
      <c r="C221" s="4" t="s">
        <v>27</v>
      </c>
      <c r="D221">
        <v>416</v>
      </c>
      <c r="E221" s="2">
        <v>2102252.5</v>
      </c>
      <c r="F221" s="2">
        <v>195300.73</v>
      </c>
      <c r="G221" s="2">
        <v>199000</v>
      </c>
      <c r="H221" s="2">
        <v>375569.28</v>
      </c>
      <c r="I221" s="2">
        <v>769870</v>
      </c>
    </row>
    <row r="222" spans="1:9">
      <c r="A222">
        <v>2011</v>
      </c>
      <c r="B222" s="10" t="s">
        <v>31</v>
      </c>
      <c r="C222" s="4" t="s">
        <v>28</v>
      </c>
      <c r="D222">
        <v>409</v>
      </c>
      <c r="E222" s="2">
        <v>1260814.1299999999</v>
      </c>
      <c r="F222" s="2">
        <v>124391.41</v>
      </c>
      <c r="G222" s="2">
        <v>203000</v>
      </c>
      <c r="H222" s="2">
        <v>251408.89</v>
      </c>
      <c r="I222" s="2">
        <v>578800.30000000005</v>
      </c>
    </row>
    <row r="223" spans="1:9">
      <c r="A223">
        <v>2011</v>
      </c>
      <c r="B223" s="10" t="s">
        <v>31</v>
      </c>
      <c r="C223" s="4" t="s">
        <v>28</v>
      </c>
      <c r="D223">
        <v>399</v>
      </c>
      <c r="E223" s="2">
        <v>6164752.7199999997</v>
      </c>
      <c r="F223" s="2">
        <v>575451.55000000005</v>
      </c>
      <c r="G223" s="2">
        <v>190000</v>
      </c>
      <c r="H223" s="2">
        <v>1043194.73</v>
      </c>
      <c r="I223" s="2">
        <v>1808646.28</v>
      </c>
    </row>
    <row r="224" spans="1:9">
      <c r="A224">
        <v>2011</v>
      </c>
      <c r="B224" s="10" t="s">
        <v>31</v>
      </c>
      <c r="C224" s="4" t="s">
        <v>28</v>
      </c>
      <c r="D224">
        <v>358</v>
      </c>
      <c r="E224" s="2">
        <v>2704114.14</v>
      </c>
      <c r="F224" s="2">
        <v>248206.41</v>
      </c>
      <c r="G224" s="2">
        <v>167500</v>
      </c>
      <c r="H224" s="2">
        <v>463643.29</v>
      </c>
      <c r="I224" s="2">
        <v>879349.7</v>
      </c>
    </row>
    <row r="225" spans="1:9">
      <c r="A225">
        <v>2011</v>
      </c>
      <c r="B225" s="10" t="s">
        <v>26</v>
      </c>
      <c r="C225" s="4" t="s">
        <v>28</v>
      </c>
      <c r="D225">
        <v>351</v>
      </c>
      <c r="E225" s="2">
        <v>1082249.08</v>
      </c>
      <c r="F225" s="2">
        <v>108004.91</v>
      </c>
      <c r="G225" s="2">
        <v>173500</v>
      </c>
      <c r="H225" s="2">
        <v>217848.64</v>
      </c>
      <c r="I225" s="2">
        <v>499353.55</v>
      </c>
    </row>
    <row r="226" spans="1:9">
      <c r="A226">
        <v>2011</v>
      </c>
      <c r="B226" s="10" t="s">
        <v>26</v>
      </c>
      <c r="C226" s="4" t="s">
        <v>28</v>
      </c>
      <c r="D226">
        <v>349</v>
      </c>
      <c r="E226" s="2">
        <v>1855902.11</v>
      </c>
      <c r="F226" s="2">
        <v>170360.21</v>
      </c>
      <c r="G226" s="2">
        <v>165000</v>
      </c>
      <c r="H226" s="2">
        <v>326233.96999999997</v>
      </c>
      <c r="I226" s="2">
        <v>661594.18000000005</v>
      </c>
    </row>
    <row r="227" spans="1:9">
      <c r="A227">
        <v>2011</v>
      </c>
      <c r="B227" s="10" t="s">
        <v>26</v>
      </c>
      <c r="C227" s="4">
        <v>11</v>
      </c>
      <c r="D227">
        <v>308</v>
      </c>
      <c r="E227" s="2">
        <v>649978.82999999996</v>
      </c>
      <c r="F227" s="2">
        <v>63012.76</v>
      </c>
      <c r="G227" s="2">
        <v>268200</v>
      </c>
      <c r="H227" s="2">
        <v>153814.46</v>
      </c>
      <c r="I227" s="2">
        <v>485027.22</v>
      </c>
    </row>
    <row r="228" spans="1:9">
      <c r="A228">
        <v>2011</v>
      </c>
      <c r="B228" s="10" t="s">
        <v>31</v>
      </c>
      <c r="C228" s="4" t="s">
        <v>27</v>
      </c>
      <c r="D228">
        <v>265</v>
      </c>
      <c r="E228" s="2">
        <v>4201733.41</v>
      </c>
      <c r="F228" s="2">
        <v>417034.16</v>
      </c>
      <c r="G228" s="2">
        <v>131000</v>
      </c>
      <c r="H228" s="2">
        <v>754940.11</v>
      </c>
      <c r="I228" s="2">
        <v>1302974.27</v>
      </c>
    </row>
    <row r="229" spans="1:9">
      <c r="A229">
        <v>2011</v>
      </c>
      <c r="B229" s="10" t="s">
        <v>26</v>
      </c>
      <c r="C229" s="4">
        <v>13</v>
      </c>
      <c r="D229">
        <v>234</v>
      </c>
      <c r="E229" s="2">
        <v>249249.34</v>
      </c>
      <c r="F229" s="2">
        <v>24055.48</v>
      </c>
      <c r="G229" s="2">
        <v>247500</v>
      </c>
      <c r="H229" s="2">
        <v>81937.649999999994</v>
      </c>
      <c r="I229" s="2">
        <v>353493.14</v>
      </c>
    </row>
    <row r="230" spans="1:9">
      <c r="A230">
        <v>2011</v>
      </c>
      <c r="B230" s="10" t="s">
        <v>26</v>
      </c>
      <c r="C230" s="4">
        <v>10</v>
      </c>
      <c r="D230">
        <v>204</v>
      </c>
      <c r="E230" s="2">
        <v>524014.46</v>
      </c>
      <c r="F230" s="2">
        <v>52181.45</v>
      </c>
      <c r="G230" s="2">
        <v>162400</v>
      </c>
      <c r="H230" s="2">
        <v>117823.34</v>
      </c>
      <c r="I230" s="2">
        <v>332404.78999999998</v>
      </c>
    </row>
    <row r="231" spans="1:9">
      <c r="A231">
        <v>2011</v>
      </c>
      <c r="B231" s="10" t="s">
        <v>26</v>
      </c>
      <c r="C231" s="4">
        <v>12</v>
      </c>
      <c r="D231">
        <v>196</v>
      </c>
      <c r="E231" s="2">
        <v>245315.9</v>
      </c>
      <c r="F231" s="2">
        <v>23479.99</v>
      </c>
      <c r="G231" s="2">
        <v>189000</v>
      </c>
      <c r="H231" s="2">
        <v>71564.78</v>
      </c>
      <c r="I231" s="2">
        <v>284044.77</v>
      </c>
    </row>
    <row r="232" spans="1:9">
      <c r="A232">
        <v>2011</v>
      </c>
      <c r="B232" s="10" t="s">
        <v>31</v>
      </c>
      <c r="C232" s="4">
        <v>12</v>
      </c>
      <c r="D232">
        <v>171</v>
      </c>
      <c r="E232" s="2">
        <v>393627.78</v>
      </c>
      <c r="F232" s="2">
        <v>37329.83</v>
      </c>
      <c r="G232" s="2">
        <v>210600</v>
      </c>
      <c r="H232" s="2">
        <v>99396.5</v>
      </c>
      <c r="I232" s="2">
        <v>347326.33</v>
      </c>
    </row>
    <row r="233" spans="1:9">
      <c r="A233">
        <v>2011</v>
      </c>
      <c r="B233" s="10" t="s">
        <v>31</v>
      </c>
      <c r="C233" s="4">
        <v>13</v>
      </c>
      <c r="D233">
        <v>153</v>
      </c>
      <c r="E233" s="2">
        <v>313241.71999999997</v>
      </c>
      <c r="F233" s="2">
        <v>27810.62</v>
      </c>
      <c r="G233" s="2">
        <v>207000</v>
      </c>
      <c r="H233" s="2">
        <v>82066.679999999993</v>
      </c>
      <c r="I233" s="2">
        <v>316877.3</v>
      </c>
    </row>
    <row r="234" spans="1:9">
      <c r="A234">
        <v>2011</v>
      </c>
      <c r="B234" s="10" t="s">
        <v>31</v>
      </c>
      <c r="C234" s="4">
        <v>11</v>
      </c>
      <c r="D234">
        <v>144</v>
      </c>
      <c r="E234" s="2">
        <v>456123.52</v>
      </c>
      <c r="F234" s="2">
        <v>41710.35</v>
      </c>
      <c r="G234" s="2">
        <v>147400</v>
      </c>
      <c r="H234" s="2">
        <v>96994.22</v>
      </c>
      <c r="I234" s="2">
        <v>286104.57</v>
      </c>
    </row>
    <row r="235" spans="1:9">
      <c r="A235">
        <v>2011</v>
      </c>
      <c r="B235" s="10" t="s">
        <v>26</v>
      </c>
      <c r="C235" s="4">
        <v>11</v>
      </c>
      <c r="D235">
        <v>142</v>
      </c>
      <c r="E235" s="2">
        <v>181887.44</v>
      </c>
      <c r="F235" s="2">
        <v>17788.740000000002</v>
      </c>
      <c r="G235" s="2">
        <v>125100</v>
      </c>
      <c r="H235" s="2">
        <v>51324.19</v>
      </c>
      <c r="I235" s="2">
        <v>194212.93</v>
      </c>
    </row>
    <row r="236" spans="1:9">
      <c r="A236">
        <v>2011</v>
      </c>
      <c r="B236" s="10" t="s">
        <v>31</v>
      </c>
      <c r="C236" s="4">
        <v>10</v>
      </c>
      <c r="D236">
        <v>136</v>
      </c>
      <c r="E236" s="2">
        <v>549499.75</v>
      </c>
      <c r="F236" s="2">
        <v>52999.98</v>
      </c>
      <c r="G236" s="2">
        <v>118800</v>
      </c>
      <c r="H236" s="2">
        <v>112287.96</v>
      </c>
      <c r="I236" s="2">
        <v>284087.93</v>
      </c>
    </row>
    <row r="237" spans="1:9">
      <c r="A237">
        <v>2011</v>
      </c>
      <c r="B237" s="10" t="s">
        <v>31</v>
      </c>
      <c r="C237" s="4">
        <v>9</v>
      </c>
      <c r="D237">
        <v>132</v>
      </c>
      <c r="E237" s="2">
        <v>612610.82999999996</v>
      </c>
      <c r="F237" s="2">
        <v>58426.080000000002</v>
      </c>
      <c r="G237" s="2">
        <v>89600</v>
      </c>
      <c r="H237" s="2">
        <v>117165.91</v>
      </c>
      <c r="I237" s="2">
        <v>265191.99</v>
      </c>
    </row>
    <row r="238" spans="1:9">
      <c r="A238">
        <v>2011</v>
      </c>
      <c r="B238" s="10" t="s">
        <v>26</v>
      </c>
      <c r="C238" s="4">
        <v>9</v>
      </c>
      <c r="D238">
        <v>116</v>
      </c>
      <c r="E238" s="2">
        <v>370885.3</v>
      </c>
      <c r="F238" s="2">
        <v>36538.53</v>
      </c>
      <c r="G238" s="2">
        <v>79800</v>
      </c>
      <c r="H238" s="2">
        <v>77075.81</v>
      </c>
      <c r="I238" s="2">
        <v>193414.34</v>
      </c>
    </row>
    <row r="239" spans="1:9">
      <c r="A239">
        <v>2011</v>
      </c>
      <c r="B239" s="10" t="s">
        <v>26</v>
      </c>
      <c r="C239" s="4">
        <v>10</v>
      </c>
      <c r="D239">
        <v>116</v>
      </c>
      <c r="E239" s="2">
        <v>215821.63</v>
      </c>
      <c r="F239" s="2">
        <v>21467.16</v>
      </c>
      <c r="G239" s="2">
        <v>92000</v>
      </c>
      <c r="H239" s="2">
        <v>52502.21</v>
      </c>
      <c r="I239" s="2">
        <v>165969.37</v>
      </c>
    </row>
    <row r="240" spans="1:9">
      <c r="A240">
        <v>2011</v>
      </c>
      <c r="B240" s="10" t="s">
        <v>31</v>
      </c>
      <c r="C240" s="13" t="s">
        <v>30</v>
      </c>
      <c r="D240">
        <v>107</v>
      </c>
      <c r="E240" s="2">
        <v>636951.81000000006</v>
      </c>
      <c r="F240" s="2">
        <v>59320.18</v>
      </c>
      <c r="G240" s="2">
        <v>48000</v>
      </c>
      <c r="H240" s="2">
        <v>112083.52</v>
      </c>
      <c r="I240" s="2">
        <v>219403.7</v>
      </c>
    </row>
    <row r="241" spans="1:9">
      <c r="A241">
        <v>2011</v>
      </c>
      <c r="B241" s="10" t="s">
        <v>26</v>
      </c>
      <c r="C241" s="4">
        <v>9</v>
      </c>
      <c r="D241">
        <v>104</v>
      </c>
      <c r="E241" s="2">
        <v>217437.97</v>
      </c>
      <c r="F241" s="2">
        <v>21743.8</v>
      </c>
      <c r="G241" s="2">
        <v>72800</v>
      </c>
      <c r="H241" s="2">
        <v>49917.08</v>
      </c>
      <c r="I241" s="2">
        <v>144460.88</v>
      </c>
    </row>
    <row r="242" spans="1:9">
      <c r="A242">
        <v>2011</v>
      </c>
      <c r="B242" s="10" t="s">
        <v>26</v>
      </c>
      <c r="C242" s="4" t="s">
        <v>27</v>
      </c>
      <c r="D242">
        <v>92</v>
      </c>
      <c r="E242" s="2">
        <v>1537465.6</v>
      </c>
      <c r="F242" s="2">
        <v>114305.07</v>
      </c>
      <c r="G242" s="2">
        <v>37000</v>
      </c>
      <c r="H242" s="2">
        <v>207096.92</v>
      </c>
      <c r="I242" s="2">
        <v>358401.99</v>
      </c>
    </row>
    <row r="243" spans="1:9">
      <c r="A243">
        <v>2011</v>
      </c>
      <c r="B243" s="10" t="s">
        <v>26</v>
      </c>
      <c r="C243" s="4" t="s">
        <v>27</v>
      </c>
      <c r="D243">
        <v>74</v>
      </c>
      <c r="E243" s="2">
        <v>175421.66</v>
      </c>
      <c r="F243" s="2">
        <v>17542.169999999998</v>
      </c>
      <c r="G243" s="2">
        <v>37000</v>
      </c>
      <c r="H243" s="2">
        <v>36794.21</v>
      </c>
      <c r="I243" s="2">
        <v>91336.38</v>
      </c>
    </row>
    <row r="244" spans="1:9">
      <c r="A244">
        <v>2011</v>
      </c>
      <c r="B244" s="10" t="s">
        <v>31</v>
      </c>
      <c r="C244" s="4" t="s">
        <v>28</v>
      </c>
      <c r="D244">
        <v>74</v>
      </c>
      <c r="E244" s="2">
        <v>956293.85</v>
      </c>
      <c r="F244" s="2">
        <v>82810.81</v>
      </c>
      <c r="G244" s="2">
        <v>66000</v>
      </c>
      <c r="H244" s="2">
        <v>156307.03</v>
      </c>
      <c r="I244" s="2">
        <v>305117.84999999998</v>
      </c>
    </row>
    <row r="245" spans="1:9">
      <c r="A245">
        <v>2011</v>
      </c>
      <c r="B245" s="10" t="s">
        <v>26</v>
      </c>
      <c r="C245" s="4" t="s">
        <v>28</v>
      </c>
      <c r="D245">
        <v>72</v>
      </c>
      <c r="E245" s="2">
        <v>727540.63</v>
      </c>
      <c r="F245" s="2">
        <v>62404.83</v>
      </c>
      <c r="G245" s="2">
        <v>32500</v>
      </c>
      <c r="H245" s="2">
        <v>115032.5</v>
      </c>
      <c r="I245" s="2">
        <v>209937.33</v>
      </c>
    </row>
    <row r="246" spans="1:9">
      <c r="A246">
        <v>2011</v>
      </c>
      <c r="B246" s="10" t="s">
        <v>26</v>
      </c>
      <c r="C246" s="4">
        <v>13</v>
      </c>
      <c r="D246">
        <v>68</v>
      </c>
      <c r="E246" s="2">
        <v>156137.28</v>
      </c>
      <c r="F246" s="2">
        <v>13485.83</v>
      </c>
      <c r="G246" s="2">
        <v>88500</v>
      </c>
      <c r="H246" s="2">
        <v>37895.06</v>
      </c>
      <c r="I246" s="2">
        <v>139880.89000000001</v>
      </c>
    </row>
    <row r="247" spans="1:9">
      <c r="A247">
        <v>2011</v>
      </c>
      <c r="B247" s="10" t="s">
        <v>26</v>
      </c>
      <c r="C247" s="4" t="s">
        <v>28</v>
      </c>
      <c r="D247">
        <v>62</v>
      </c>
      <c r="E247" s="2">
        <v>1104904.6599999999</v>
      </c>
      <c r="F247" s="2">
        <v>91578.67</v>
      </c>
      <c r="G247" s="2">
        <v>54000</v>
      </c>
      <c r="H247" s="2">
        <v>169818.45</v>
      </c>
      <c r="I247" s="2">
        <v>315397.12</v>
      </c>
    </row>
    <row r="248" spans="1:9">
      <c r="A248">
        <v>2011</v>
      </c>
      <c r="B248" s="10" t="s">
        <v>31</v>
      </c>
      <c r="C248" s="4" t="s">
        <v>27</v>
      </c>
      <c r="D248">
        <v>60</v>
      </c>
      <c r="E248" s="2">
        <v>1912677.84</v>
      </c>
      <c r="F248" s="2">
        <v>191267.78</v>
      </c>
      <c r="G248" s="2">
        <v>30000</v>
      </c>
      <c r="H248" s="2">
        <v>341431.3</v>
      </c>
      <c r="I248" s="2">
        <v>562699.07999999996</v>
      </c>
    </row>
    <row r="249" spans="1:9">
      <c r="A249">
        <v>2011</v>
      </c>
      <c r="B249" s="10" t="s">
        <v>26</v>
      </c>
      <c r="C249" s="4" t="s">
        <v>28</v>
      </c>
      <c r="D249">
        <v>55</v>
      </c>
      <c r="E249" s="2">
        <v>127944.94</v>
      </c>
      <c r="F249" s="2">
        <v>12294.49</v>
      </c>
      <c r="G249" s="2">
        <v>27000</v>
      </c>
      <c r="H249" s="2">
        <v>25958.31</v>
      </c>
      <c r="I249" s="2">
        <v>65252.800000000003</v>
      </c>
    </row>
    <row r="250" spans="1:9">
      <c r="A250">
        <v>2011</v>
      </c>
      <c r="B250" s="10" t="s">
        <v>31</v>
      </c>
      <c r="C250" s="4">
        <v>9</v>
      </c>
      <c r="D250">
        <v>54</v>
      </c>
      <c r="E250" s="2">
        <v>377005.99</v>
      </c>
      <c r="F250" s="2">
        <v>32285.599999999999</v>
      </c>
      <c r="G250" s="2">
        <v>35000</v>
      </c>
      <c r="H250" s="2">
        <v>62422.65</v>
      </c>
      <c r="I250" s="2">
        <v>129708.25</v>
      </c>
    </row>
    <row r="251" spans="1:9">
      <c r="A251">
        <v>2011</v>
      </c>
      <c r="B251" s="10" t="s">
        <v>26</v>
      </c>
      <c r="C251" s="4">
        <v>12</v>
      </c>
      <c r="D251">
        <v>52</v>
      </c>
      <c r="E251" s="2">
        <v>150328.5</v>
      </c>
      <c r="F251" s="2">
        <v>12387.85</v>
      </c>
      <c r="G251" s="2">
        <v>65000</v>
      </c>
      <c r="H251" s="2">
        <v>32202.62</v>
      </c>
      <c r="I251" s="2">
        <v>109590.47</v>
      </c>
    </row>
    <row r="252" spans="1:9">
      <c r="A252">
        <v>2011</v>
      </c>
      <c r="B252" s="10" t="s">
        <v>31</v>
      </c>
      <c r="C252" s="4">
        <v>9</v>
      </c>
      <c r="D252">
        <v>51</v>
      </c>
      <c r="E252" s="2">
        <v>116393.08</v>
      </c>
      <c r="F252" s="2">
        <v>10444.31</v>
      </c>
      <c r="G252" s="2">
        <v>34300</v>
      </c>
      <c r="H252" s="2">
        <v>23869.98</v>
      </c>
      <c r="I252" s="2">
        <v>68614.289999999994</v>
      </c>
    </row>
    <row r="253" spans="1:9">
      <c r="A253">
        <v>2011</v>
      </c>
      <c r="B253" s="10" t="s">
        <v>26</v>
      </c>
      <c r="C253" s="4">
        <v>10</v>
      </c>
      <c r="D253">
        <v>46</v>
      </c>
      <c r="E253" s="2">
        <v>194726.89</v>
      </c>
      <c r="F253" s="2">
        <v>19472.689999999999</v>
      </c>
      <c r="G253" s="2">
        <v>41400</v>
      </c>
      <c r="H253" s="2">
        <v>40895.93</v>
      </c>
      <c r="I253" s="2">
        <v>101768.62</v>
      </c>
    </row>
    <row r="254" spans="1:9">
      <c r="A254">
        <v>2011</v>
      </c>
      <c r="B254" s="10" t="s">
        <v>26</v>
      </c>
      <c r="C254" s="4">
        <v>13</v>
      </c>
      <c r="D254">
        <v>42</v>
      </c>
      <c r="E254" s="2">
        <v>37440.410000000003</v>
      </c>
      <c r="F254" s="2">
        <v>3744.04</v>
      </c>
      <c r="G254" s="2">
        <v>46200</v>
      </c>
      <c r="H254" s="2">
        <v>13981.51</v>
      </c>
      <c r="I254" s="2">
        <v>63925.55</v>
      </c>
    </row>
    <row r="255" spans="1:9">
      <c r="A255">
        <v>2011</v>
      </c>
      <c r="B255" s="10" t="s">
        <v>26</v>
      </c>
      <c r="C255" s="4" t="s">
        <v>27</v>
      </c>
      <c r="D255">
        <v>42</v>
      </c>
      <c r="E255" s="2">
        <v>556144.64000000001</v>
      </c>
      <c r="F255" s="2">
        <v>54849.46</v>
      </c>
      <c r="G255" s="2">
        <v>20500</v>
      </c>
      <c r="H255" s="2">
        <v>99815.06</v>
      </c>
      <c r="I255" s="2">
        <v>175164.52</v>
      </c>
    </row>
    <row r="256" spans="1:9">
      <c r="A256">
        <v>2011</v>
      </c>
      <c r="B256" s="10" t="s">
        <v>26</v>
      </c>
      <c r="C256" s="4">
        <v>11</v>
      </c>
      <c r="D256">
        <v>38</v>
      </c>
      <c r="E256" s="2">
        <v>125789</v>
      </c>
      <c r="F256" s="2">
        <v>11238.9</v>
      </c>
      <c r="G256" s="2">
        <v>39600</v>
      </c>
      <c r="H256" s="2">
        <v>26116.46</v>
      </c>
      <c r="I256" s="2">
        <v>76955.360000000001</v>
      </c>
    </row>
    <row r="257" spans="1:9">
      <c r="A257">
        <v>2011</v>
      </c>
      <c r="B257" s="10" t="s">
        <v>31</v>
      </c>
      <c r="C257" s="4">
        <v>10</v>
      </c>
      <c r="D257">
        <v>38</v>
      </c>
      <c r="E257" s="2">
        <v>212840.36</v>
      </c>
      <c r="F257" s="2">
        <v>20770.669999999998</v>
      </c>
      <c r="G257" s="2">
        <v>32400</v>
      </c>
      <c r="H257" s="2">
        <v>40640.379999999997</v>
      </c>
      <c r="I257" s="2">
        <v>93811.05</v>
      </c>
    </row>
    <row r="258" spans="1:9">
      <c r="A258">
        <v>2011</v>
      </c>
      <c r="B258" s="10" t="s">
        <v>31</v>
      </c>
      <c r="C258" s="4">
        <v>13</v>
      </c>
      <c r="D258">
        <v>35</v>
      </c>
      <c r="E258" s="2">
        <v>92758.43</v>
      </c>
      <c r="F258" s="2">
        <v>8805.84</v>
      </c>
      <c r="G258" s="2">
        <v>49500</v>
      </c>
      <c r="H258" s="2">
        <v>23418.28</v>
      </c>
      <c r="I258" s="2">
        <v>81724.13</v>
      </c>
    </row>
    <row r="259" spans="1:9">
      <c r="A259">
        <v>2011</v>
      </c>
      <c r="B259" s="10" t="s">
        <v>26</v>
      </c>
      <c r="C259" s="4">
        <v>12</v>
      </c>
      <c r="D259">
        <v>31</v>
      </c>
      <c r="E259" s="2">
        <v>32091.99</v>
      </c>
      <c r="F259" s="2">
        <v>3209.2</v>
      </c>
      <c r="G259" s="2">
        <v>31000</v>
      </c>
      <c r="H259" s="2">
        <v>10608.19</v>
      </c>
      <c r="I259" s="2">
        <v>44817.39</v>
      </c>
    </row>
    <row r="260" spans="1:9">
      <c r="A260">
        <v>2011</v>
      </c>
      <c r="B260" s="10" t="s">
        <v>31</v>
      </c>
      <c r="C260" s="4">
        <v>11</v>
      </c>
      <c r="D260">
        <v>31</v>
      </c>
      <c r="E260" s="2">
        <v>138567.71</v>
      </c>
      <c r="F260" s="2">
        <v>13131.77</v>
      </c>
      <c r="G260" s="2">
        <v>31900</v>
      </c>
      <c r="H260" s="2">
        <v>28215.919999999998</v>
      </c>
      <c r="I260" s="2">
        <v>73247.69</v>
      </c>
    </row>
    <row r="261" spans="1:9">
      <c r="A261">
        <v>2011</v>
      </c>
      <c r="B261" s="10" t="s">
        <v>31</v>
      </c>
      <c r="C261" s="13" t="s">
        <v>30</v>
      </c>
      <c r="D261">
        <v>29</v>
      </c>
      <c r="E261" s="2">
        <v>463128.9</v>
      </c>
      <c r="F261" s="2">
        <v>40052.89</v>
      </c>
      <c r="G261" s="2">
        <v>11500</v>
      </c>
      <c r="H261" s="2">
        <v>72333.09</v>
      </c>
      <c r="I261" s="2">
        <v>123885.98</v>
      </c>
    </row>
    <row r="262" spans="1:9">
      <c r="A262">
        <v>2011</v>
      </c>
      <c r="B262" s="10" t="s">
        <v>26</v>
      </c>
      <c r="C262" s="4">
        <v>9</v>
      </c>
      <c r="D262">
        <v>28</v>
      </c>
      <c r="E262" s="2">
        <v>127584</v>
      </c>
      <c r="F262" s="2">
        <v>12758.4</v>
      </c>
      <c r="G262" s="2">
        <v>19600</v>
      </c>
      <c r="H262" s="2">
        <v>25590.78</v>
      </c>
      <c r="I262" s="2">
        <v>57949.18</v>
      </c>
    </row>
    <row r="263" spans="1:9">
      <c r="A263">
        <v>2011</v>
      </c>
      <c r="B263" s="10" t="s">
        <v>26</v>
      </c>
      <c r="C263" s="4">
        <v>11</v>
      </c>
      <c r="D263">
        <v>28</v>
      </c>
      <c r="E263" s="2">
        <v>29082.13</v>
      </c>
      <c r="F263" s="2">
        <v>2908.21</v>
      </c>
      <c r="G263" s="2">
        <v>25200</v>
      </c>
      <c r="H263" s="2">
        <v>9150.4500000000007</v>
      </c>
      <c r="I263" s="2">
        <v>37258.67</v>
      </c>
    </row>
    <row r="264" spans="1:9">
      <c r="A264">
        <v>2011</v>
      </c>
      <c r="B264" s="10" t="s">
        <v>31</v>
      </c>
      <c r="C264" s="4">
        <v>12</v>
      </c>
      <c r="D264">
        <v>27</v>
      </c>
      <c r="E264" s="2">
        <v>100461.5</v>
      </c>
      <c r="F264" s="2">
        <v>6486.15</v>
      </c>
      <c r="G264" s="2">
        <v>27300</v>
      </c>
      <c r="H264" s="2">
        <v>15783.62</v>
      </c>
      <c r="I264" s="2">
        <v>49569.77</v>
      </c>
    </row>
    <row r="265" spans="1:9">
      <c r="A265">
        <v>2011</v>
      </c>
      <c r="B265" s="10" t="s">
        <v>31</v>
      </c>
      <c r="C265" s="4">
        <v>10</v>
      </c>
      <c r="D265">
        <v>25</v>
      </c>
      <c r="E265" s="2">
        <v>45595.38</v>
      </c>
      <c r="F265" s="2">
        <v>4559.54</v>
      </c>
      <c r="G265" s="2">
        <v>20000</v>
      </c>
      <c r="H265" s="2">
        <v>11224.79</v>
      </c>
      <c r="I265" s="2">
        <v>35784.32</v>
      </c>
    </row>
    <row r="266" spans="1:9">
      <c r="A266">
        <v>2011</v>
      </c>
      <c r="B266" s="10" t="s">
        <v>26</v>
      </c>
      <c r="C266" s="4">
        <v>10</v>
      </c>
      <c r="D266">
        <v>24</v>
      </c>
      <c r="E266" s="2">
        <v>31137.66</v>
      </c>
      <c r="F266" s="2">
        <v>3113.77</v>
      </c>
      <c r="G266" s="2">
        <v>19200</v>
      </c>
      <c r="H266" s="2">
        <v>8552.23</v>
      </c>
      <c r="I266" s="2">
        <v>30865.99</v>
      </c>
    </row>
    <row r="267" spans="1:9">
      <c r="A267">
        <v>2011</v>
      </c>
      <c r="B267" s="10" t="s">
        <v>26</v>
      </c>
      <c r="C267" s="13" t="s">
        <v>30</v>
      </c>
      <c r="D267">
        <v>20</v>
      </c>
      <c r="E267" s="2">
        <v>154351.21</v>
      </c>
      <c r="F267" s="2">
        <v>12194.75</v>
      </c>
      <c r="G267" s="2">
        <v>8000</v>
      </c>
      <c r="H267" s="2">
        <v>22742.76</v>
      </c>
      <c r="I267" s="2">
        <v>42937.51</v>
      </c>
    </row>
    <row r="268" spans="1:9">
      <c r="A268">
        <v>2011</v>
      </c>
      <c r="B268" s="10" t="s">
        <v>31</v>
      </c>
      <c r="C268" s="13" t="s">
        <v>30</v>
      </c>
      <c r="D268">
        <v>18</v>
      </c>
      <c r="E268" s="2">
        <v>127737.44</v>
      </c>
      <c r="F268" s="2">
        <v>12479.54</v>
      </c>
      <c r="G268" s="2">
        <v>8500</v>
      </c>
      <c r="H268" s="2">
        <v>23324</v>
      </c>
      <c r="I268" s="2">
        <v>44303.54</v>
      </c>
    </row>
    <row r="269" spans="1:9">
      <c r="A269">
        <v>2011</v>
      </c>
      <c r="B269" s="10" t="s">
        <v>31</v>
      </c>
      <c r="C269" s="4">
        <v>11</v>
      </c>
      <c r="D269">
        <v>17</v>
      </c>
      <c r="E269" s="2">
        <v>29457</v>
      </c>
      <c r="F269" s="2">
        <v>2945.7</v>
      </c>
      <c r="G269" s="2">
        <v>15300</v>
      </c>
      <c r="H269" s="2">
        <v>7632.43</v>
      </c>
      <c r="I269" s="2">
        <v>25878.13</v>
      </c>
    </row>
    <row r="270" spans="1:9">
      <c r="A270">
        <v>2011</v>
      </c>
      <c r="B270" s="10" t="s">
        <v>32</v>
      </c>
      <c r="C270" s="4" t="s">
        <v>28</v>
      </c>
      <c r="D270">
        <v>15</v>
      </c>
      <c r="E270" s="2">
        <v>73504.479999999996</v>
      </c>
      <c r="F270" s="2">
        <v>7350.45</v>
      </c>
      <c r="G270" s="2">
        <v>7500</v>
      </c>
      <c r="H270" s="2">
        <v>14136.79</v>
      </c>
      <c r="I270" s="2">
        <v>28987.24</v>
      </c>
    </row>
    <row r="271" spans="1:9">
      <c r="A271">
        <v>2011</v>
      </c>
      <c r="B271" s="10" t="s">
        <v>26</v>
      </c>
      <c r="C271" s="13" t="s">
        <v>30</v>
      </c>
      <c r="D271">
        <v>14</v>
      </c>
      <c r="E271" s="2">
        <v>47579.5</v>
      </c>
      <c r="F271" s="2">
        <v>4757.95</v>
      </c>
      <c r="G271" s="2">
        <v>7000</v>
      </c>
      <c r="H271" s="2">
        <v>9493.99</v>
      </c>
      <c r="I271" s="2">
        <v>21251.94</v>
      </c>
    </row>
    <row r="272" spans="1:9">
      <c r="A272">
        <v>2011</v>
      </c>
      <c r="B272" s="10" t="s">
        <v>31</v>
      </c>
      <c r="C272" s="4">
        <v>13</v>
      </c>
      <c r="D272">
        <v>12</v>
      </c>
      <c r="E272" s="2">
        <v>13072.5</v>
      </c>
      <c r="F272" s="2">
        <v>1307.25</v>
      </c>
      <c r="G272" s="2">
        <v>13200</v>
      </c>
      <c r="H272" s="2">
        <v>4412.76</v>
      </c>
      <c r="I272" s="2">
        <v>18920.009999999998</v>
      </c>
    </row>
    <row r="273" spans="1:9">
      <c r="A273">
        <v>2011</v>
      </c>
      <c r="B273" s="10" t="s">
        <v>26</v>
      </c>
      <c r="C273" s="4">
        <v>13</v>
      </c>
      <c r="D273">
        <v>11</v>
      </c>
      <c r="E273" s="2">
        <v>40862.32</v>
      </c>
      <c r="F273" s="2">
        <v>3403.63</v>
      </c>
      <c r="G273" s="2">
        <v>24300</v>
      </c>
      <c r="H273" s="2">
        <v>9878.39</v>
      </c>
      <c r="I273" s="2">
        <v>37582.019999999997</v>
      </c>
    </row>
    <row r="274" spans="1:9">
      <c r="A274">
        <v>2011</v>
      </c>
      <c r="B274" s="10" t="s">
        <v>26</v>
      </c>
      <c r="C274" s="4">
        <v>9</v>
      </c>
      <c r="D274">
        <v>9</v>
      </c>
      <c r="E274" s="2">
        <v>17551.22</v>
      </c>
      <c r="F274" s="2">
        <v>1755.12</v>
      </c>
      <c r="G274" s="2">
        <v>6300</v>
      </c>
      <c r="H274" s="2">
        <v>4097.01</v>
      </c>
      <c r="I274" s="2">
        <v>12152.14</v>
      </c>
    </row>
    <row r="275" spans="1:9">
      <c r="A275">
        <v>2011</v>
      </c>
      <c r="B275" s="10" t="s">
        <v>32</v>
      </c>
      <c r="C275" s="13" t="s">
        <v>30</v>
      </c>
      <c r="D275">
        <v>9</v>
      </c>
      <c r="E275" s="2">
        <v>30172.93</v>
      </c>
      <c r="F275" s="2">
        <v>3017.29</v>
      </c>
      <c r="G275" s="2">
        <v>4500</v>
      </c>
      <c r="H275" s="2">
        <v>6030.44</v>
      </c>
      <c r="I275" s="2">
        <v>13547.73</v>
      </c>
    </row>
    <row r="276" spans="1:9">
      <c r="A276">
        <v>2011</v>
      </c>
      <c r="B276" s="10" t="s">
        <v>26</v>
      </c>
      <c r="C276" s="4">
        <v>11</v>
      </c>
      <c r="D276">
        <v>8</v>
      </c>
      <c r="E276" s="2">
        <v>41628</v>
      </c>
      <c r="F276" s="2">
        <v>2837.8</v>
      </c>
      <c r="G276" s="2">
        <v>12600</v>
      </c>
      <c r="H276" s="2">
        <v>7010.53</v>
      </c>
      <c r="I276" s="2">
        <v>22448.33</v>
      </c>
    </row>
    <row r="277" spans="1:9">
      <c r="A277">
        <v>2011</v>
      </c>
      <c r="B277" s="10" t="s">
        <v>31</v>
      </c>
      <c r="C277" s="4">
        <v>10</v>
      </c>
      <c r="D277">
        <v>8</v>
      </c>
      <c r="E277" s="2">
        <v>46574.37</v>
      </c>
      <c r="F277" s="2">
        <v>3302.44</v>
      </c>
      <c r="G277" s="2">
        <v>10800</v>
      </c>
      <c r="H277" s="2">
        <v>7540.29</v>
      </c>
      <c r="I277" s="2">
        <v>21642.73</v>
      </c>
    </row>
    <row r="278" spans="1:9">
      <c r="A278">
        <v>2011</v>
      </c>
      <c r="B278" s="10" t="s">
        <v>26</v>
      </c>
      <c r="C278" s="4">
        <v>10</v>
      </c>
      <c r="D278">
        <v>7</v>
      </c>
      <c r="E278" s="2">
        <v>46733.919999999998</v>
      </c>
      <c r="F278" s="2">
        <v>4673.3900000000003</v>
      </c>
      <c r="G278" s="2">
        <v>12600</v>
      </c>
      <c r="H278" s="2">
        <v>10241.17</v>
      </c>
      <c r="I278" s="2">
        <v>27514.560000000001</v>
      </c>
    </row>
    <row r="279" spans="1:9">
      <c r="A279">
        <v>2011</v>
      </c>
      <c r="B279" s="10" t="s">
        <v>31</v>
      </c>
      <c r="C279" s="4">
        <v>12</v>
      </c>
      <c r="D279">
        <v>7</v>
      </c>
      <c r="E279" s="2">
        <v>11373</v>
      </c>
      <c r="F279" s="2">
        <v>1137.3</v>
      </c>
      <c r="G279" s="2">
        <v>7000</v>
      </c>
      <c r="H279" s="2">
        <v>3121.65</v>
      </c>
      <c r="I279" s="2">
        <v>11258.95</v>
      </c>
    </row>
    <row r="280" spans="1:9">
      <c r="A280">
        <v>2011</v>
      </c>
      <c r="B280" s="10" t="s">
        <v>32</v>
      </c>
      <c r="C280" s="4" t="s">
        <v>27</v>
      </c>
      <c r="D280">
        <v>7</v>
      </c>
      <c r="E280" s="2">
        <v>23626.28</v>
      </c>
      <c r="F280" s="2">
        <v>2362.63</v>
      </c>
      <c r="G280" s="2">
        <v>3500</v>
      </c>
      <c r="H280" s="2">
        <v>4718.2299999999996</v>
      </c>
      <c r="I280" s="2">
        <v>10580.85</v>
      </c>
    </row>
    <row r="281" spans="1:9">
      <c r="A281">
        <v>2011</v>
      </c>
      <c r="B281" s="10" t="s">
        <v>26</v>
      </c>
      <c r="C281" s="4">
        <v>12</v>
      </c>
      <c r="D281">
        <v>6</v>
      </c>
      <c r="E281" s="2">
        <v>33917.5</v>
      </c>
      <c r="F281" s="2">
        <v>2935</v>
      </c>
      <c r="G281" s="2">
        <v>12000</v>
      </c>
      <c r="H281" s="2">
        <v>7085.6</v>
      </c>
      <c r="I281" s="2">
        <v>22020.6</v>
      </c>
    </row>
    <row r="282" spans="1:9">
      <c r="A282">
        <v>2011</v>
      </c>
      <c r="B282" s="10" t="s">
        <v>31</v>
      </c>
      <c r="C282" s="4">
        <v>9</v>
      </c>
      <c r="D282">
        <v>6</v>
      </c>
      <c r="E282" s="2">
        <v>61854</v>
      </c>
      <c r="F282" s="2">
        <v>5370</v>
      </c>
      <c r="G282" s="2">
        <v>7500</v>
      </c>
      <c r="H282" s="2">
        <v>10651.2</v>
      </c>
      <c r="I282" s="2">
        <v>23521.200000000001</v>
      </c>
    </row>
    <row r="283" spans="1:9">
      <c r="A283">
        <v>2011</v>
      </c>
      <c r="B283" s="10" t="s">
        <v>31</v>
      </c>
      <c r="C283" s="4">
        <v>11</v>
      </c>
      <c r="D283">
        <v>6</v>
      </c>
      <c r="E283" s="2">
        <v>31176</v>
      </c>
      <c r="F283" s="2">
        <v>3117.6</v>
      </c>
      <c r="G283" s="2">
        <v>12600</v>
      </c>
      <c r="H283" s="2">
        <v>7502.98</v>
      </c>
      <c r="I283" s="2">
        <v>23220.58</v>
      </c>
    </row>
    <row r="284" spans="1:9">
      <c r="A284">
        <v>2011</v>
      </c>
      <c r="B284" s="10" t="s">
        <v>26</v>
      </c>
      <c r="C284" s="13" t="s">
        <v>30</v>
      </c>
      <c r="D284">
        <v>5</v>
      </c>
      <c r="E284" s="2">
        <v>27739.1</v>
      </c>
      <c r="F284" s="2">
        <v>2773.91</v>
      </c>
      <c r="G284" s="2">
        <v>1500</v>
      </c>
      <c r="H284" s="2">
        <v>5122.08</v>
      </c>
      <c r="I284" s="2">
        <v>9395.99</v>
      </c>
    </row>
    <row r="285" spans="1:9">
      <c r="A285">
        <v>2011</v>
      </c>
      <c r="B285" s="10" t="s">
        <v>31</v>
      </c>
      <c r="C285" s="4">
        <v>12</v>
      </c>
      <c r="D285">
        <v>5</v>
      </c>
      <c r="E285" s="2">
        <v>18776</v>
      </c>
      <c r="F285" s="2">
        <v>1460</v>
      </c>
      <c r="G285" s="2">
        <v>9600</v>
      </c>
      <c r="H285" s="2">
        <v>4105.6000000000004</v>
      </c>
      <c r="I285" s="2">
        <v>15165.6</v>
      </c>
    </row>
    <row r="286" spans="1:9">
      <c r="A286">
        <v>2011</v>
      </c>
      <c r="B286" s="10" t="s">
        <v>32</v>
      </c>
      <c r="C286" s="4">
        <v>10</v>
      </c>
      <c r="D286">
        <v>5</v>
      </c>
      <c r="E286" s="2">
        <v>14150</v>
      </c>
      <c r="F286" s="2">
        <v>1415</v>
      </c>
      <c r="G286" s="2">
        <v>4000</v>
      </c>
      <c r="H286" s="2">
        <v>3130.4</v>
      </c>
      <c r="I286" s="2">
        <v>8545.4</v>
      </c>
    </row>
    <row r="287" spans="1:9">
      <c r="A287">
        <v>2011</v>
      </c>
      <c r="B287" s="10" t="s">
        <v>26</v>
      </c>
      <c r="C287" s="4">
        <v>9</v>
      </c>
      <c r="D287">
        <v>4</v>
      </c>
      <c r="E287" s="2">
        <v>32100</v>
      </c>
      <c r="F287" s="2">
        <v>3210</v>
      </c>
      <c r="G287" s="2">
        <v>6000</v>
      </c>
      <c r="H287" s="2">
        <v>6609.6</v>
      </c>
      <c r="I287" s="2">
        <v>15819.6</v>
      </c>
    </row>
    <row r="288" spans="1:9">
      <c r="A288">
        <v>2011</v>
      </c>
      <c r="B288" s="10" t="s">
        <v>31</v>
      </c>
      <c r="C288" s="4" t="s">
        <v>29</v>
      </c>
      <c r="D288">
        <v>3</v>
      </c>
      <c r="E288" s="2">
        <v>115249</v>
      </c>
      <c r="F288" s="2">
        <v>11524.9</v>
      </c>
      <c r="G288" s="2">
        <v>1500</v>
      </c>
      <c r="H288" s="2">
        <v>20523.82</v>
      </c>
      <c r="I288" s="2">
        <v>33548.720000000001</v>
      </c>
    </row>
    <row r="289" spans="1:9">
      <c r="A289">
        <v>2011</v>
      </c>
      <c r="B289" s="10" t="s">
        <v>32</v>
      </c>
      <c r="C289" s="4" t="s">
        <v>27</v>
      </c>
      <c r="D289">
        <v>3</v>
      </c>
      <c r="E289" s="2">
        <v>5211.84</v>
      </c>
      <c r="F289" s="2">
        <v>521.17999999999995</v>
      </c>
      <c r="G289" s="2">
        <v>1500</v>
      </c>
      <c r="H289" s="2">
        <v>1157.28</v>
      </c>
      <c r="I289" s="2">
        <v>3178.47</v>
      </c>
    </row>
    <row r="290" spans="1:9">
      <c r="A290">
        <v>2011</v>
      </c>
      <c r="B290" s="10" t="s">
        <v>26</v>
      </c>
      <c r="C290" s="13" t="s">
        <v>30</v>
      </c>
      <c r="D290">
        <v>2</v>
      </c>
      <c r="E290" s="2">
        <v>15375</v>
      </c>
      <c r="F290" s="2">
        <v>1537.5</v>
      </c>
      <c r="G290" s="2">
        <v>1000</v>
      </c>
      <c r="H290" s="2">
        <v>2866</v>
      </c>
      <c r="I290" s="2">
        <v>5403.5</v>
      </c>
    </row>
    <row r="291" spans="1:9">
      <c r="A291">
        <v>2011</v>
      </c>
      <c r="B291" s="10" t="s">
        <v>31</v>
      </c>
      <c r="C291" s="4">
        <v>13</v>
      </c>
      <c r="D291">
        <v>2</v>
      </c>
      <c r="E291" s="2">
        <v>11966</v>
      </c>
      <c r="F291" s="2">
        <v>518</v>
      </c>
      <c r="G291" s="2">
        <v>2700</v>
      </c>
      <c r="H291" s="2">
        <v>1343.68</v>
      </c>
      <c r="I291" s="2">
        <v>4561.68</v>
      </c>
    </row>
    <row r="292" spans="1:9">
      <c r="A292">
        <v>2011</v>
      </c>
      <c r="B292" s="10" t="s">
        <v>31</v>
      </c>
      <c r="C292" s="4" t="s">
        <v>27</v>
      </c>
      <c r="D292">
        <v>2</v>
      </c>
      <c r="E292" s="2">
        <v>20800</v>
      </c>
      <c r="F292" s="2">
        <v>300</v>
      </c>
      <c r="G292" s="2">
        <v>1500</v>
      </c>
      <c r="H292" s="2">
        <v>768</v>
      </c>
      <c r="I292" s="2">
        <v>2568</v>
      </c>
    </row>
    <row r="293" spans="1:9">
      <c r="A293">
        <v>2011</v>
      </c>
      <c r="B293" s="10" t="s">
        <v>32</v>
      </c>
      <c r="C293" s="4">
        <v>9</v>
      </c>
      <c r="D293">
        <v>2</v>
      </c>
      <c r="E293" s="2">
        <v>10300</v>
      </c>
      <c r="F293" s="2">
        <v>1030</v>
      </c>
      <c r="G293" s="2">
        <v>1400</v>
      </c>
      <c r="H293" s="2">
        <v>2036.8</v>
      </c>
      <c r="I293" s="2">
        <v>4466.8</v>
      </c>
    </row>
    <row r="294" spans="1:9">
      <c r="A294">
        <v>2011</v>
      </c>
      <c r="B294" s="10" t="s">
        <v>32</v>
      </c>
      <c r="C294" s="4">
        <v>11</v>
      </c>
      <c r="D294">
        <v>2</v>
      </c>
      <c r="E294" s="2">
        <v>2950</v>
      </c>
      <c r="F294" s="2">
        <v>295</v>
      </c>
      <c r="G294" s="2">
        <v>1800</v>
      </c>
      <c r="H294" s="2">
        <v>807.2</v>
      </c>
      <c r="I294" s="2">
        <v>2902.2</v>
      </c>
    </row>
    <row r="295" spans="1:9">
      <c r="A295">
        <v>2011</v>
      </c>
      <c r="B295" s="10" t="s">
        <v>32</v>
      </c>
      <c r="C295" s="4" t="s">
        <v>28</v>
      </c>
      <c r="D295">
        <v>2</v>
      </c>
      <c r="E295" s="2">
        <v>8455</v>
      </c>
      <c r="F295" s="2">
        <v>845.5</v>
      </c>
      <c r="G295" s="2">
        <v>1000</v>
      </c>
      <c r="H295" s="2">
        <v>1648.08</v>
      </c>
      <c r="I295" s="2">
        <v>3493.58</v>
      </c>
    </row>
    <row r="296" spans="1:9">
      <c r="A296">
        <v>2011</v>
      </c>
      <c r="B296" s="10" t="s">
        <v>33</v>
      </c>
      <c r="C296" s="4">
        <v>12</v>
      </c>
      <c r="D296">
        <v>2</v>
      </c>
      <c r="E296" s="2">
        <v>18441</v>
      </c>
      <c r="F296" s="2">
        <v>0</v>
      </c>
      <c r="G296" s="2">
        <v>0</v>
      </c>
      <c r="H296" s="2">
        <v>0</v>
      </c>
      <c r="I296" s="2">
        <v>0</v>
      </c>
    </row>
    <row r="297" spans="1:9">
      <c r="A297">
        <v>2011</v>
      </c>
      <c r="B297" s="10" t="s">
        <v>31</v>
      </c>
      <c r="C297" s="4" t="s">
        <v>29</v>
      </c>
      <c r="D297">
        <v>1</v>
      </c>
      <c r="E297" s="2">
        <v>12456</v>
      </c>
      <c r="F297" s="2">
        <v>1245.5999999999999</v>
      </c>
      <c r="G297" s="2">
        <v>500</v>
      </c>
      <c r="H297" s="2">
        <v>2272.2600000000002</v>
      </c>
      <c r="I297" s="2">
        <v>4017.86</v>
      </c>
    </row>
    <row r="298" spans="1:9">
      <c r="A298">
        <v>2011</v>
      </c>
      <c r="B298" s="10" t="s">
        <v>32</v>
      </c>
      <c r="C298" s="4">
        <v>13</v>
      </c>
      <c r="D298">
        <v>1</v>
      </c>
      <c r="E298" s="2">
        <v>3000</v>
      </c>
      <c r="F298" s="2">
        <v>300</v>
      </c>
      <c r="G298" s="2">
        <v>1100</v>
      </c>
      <c r="H298" s="2">
        <v>704</v>
      </c>
      <c r="I298" s="2">
        <v>2104</v>
      </c>
    </row>
    <row r="299" spans="1:9">
      <c r="A299">
        <v>2011</v>
      </c>
      <c r="B299" s="10" t="s">
        <v>32</v>
      </c>
      <c r="C299" s="13" t="s">
        <v>30</v>
      </c>
      <c r="D299">
        <v>1</v>
      </c>
      <c r="E299" s="2">
        <v>1800</v>
      </c>
      <c r="F299" s="2">
        <v>180</v>
      </c>
      <c r="G299" s="2">
        <v>500</v>
      </c>
      <c r="H299" s="2">
        <v>396.8</v>
      </c>
      <c r="I299" s="2">
        <v>1076.8</v>
      </c>
    </row>
    <row r="300" spans="1:9">
      <c r="A300">
        <v>2011</v>
      </c>
      <c r="B300" s="10" t="s">
        <v>33</v>
      </c>
      <c r="C300" s="4">
        <v>11</v>
      </c>
      <c r="D300">
        <v>1</v>
      </c>
      <c r="E300" s="2">
        <v>4050</v>
      </c>
      <c r="F300" s="2">
        <v>405</v>
      </c>
      <c r="G300" s="2">
        <v>900</v>
      </c>
      <c r="H300" s="2">
        <v>856.8</v>
      </c>
      <c r="I300" s="2">
        <v>2161.8000000000002</v>
      </c>
    </row>
    <row r="301" spans="1:9">
      <c r="A301">
        <v>2011</v>
      </c>
      <c r="B301" s="10" t="s">
        <v>33</v>
      </c>
      <c r="C301" s="4">
        <v>11</v>
      </c>
      <c r="D301">
        <v>1</v>
      </c>
      <c r="E301" s="2">
        <v>3000</v>
      </c>
      <c r="F301" s="2">
        <v>300</v>
      </c>
      <c r="G301" s="2">
        <v>900</v>
      </c>
      <c r="H301" s="2">
        <v>672</v>
      </c>
      <c r="I301" s="2">
        <v>1872</v>
      </c>
    </row>
    <row r="302" spans="1:9">
      <c r="A302">
        <v>2011</v>
      </c>
      <c r="B302" s="10" t="s">
        <v>33</v>
      </c>
      <c r="C302" s="4" t="s">
        <v>27</v>
      </c>
      <c r="D302">
        <v>1</v>
      </c>
      <c r="E302" s="2">
        <v>5414</v>
      </c>
      <c r="F302" s="2">
        <v>541.4</v>
      </c>
      <c r="G302" s="2">
        <v>500</v>
      </c>
      <c r="H302" s="2">
        <v>1032.8599999999999</v>
      </c>
      <c r="I302" s="2">
        <v>2074.2600000000002</v>
      </c>
    </row>
    <row r="303" spans="1:9">
      <c r="A303">
        <v>2010</v>
      </c>
      <c r="B303" s="10" t="s">
        <v>31</v>
      </c>
      <c r="C303" s="4" t="s">
        <v>27</v>
      </c>
      <c r="D303">
        <v>7280</v>
      </c>
      <c r="E303" s="2">
        <v>40813273.32</v>
      </c>
      <c r="F303" s="2">
        <v>3757030.59</v>
      </c>
      <c r="G303" s="2">
        <v>3423000</v>
      </c>
      <c r="H303" s="2">
        <v>7159410.6299999999</v>
      </c>
      <c r="I303" s="2">
        <v>14339441.210000001</v>
      </c>
    </row>
    <row r="304" spans="1:9">
      <c r="A304">
        <v>2010</v>
      </c>
      <c r="B304" s="10" t="s">
        <v>26</v>
      </c>
      <c r="C304" s="4" t="s">
        <v>27</v>
      </c>
      <c r="D304">
        <v>1500</v>
      </c>
      <c r="E304" s="2">
        <v>7487701.9500000002</v>
      </c>
      <c r="F304" s="2">
        <v>681931.69</v>
      </c>
      <c r="G304" s="2">
        <v>705000</v>
      </c>
      <c r="H304" s="2">
        <v>1312999.77</v>
      </c>
      <c r="I304" s="2">
        <v>2699931.46</v>
      </c>
    </row>
    <row r="305" spans="1:9">
      <c r="A305">
        <v>2010</v>
      </c>
      <c r="B305" s="10" t="s">
        <v>31</v>
      </c>
      <c r="C305" s="4" t="s">
        <v>27</v>
      </c>
      <c r="D305">
        <v>1194</v>
      </c>
      <c r="E305" s="2">
        <v>16317488.82</v>
      </c>
      <c r="F305" s="2">
        <v>1377229.24</v>
      </c>
      <c r="G305" s="2">
        <v>521000</v>
      </c>
      <c r="H305" s="2">
        <v>2507283.4700000002</v>
      </c>
      <c r="I305" s="2">
        <v>4405512.71</v>
      </c>
    </row>
    <row r="306" spans="1:9">
      <c r="A306">
        <v>2010</v>
      </c>
      <c r="B306" s="10" t="s">
        <v>26</v>
      </c>
      <c r="C306" s="4" t="s">
        <v>27</v>
      </c>
      <c r="D306">
        <v>1169</v>
      </c>
      <c r="E306" s="2">
        <v>3360029.73</v>
      </c>
      <c r="F306" s="2">
        <v>328166.93</v>
      </c>
      <c r="G306" s="2">
        <v>573500</v>
      </c>
      <c r="H306" s="2">
        <v>669333.80000000005</v>
      </c>
      <c r="I306" s="2">
        <v>1571000.73</v>
      </c>
    </row>
    <row r="307" spans="1:9">
      <c r="A307">
        <v>2010</v>
      </c>
      <c r="B307" s="10" t="s">
        <v>31</v>
      </c>
      <c r="C307" s="4" t="s">
        <v>27</v>
      </c>
      <c r="D307">
        <v>771</v>
      </c>
      <c r="E307" s="2">
        <v>2512604.96</v>
      </c>
      <c r="F307" s="2">
        <v>246216.21</v>
      </c>
      <c r="G307" s="2">
        <v>378000</v>
      </c>
      <c r="H307" s="2">
        <v>493820.53</v>
      </c>
      <c r="I307" s="2">
        <v>1118036.74</v>
      </c>
    </row>
    <row r="308" spans="1:9">
      <c r="A308">
        <v>2010</v>
      </c>
      <c r="B308" s="10" t="s">
        <v>31</v>
      </c>
      <c r="C308" s="4" t="s">
        <v>27</v>
      </c>
      <c r="D308">
        <v>493</v>
      </c>
      <c r="E308" s="2">
        <v>7936472.1500000004</v>
      </c>
      <c r="F308" s="2">
        <v>786866.69</v>
      </c>
      <c r="G308" s="2">
        <v>244000</v>
      </c>
      <c r="H308" s="2">
        <v>1423925.37</v>
      </c>
      <c r="I308" s="2">
        <v>2454792.06</v>
      </c>
    </row>
    <row r="309" spans="1:9">
      <c r="A309">
        <v>2010</v>
      </c>
      <c r="B309" s="10" t="s">
        <v>26</v>
      </c>
      <c r="C309" s="4" t="s">
        <v>27</v>
      </c>
      <c r="D309">
        <v>194</v>
      </c>
      <c r="E309" s="2">
        <v>693207.19</v>
      </c>
      <c r="F309" s="2">
        <v>68615.72</v>
      </c>
      <c r="G309" s="2">
        <v>96000</v>
      </c>
      <c r="H309" s="2">
        <v>136123.67000000001</v>
      </c>
      <c r="I309" s="2">
        <v>300739.38</v>
      </c>
    </row>
    <row r="310" spans="1:9">
      <c r="A310">
        <v>2010</v>
      </c>
      <c r="B310" s="10" t="s">
        <v>26</v>
      </c>
      <c r="C310" s="4" t="s">
        <v>27</v>
      </c>
      <c r="D310">
        <v>191</v>
      </c>
      <c r="E310" s="2">
        <v>2346389.0499999998</v>
      </c>
      <c r="F310" s="2">
        <v>164507.57999999999</v>
      </c>
      <c r="G310" s="2">
        <v>74000</v>
      </c>
      <c r="H310" s="2">
        <v>301373.34000000003</v>
      </c>
      <c r="I310" s="2">
        <v>539880.91</v>
      </c>
    </row>
    <row r="311" spans="1:9">
      <c r="A311">
        <v>2010</v>
      </c>
      <c r="B311" s="10" t="s">
        <v>26</v>
      </c>
      <c r="C311" s="4" t="s">
        <v>27</v>
      </c>
      <c r="D311">
        <v>123</v>
      </c>
      <c r="E311" s="2">
        <v>1374024.04</v>
      </c>
      <c r="F311" s="2">
        <v>136182.39999999999</v>
      </c>
      <c r="G311" s="2">
        <v>60000</v>
      </c>
      <c r="H311" s="2">
        <v>249281.03</v>
      </c>
      <c r="I311" s="2">
        <v>445463.44</v>
      </c>
    </row>
    <row r="312" spans="1:9">
      <c r="A312">
        <v>2010</v>
      </c>
      <c r="B312" s="10" t="s">
        <v>31</v>
      </c>
      <c r="C312" s="13" t="s">
        <v>30</v>
      </c>
      <c r="D312">
        <v>82</v>
      </c>
      <c r="E312" s="2">
        <v>341323.61</v>
      </c>
      <c r="F312" s="2">
        <v>28503.360000000001</v>
      </c>
      <c r="G312" s="2">
        <v>27500</v>
      </c>
      <c r="H312" s="2">
        <v>54565.919999999998</v>
      </c>
      <c r="I312" s="2">
        <v>110569.28</v>
      </c>
    </row>
    <row r="313" spans="1:9">
      <c r="A313">
        <v>2010</v>
      </c>
      <c r="B313" s="10" t="s">
        <v>31</v>
      </c>
      <c r="C313" s="4" t="s">
        <v>27</v>
      </c>
      <c r="D313">
        <v>73</v>
      </c>
      <c r="E313" s="2">
        <v>2542963.42</v>
      </c>
      <c r="F313" s="2">
        <v>246376.34</v>
      </c>
      <c r="G313" s="2">
        <v>36000</v>
      </c>
      <c r="H313" s="2">
        <v>439382.36</v>
      </c>
      <c r="I313" s="2">
        <v>721758.7</v>
      </c>
    </row>
    <row r="314" spans="1:9">
      <c r="A314">
        <v>2010</v>
      </c>
      <c r="B314" s="10" t="s">
        <v>26</v>
      </c>
      <c r="C314" s="13" t="s">
        <v>30</v>
      </c>
      <c r="D314">
        <v>26</v>
      </c>
      <c r="E314" s="2">
        <v>151565.6</v>
      </c>
      <c r="F314" s="2">
        <v>15156.56</v>
      </c>
      <c r="G314" s="2">
        <v>13000</v>
      </c>
      <c r="H314" s="2">
        <v>28755.55</v>
      </c>
      <c r="I314" s="2">
        <v>56912.11</v>
      </c>
    </row>
    <row r="315" spans="1:9">
      <c r="A315">
        <v>2010</v>
      </c>
      <c r="B315" s="10" t="s">
        <v>31</v>
      </c>
      <c r="C315" s="13" t="s">
        <v>30</v>
      </c>
      <c r="D315">
        <v>18</v>
      </c>
      <c r="E315" s="2">
        <v>106411.43</v>
      </c>
      <c r="F315" s="2">
        <v>10046.14</v>
      </c>
      <c r="G315" s="2">
        <v>8500</v>
      </c>
      <c r="H315" s="2">
        <v>19041.21</v>
      </c>
      <c r="I315" s="2">
        <v>37587.35</v>
      </c>
    </row>
    <row r="316" spans="1:9">
      <c r="A316">
        <v>2010</v>
      </c>
      <c r="B316" s="10" t="s">
        <v>32</v>
      </c>
      <c r="C316" s="4" t="s">
        <v>27</v>
      </c>
      <c r="D316">
        <v>10</v>
      </c>
      <c r="E316" s="2">
        <v>23443.3</v>
      </c>
      <c r="F316" s="2">
        <v>2344.33</v>
      </c>
      <c r="G316" s="2">
        <v>5000</v>
      </c>
      <c r="H316" s="2">
        <v>4926.0200000000004</v>
      </c>
      <c r="I316" s="2">
        <v>12270.35</v>
      </c>
    </row>
    <row r="317" spans="1:9">
      <c r="A317">
        <v>2010</v>
      </c>
      <c r="B317" s="10" t="s">
        <v>32</v>
      </c>
      <c r="C317" s="4" t="s">
        <v>27</v>
      </c>
      <c r="D317">
        <v>9</v>
      </c>
      <c r="E317" s="2">
        <v>5697.98</v>
      </c>
      <c r="F317" s="2">
        <v>569.79999999999995</v>
      </c>
      <c r="G317" s="2">
        <v>4000</v>
      </c>
      <c r="H317" s="2">
        <v>1642.84</v>
      </c>
      <c r="I317" s="2">
        <v>6212.64</v>
      </c>
    </row>
    <row r="318" spans="1:9">
      <c r="A318">
        <v>2010</v>
      </c>
      <c r="B318" s="10" t="s">
        <v>26</v>
      </c>
      <c r="C318" s="13" t="s">
        <v>30</v>
      </c>
      <c r="D318">
        <v>6</v>
      </c>
      <c r="E318" s="2">
        <v>20736</v>
      </c>
      <c r="F318" s="2">
        <v>1513.6</v>
      </c>
      <c r="G318" s="2">
        <v>2000</v>
      </c>
      <c r="H318" s="2">
        <v>2983.94</v>
      </c>
      <c r="I318" s="2">
        <v>6497.54</v>
      </c>
    </row>
    <row r="319" spans="1:9">
      <c r="A319">
        <v>2010</v>
      </c>
      <c r="B319" s="10" t="s">
        <v>26</v>
      </c>
      <c r="C319" s="4" t="s">
        <v>29</v>
      </c>
      <c r="D319">
        <v>3</v>
      </c>
      <c r="E319" s="2">
        <v>25013</v>
      </c>
      <c r="F319" s="2">
        <v>2501.3000000000002</v>
      </c>
      <c r="G319" s="2">
        <v>1500</v>
      </c>
      <c r="H319" s="2">
        <v>4642.29</v>
      </c>
      <c r="I319" s="2">
        <v>8643.59</v>
      </c>
    </row>
    <row r="320" spans="1:9">
      <c r="A320">
        <v>2010</v>
      </c>
      <c r="B320" s="10" t="s">
        <v>31</v>
      </c>
      <c r="C320" s="4" t="s">
        <v>29</v>
      </c>
      <c r="D320">
        <v>3</v>
      </c>
      <c r="E320" s="2">
        <v>7011.35</v>
      </c>
      <c r="F320" s="2">
        <v>701.14</v>
      </c>
      <c r="G320" s="2">
        <v>1000</v>
      </c>
      <c r="H320" s="2">
        <v>1394</v>
      </c>
      <c r="I320" s="2">
        <v>3095.13</v>
      </c>
    </row>
    <row r="321" spans="1:9">
      <c r="A321">
        <v>2010</v>
      </c>
      <c r="B321" s="10" t="s">
        <v>26</v>
      </c>
      <c r="C321" s="13" t="s">
        <v>30</v>
      </c>
      <c r="D321">
        <v>2</v>
      </c>
      <c r="E321" s="2">
        <v>4000</v>
      </c>
      <c r="F321" s="2">
        <v>400</v>
      </c>
      <c r="G321" s="2">
        <v>1000</v>
      </c>
      <c r="H321" s="2">
        <v>864</v>
      </c>
      <c r="I321" s="2">
        <v>2264</v>
      </c>
    </row>
    <row r="322" spans="1:9">
      <c r="A322">
        <v>2010</v>
      </c>
      <c r="B322" s="10" t="s">
        <v>31</v>
      </c>
      <c r="C322" s="4" t="s">
        <v>29</v>
      </c>
      <c r="D322">
        <v>2</v>
      </c>
      <c r="E322" s="2">
        <v>96204</v>
      </c>
      <c r="F322" s="2">
        <v>9620.4</v>
      </c>
      <c r="G322" s="2">
        <v>1000</v>
      </c>
      <c r="H322" s="2">
        <v>17091.900000000001</v>
      </c>
      <c r="I322" s="2">
        <v>27712.3</v>
      </c>
    </row>
    <row r="323" spans="1:9">
      <c r="A323">
        <v>2010</v>
      </c>
      <c r="B323" s="10" t="s">
        <v>31</v>
      </c>
      <c r="C323" s="13" t="s">
        <v>30</v>
      </c>
      <c r="D323">
        <v>2</v>
      </c>
      <c r="E323" s="2">
        <v>5100</v>
      </c>
      <c r="F323" s="2">
        <v>510</v>
      </c>
      <c r="G323" s="2">
        <v>1000</v>
      </c>
      <c r="H323" s="2">
        <v>1057.5999999999999</v>
      </c>
      <c r="I323" s="2">
        <v>2567.6</v>
      </c>
    </row>
    <row r="324" spans="1:9">
      <c r="A324">
        <v>2010</v>
      </c>
      <c r="B324" s="10" t="s">
        <v>26</v>
      </c>
      <c r="C324" s="13" t="s">
        <v>30</v>
      </c>
      <c r="D324">
        <v>1</v>
      </c>
      <c r="E324" s="2">
        <v>14400</v>
      </c>
      <c r="F324" s="2">
        <v>1440</v>
      </c>
      <c r="G324" s="2">
        <v>500</v>
      </c>
      <c r="H324" s="2">
        <v>2614.4</v>
      </c>
      <c r="I324" s="2">
        <v>4554.3999999999996</v>
      </c>
    </row>
    <row r="325" spans="1:9">
      <c r="A325">
        <v>2010</v>
      </c>
      <c r="B325" s="10" t="s">
        <v>31</v>
      </c>
      <c r="C325" s="4" t="s">
        <v>27</v>
      </c>
      <c r="D325">
        <v>1</v>
      </c>
      <c r="E325" s="2">
        <v>9050</v>
      </c>
      <c r="F325" s="2">
        <v>0</v>
      </c>
      <c r="G325" s="2">
        <v>0</v>
      </c>
      <c r="H325" s="2">
        <v>0</v>
      </c>
      <c r="I325" s="2">
        <v>0</v>
      </c>
    </row>
    <row r="326" spans="1:9">
      <c r="A326">
        <v>2010</v>
      </c>
      <c r="B326" s="10" t="s">
        <v>33</v>
      </c>
      <c r="C326" s="4" t="s">
        <v>27</v>
      </c>
      <c r="D326">
        <v>1</v>
      </c>
      <c r="E326" s="2">
        <v>16750</v>
      </c>
      <c r="F326" s="2">
        <v>1675</v>
      </c>
      <c r="G326" s="2">
        <v>500</v>
      </c>
      <c r="H326" s="2">
        <v>3028</v>
      </c>
      <c r="I326" s="2">
        <v>5203</v>
      </c>
    </row>
    <row r="327" spans="1:9">
      <c r="A327">
        <v>2010</v>
      </c>
      <c r="B327" s="10" t="s">
        <v>33</v>
      </c>
      <c r="C327" s="4" t="s">
        <v>27</v>
      </c>
      <c r="D327">
        <v>1</v>
      </c>
      <c r="E327" s="2">
        <v>16736</v>
      </c>
      <c r="F327" s="2">
        <v>1673.6</v>
      </c>
      <c r="G327" s="2">
        <v>500</v>
      </c>
      <c r="H327" s="2">
        <v>3025.54</v>
      </c>
      <c r="I327" s="2">
        <v>5199.1400000000003</v>
      </c>
    </row>
    <row r="328" spans="1:9">
      <c r="D328" s="2"/>
    </row>
    <row r="329" spans="1:9">
      <c r="D329" s="5"/>
    </row>
    <row r="330" spans="1:9">
      <c r="D330" s="5"/>
    </row>
  </sheetData>
  <sortState ref="A2:I327">
    <sortCondition descending="1" ref="A2"/>
  </sortState>
  <pageMargins left="0.7" right="0.7" top="0.75" bottom="0.75" header="0.3" footer="0.3"/>
  <pageSetup paperSize="9" orientation="portrait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6"/>
  <sheetViews>
    <sheetView showGridLines="0" workbookViewId="0">
      <selection activeCell="AM19" sqref="AM19"/>
    </sheetView>
  </sheetViews>
  <sheetFormatPr baseColWidth="10" defaultColWidth="8.83203125" defaultRowHeight="14" x14ac:dyDescent="0"/>
  <cols>
    <col min="1" max="1" width="6.1640625" style="97" customWidth="1"/>
    <col min="2" max="2" width="28" style="87" customWidth="1"/>
    <col min="3" max="9" width="13.1640625" style="87" customWidth="1"/>
    <col min="10" max="10" width="8.83203125" style="87"/>
    <col min="11" max="11" width="28.33203125" style="87" customWidth="1"/>
    <col min="12" max="12" width="6.83203125" style="87" customWidth="1"/>
    <col min="13" max="13" width="15.1640625" style="87" customWidth="1"/>
    <col min="14" max="14" width="18.33203125" style="87" customWidth="1"/>
    <col min="15" max="15" width="12.83203125" style="87" customWidth="1"/>
    <col min="16" max="16" width="11.83203125" style="87" customWidth="1"/>
    <col min="17" max="17" width="10.83203125" style="87" customWidth="1"/>
    <col min="18" max="19" width="12" style="87" customWidth="1"/>
    <col min="20" max="20" width="20.1640625" style="87" customWidth="1"/>
    <col min="21" max="21" width="11.33203125" style="115" customWidth="1"/>
    <col min="22" max="28" width="13.1640625" style="87" customWidth="1"/>
    <col min="29" max="29" width="8.83203125" style="87"/>
    <col min="30" max="30" width="26.6640625" style="87" customWidth="1"/>
    <col min="31" max="31" width="15" style="87" customWidth="1"/>
    <col min="32" max="35" width="6.33203125" style="87" customWidth="1"/>
    <col min="36" max="36" width="10.1640625" style="87" customWidth="1"/>
    <col min="37" max="16384" width="8.83203125" style="87"/>
  </cols>
  <sheetData>
    <row r="1" spans="1:36" ht="15" thickBot="1">
      <c r="A1" s="84" t="s">
        <v>0</v>
      </c>
      <c r="B1" s="85" t="s">
        <v>34</v>
      </c>
      <c r="C1" s="85" t="s">
        <v>3</v>
      </c>
      <c r="D1" s="85" t="s">
        <v>4</v>
      </c>
      <c r="E1" s="85" t="s">
        <v>5</v>
      </c>
      <c r="F1" s="85" t="s">
        <v>6</v>
      </c>
      <c r="G1" s="85" t="s">
        <v>7</v>
      </c>
      <c r="H1" s="86" t="s">
        <v>8</v>
      </c>
      <c r="I1" s="106"/>
    </row>
    <row r="2" spans="1:36" ht="15" thickBot="1">
      <c r="A2" s="88">
        <v>2014</v>
      </c>
      <c r="B2" s="89" t="s">
        <v>35</v>
      </c>
      <c r="C2" s="90">
        <v>224</v>
      </c>
      <c r="D2" s="91">
        <v>4194929.84</v>
      </c>
      <c r="E2" s="91">
        <v>408767.6</v>
      </c>
      <c r="F2" s="91">
        <v>7000</v>
      </c>
      <c r="G2" s="91">
        <v>720550.40000000002</v>
      </c>
      <c r="H2" s="92">
        <v>1136318</v>
      </c>
      <c r="I2" s="107"/>
    </row>
    <row r="3" spans="1:36" ht="15" thickBot="1">
      <c r="A3" s="88">
        <v>2014</v>
      </c>
      <c r="B3" s="93" t="s">
        <v>36</v>
      </c>
      <c r="C3" s="94">
        <v>158</v>
      </c>
      <c r="D3" s="95">
        <v>2069339.83</v>
      </c>
      <c r="E3" s="95">
        <v>193123.95</v>
      </c>
      <c r="F3" s="95">
        <v>0</v>
      </c>
      <c r="G3" s="95">
        <v>339897.75</v>
      </c>
      <c r="H3" s="96">
        <v>533021.69999999995</v>
      </c>
      <c r="I3" s="107"/>
      <c r="K3"/>
      <c r="L3"/>
      <c r="M3" s="82" t="s">
        <v>1393</v>
      </c>
      <c r="N3"/>
      <c r="O3"/>
      <c r="P3"/>
      <c r="Q3"/>
      <c r="R3"/>
      <c r="S3"/>
    </row>
    <row r="4" spans="1:36" ht="15" thickBot="1">
      <c r="A4" s="88">
        <v>2014</v>
      </c>
      <c r="B4" s="93" t="s">
        <v>39</v>
      </c>
      <c r="C4" s="94">
        <v>129</v>
      </c>
      <c r="D4" s="95">
        <v>1364031.2</v>
      </c>
      <c r="E4" s="95">
        <v>135447.89000000001</v>
      </c>
      <c r="F4" s="95">
        <v>500</v>
      </c>
      <c r="G4" s="95">
        <v>238468.33</v>
      </c>
      <c r="H4" s="96">
        <v>374416.22</v>
      </c>
      <c r="I4" s="107"/>
      <c r="K4" s="82" t="s">
        <v>34</v>
      </c>
      <c r="L4" s="82" t="s">
        <v>0</v>
      </c>
      <c r="M4" t="s">
        <v>24</v>
      </c>
      <c r="N4" t="s">
        <v>1394</v>
      </c>
      <c r="O4" t="s">
        <v>1395</v>
      </c>
      <c r="P4" t="s">
        <v>1396</v>
      </c>
      <c r="Q4" t="s">
        <v>1397</v>
      </c>
      <c r="R4" t="s">
        <v>1398</v>
      </c>
      <c r="S4"/>
      <c r="T4" s="109" t="s">
        <v>34</v>
      </c>
      <c r="U4" s="116" t="s">
        <v>0</v>
      </c>
      <c r="V4" s="109" t="s">
        <v>24</v>
      </c>
      <c r="W4" s="109" t="s">
        <v>1394</v>
      </c>
      <c r="X4" s="109" t="s">
        <v>1395</v>
      </c>
      <c r="Y4" s="109" t="s">
        <v>1396</v>
      </c>
      <c r="Z4" s="109" t="s">
        <v>1397</v>
      </c>
      <c r="AA4" s="109" t="s">
        <v>1398</v>
      </c>
      <c r="AB4" s="109" t="s">
        <v>1392</v>
      </c>
      <c r="AC4" s="113"/>
    </row>
    <row r="5" spans="1:36" ht="15" thickBot="1">
      <c r="A5" s="88">
        <v>2014</v>
      </c>
      <c r="B5" s="93" t="s">
        <v>38</v>
      </c>
      <c r="C5" s="94">
        <v>76</v>
      </c>
      <c r="D5" s="95">
        <v>1627759.08</v>
      </c>
      <c r="E5" s="95">
        <v>152561.4</v>
      </c>
      <c r="F5" s="95">
        <v>25500</v>
      </c>
      <c r="G5" s="95">
        <v>272588.03999999998</v>
      </c>
      <c r="H5" s="96">
        <v>450649.44</v>
      </c>
      <c r="I5" s="107"/>
      <c r="K5" t="s">
        <v>43</v>
      </c>
      <c r="L5" s="83">
        <v>2010</v>
      </c>
      <c r="M5" s="98">
        <v>5</v>
      </c>
      <c r="N5" s="98">
        <v>46713.55</v>
      </c>
      <c r="O5" s="98">
        <v>4671.3599999999997</v>
      </c>
      <c r="P5" s="98">
        <v>2500</v>
      </c>
      <c r="Q5" s="98">
        <v>8621.58</v>
      </c>
      <c r="R5" s="98">
        <v>15792.94</v>
      </c>
      <c r="S5"/>
      <c r="T5" s="11" t="s">
        <v>43</v>
      </c>
      <c r="U5" s="117">
        <v>2010</v>
      </c>
      <c r="V5" s="110">
        <v>5</v>
      </c>
      <c r="W5" s="110">
        <v>46714</v>
      </c>
      <c r="X5" s="110">
        <v>4671</v>
      </c>
      <c r="Y5" s="110">
        <v>2500</v>
      </c>
      <c r="Z5" s="110">
        <v>8622</v>
      </c>
      <c r="AA5" s="110">
        <v>15793</v>
      </c>
      <c r="AB5" s="110">
        <v>9343</v>
      </c>
      <c r="AC5" s="110"/>
    </row>
    <row r="6" spans="1:36" ht="15" thickBot="1">
      <c r="A6" s="88">
        <v>2014</v>
      </c>
      <c r="B6" s="93" t="s">
        <v>50</v>
      </c>
      <c r="C6" s="94">
        <v>54</v>
      </c>
      <c r="D6" s="95">
        <v>463566.9</v>
      </c>
      <c r="E6" s="95">
        <v>44468.7</v>
      </c>
      <c r="F6" s="95">
        <v>0</v>
      </c>
      <c r="G6" s="95">
        <v>72484.179999999993</v>
      </c>
      <c r="H6" s="96">
        <v>116952.88</v>
      </c>
      <c r="I6" s="107"/>
      <c r="K6"/>
      <c r="L6" s="83">
        <v>2011</v>
      </c>
      <c r="M6" s="98">
        <v>2</v>
      </c>
      <c r="N6" s="98">
        <v>38510.410000000003</v>
      </c>
      <c r="O6" s="98">
        <v>3851.04</v>
      </c>
      <c r="P6" s="98">
        <v>0</v>
      </c>
      <c r="Q6" s="98">
        <v>6777.83</v>
      </c>
      <c r="R6" s="98">
        <v>10628.87</v>
      </c>
      <c r="S6"/>
      <c r="T6" s="11" t="s">
        <v>43</v>
      </c>
      <c r="U6" s="117">
        <v>2011</v>
      </c>
      <c r="V6" s="110">
        <v>2</v>
      </c>
      <c r="W6" s="110">
        <v>38510</v>
      </c>
      <c r="X6" s="110">
        <v>3851</v>
      </c>
      <c r="Y6" s="110">
        <v>0</v>
      </c>
      <c r="Z6" s="110">
        <v>6778</v>
      </c>
      <c r="AA6" s="110">
        <v>10629</v>
      </c>
      <c r="AB6" s="110">
        <v>19255</v>
      </c>
      <c r="AC6" s="110"/>
    </row>
    <row r="7" spans="1:36" ht="15" thickBot="1">
      <c r="A7" s="88">
        <v>2014</v>
      </c>
      <c r="B7" s="93" t="s">
        <v>35</v>
      </c>
      <c r="C7" s="94">
        <v>51</v>
      </c>
      <c r="D7" s="95">
        <v>862995.54</v>
      </c>
      <c r="E7" s="95">
        <v>86299.5</v>
      </c>
      <c r="F7" s="95">
        <v>4500</v>
      </c>
      <c r="G7" s="95">
        <v>152607.04000000001</v>
      </c>
      <c r="H7" s="96">
        <v>243406.54</v>
      </c>
      <c r="I7" s="107"/>
      <c r="K7"/>
      <c r="L7" s="83">
        <v>2013</v>
      </c>
      <c r="M7" s="98">
        <v>22</v>
      </c>
      <c r="N7" s="98">
        <v>309017.90000000002</v>
      </c>
      <c r="O7" s="98">
        <v>30901.79</v>
      </c>
      <c r="P7" s="98">
        <v>0</v>
      </c>
      <c r="Q7" s="98">
        <v>54387</v>
      </c>
      <c r="R7" s="98">
        <v>85288.79</v>
      </c>
      <c r="S7"/>
      <c r="T7" s="11" t="s">
        <v>43</v>
      </c>
      <c r="U7" s="117">
        <v>2013</v>
      </c>
      <c r="V7" s="110">
        <v>22</v>
      </c>
      <c r="W7" s="110">
        <v>309018</v>
      </c>
      <c r="X7" s="110">
        <v>30902</v>
      </c>
      <c r="Y7" s="110">
        <v>0</v>
      </c>
      <c r="Z7" s="110">
        <v>54387</v>
      </c>
      <c r="AA7" s="110">
        <v>85289</v>
      </c>
      <c r="AB7" s="110">
        <v>14046</v>
      </c>
      <c r="AC7" s="110"/>
    </row>
    <row r="8" spans="1:36" ht="15" thickBot="1">
      <c r="A8" s="88">
        <v>2014</v>
      </c>
      <c r="B8" s="93" t="s">
        <v>38</v>
      </c>
      <c r="C8" s="94">
        <v>43</v>
      </c>
      <c r="D8" s="95">
        <v>587383.71</v>
      </c>
      <c r="E8" s="95">
        <v>58738.34</v>
      </c>
      <c r="F8" s="95">
        <v>5500</v>
      </c>
      <c r="G8" s="95">
        <v>104259.43</v>
      </c>
      <c r="H8" s="96">
        <v>168497.77</v>
      </c>
      <c r="I8" s="107"/>
      <c r="K8"/>
      <c r="L8" s="83">
        <v>2014</v>
      </c>
      <c r="M8" s="98">
        <v>6</v>
      </c>
      <c r="N8" s="98">
        <v>70490</v>
      </c>
      <c r="O8" s="98">
        <v>7049</v>
      </c>
      <c r="P8" s="98">
        <v>0</v>
      </c>
      <c r="Q8" s="98">
        <v>12406.24</v>
      </c>
      <c r="R8" s="98">
        <v>19455.239999999998</v>
      </c>
      <c r="S8"/>
      <c r="T8" s="11" t="s">
        <v>43</v>
      </c>
      <c r="U8" s="117">
        <v>2014</v>
      </c>
      <c r="V8" s="110">
        <v>6</v>
      </c>
      <c r="W8" s="110">
        <v>70490</v>
      </c>
      <c r="X8" s="110">
        <v>7049</v>
      </c>
      <c r="Y8" s="110">
        <v>0</v>
      </c>
      <c r="Z8" s="110">
        <v>12406</v>
      </c>
      <c r="AA8" s="110">
        <v>19455</v>
      </c>
      <c r="AB8" s="110">
        <v>11748</v>
      </c>
      <c r="AC8" s="110"/>
    </row>
    <row r="9" spans="1:36" ht="15" thickBot="1">
      <c r="A9" s="88">
        <v>2014</v>
      </c>
      <c r="B9" s="93" t="s">
        <v>40</v>
      </c>
      <c r="C9" s="94">
        <v>37</v>
      </c>
      <c r="D9" s="95">
        <v>350334.5</v>
      </c>
      <c r="E9" s="95">
        <v>35033.449999999997</v>
      </c>
      <c r="F9" s="95">
        <v>0</v>
      </c>
      <c r="G9" s="95">
        <v>61658.86</v>
      </c>
      <c r="H9" s="96">
        <v>96692.31</v>
      </c>
      <c r="I9" s="107"/>
      <c r="K9" t="s">
        <v>39</v>
      </c>
      <c r="L9" s="83">
        <v>2010</v>
      </c>
      <c r="M9" s="98">
        <v>53</v>
      </c>
      <c r="N9" s="98">
        <v>461640.43000000005</v>
      </c>
      <c r="O9" s="98">
        <v>46164.05</v>
      </c>
      <c r="P9" s="98">
        <v>26500</v>
      </c>
      <c r="Q9" s="98">
        <v>85488.72</v>
      </c>
      <c r="R9" s="98">
        <v>158152.76</v>
      </c>
      <c r="S9"/>
      <c r="T9" s="11" t="s">
        <v>39</v>
      </c>
      <c r="U9" s="117">
        <v>2010</v>
      </c>
      <c r="V9" s="110">
        <v>53</v>
      </c>
      <c r="W9" s="110">
        <v>461640</v>
      </c>
      <c r="X9" s="110">
        <v>46164</v>
      </c>
      <c r="Y9" s="110">
        <v>26500</v>
      </c>
      <c r="Z9" s="110">
        <v>85489</v>
      </c>
      <c r="AA9" s="110">
        <v>158153</v>
      </c>
      <c r="AB9" s="110">
        <v>8710</v>
      </c>
      <c r="AC9" s="110"/>
      <c r="AD9" s="82" t="s">
        <v>1399</v>
      </c>
      <c r="AE9" s="82" t="s">
        <v>1378</v>
      </c>
      <c r="AF9"/>
      <c r="AG9"/>
      <c r="AH9"/>
      <c r="AI9"/>
      <c r="AJ9"/>
    </row>
    <row r="10" spans="1:36" ht="15" thickBot="1">
      <c r="A10" s="88">
        <v>2014</v>
      </c>
      <c r="B10" s="93" t="s">
        <v>39</v>
      </c>
      <c r="C10" s="94">
        <v>36</v>
      </c>
      <c r="D10" s="95">
        <v>283999.84000000003</v>
      </c>
      <c r="E10" s="95">
        <v>28399.93</v>
      </c>
      <c r="F10" s="95">
        <v>0</v>
      </c>
      <c r="G10" s="95">
        <v>49983.87</v>
      </c>
      <c r="H10" s="96">
        <v>78383.8</v>
      </c>
      <c r="I10" s="107"/>
      <c r="K10"/>
      <c r="L10" s="83">
        <v>2011</v>
      </c>
      <c r="M10" s="98">
        <v>89</v>
      </c>
      <c r="N10" s="98">
        <v>868831.80999999994</v>
      </c>
      <c r="O10" s="98">
        <v>86883.180000000008</v>
      </c>
      <c r="P10" s="98">
        <v>26000</v>
      </c>
      <c r="Q10" s="98">
        <v>157074.39000000001</v>
      </c>
      <c r="R10" s="98">
        <v>269957.58</v>
      </c>
      <c r="S10"/>
      <c r="T10" s="11" t="s">
        <v>39</v>
      </c>
      <c r="U10" s="117">
        <v>2011</v>
      </c>
      <c r="V10" s="110">
        <v>89</v>
      </c>
      <c r="W10" s="110">
        <v>868832</v>
      </c>
      <c r="X10" s="110">
        <v>86883</v>
      </c>
      <c r="Y10" s="110">
        <v>26000</v>
      </c>
      <c r="Z10" s="110">
        <v>157074</v>
      </c>
      <c r="AA10" s="110">
        <v>269958</v>
      </c>
      <c r="AB10" s="110">
        <v>9762</v>
      </c>
      <c r="AC10" s="110"/>
      <c r="AD10" s="82" t="s">
        <v>1377</v>
      </c>
      <c r="AE10" s="83">
        <v>2010</v>
      </c>
      <c r="AF10" s="83">
        <v>2011</v>
      </c>
      <c r="AG10" s="83">
        <v>2012</v>
      </c>
      <c r="AH10" s="83">
        <v>2013</v>
      </c>
      <c r="AI10" s="83">
        <v>2014</v>
      </c>
      <c r="AJ10" s="114" t="s">
        <v>23</v>
      </c>
    </row>
    <row r="11" spans="1:36" ht="15" thickBot="1">
      <c r="A11" s="88">
        <v>2014</v>
      </c>
      <c r="B11" s="93" t="s">
        <v>44</v>
      </c>
      <c r="C11" s="94">
        <v>35</v>
      </c>
      <c r="D11" s="95">
        <v>8175.27</v>
      </c>
      <c r="E11" s="95">
        <v>817.3</v>
      </c>
      <c r="F11" s="95">
        <v>0</v>
      </c>
      <c r="G11" s="95">
        <v>1438.65</v>
      </c>
      <c r="H11" s="96">
        <v>2255.9499999999998</v>
      </c>
      <c r="I11" s="107"/>
      <c r="K11"/>
      <c r="L11" s="83">
        <v>2012</v>
      </c>
      <c r="M11" s="98">
        <v>119</v>
      </c>
      <c r="N11" s="98">
        <v>1272101.95</v>
      </c>
      <c r="O11" s="98">
        <v>125858.95000000001</v>
      </c>
      <c r="P11" s="98">
        <v>1500</v>
      </c>
      <c r="Q11" s="98">
        <v>221751.8</v>
      </c>
      <c r="R11" s="98">
        <v>349110.75</v>
      </c>
      <c r="S11"/>
      <c r="T11" s="11" t="s">
        <v>39</v>
      </c>
      <c r="U11" s="117">
        <v>2012</v>
      </c>
      <c r="V11" s="110">
        <v>119</v>
      </c>
      <c r="W11" s="110">
        <v>1272102</v>
      </c>
      <c r="X11" s="110">
        <v>125859</v>
      </c>
      <c r="Y11" s="110">
        <v>1500</v>
      </c>
      <c r="Z11" s="110">
        <v>221752</v>
      </c>
      <c r="AA11" s="110">
        <v>349111</v>
      </c>
      <c r="AB11" s="110">
        <v>10690</v>
      </c>
      <c r="AC11" s="110"/>
      <c r="AD11" s="4" t="s">
        <v>39</v>
      </c>
      <c r="AE11" s="98">
        <v>8710</v>
      </c>
      <c r="AF11" s="98">
        <v>9762</v>
      </c>
      <c r="AG11" s="98">
        <v>10690</v>
      </c>
      <c r="AH11" s="98">
        <v>10135</v>
      </c>
      <c r="AI11" s="98">
        <v>9988</v>
      </c>
      <c r="AJ11" s="98">
        <v>9857</v>
      </c>
    </row>
    <row r="12" spans="1:36" ht="15" thickBot="1">
      <c r="A12" s="88">
        <v>2014</v>
      </c>
      <c r="B12" s="93" t="s">
        <v>45</v>
      </c>
      <c r="C12" s="94">
        <v>34</v>
      </c>
      <c r="D12" s="95">
        <v>1439753.99</v>
      </c>
      <c r="E12" s="95">
        <v>143975.26999999999</v>
      </c>
      <c r="F12" s="95">
        <v>13500</v>
      </c>
      <c r="G12" s="95">
        <v>255556.51</v>
      </c>
      <c r="H12" s="96">
        <v>413031.78</v>
      </c>
      <c r="I12" s="107"/>
      <c r="K12"/>
      <c r="L12" s="83">
        <v>2013</v>
      </c>
      <c r="M12" s="98">
        <v>268</v>
      </c>
      <c r="N12" s="98">
        <v>2716091.67</v>
      </c>
      <c r="O12" s="98">
        <v>269432.85000000003</v>
      </c>
      <c r="P12" s="98">
        <v>2000</v>
      </c>
      <c r="Q12" s="98">
        <v>474520.19999999995</v>
      </c>
      <c r="R12" s="98">
        <v>745953.04999999993</v>
      </c>
      <c r="S12"/>
      <c r="T12" s="11" t="s">
        <v>39</v>
      </c>
      <c r="U12" s="117">
        <v>2013</v>
      </c>
      <c r="V12" s="110">
        <v>268</v>
      </c>
      <c r="W12" s="110">
        <v>2716092</v>
      </c>
      <c r="X12" s="110">
        <v>269433</v>
      </c>
      <c r="Y12" s="110">
        <v>2000</v>
      </c>
      <c r="Z12" s="110">
        <v>474520</v>
      </c>
      <c r="AA12" s="110">
        <v>745953</v>
      </c>
      <c r="AB12" s="110">
        <v>10135</v>
      </c>
      <c r="AC12" s="110"/>
      <c r="AD12" s="4" t="s">
        <v>35</v>
      </c>
      <c r="AE12" s="98">
        <v>13024</v>
      </c>
      <c r="AF12" s="98">
        <v>15239</v>
      </c>
      <c r="AG12" s="98">
        <v>17365</v>
      </c>
      <c r="AH12" s="98">
        <v>17614</v>
      </c>
      <c r="AI12" s="98">
        <v>18392</v>
      </c>
      <c r="AJ12" s="98">
        <v>16326.8</v>
      </c>
    </row>
    <row r="13" spans="1:36" ht="15" thickBot="1">
      <c r="A13" s="88">
        <v>2014</v>
      </c>
      <c r="B13" s="93" t="s">
        <v>50</v>
      </c>
      <c r="C13" s="94">
        <v>34</v>
      </c>
      <c r="D13" s="95">
        <v>218925.4</v>
      </c>
      <c r="E13" s="95">
        <v>21892.54</v>
      </c>
      <c r="F13" s="95">
        <v>0</v>
      </c>
      <c r="G13" s="95">
        <v>38530.75</v>
      </c>
      <c r="H13" s="96">
        <v>60423.29</v>
      </c>
      <c r="I13" s="107"/>
      <c r="K13"/>
      <c r="L13" s="83">
        <v>2014</v>
      </c>
      <c r="M13" s="98">
        <v>165</v>
      </c>
      <c r="N13" s="98">
        <v>1648031.04</v>
      </c>
      <c r="O13" s="98">
        <v>163847.82</v>
      </c>
      <c r="P13" s="98">
        <v>500</v>
      </c>
      <c r="Q13" s="98">
        <v>288452.2</v>
      </c>
      <c r="R13" s="98">
        <v>452800.01999999996</v>
      </c>
      <c r="S13"/>
      <c r="T13" s="11" t="s">
        <v>39</v>
      </c>
      <c r="U13" s="117">
        <v>2014</v>
      </c>
      <c r="V13" s="110">
        <v>165</v>
      </c>
      <c r="W13" s="110">
        <v>1648031</v>
      </c>
      <c r="X13" s="110">
        <v>163848</v>
      </c>
      <c r="Y13" s="110">
        <v>500</v>
      </c>
      <c r="Z13" s="110">
        <v>288452</v>
      </c>
      <c r="AA13" s="110">
        <v>452800</v>
      </c>
      <c r="AB13" s="110">
        <v>9988</v>
      </c>
      <c r="AC13" s="110"/>
      <c r="AD13" s="4" t="s">
        <v>40</v>
      </c>
      <c r="AE13" s="98">
        <v>7200</v>
      </c>
      <c r="AF13" s="98">
        <v>9722</v>
      </c>
      <c r="AG13" s="98">
        <v>10055</v>
      </c>
      <c r="AH13" s="98">
        <v>9753</v>
      </c>
      <c r="AI13" s="98">
        <v>11141</v>
      </c>
      <c r="AJ13" s="98">
        <v>9574.2000000000007</v>
      </c>
    </row>
    <row r="14" spans="1:36" ht="15" thickBot="1">
      <c r="A14" s="88">
        <v>2014</v>
      </c>
      <c r="B14" s="93" t="s">
        <v>36</v>
      </c>
      <c r="C14" s="94">
        <v>26</v>
      </c>
      <c r="D14" s="95">
        <v>211376</v>
      </c>
      <c r="E14" s="95">
        <v>21137.599999999999</v>
      </c>
      <c r="F14" s="95">
        <v>0</v>
      </c>
      <c r="G14" s="95">
        <v>37202.11</v>
      </c>
      <c r="H14" s="96">
        <v>58339.71</v>
      </c>
      <c r="I14" s="107"/>
      <c r="K14" t="s">
        <v>35</v>
      </c>
      <c r="L14" s="83">
        <v>2010</v>
      </c>
      <c r="M14" s="98">
        <v>85</v>
      </c>
      <c r="N14" s="98">
        <v>1107050.52</v>
      </c>
      <c r="O14" s="98">
        <v>110705.04999999999</v>
      </c>
      <c r="P14" s="98">
        <v>42500</v>
      </c>
      <c r="Q14" s="98">
        <v>201640.88999999998</v>
      </c>
      <c r="R14" s="98">
        <v>354845.94</v>
      </c>
      <c r="S14"/>
      <c r="T14" s="11" t="s">
        <v>35</v>
      </c>
      <c r="U14" s="117">
        <v>2010</v>
      </c>
      <c r="V14" s="110">
        <v>85</v>
      </c>
      <c r="W14" s="110">
        <v>1107051</v>
      </c>
      <c r="X14" s="110">
        <v>110705</v>
      </c>
      <c r="Y14" s="110">
        <v>42500</v>
      </c>
      <c r="Z14" s="110">
        <v>201641</v>
      </c>
      <c r="AA14" s="110">
        <v>354846</v>
      </c>
      <c r="AB14" s="110">
        <v>13024</v>
      </c>
      <c r="AC14" s="110"/>
      <c r="AD14" s="4" t="s">
        <v>41</v>
      </c>
      <c r="AE14" s="98">
        <v>6816</v>
      </c>
      <c r="AF14" s="98">
        <v>6377</v>
      </c>
      <c r="AG14" s="98">
        <v>6642</v>
      </c>
      <c r="AH14" s="98">
        <v>6652</v>
      </c>
      <c r="AI14" s="98">
        <v>6009</v>
      </c>
      <c r="AJ14" s="98">
        <v>6499.2</v>
      </c>
    </row>
    <row r="15" spans="1:36" ht="15" thickBot="1">
      <c r="A15" s="88">
        <v>2014</v>
      </c>
      <c r="B15" s="93" t="s">
        <v>37</v>
      </c>
      <c r="C15" s="94">
        <v>24</v>
      </c>
      <c r="D15" s="95">
        <v>278761.56</v>
      </c>
      <c r="E15" s="95">
        <v>27876.15</v>
      </c>
      <c r="F15" s="95">
        <v>0</v>
      </c>
      <c r="G15" s="95">
        <v>49061.96</v>
      </c>
      <c r="H15" s="96">
        <v>76938.11</v>
      </c>
      <c r="I15" s="107"/>
      <c r="K15"/>
      <c r="L15" s="83">
        <v>2011</v>
      </c>
      <c r="M15" s="98">
        <v>363</v>
      </c>
      <c r="N15" s="98">
        <v>5531676.3300000001</v>
      </c>
      <c r="O15" s="98">
        <v>551682.63</v>
      </c>
      <c r="P15" s="98">
        <v>64000</v>
      </c>
      <c r="Q15" s="98">
        <v>981201.44</v>
      </c>
      <c r="R15" s="98">
        <v>1596884.07</v>
      </c>
      <c r="S15"/>
      <c r="T15" s="11" t="s">
        <v>35</v>
      </c>
      <c r="U15" s="117">
        <v>2011</v>
      </c>
      <c r="V15" s="110">
        <v>363</v>
      </c>
      <c r="W15" s="110">
        <v>5531676</v>
      </c>
      <c r="X15" s="110">
        <v>551683</v>
      </c>
      <c r="Y15" s="110">
        <v>64000</v>
      </c>
      <c r="Z15" s="110">
        <v>981201</v>
      </c>
      <c r="AA15" s="110">
        <v>1596884</v>
      </c>
      <c r="AB15" s="110">
        <v>15239</v>
      </c>
      <c r="AC15" s="110"/>
      <c r="AD15" s="4" t="s">
        <v>52</v>
      </c>
      <c r="AE15" s="98">
        <v>10235</v>
      </c>
      <c r="AF15" s="98">
        <v>8699</v>
      </c>
      <c r="AG15" s="98">
        <v>8806</v>
      </c>
      <c r="AH15" s="98">
        <v>7985</v>
      </c>
      <c r="AI15" s="98">
        <v>9689</v>
      </c>
      <c r="AJ15" s="98">
        <v>9082.7999999999993</v>
      </c>
    </row>
    <row r="16" spans="1:36" ht="15" thickBot="1">
      <c r="A16" s="88">
        <v>2014</v>
      </c>
      <c r="B16" s="93" t="s">
        <v>37</v>
      </c>
      <c r="C16" s="94">
        <v>21</v>
      </c>
      <c r="D16" s="95">
        <v>182603.7</v>
      </c>
      <c r="E16" s="95">
        <v>18260.34</v>
      </c>
      <c r="F16" s="95">
        <v>0</v>
      </c>
      <c r="G16" s="95">
        <v>32138.15</v>
      </c>
      <c r="H16" s="96">
        <v>50398.49</v>
      </c>
      <c r="I16" s="107"/>
      <c r="K16"/>
      <c r="L16" s="83">
        <v>2012</v>
      </c>
      <c r="M16" s="98">
        <v>420</v>
      </c>
      <c r="N16" s="98">
        <v>7293488.79</v>
      </c>
      <c r="O16" s="98">
        <v>719914.74000000011</v>
      </c>
      <c r="P16" s="98">
        <v>25500</v>
      </c>
      <c r="Q16" s="98">
        <v>1271129.7000000002</v>
      </c>
      <c r="R16" s="98">
        <v>2016544.44</v>
      </c>
      <c r="S16"/>
      <c r="T16" s="11" t="s">
        <v>35</v>
      </c>
      <c r="U16" s="117">
        <v>2012</v>
      </c>
      <c r="V16" s="110">
        <v>420</v>
      </c>
      <c r="W16" s="110">
        <v>7293489</v>
      </c>
      <c r="X16" s="110">
        <v>719915</v>
      </c>
      <c r="Y16" s="110">
        <v>25500</v>
      </c>
      <c r="Z16" s="110">
        <v>1271130</v>
      </c>
      <c r="AA16" s="110">
        <v>2016544</v>
      </c>
      <c r="AB16" s="110">
        <v>17365</v>
      </c>
      <c r="AC16" s="110"/>
      <c r="AD16" s="4" t="s">
        <v>38</v>
      </c>
      <c r="AE16" s="98">
        <v>9181</v>
      </c>
      <c r="AF16" s="98">
        <v>12814</v>
      </c>
      <c r="AG16" s="98">
        <v>17972</v>
      </c>
      <c r="AH16" s="98">
        <v>14125</v>
      </c>
      <c r="AI16" s="98">
        <v>18615</v>
      </c>
      <c r="AJ16" s="98">
        <v>14541.4</v>
      </c>
    </row>
    <row r="17" spans="1:36" ht="15" thickBot="1">
      <c r="A17" s="88">
        <v>2014</v>
      </c>
      <c r="B17" s="93" t="s">
        <v>42</v>
      </c>
      <c r="C17" s="90">
        <v>19</v>
      </c>
      <c r="D17" s="91">
        <v>145854.31</v>
      </c>
      <c r="E17" s="91">
        <v>14585.42</v>
      </c>
      <c r="F17" s="91">
        <v>0</v>
      </c>
      <c r="G17" s="91">
        <v>25670.29</v>
      </c>
      <c r="H17" s="92">
        <v>40255.71</v>
      </c>
      <c r="I17" s="107"/>
      <c r="K17"/>
      <c r="L17" s="83">
        <v>2013</v>
      </c>
      <c r="M17" s="98">
        <v>367</v>
      </c>
      <c r="N17" s="98">
        <v>6464374.6200000001</v>
      </c>
      <c r="O17" s="98">
        <v>625584.12</v>
      </c>
      <c r="P17" s="98">
        <v>21000</v>
      </c>
      <c r="Q17" s="98">
        <v>1107996.73</v>
      </c>
      <c r="R17" s="98">
        <v>1754580.85</v>
      </c>
      <c r="S17"/>
      <c r="T17" s="11" t="s">
        <v>35</v>
      </c>
      <c r="U17" s="117">
        <v>2013</v>
      </c>
      <c r="V17" s="110">
        <v>367</v>
      </c>
      <c r="W17" s="110">
        <v>6464375</v>
      </c>
      <c r="X17" s="110">
        <v>625584</v>
      </c>
      <c r="Y17" s="110">
        <v>21000</v>
      </c>
      <c r="Z17" s="110">
        <v>1107997</v>
      </c>
      <c r="AA17" s="110">
        <v>1754581</v>
      </c>
      <c r="AB17" s="110">
        <v>17614</v>
      </c>
      <c r="AC17" s="110"/>
      <c r="AD17" s="4" t="s">
        <v>44</v>
      </c>
      <c r="AE17" s="98">
        <v>2130</v>
      </c>
      <c r="AF17" s="98">
        <v>1808</v>
      </c>
      <c r="AG17" s="98">
        <v>880</v>
      </c>
      <c r="AH17" s="98">
        <v>789</v>
      </c>
      <c r="AI17" s="98">
        <v>285</v>
      </c>
      <c r="AJ17" s="98">
        <v>1178.4000000000001</v>
      </c>
    </row>
    <row r="18" spans="1:36" ht="15" thickBot="1">
      <c r="A18" s="88">
        <v>2014</v>
      </c>
      <c r="B18" s="93" t="s">
        <v>54</v>
      </c>
      <c r="C18" s="94">
        <v>10</v>
      </c>
      <c r="D18" s="95">
        <v>220848</v>
      </c>
      <c r="E18" s="95">
        <v>22084.799999999999</v>
      </c>
      <c r="F18" s="95">
        <v>1000</v>
      </c>
      <c r="G18" s="95">
        <v>39029.22</v>
      </c>
      <c r="H18" s="96">
        <v>62114.02</v>
      </c>
      <c r="I18" s="107"/>
      <c r="K18"/>
      <c r="L18" s="83">
        <v>2014</v>
      </c>
      <c r="M18" s="98">
        <v>275</v>
      </c>
      <c r="N18" s="98">
        <v>5057925.38</v>
      </c>
      <c r="O18" s="98">
        <v>495067.1</v>
      </c>
      <c r="P18" s="98">
        <v>11500</v>
      </c>
      <c r="Q18" s="98">
        <v>873157.44000000006</v>
      </c>
      <c r="R18" s="98">
        <v>1379724.54</v>
      </c>
      <c r="S18"/>
      <c r="T18" s="11" t="s">
        <v>35</v>
      </c>
      <c r="U18" s="117">
        <v>2014</v>
      </c>
      <c r="V18" s="110">
        <v>275</v>
      </c>
      <c r="W18" s="110">
        <v>5057925</v>
      </c>
      <c r="X18" s="110">
        <v>495067</v>
      </c>
      <c r="Y18" s="110">
        <v>11500</v>
      </c>
      <c r="Z18" s="110">
        <v>873157</v>
      </c>
      <c r="AA18" s="110">
        <v>1379725</v>
      </c>
      <c r="AB18" s="110">
        <v>18392</v>
      </c>
      <c r="AC18" s="110"/>
      <c r="AD18" s="4" t="s">
        <v>42</v>
      </c>
      <c r="AE18" s="98">
        <v>8445</v>
      </c>
      <c r="AF18" s="98">
        <v>9338</v>
      </c>
      <c r="AG18" s="98">
        <v>10766</v>
      </c>
      <c r="AH18" s="98">
        <v>12686</v>
      </c>
      <c r="AI18" s="98">
        <v>10866</v>
      </c>
      <c r="AJ18" s="98">
        <v>10420.200000000001</v>
      </c>
    </row>
    <row r="19" spans="1:36" ht="15" thickBot="1">
      <c r="A19" s="88">
        <v>2014</v>
      </c>
      <c r="B19" s="93" t="s">
        <v>54</v>
      </c>
      <c r="C19" s="94">
        <v>9</v>
      </c>
      <c r="D19" s="95">
        <v>72874.52</v>
      </c>
      <c r="E19" s="95">
        <v>7287.44</v>
      </c>
      <c r="F19" s="95">
        <v>0</v>
      </c>
      <c r="G19" s="95">
        <v>12825.87</v>
      </c>
      <c r="H19" s="96">
        <v>20113.310000000001</v>
      </c>
      <c r="I19" s="107"/>
      <c r="K19" t="s">
        <v>59</v>
      </c>
      <c r="L19" s="83">
        <v>2012</v>
      </c>
      <c r="M19" s="98">
        <v>2</v>
      </c>
      <c r="N19" s="98">
        <v>13300</v>
      </c>
      <c r="O19" s="98">
        <v>1330</v>
      </c>
      <c r="P19" s="98">
        <v>0</v>
      </c>
      <c r="Q19" s="98">
        <v>2340.8000000000002</v>
      </c>
      <c r="R19" s="98">
        <v>3670.8</v>
      </c>
      <c r="S19"/>
      <c r="T19" s="11" t="s">
        <v>59</v>
      </c>
      <c r="U19" s="117">
        <v>2012</v>
      </c>
      <c r="V19" s="110">
        <v>2</v>
      </c>
      <c r="W19" s="110">
        <v>13300</v>
      </c>
      <c r="X19" s="110">
        <v>1330</v>
      </c>
      <c r="Y19" s="110">
        <v>0</v>
      </c>
      <c r="Z19" s="110">
        <v>2341</v>
      </c>
      <c r="AA19" s="110">
        <v>3671</v>
      </c>
      <c r="AB19" s="110">
        <v>6650</v>
      </c>
      <c r="AC19" s="110"/>
      <c r="AD19" s="4" t="s">
        <v>45</v>
      </c>
      <c r="AE19" s="98">
        <v>11458</v>
      </c>
      <c r="AF19" s="98">
        <v>28271</v>
      </c>
      <c r="AG19" s="98">
        <v>42469</v>
      </c>
      <c r="AH19" s="98">
        <v>38008</v>
      </c>
      <c r="AI19" s="98">
        <v>41152</v>
      </c>
      <c r="AJ19" s="98">
        <v>32271.599999999999</v>
      </c>
    </row>
    <row r="20" spans="1:36" ht="15" thickBot="1">
      <c r="A20" s="88">
        <v>2014</v>
      </c>
      <c r="B20" s="93" t="s">
        <v>40</v>
      </c>
      <c r="C20" s="94">
        <v>8</v>
      </c>
      <c r="D20" s="95">
        <v>151002.5</v>
      </c>
      <c r="E20" s="95">
        <v>15100.25</v>
      </c>
      <c r="F20" s="95">
        <v>0</v>
      </c>
      <c r="G20" s="95">
        <v>26576.44</v>
      </c>
      <c r="H20" s="96">
        <v>41676.69</v>
      </c>
      <c r="I20" s="107"/>
      <c r="K20"/>
      <c r="L20" s="83">
        <v>2013</v>
      </c>
      <c r="M20" s="98">
        <v>11</v>
      </c>
      <c r="N20" s="98">
        <v>72250</v>
      </c>
      <c r="O20" s="98">
        <v>7225</v>
      </c>
      <c r="P20" s="98">
        <v>0</v>
      </c>
      <c r="Q20" s="98">
        <v>12716</v>
      </c>
      <c r="R20" s="98">
        <v>19941</v>
      </c>
      <c r="S20"/>
      <c r="T20" s="11" t="s">
        <v>59</v>
      </c>
      <c r="U20" s="117">
        <v>2013</v>
      </c>
      <c r="V20" s="110">
        <v>11</v>
      </c>
      <c r="W20" s="110">
        <v>72250</v>
      </c>
      <c r="X20" s="110">
        <v>7225</v>
      </c>
      <c r="Y20" s="110">
        <v>0</v>
      </c>
      <c r="Z20" s="110">
        <v>12716</v>
      </c>
      <c r="AA20" s="110">
        <v>19941</v>
      </c>
      <c r="AB20" s="110">
        <v>6568</v>
      </c>
      <c r="AC20" s="110"/>
      <c r="AD20" s="4" t="s">
        <v>36</v>
      </c>
      <c r="AE20" s="98">
        <v>9383</v>
      </c>
      <c r="AF20" s="98">
        <v>10775</v>
      </c>
      <c r="AG20" s="98">
        <v>12069</v>
      </c>
      <c r="AH20" s="98">
        <v>11203</v>
      </c>
      <c r="AI20" s="98">
        <v>12395</v>
      </c>
      <c r="AJ20" s="98">
        <v>11165</v>
      </c>
    </row>
    <row r="21" spans="1:36" ht="15" thickBot="1">
      <c r="A21" s="88">
        <v>2014</v>
      </c>
      <c r="B21" s="93" t="s">
        <v>61</v>
      </c>
      <c r="C21" s="94">
        <v>8</v>
      </c>
      <c r="D21" s="95">
        <v>84387.08</v>
      </c>
      <c r="E21" s="95">
        <v>8438.66</v>
      </c>
      <c r="F21" s="95">
        <v>1000</v>
      </c>
      <c r="G21" s="95">
        <v>15012.08</v>
      </c>
      <c r="H21" s="96">
        <v>24450.74</v>
      </c>
      <c r="I21" s="107"/>
      <c r="K21" t="s">
        <v>40</v>
      </c>
      <c r="L21" s="83">
        <v>2010</v>
      </c>
      <c r="M21" s="98">
        <v>20</v>
      </c>
      <c r="N21" s="98">
        <v>144000</v>
      </c>
      <c r="O21" s="98">
        <v>14400</v>
      </c>
      <c r="P21" s="98">
        <v>10000</v>
      </c>
      <c r="Q21" s="98">
        <v>26944</v>
      </c>
      <c r="R21" s="98">
        <v>51344</v>
      </c>
      <c r="S21"/>
      <c r="T21" s="11" t="s">
        <v>40</v>
      </c>
      <c r="U21" s="117">
        <v>2010</v>
      </c>
      <c r="V21" s="110">
        <v>20</v>
      </c>
      <c r="W21" s="110">
        <v>144000</v>
      </c>
      <c r="X21" s="110">
        <v>14400</v>
      </c>
      <c r="Y21" s="110">
        <v>10000</v>
      </c>
      <c r="Z21" s="110">
        <v>26944</v>
      </c>
      <c r="AA21" s="110">
        <v>51344</v>
      </c>
      <c r="AB21" s="110">
        <v>7200</v>
      </c>
      <c r="AC21" s="110"/>
      <c r="AD21" s="4" t="s">
        <v>50</v>
      </c>
      <c r="AE21" s="98">
        <v>7416</v>
      </c>
      <c r="AF21" s="98">
        <v>8123</v>
      </c>
      <c r="AG21" s="98">
        <v>7352</v>
      </c>
      <c r="AH21" s="98">
        <v>7330</v>
      </c>
      <c r="AI21" s="98">
        <v>7756</v>
      </c>
      <c r="AJ21" s="98">
        <v>7595.4</v>
      </c>
    </row>
    <row r="22" spans="1:36" ht="15" thickBot="1">
      <c r="A22" s="88">
        <v>2014</v>
      </c>
      <c r="B22" s="93" t="s">
        <v>41</v>
      </c>
      <c r="C22" s="94">
        <v>7</v>
      </c>
      <c r="D22" s="95">
        <v>46191.41</v>
      </c>
      <c r="E22" s="95">
        <v>4619.13</v>
      </c>
      <c r="F22" s="95">
        <v>0</v>
      </c>
      <c r="G22" s="95">
        <v>8129.67</v>
      </c>
      <c r="H22" s="96">
        <v>12748.8</v>
      </c>
      <c r="I22" s="107"/>
      <c r="K22"/>
      <c r="L22" s="83">
        <v>2011</v>
      </c>
      <c r="M22" s="98">
        <v>4</v>
      </c>
      <c r="N22" s="98">
        <v>38886</v>
      </c>
      <c r="O22" s="98">
        <v>3888.6</v>
      </c>
      <c r="P22" s="98">
        <v>500</v>
      </c>
      <c r="Q22" s="98">
        <v>6923.94</v>
      </c>
      <c r="R22" s="98">
        <v>11312.54</v>
      </c>
      <c r="S22"/>
      <c r="T22" s="11" t="s">
        <v>40</v>
      </c>
      <c r="U22" s="117">
        <v>2011</v>
      </c>
      <c r="V22" s="110">
        <v>4</v>
      </c>
      <c r="W22" s="110">
        <v>38886</v>
      </c>
      <c r="X22" s="110">
        <v>3889</v>
      </c>
      <c r="Y22" s="110">
        <v>500</v>
      </c>
      <c r="Z22" s="110">
        <v>6924</v>
      </c>
      <c r="AA22" s="110">
        <v>11313</v>
      </c>
      <c r="AB22" s="110">
        <v>9722</v>
      </c>
      <c r="AC22" s="110"/>
      <c r="AD22" s="4" t="s">
        <v>53</v>
      </c>
      <c r="AE22" s="98"/>
      <c r="AF22" s="98">
        <v>14610</v>
      </c>
      <c r="AG22" s="98">
        <v>22213</v>
      </c>
      <c r="AH22" s="98">
        <v>5913</v>
      </c>
      <c r="AI22" s="98">
        <v>37388</v>
      </c>
      <c r="AJ22" s="98">
        <v>20031</v>
      </c>
    </row>
    <row r="23" spans="1:36" ht="15" thickBot="1">
      <c r="A23" s="88">
        <v>2014</v>
      </c>
      <c r="B23" s="93" t="s">
        <v>42</v>
      </c>
      <c r="C23" s="94">
        <v>6</v>
      </c>
      <c r="D23" s="95">
        <v>125803.97</v>
      </c>
      <c r="E23" s="95">
        <v>12580.38</v>
      </c>
      <c r="F23" s="95">
        <v>1500</v>
      </c>
      <c r="G23" s="95">
        <v>22381.48</v>
      </c>
      <c r="H23" s="96">
        <v>36461.86</v>
      </c>
      <c r="I23" s="107"/>
      <c r="K23"/>
      <c r="L23" s="83">
        <v>2012</v>
      </c>
      <c r="M23" s="98">
        <v>36</v>
      </c>
      <c r="N23" s="98">
        <v>361962.25</v>
      </c>
      <c r="O23" s="98">
        <v>36196.229999999996</v>
      </c>
      <c r="P23" s="98">
        <v>0</v>
      </c>
      <c r="Q23" s="98">
        <v>63705.36</v>
      </c>
      <c r="R23" s="98">
        <v>99901.58</v>
      </c>
      <c r="S23"/>
      <c r="T23" s="11" t="s">
        <v>40</v>
      </c>
      <c r="U23" s="117">
        <v>2012</v>
      </c>
      <c r="V23" s="110">
        <v>36</v>
      </c>
      <c r="W23" s="110">
        <v>361962</v>
      </c>
      <c r="X23" s="110">
        <v>36196</v>
      </c>
      <c r="Y23" s="110">
        <v>0</v>
      </c>
      <c r="Z23" s="110">
        <v>63705</v>
      </c>
      <c r="AA23" s="110">
        <v>99902</v>
      </c>
      <c r="AB23" s="110">
        <v>10055</v>
      </c>
      <c r="AC23" s="110"/>
      <c r="AD23" s="4" t="s">
        <v>54</v>
      </c>
      <c r="AE23" s="98"/>
      <c r="AF23" s="98">
        <v>16938</v>
      </c>
      <c r="AG23" s="98">
        <v>15911</v>
      </c>
      <c r="AH23" s="98">
        <v>14449</v>
      </c>
      <c r="AI23" s="98">
        <v>15459</v>
      </c>
      <c r="AJ23" s="98">
        <v>15689.25</v>
      </c>
    </row>
    <row r="24" spans="1:36" ht="15" thickBot="1">
      <c r="A24" s="88">
        <v>2014</v>
      </c>
      <c r="B24" s="93" t="s">
        <v>43</v>
      </c>
      <c r="C24" s="94">
        <v>4</v>
      </c>
      <c r="D24" s="95">
        <v>43300</v>
      </c>
      <c r="E24" s="95">
        <v>4330</v>
      </c>
      <c r="F24" s="95">
        <v>0</v>
      </c>
      <c r="G24" s="95">
        <v>7620.8</v>
      </c>
      <c r="H24" s="96">
        <v>11950.8</v>
      </c>
      <c r="I24" s="107"/>
      <c r="K24"/>
      <c r="L24" s="83">
        <v>2013</v>
      </c>
      <c r="M24" s="98">
        <v>38</v>
      </c>
      <c r="N24" s="98">
        <v>370598.35</v>
      </c>
      <c r="O24" s="98">
        <v>37059.83</v>
      </c>
      <c r="P24" s="98">
        <v>0</v>
      </c>
      <c r="Q24" s="98">
        <v>65225.279999999999</v>
      </c>
      <c r="R24" s="98">
        <v>102285.10999999999</v>
      </c>
      <c r="S24"/>
      <c r="T24" s="11" t="s">
        <v>40</v>
      </c>
      <c r="U24" s="117">
        <v>2013</v>
      </c>
      <c r="V24" s="110">
        <v>38</v>
      </c>
      <c r="W24" s="110">
        <v>370598</v>
      </c>
      <c r="X24" s="110">
        <v>37060</v>
      </c>
      <c r="Y24" s="110">
        <v>0</v>
      </c>
      <c r="Z24" s="110">
        <v>65225</v>
      </c>
      <c r="AA24" s="110">
        <v>102285</v>
      </c>
      <c r="AB24" s="110">
        <v>9753</v>
      </c>
      <c r="AC24" s="110"/>
      <c r="AD24" s="4" t="s">
        <v>37</v>
      </c>
      <c r="AE24" s="98">
        <v>9780</v>
      </c>
      <c r="AF24" s="98">
        <v>10552</v>
      </c>
      <c r="AG24" s="98">
        <v>11066</v>
      </c>
      <c r="AH24" s="98">
        <v>11328</v>
      </c>
      <c r="AI24" s="98">
        <v>10253</v>
      </c>
      <c r="AJ24" s="98">
        <v>10595.8</v>
      </c>
    </row>
    <row r="25" spans="1:36" ht="15" thickBot="1">
      <c r="A25" s="88">
        <v>2014</v>
      </c>
      <c r="B25" s="93" t="s">
        <v>52</v>
      </c>
      <c r="C25" s="94">
        <v>3</v>
      </c>
      <c r="D25" s="95">
        <v>31255</v>
      </c>
      <c r="E25" s="95">
        <v>3125.5</v>
      </c>
      <c r="F25" s="95">
        <v>0</v>
      </c>
      <c r="G25" s="95">
        <v>5500.88</v>
      </c>
      <c r="H25" s="96">
        <v>8626.3799999999992</v>
      </c>
      <c r="I25" s="107"/>
      <c r="K25"/>
      <c r="L25" s="83">
        <v>2014</v>
      </c>
      <c r="M25" s="98">
        <v>45</v>
      </c>
      <c r="N25" s="98">
        <v>501337</v>
      </c>
      <c r="O25" s="98">
        <v>50133.7</v>
      </c>
      <c r="P25" s="98">
        <v>0</v>
      </c>
      <c r="Q25" s="98">
        <v>88235.3</v>
      </c>
      <c r="R25" s="98">
        <v>138369</v>
      </c>
      <c r="S25"/>
      <c r="T25" s="11" t="s">
        <v>40</v>
      </c>
      <c r="U25" s="117">
        <v>2014</v>
      </c>
      <c r="V25" s="110">
        <v>45</v>
      </c>
      <c r="W25" s="110">
        <v>501337</v>
      </c>
      <c r="X25" s="110">
        <v>50134</v>
      </c>
      <c r="Y25" s="110">
        <v>0</v>
      </c>
      <c r="Z25" s="110">
        <v>88235</v>
      </c>
      <c r="AA25" s="110">
        <v>138369</v>
      </c>
      <c r="AB25" s="110">
        <v>11141</v>
      </c>
      <c r="AC25" s="110"/>
      <c r="AD25" s="4" t="s">
        <v>1391</v>
      </c>
      <c r="AE25" s="98">
        <v>7844.666666666667</v>
      </c>
      <c r="AF25" s="98">
        <v>11695.375</v>
      </c>
      <c r="AG25" s="98">
        <v>10433.571428571429</v>
      </c>
      <c r="AH25" s="98">
        <v>11537.666666666666</v>
      </c>
      <c r="AI25" s="98">
        <v>14470.714285714286</v>
      </c>
      <c r="AJ25" s="98">
        <v>11299.617647058823</v>
      </c>
    </row>
    <row r="26" spans="1:36" ht="15" thickBot="1">
      <c r="A26" s="88">
        <v>2014</v>
      </c>
      <c r="B26" s="93" t="s">
        <v>43</v>
      </c>
      <c r="C26" s="90">
        <v>2</v>
      </c>
      <c r="D26" s="91">
        <v>27190</v>
      </c>
      <c r="E26" s="91">
        <v>2719</v>
      </c>
      <c r="F26" s="91">
        <v>0</v>
      </c>
      <c r="G26" s="91">
        <v>4785.4399999999996</v>
      </c>
      <c r="H26" s="92">
        <v>7504.44</v>
      </c>
      <c r="I26" s="107"/>
      <c r="K26" t="s">
        <v>41</v>
      </c>
      <c r="L26" s="83">
        <v>2010</v>
      </c>
      <c r="M26" s="98">
        <v>30</v>
      </c>
      <c r="N26" s="98">
        <v>204471.16999999998</v>
      </c>
      <c r="O26" s="98">
        <v>20447.12</v>
      </c>
      <c r="P26" s="98">
        <v>15000</v>
      </c>
      <c r="Q26" s="98">
        <v>38386.93</v>
      </c>
      <c r="R26" s="98">
        <v>73834.040000000008</v>
      </c>
      <c r="S26"/>
      <c r="T26" s="11" t="s">
        <v>41</v>
      </c>
      <c r="U26" s="117">
        <v>2010</v>
      </c>
      <c r="V26" s="110">
        <v>30</v>
      </c>
      <c r="W26" s="110">
        <v>204471</v>
      </c>
      <c r="X26" s="110">
        <v>20447</v>
      </c>
      <c r="Y26" s="110">
        <v>15000</v>
      </c>
      <c r="Z26" s="110">
        <v>38387</v>
      </c>
      <c r="AA26" s="110">
        <v>73834</v>
      </c>
      <c r="AB26" s="110">
        <v>6816</v>
      </c>
      <c r="AC26" s="110"/>
      <c r="AD26" s="4" t="s">
        <v>23</v>
      </c>
      <c r="AE26" s="98">
        <v>8380.3333333333339</v>
      </c>
      <c r="AF26" s="98">
        <v>11663.227272727272</v>
      </c>
      <c r="AG26" s="98">
        <v>12728.142857142857</v>
      </c>
      <c r="AH26" s="98">
        <v>11859.8</v>
      </c>
      <c r="AI26" s="98">
        <v>14794.428571428571</v>
      </c>
      <c r="AJ26" s="98">
        <v>11986.343137254902</v>
      </c>
    </row>
    <row r="27" spans="1:36" ht="15" thickBot="1">
      <c r="A27" s="88">
        <v>2014</v>
      </c>
      <c r="B27" s="93" t="s">
        <v>41</v>
      </c>
      <c r="C27" s="94">
        <v>2</v>
      </c>
      <c r="D27" s="95">
        <v>7888.88</v>
      </c>
      <c r="E27" s="95">
        <v>788.88</v>
      </c>
      <c r="F27" s="95">
        <v>0</v>
      </c>
      <c r="G27" s="95">
        <v>1388.44</v>
      </c>
      <c r="H27" s="96">
        <v>2177.3200000000002</v>
      </c>
      <c r="I27" s="107"/>
      <c r="K27"/>
      <c r="L27" s="83">
        <v>2011</v>
      </c>
      <c r="M27" s="98">
        <v>63</v>
      </c>
      <c r="N27" s="98">
        <v>401779.4</v>
      </c>
      <c r="O27" s="98">
        <v>40177.94</v>
      </c>
      <c r="P27" s="98">
        <v>15500</v>
      </c>
      <c r="Q27" s="98">
        <v>73193.179999999993</v>
      </c>
      <c r="R27" s="98">
        <v>128871.12</v>
      </c>
      <c r="S27"/>
      <c r="T27" s="11" t="s">
        <v>41</v>
      </c>
      <c r="U27" s="117">
        <v>2011</v>
      </c>
      <c r="V27" s="110">
        <v>63</v>
      </c>
      <c r="W27" s="110">
        <v>401779</v>
      </c>
      <c r="X27" s="110">
        <v>40178</v>
      </c>
      <c r="Y27" s="110">
        <v>15500</v>
      </c>
      <c r="Z27" s="110">
        <v>73193</v>
      </c>
      <c r="AA27" s="110">
        <v>128871</v>
      </c>
      <c r="AB27" s="110">
        <v>6377</v>
      </c>
      <c r="AC27" s="110"/>
      <c r="AD27"/>
      <c r="AE27"/>
      <c r="AF27"/>
      <c r="AG27"/>
      <c r="AH27"/>
      <c r="AI27"/>
      <c r="AJ27"/>
    </row>
    <row r="28" spans="1:36" ht="15" thickBot="1">
      <c r="A28" s="88">
        <v>2014</v>
      </c>
      <c r="B28" s="93" t="s">
        <v>53</v>
      </c>
      <c r="C28" s="94">
        <v>2</v>
      </c>
      <c r="D28" s="95">
        <v>74775</v>
      </c>
      <c r="E28" s="95">
        <v>7477.5</v>
      </c>
      <c r="F28" s="95">
        <v>1000</v>
      </c>
      <c r="G28" s="95">
        <v>13320.4</v>
      </c>
      <c r="H28" s="96">
        <v>21797.9</v>
      </c>
      <c r="I28" s="107"/>
      <c r="K28"/>
      <c r="L28" s="83">
        <v>2012</v>
      </c>
      <c r="M28" s="98">
        <v>33</v>
      </c>
      <c r="N28" s="98">
        <v>219200.76</v>
      </c>
      <c r="O28" s="98">
        <v>21920.07</v>
      </c>
      <c r="P28" s="98">
        <v>0</v>
      </c>
      <c r="Q28" s="98">
        <v>38579.31</v>
      </c>
      <c r="R28" s="98">
        <v>60499.38</v>
      </c>
      <c r="S28"/>
      <c r="T28" s="11" t="s">
        <v>41</v>
      </c>
      <c r="U28" s="117">
        <v>2012</v>
      </c>
      <c r="V28" s="110">
        <v>33</v>
      </c>
      <c r="W28" s="110">
        <v>219201</v>
      </c>
      <c r="X28" s="110">
        <v>21920</v>
      </c>
      <c r="Y28" s="110">
        <v>0</v>
      </c>
      <c r="Z28" s="110">
        <v>38579</v>
      </c>
      <c r="AA28" s="110">
        <v>60499</v>
      </c>
      <c r="AB28" s="110">
        <v>6642</v>
      </c>
      <c r="AC28" s="110"/>
      <c r="AD28"/>
      <c r="AE28"/>
      <c r="AF28"/>
      <c r="AG28"/>
      <c r="AH28"/>
      <c r="AI28"/>
      <c r="AJ28"/>
    </row>
    <row r="29" spans="1:36" ht="15" thickBot="1">
      <c r="A29" s="88">
        <v>2014</v>
      </c>
      <c r="B29" s="93" t="s">
        <v>61</v>
      </c>
      <c r="C29" s="94">
        <v>2</v>
      </c>
      <c r="D29" s="95">
        <v>22361</v>
      </c>
      <c r="E29" s="95">
        <v>2236.1</v>
      </c>
      <c r="F29" s="95">
        <v>0</v>
      </c>
      <c r="G29" s="95">
        <v>3935.53</v>
      </c>
      <c r="H29" s="96">
        <v>6171.63</v>
      </c>
      <c r="I29" s="107"/>
      <c r="K29"/>
      <c r="L29" s="83">
        <v>2013</v>
      </c>
      <c r="M29" s="98">
        <v>20</v>
      </c>
      <c r="N29" s="98">
        <v>133047.45000000001</v>
      </c>
      <c r="O29" s="98">
        <v>13304.67</v>
      </c>
      <c r="P29" s="98">
        <v>0</v>
      </c>
      <c r="Q29" s="98">
        <v>23416.29</v>
      </c>
      <c r="R29" s="98">
        <v>36720.959999999999</v>
      </c>
      <c r="S29"/>
      <c r="T29" s="11" t="s">
        <v>41</v>
      </c>
      <c r="U29" s="117">
        <v>2013</v>
      </c>
      <c r="V29" s="110">
        <v>20</v>
      </c>
      <c r="W29" s="110">
        <v>133047</v>
      </c>
      <c r="X29" s="110">
        <v>13305</v>
      </c>
      <c r="Y29" s="110">
        <v>0</v>
      </c>
      <c r="Z29" s="110">
        <v>23416</v>
      </c>
      <c r="AA29" s="110">
        <v>36721</v>
      </c>
      <c r="AB29" s="110">
        <v>6652</v>
      </c>
      <c r="AC29" s="110"/>
      <c r="AD29"/>
      <c r="AE29"/>
      <c r="AF29"/>
      <c r="AG29"/>
      <c r="AH29"/>
      <c r="AI29"/>
      <c r="AJ29"/>
    </row>
    <row r="30" spans="1:36" ht="15" thickBot="1">
      <c r="A30" s="88">
        <v>2014</v>
      </c>
      <c r="B30" s="93" t="s">
        <v>52</v>
      </c>
      <c r="C30" s="94">
        <v>1</v>
      </c>
      <c r="D30" s="95">
        <v>7500</v>
      </c>
      <c r="E30" s="95">
        <v>750</v>
      </c>
      <c r="F30" s="95">
        <v>0</v>
      </c>
      <c r="G30" s="95">
        <v>1320</v>
      </c>
      <c r="H30" s="96">
        <v>2070</v>
      </c>
      <c r="I30" s="107"/>
      <c r="K30"/>
      <c r="L30" s="83">
        <v>2014</v>
      </c>
      <c r="M30" s="98">
        <v>9</v>
      </c>
      <c r="N30" s="98">
        <v>54080.29</v>
      </c>
      <c r="O30" s="98">
        <v>5408.01</v>
      </c>
      <c r="P30" s="98">
        <v>0</v>
      </c>
      <c r="Q30" s="98">
        <v>9518.11</v>
      </c>
      <c r="R30" s="98">
        <v>14926.119999999999</v>
      </c>
      <c r="S30"/>
      <c r="T30" s="11" t="s">
        <v>41</v>
      </c>
      <c r="U30" s="117">
        <v>2014</v>
      </c>
      <c r="V30" s="110">
        <v>9</v>
      </c>
      <c r="W30" s="110">
        <v>54080</v>
      </c>
      <c r="X30" s="110">
        <v>5408</v>
      </c>
      <c r="Y30" s="110">
        <v>0</v>
      </c>
      <c r="Z30" s="110">
        <v>9518</v>
      </c>
      <c r="AA30" s="110">
        <v>14926</v>
      </c>
      <c r="AB30" s="110">
        <v>6009</v>
      </c>
      <c r="AC30" s="110"/>
      <c r="AD30"/>
      <c r="AE30"/>
      <c r="AF30"/>
      <c r="AG30"/>
      <c r="AH30"/>
      <c r="AI30"/>
      <c r="AJ30"/>
    </row>
    <row r="31" spans="1:36" ht="15" thickBot="1">
      <c r="A31" s="88">
        <v>2014</v>
      </c>
      <c r="B31" s="93" t="s">
        <v>44</v>
      </c>
      <c r="C31" s="94">
        <v>1</v>
      </c>
      <c r="D31" s="95">
        <v>2066.87</v>
      </c>
      <c r="E31" s="95">
        <v>206.68</v>
      </c>
      <c r="F31" s="95">
        <v>0</v>
      </c>
      <c r="G31" s="95">
        <v>363.76</v>
      </c>
      <c r="H31" s="96">
        <v>570.44000000000005</v>
      </c>
      <c r="I31" s="107"/>
      <c r="K31" t="s">
        <v>56</v>
      </c>
      <c r="L31" s="83">
        <v>2011</v>
      </c>
      <c r="M31" s="98">
        <v>1</v>
      </c>
      <c r="N31" s="98">
        <v>5150</v>
      </c>
      <c r="O31" s="98">
        <v>515</v>
      </c>
      <c r="P31" s="98">
        <v>500</v>
      </c>
      <c r="Q31" s="98">
        <v>986.4</v>
      </c>
      <c r="R31" s="98">
        <v>2001.4</v>
      </c>
      <c r="S31"/>
      <c r="T31" s="11" t="s">
        <v>56</v>
      </c>
      <c r="U31" s="117">
        <v>2011</v>
      </c>
      <c r="V31" s="110">
        <v>1</v>
      </c>
      <c r="W31" s="110">
        <v>5150</v>
      </c>
      <c r="X31" s="110">
        <v>515</v>
      </c>
      <c r="Y31" s="110">
        <v>500</v>
      </c>
      <c r="Z31" s="110">
        <v>986</v>
      </c>
      <c r="AA31" s="110">
        <v>2001</v>
      </c>
      <c r="AB31" s="110">
        <v>5150</v>
      </c>
      <c r="AC31" s="110"/>
      <c r="AD31"/>
      <c r="AE31"/>
      <c r="AF31"/>
      <c r="AG31"/>
      <c r="AH31"/>
      <c r="AI31"/>
      <c r="AJ31"/>
    </row>
    <row r="32" spans="1:36" ht="15" thickBot="1">
      <c r="A32" s="88">
        <v>2014</v>
      </c>
      <c r="B32" s="93" t="s">
        <v>45</v>
      </c>
      <c r="C32" s="94">
        <v>1</v>
      </c>
      <c r="D32" s="95">
        <v>549.91999999999996</v>
      </c>
      <c r="E32" s="95">
        <v>54.99</v>
      </c>
      <c r="F32" s="95">
        <v>0</v>
      </c>
      <c r="G32" s="95">
        <v>96.78</v>
      </c>
      <c r="H32" s="96">
        <v>151.77000000000001</v>
      </c>
      <c r="I32" s="107"/>
      <c r="K32" t="s">
        <v>52</v>
      </c>
      <c r="L32" s="83">
        <v>2010</v>
      </c>
      <c r="M32" s="98">
        <v>1</v>
      </c>
      <c r="N32" s="98">
        <v>10235</v>
      </c>
      <c r="O32" s="98">
        <v>1023.5</v>
      </c>
      <c r="P32" s="98">
        <v>500</v>
      </c>
      <c r="Q32" s="98">
        <v>1881.36</v>
      </c>
      <c r="R32" s="98">
        <v>3404.86</v>
      </c>
      <c r="S32"/>
      <c r="T32" s="11" t="s">
        <v>52</v>
      </c>
      <c r="U32" s="117">
        <v>2010</v>
      </c>
      <c r="V32" s="110">
        <v>1</v>
      </c>
      <c r="W32" s="110">
        <v>10235</v>
      </c>
      <c r="X32" s="110">
        <v>1024</v>
      </c>
      <c r="Y32" s="110">
        <v>500</v>
      </c>
      <c r="Z32" s="110">
        <v>1881</v>
      </c>
      <c r="AA32" s="110">
        <v>3405</v>
      </c>
      <c r="AB32" s="110">
        <v>10235</v>
      </c>
      <c r="AC32" s="110"/>
      <c r="AD32"/>
      <c r="AE32"/>
      <c r="AF32"/>
      <c r="AG32"/>
      <c r="AH32"/>
      <c r="AI32"/>
      <c r="AJ32"/>
    </row>
    <row r="33" spans="1:36" ht="15" thickBot="1">
      <c r="A33" s="88">
        <v>2014</v>
      </c>
      <c r="B33" s="93" t="s">
        <v>55</v>
      </c>
      <c r="C33" s="94">
        <v>1</v>
      </c>
      <c r="D33" s="95">
        <v>16260</v>
      </c>
      <c r="E33" s="95">
        <v>1626</v>
      </c>
      <c r="F33" s="95">
        <v>0</v>
      </c>
      <c r="G33" s="95">
        <v>2861.76</v>
      </c>
      <c r="H33" s="96">
        <v>4487.76</v>
      </c>
      <c r="I33" s="107"/>
      <c r="K33"/>
      <c r="L33" s="83">
        <v>2011</v>
      </c>
      <c r="M33" s="98">
        <v>19</v>
      </c>
      <c r="N33" s="98">
        <v>165275.78</v>
      </c>
      <c r="O33" s="98">
        <v>15305.580000000002</v>
      </c>
      <c r="P33" s="98">
        <v>3000</v>
      </c>
      <c r="Q33" s="98">
        <v>27417.82</v>
      </c>
      <c r="R33" s="98">
        <v>45723.39</v>
      </c>
      <c r="S33"/>
      <c r="T33" s="11" t="s">
        <v>52</v>
      </c>
      <c r="U33" s="117">
        <v>2011</v>
      </c>
      <c r="V33" s="110">
        <v>19</v>
      </c>
      <c r="W33" s="110">
        <v>165276</v>
      </c>
      <c r="X33" s="110">
        <v>15306</v>
      </c>
      <c r="Y33" s="110">
        <v>3000</v>
      </c>
      <c r="Z33" s="110">
        <v>27418</v>
      </c>
      <c r="AA33" s="110">
        <v>45723</v>
      </c>
      <c r="AB33" s="110">
        <v>8699</v>
      </c>
      <c r="AC33" s="110"/>
      <c r="AD33"/>
      <c r="AE33"/>
      <c r="AF33"/>
      <c r="AG33"/>
      <c r="AH33"/>
      <c r="AI33"/>
      <c r="AJ33"/>
    </row>
    <row r="34" spans="1:36" ht="15" thickBot="1">
      <c r="A34" s="88">
        <v>2014</v>
      </c>
      <c r="B34" s="93" t="s">
        <v>46</v>
      </c>
      <c r="C34" s="94">
        <v>1</v>
      </c>
      <c r="D34" s="95">
        <v>24800</v>
      </c>
      <c r="E34" s="95">
        <v>2480</v>
      </c>
      <c r="F34" s="95">
        <v>0</v>
      </c>
      <c r="G34" s="95">
        <v>4364.8</v>
      </c>
      <c r="H34" s="96">
        <v>6844.8</v>
      </c>
      <c r="I34" s="107"/>
      <c r="K34"/>
      <c r="L34" s="83">
        <v>2012</v>
      </c>
      <c r="M34" s="98">
        <v>12</v>
      </c>
      <c r="N34" s="98">
        <v>105672.16</v>
      </c>
      <c r="O34" s="98">
        <v>10567.210000000001</v>
      </c>
      <c r="P34" s="98">
        <v>0</v>
      </c>
      <c r="Q34" s="98">
        <v>18598.29</v>
      </c>
      <c r="R34" s="98">
        <v>29165.5</v>
      </c>
      <c r="S34"/>
      <c r="T34" s="11" t="s">
        <v>52</v>
      </c>
      <c r="U34" s="117">
        <v>2012</v>
      </c>
      <c r="V34" s="110">
        <v>12</v>
      </c>
      <c r="W34" s="110">
        <v>105672</v>
      </c>
      <c r="X34" s="110">
        <v>10567</v>
      </c>
      <c r="Y34" s="110">
        <v>0</v>
      </c>
      <c r="Z34" s="110">
        <v>18598</v>
      </c>
      <c r="AA34" s="110">
        <v>29166</v>
      </c>
      <c r="AB34" s="110">
        <v>8806</v>
      </c>
      <c r="AC34" s="110"/>
      <c r="AD34"/>
      <c r="AE34"/>
      <c r="AF34"/>
      <c r="AG34"/>
      <c r="AH34"/>
      <c r="AI34"/>
      <c r="AJ34"/>
    </row>
    <row r="35" spans="1:36" ht="15" thickBot="1">
      <c r="A35" s="88">
        <v>2014</v>
      </c>
      <c r="B35" s="93" t="s">
        <v>51</v>
      </c>
      <c r="C35" s="94">
        <v>1</v>
      </c>
      <c r="D35" s="95">
        <v>7000</v>
      </c>
      <c r="E35" s="95">
        <v>700</v>
      </c>
      <c r="F35" s="95">
        <v>0</v>
      </c>
      <c r="G35" s="95">
        <v>1232</v>
      </c>
      <c r="H35" s="96">
        <v>1932</v>
      </c>
      <c r="I35" s="107"/>
      <c r="K35"/>
      <c r="L35" s="83">
        <v>2013</v>
      </c>
      <c r="M35" s="98">
        <v>19</v>
      </c>
      <c r="N35" s="98">
        <v>151713.29</v>
      </c>
      <c r="O35" s="98">
        <v>14495.519999999999</v>
      </c>
      <c r="P35" s="98">
        <v>500</v>
      </c>
      <c r="Q35" s="98">
        <v>25592.120000000003</v>
      </c>
      <c r="R35" s="98">
        <v>40587.64</v>
      </c>
      <c r="S35"/>
      <c r="T35" s="11" t="s">
        <v>52</v>
      </c>
      <c r="U35" s="117">
        <v>2013</v>
      </c>
      <c r="V35" s="110">
        <v>19</v>
      </c>
      <c r="W35" s="110">
        <v>151713</v>
      </c>
      <c r="X35" s="110">
        <v>14496</v>
      </c>
      <c r="Y35" s="110">
        <v>500</v>
      </c>
      <c r="Z35" s="110">
        <v>25592</v>
      </c>
      <c r="AA35" s="110">
        <v>40588</v>
      </c>
      <c r="AB35" s="110">
        <v>7985</v>
      </c>
      <c r="AC35" s="110"/>
      <c r="AD35"/>
      <c r="AE35"/>
      <c r="AF35"/>
      <c r="AG35"/>
      <c r="AH35"/>
      <c r="AI35"/>
      <c r="AJ35"/>
    </row>
    <row r="36" spans="1:36" ht="15" thickBot="1">
      <c r="A36" s="88">
        <v>2014</v>
      </c>
      <c r="B36" s="93" t="s">
        <v>48</v>
      </c>
      <c r="C36" s="94">
        <v>1</v>
      </c>
      <c r="D36" s="95">
        <v>15200</v>
      </c>
      <c r="E36" s="95">
        <v>0</v>
      </c>
      <c r="F36" s="95">
        <v>0</v>
      </c>
      <c r="G36" s="95">
        <v>2432</v>
      </c>
      <c r="H36" s="96">
        <v>2432</v>
      </c>
      <c r="I36" s="107"/>
      <c r="K36"/>
      <c r="L36" s="83">
        <v>2014</v>
      </c>
      <c r="M36" s="98">
        <v>4</v>
      </c>
      <c r="N36" s="98">
        <v>38755</v>
      </c>
      <c r="O36" s="98">
        <v>3875.5</v>
      </c>
      <c r="P36" s="98">
        <v>0</v>
      </c>
      <c r="Q36" s="98">
        <v>6820.88</v>
      </c>
      <c r="R36" s="98">
        <v>10696.38</v>
      </c>
      <c r="S36"/>
      <c r="T36" s="11" t="s">
        <v>52</v>
      </c>
      <c r="U36" s="117">
        <v>2014</v>
      </c>
      <c r="V36" s="110">
        <v>4</v>
      </c>
      <c r="W36" s="110">
        <v>38755</v>
      </c>
      <c r="X36" s="110">
        <v>3876</v>
      </c>
      <c r="Y36" s="110">
        <v>0</v>
      </c>
      <c r="Z36" s="110">
        <v>6821</v>
      </c>
      <c r="AA36" s="110">
        <v>10696</v>
      </c>
      <c r="AB36" s="110">
        <v>9689</v>
      </c>
      <c r="AC36" s="110"/>
      <c r="AD36"/>
      <c r="AE36"/>
      <c r="AF36"/>
      <c r="AG36"/>
      <c r="AH36"/>
      <c r="AI36"/>
      <c r="AJ36"/>
    </row>
    <row r="37" spans="1:36" ht="15" thickBot="1">
      <c r="A37" s="88">
        <v>2014</v>
      </c>
      <c r="B37" s="93" t="s">
        <v>58</v>
      </c>
      <c r="C37" s="94">
        <v>1</v>
      </c>
      <c r="D37" s="95">
        <v>15612</v>
      </c>
      <c r="E37" s="95">
        <v>1561.2</v>
      </c>
      <c r="F37" s="95">
        <v>0</v>
      </c>
      <c r="G37" s="95">
        <v>2747.71</v>
      </c>
      <c r="H37" s="96">
        <v>4308.91</v>
      </c>
      <c r="I37" s="107"/>
      <c r="K37" t="s">
        <v>38</v>
      </c>
      <c r="L37" s="83">
        <v>2010</v>
      </c>
      <c r="M37" s="98">
        <v>31</v>
      </c>
      <c r="N37" s="98">
        <v>284621.55000000005</v>
      </c>
      <c r="O37" s="98">
        <v>28462.15</v>
      </c>
      <c r="P37" s="98">
        <v>15500</v>
      </c>
      <c r="Q37" s="98">
        <v>52573.39</v>
      </c>
      <c r="R37" s="98">
        <v>96535.55</v>
      </c>
      <c r="S37"/>
      <c r="T37" s="11" t="s">
        <v>38</v>
      </c>
      <c r="U37" s="117">
        <v>2010</v>
      </c>
      <c r="V37" s="110">
        <v>31</v>
      </c>
      <c r="W37" s="110">
        <v>284622</v>
      </c>
      <c r="X37" s="110">
        <v>28462</v>
      </c>
      <c r="Y37" s="110">
        <v>15500</v>
      </c>
      <c r="Z37" s="110">
        <v>52573</v>
      </c>
      <c r="AA37" s="110">
        <v>96536</v>
      </c>
      <c r="AB37" s="110">
        <v>9181</v>
      </c>
      <c r="AC37" s="110"/>
      <c r="AD37"/>
      <c r="AE37"/>
      <c r="AF37"/>
      <c r="AG37"/>
      <c r="AH37"/>
      <c r="AI37"/>
      <c r="AJ37"/>
    </row>
    <row r="38" spans="1:36" ht="15" thickBot="1">
      <c r="A38" s="88">
        <v>2013</v>
      </c>
      <c r="B38" s="93" t="s">
        <v>35</v>
      </c>
      <c r="C38" s="94">
        <v>302</v>
      </c>
      <c r="D38" s="95">
        <v>5671257.8300000001</v>
      </c>
      <c r="E38" s="95">
        <v>546272.44999999995</v>
      </c>
      <c r="F38" s="95">
        <v>20000</v>
      </c>
      <c r="G38" s="95">
        <v>968248.42</v>
      </c>
      <c r="H38" s="96">
        <v>1534520.87</v>
      </c>
      <c r="I38" s="107"/>
      <c r="K38"/>
      <c r="L38" s="83">
        <v>2011</v>
      </c>
      <c r="M38" s="98">
        <v>52</v>
      </c>
      <c r="N38" s="98">
        <v>666348.25</v>
      </c>
      <c r="O38" s="98">
        <v>66634.83</v>
      </c>
      <c r="P38" s="98">
        <v>9000</v>
      </c>
      <c r="Q38" s="98">
        <v>118717.29000000001</v>
      </c>
      <c r="R38" s="98">
        <v>194352.12</v>
      </c>
      <c r="S38"/>
      <c r="T38" s="11" t="s">
        <v>38</v>
      </c>
      <c r="U38" s="117">
        <v>2011</v>
      </c>
      <c r="V38" s="110">
        <v>52</v>
      </c>
      <c r="W38" s="110">
        <v>666348</v>
      </c>
      <c r="X38" s="110">
        <v>66635</v>
      </c>
      <c r="Y38" s="110">
        <v>9000</v>
      </c>
      <c r="Z38" s="110">
        <v>118717</v>
      </c>
      <c r="AA38" s="110">
        <v>194352</v>
      </c>
      <c r="AB38" s="110">
        <v>12814</v>
      </c>
      <c r="AC38" s="110"/>
      <c r="AD38"/>
      <c r="AE38"/>
      <c r="AF38"/>
      <c r="AG38"/>
      <c r="AH38"/>
      <c r="AI38"/>
      <c r="AJ38"/>
    </row>
    <row r="39" spans="1:36" ht="15" thickBot="1">
      <c r="A39" s="88">
        <v>2013</v>
      </c>
      <c r="B39" s="93" t="s">
        <v>39</v>
      </c>
      <c r="C39" s="94">
        <v>245</v>
      </c>
      <c r="D39" s="95">
        <v>2515038.0299999998</v>
      </c>
      <c r="E39" s="95">
        <v>250308.79</v>
      </c>
      <c r="F39" s="95">
        <v>2000</v>
      </c>
      <c r="G39" s="95">
        <v>440861.91</v>
      </c>
      <c r="H39" s="96">
        <v>693170.7</v>
      </c>
      <c r="I39" s="107"/>
      <c r="K39"/>
      <c r="L39" s="83">
        <v>2012</v>
      </c>
      <c r="M39" s="98">
        <v>102</v>
      </c>
      <c r="N39" s="98">
        <v>1833120.01</v>
      </c>
      <c r="O39" s="98">
        <v>181383.59999999998</v>
      </c>
      <c r="P39" s="98">
        <v>24000</v>
      </c>
      <c r="Q39" s="98">
        <v>323075.02</v>
      </c>
      <c r="R39" s="98">
        <v>528458.62</v>
      </c>
      <c r="S39"/>
      <c r="T39" s="11" t="s">
        <v>38</v>
      </c>
      <c r="U39" s="117">
        <v>2012</v>
      </c>
      <c r="V39" s="110">
        <v>102</v>
      </c>
      <c r="W39" s="110">
        <v>1833120</v>
      </c>
      <c r="X39" s="110">
        <v>181384</v>
      </c>
      <c r="Y39" s="110">
        <v>24000</v>
      </c>
      <c r="Z39" s="110">
        <v>323075</v>
      </c>
      <c r="AA39" s="110">
        <v>528459</v>
      </c>
      <c r="AB39" s="110">
        <v>17972</v>
      </c>
      <c r="AC39" s="110"/>
      <c r="AD39"/>
      <c r="AE39"/>
      <c r="AF39"/>
      <c r="AG39"/>
      <c r="AH39"/>
      <c r="AI39"/>
      <c r="AJ39"/>
    </row>
    <row r="40" spans="1:36" ht="15" thickBot="1">
      <c r="A40" s="88">
        <v>2013</v>
      </c>
      <c r="B40" s="93" t="s">
        <v>36</v>
      </c>
      <c r="C40" s="94">
        <v>156</v>
      </c>
      <c r="D40" s="95">
        <v>1882955.1</v>
      </c>
      <c r="E40" s="95">
        <v>188295.43</v>
      </c>
      <c r="F40" s="95">
        <v>0</v>
      </c>
      <c r="G40" s="95">
        <v>323535.23</v>
      </c>
      <c r="H40" s="96">
        <v>511830.66</v>
      </c>
      <c r="I40" s="107"/>
      <c r="K40"/>
      <c r="L40" s="83">
        <v>2013</v>
      </c>
      <c r="M40" s="98">
        <v>60</v>
      </c>
      <c r="N40" s="98">
        <v>847522</v>
      </c>
      <c r="O40" s="98">
        <v>84752.2</v>
      </c>
      <c r="P40" s="98">
        <v>7000</v>
      </c>
      <c r="Q40" s="98">
        <v>146546.39000000001</v>
      </c>
      <c r="R40" s="98">
        <v>238298.59</v>
      </c>
      <c r="S40"/>
      <c r="T40" s="11" t="s">
        <v>38</v>
      </c>
      <c r="U40" s="117">
        <v>2013</v>
      </c>
      <c r="V40" s="110">
        <v>60</v>
      </c>
      <c r="W40" s="110">
        <v>847522</v>
      </c>
      <c r="X40" s="110">
        <v>84752</v>
      </c>
      <c r="Y40" s="110">
        <v>7000</v>
      </c>
      <c r="Z40" s="110">
        <v>146546</v>
      </c>
      <c r="AA40" s="110">
        <v>238299</v>
      </c>
      <c r="AB40" s="110">
        <v>14125</v>
      </c>
      <c r="AC40" s="110"/>
      <c r="AD40"/>
      <c r="AE40"/>
      <c r="AF40"/>
      <c r="AG40"/>
      <c r="AH40"/>
      <c r="AI40"/>
      <c r="AJ40"/>
    </row>
    <row r="41" spans="1:36" ht="15" thickBot="1">
      <c r="A41" s="88">
        <v>2013</v>
      </c>
      <c r="B41" s="93" t="s">
        <v>35</v>
      </c>
      <c r="C41" s="94">
        <v>65</v>
      </c>
      <c r="D41" s="95">
        <v>793116.79</v>
      </c>
      <c r="E41" s="95">
        <v>79311.67</v>
      </c>
      <c r="F41" s="95">
        <v>1000</v>
      </c>
      <c r="G41" s="95">
        <v>139748.31</v>
      </c>
      <c r="H41" s="96">
        <v>220059.98</v>
      </c>
      <c r="I41" s="107"/>
      <c r="K41"/>
      <c r="L41" s="83">
        <v>2014</v>
      </c>
      <c r="M41" s="98">
        <v>119</v>
      </c>
      <c r="N41" s="98">
        <v>2215142.79</v>
      </c>
      <c r="O41" s="98">
        <v>211299.74</v>
      </c>
      <c r="P41" s="98">
        <v>31000</v>
      </c>
      <c r="Q41" s="98">
        <v>376847.47</v>
      </c>
      <c r="R41" s="98">
        <v>619147.21</v>
      </c>
      <c r="S41"/>
      <c r="T41" s="11" t="s">
        <v>38</v>
      </c>
      <c r="U41" s="117">
        <v>2014</v>
      </c>
      <c r="V41" s="110">
        <v>119</v>
      </c>
      <c r="W41" s="110">
        <v>2215143</v>
      </c>
      <c r="X41" s="110">
        <v>211300</v>
      </c>
      <c r="Y41" s="110">
        <v>31000</v>
      </c>
      <c r="Z41" s="110">
        <v>376847</v>
      </c>
      <c r="AA41" s="110">
        <v>619147</v>
      </c>
      <c r="AB41" s="110">
        <v>18615</v>
      </c>
      <c r="AC41" s="110"/>
      <c r="AD41"/>
      <c r="AE41"/>
      <c r="AF41"/>
      <c r="AG41"/>
      <c r="AH41"/>
      <c r="AI41"/>
      <c r="AJ41"/>
    </row>
    <row r="42" spans="1:36" ht="15" thickBot="1">
      <c r="A42" s="88">
        <v>2013</v>
      </c>
      <c r="B42" s="93" t="s">
        <v>36</v>
      </c>
      <c r="C42" s="94">
        <v>44</v>
      </c>
      <c r="D42" s="95">
        <v>357673.34</v>
      </c>
      <c r="E42" s="95">
        <v>35767.32</v>
      </c>
      <c r="F42" s="95">
        <v>0</v>
      </c>
      <c r="G42" s="95">
        <v>62950.31</v>
      </c>
      <c r="H42" s="96">
        <v>98717.63</v>
      </c>
      <c r="I42" s="107"/>
      <c r="K42" t="s">
        <v>44</v>
      </c>
      <c r="L42" s="83">
        <v>2010</v>
      </c>
      <c r="M42" s="98">
        <v>13</v>
      </c>
      <c r="N42" s="98">
        <v>27685.49</v>
      </c>
      <c r="O42" s="98">
        <v>2768.55</v>
      </c>
      <c r="P42" s="98">
        <v>6500</v>
      </c>
      <c r="Q42" s="98">
        <v>5912.65</v>
      </c>
      <c r="R42" s="98">
        <v>15181.2</v>
      </c>
      <c r="S42"/>
      <c r="T42" s="11" t="s">
        <v>44</v>
      </c>
      <c r="U42" s="117">
        <v>2010</v>
      </c>
      <c r="V42" s="110">
        <v>13</v>
      </c>
      <c r="W42" s="110">
        <v>27685</v>
      </c>
      <c r="X42" s="110">
        <v>2769</v>
      </c>
      <c r="Y42" s="110">
        <v>6500</v>
      </c>
      <c r="Z42" s="110">
        <v>5913</v>
      </c>
      <c r="AA42" s="110">
        <v>15181</v>
      </c>
      <c r="AB42" s="110">
        <v>2130</v>
      </c>
      <c r="AC42" s="110"/>
      <c r="AD42"/>
      <c r="AE42"/>
      <c r="AF42"/>
      <c r="AG42"/>
      <c r="AH42"/>
      <c r="AI42"/>
      <c r="AJ42"/>
    </row>
    <row r="43" spans="1:36" ht="15" thickBot="1">
      <c r="A43" s="88">
        <v>2013</v>
      </c>
      <c r="B43" s="93" t="s">
        <v>42</v>
      </c>
      <c r="C43" s="94">
        <v>42</v>
      </c>
      <c r="D43" s="95">
        <v>615364.23</v>
      </c>
      <c r="E43" s="95">
        <v>59741.36</v>
      </c>
      <c r="F43" s="95">
        <v>6000</v>
      </c>
      <c r="G43" s="95">
        <v>106104.75</v>
      </c>
      <c r="H43" s="96">
        <v>171846.11</v>
      </c>
      <c r="I43" s="107"/>
      <c r="K43"/>
      <c r="L43" s="83">
        <v>2011</v>
      </c>
      <c r="M43" s="98">
        <v>9</v>
      </c>
      <c r="N43" s="98">
        <v>16272.17</v>
      </c>
      <c r="O43" s="98">
        <v>1599.22</v>
      </c>
      <c r="P43" s="98">
        <v>1500</v>
      </c>
      <c r="Q43" s="98">
        <v>3054.62</v>
      </c>
      <c r="R43" s="98">
        <v>6153.84</v>
      </c>
      <c r="S43"/>
      <c r="T43" s="11" t="s">
        <v>44</v>
      </c>
      <c r="U43" s="117">
        <v>2011</v>
      </c>
      <c r="V43" s="110">
        <v>9</v>
      </c>
      <c r="W43" s="110">
        <v>16272</v>
      </c>
      <c r="X43" s="110">
        <v>1599</v>
      </c>
      <c r="Y43" s="110">
        <v>1500</v>
      </c>
      <c r="Z43" s="110">
        <v>3055</v>
      </c>
      <c r="AA43" s="110">
        <v>6154</v>
      </c>
      <c r="AB43" s="110">
        <v>1808</v>
      </c>
      <c r="AC43" s="110"/>
      <c r="AD43"/>
      <c r="AE43"/>
      <c r="AF43"/>
      <c r="AG43"/>
      <c r="AH43"/>
      <c r="AI43"/>
      <c r="AJ43"/>
    </row>
    <row r="44" spans="1:36" ht="15" thickBot="1">
      <c r="A44" s="88">
        <v>2013</v>
      </c>
      <c r="B44" s="93" t="s">
        <v>38</v>
      </c>
      <c r="C44" s="94">
        <v>34</v>
      </c>
      <c r="D44" s="95">
        <v>374915</v>
      </c>
      <c r="E44" s="95">
        <v>37491.5</v>
      </c>
      <c r="F44" s="95">
        <v>500</v>
      </c>
      <c r="G44" s="95">
        <v>66064.929999999993</v>
      </c>
      <c r="H44" s="96">
        <v>104056.43</v>
      </c>
      <c r="I44" s="107"/>
      <c r="K44"/>
      <c r="L44" s="83">
        <v>2012</v>
      </c>
      <c r="M44" s="98">
        <v>50</v>
      </c>
      <c r="N44" s="98">
        <v>44023.149999999994</v>
      </c>
      <c r="O44" s="98">
        <v>4402.1499999999996</v>
      </c>
      <c r="P44" s="98">
        <v>0</v>
      </c>
      <c r="Q44" s="98">
        <v>7747.94</v>
      </c>
      <c r="R44" s="98">
        <v>12150.1</v>
      </c>
      <c r="S44"/>
      <c r="T44" s="11" t="s">
        <v>44</v>
      </c>
      <c r="U44" s="117">
        <v>2012</v>
      </c>
      <c r="V44" s="110">
        <v>50</v>
      </c>
      <c r="W44" s="110">
        <v>44023</v>
      </c>
      <c r="X44" s="110">
        <v>4402</v>
      </c>
      <c r="Y44" s="110">
        <v>0</v>
      </c>
      <c r="Z44" s="110">
        <v>7748</v>
      </c>
      <c r="AA44" s="110">
        <v>12150</v>
      </c>
      <c r="AB44" s="110">
        <v>880</v>
      </c>
      <c r="AC44" s="110"/>
      <c r="AD44"/>
      <c r="AE44"/>
      <c r="AF44"/>
      <c r="AG44"/>
      <c r="AH44"/>
      <c r="AI44"/>
      <c r="AJ44"/>
    </row>
    <row r="45" spans="1:36" ht="15" thickBot="1">
      <c r="A45" s="88">
        <v>2013</v>
      </c>
      <c r="B45" s="93" t="s">
        <v>42</v>
      </c>
      <c r="C45" s="90">
        <v>34</v>
      </c>
      <c r="D45" s="91">
        <v>348759.03999999998</v>
      </c>
      <c r="E45" s="91">
        <v>33075.83</v>
      </c>
      <c r="F45" s="91">
        <v>1000</v>
      </c>
      <c r="G45" s="91">
        <v>58373.440000000002</v>
      </c>
      <c r="H45" s="92">
        <v>92449.27</v>
      </c>
      <c r="I45" s="107"/>
      <c r="K45"/>
      <c r="L45" s="83">
        <v>2013</v>
      </c>
      <c r="M45" s="98">
        <v>8</v>
      </c>
      <c r="N45" s="98">
        <v>6308.07</v>
      </c>
      <c r="O45" s="98">
        <v>630.79999999999995</v>
      </c>
      <c r="P45" s="98">
        <v>0</v>
      </c>
      <c r="Q45" s="98">
        <v>1110.18</v>
      </c>
      <c r="R45" s="98">
        <v>1740.98</v>
      </c>
      <c r="S45"/>
      <c r="T45" s="11" t="s">
        <v>44</v>
      </c>
      <c r="U45" s="117">
        <v>2013</v>
      </c>
      <c r="V45" s="110">
        <v>8</v>
      </c>
      <c r="W45" s="110">
        <v>6308</v>
      </c>
      <c r="X45" s="110">
        <v>631</v>
      </c>
      <c r="Y45" s="110">
        <v>0</v>
      </c>
      <c r="Z45" s="110">
        <v>1110</v>
      </c>
      <c r="AA45" s="110">
        <v>1741</v>
      </c>
      <c r="AB45" s="110">
        <v>789</v>
      </c>
      <c r="AC45" s="110"/>
      <c r="AD45"/>
      <c r="AE45"/>
      <c r="AF45"/>
      <c r="AG45"/>
      <c r="AH45"/>
      <c r="AI45"/>
      <c r="AJ45"/>
    </row>
    <row r="46" spans="1:36" ht="15" thickBot="1">
      <c r="A46" s="88">
        <v>2013</v>
      </c>
      <c r="B46" s="93" t="s">
        <v>40</v>
      </c>
      <c r="C46" s="94">
        <v>31</v>
      </c>
      <c r="D46" s="95">
        <v>282310.84999999998</v>
      </c>
      <c r="E46" s="95">
        <v>28231.08</v>
      </c>
      <c r="F46" s="95">
        <v>0</v>
      </c>
      <c r="G46" s="95">
        <v>49686.68</v>
      </c>
      <c r="H46" s="96">
        <v>77917.759999999995</v>
      </c>
      <c r="I46" s="107"/>
      <c r="K46"/>
      <c r="L46" s="83">
        <v>2014</v>
      </c>
      <c r="M46" s="98">
        <v>36</v>
      </c>
      <c r="N46" s="98">
        <v>10242.14</v>
      </c>
      <c r="O46" s="98">
        <v>1023.98</v>
      </c>
      <c r="P46" s="98">
        <v>0</v>
      </c>
      <c r="Q46" s="98">
        <v>1802.41</v>
      </c>
      <c r="R46" s="98">
        <v>2826.39</v>
      </c>
      <c r="S46"/>
      <c r="T46" s="11" t="s">
        <v>44</v>
      </c>
      <c r="U46" s="117">
        <v>2014</v>
      </c>
      <c r="V46" s="110">
        <v>36</v>
      </c>
      <c r="W46" s="110">
        <v>10242</v>
      </c>
      <c r="X46" s="110">
        <v>1024</v>
      </c>
      <c r="Y46" s="110">
        <v>0</v>
      </c>
      <c r="Z46" s="110">
        <v>1802</v>
      </c>
      <c r="AA46" s="110">
        <v>2826</v>
      </c>
      <c r="AB46" s="110">
        <v>285</v>
      </c>
      <c r="AC46" s="110"/>
      <c r="AD46"/>
      <c r="AE46"/>
      <c r="AF46"/>
      <c r="AG46"/>
      <c r="AH46"/>
      <c r="AI46"/>
      <c r="AJ46"/>
    </row>
    <row r="47" spans="1:36" ht="15" thickBot="1">
      <c r="A47" s="88">
        <v>2013</v>
      </c>
      <c r="B47" s="93" t="s">
        <v>50</v>
      </c>
      <c r="C47" s="94">
        <v>28</v>
      </c>
      <c r="D47" s="95">
        <v>178635</v>
      </c>
      <c r="E47" s="95">
        <v>17863.5</v>
      </c>
      <c r="F47" s="95">
        <v>0</v>
      </c>
      <c r="G47" s="95">
        <v>31439.68</v>
      </c>
      <c r="H47" s="96">
        <v>49303.18</v>
      </c>
      <c r="I47" s="107"/>
      <c r="K47" t="s">
        <v>42</v>
      </c>
      <c r="L47" s="83">
        <v>2010</v>
      </c>
      <c r="M47" s="98">
        <v>15</v>
      </c>
      <c r="N47" s="98">
        <v>126668.28</v>
      </c>
      <c r="O47" s="98">
        <v>12666.83</v>
      </c>
      <c r="P47" s="98">
        <v>7500</v>
      </c>
      <c r="Q47" s="98">
        <v>23493.62</v>
      </c>
      <c r="R47" s="98">
        <v>43660.45</v>
      </c>
      <c r="S47"/>
      <c r="T47" s="11" t="s">
        <v>42</v>
      </c>
      <c r="U47" s="117">
        <v>2010</v>
      </c>
      <c r="V47" s="110">
        <v>15</v>
      </c>
      <c r="W47" s="110">
        <v>126668</v>
      </c>
      <c r="X47" s="110">
        <v>12667</v>
      </c>
      <c r="Y47" s="110">
        <v>7500</v>
      </c>
      <c r="Z47" s="110">
        <v>23494</v>
      </c>
      <c r="AA47" s="110">
        <v>43660</v>
      </c>
      <c r="AB47" s="110">
        <v>8445</v>
      </c>
      <c r="AC47" s="110"/>
      <c r="AD47"/>
      <c r="AE47"/>
      <c r="AF47"/>
      <c r="AG47"/>
      <c r="AH47"/>
      <c r="AI47"/>
      <c r="AJ47"/>
    </row>
    <row r="48" spans="1:36" ht="15" thickBot="1">
      <c r="A48" s="88">
        <v>2013</v>
      </c>
      <c r="B48" s="93" t="s">
        <v>38</v>
      </c>
      <c r="C48" s="94">
        <v>26</v>
      </c>
      <c r="D48" s="95">
        <v>472607</v>
      </c>
      <c r="E48" s="95">
        <v>47260.7</v>
      </c>
      <c r="F48" s="95">
        <v>6500</v>
      </c>
      <c r="G48" s="95">
        <v>80481.460000000006</v>
      </c>
      <c r="H48" s="96">
        <v>134242.16</v>
      </c>
      <c r="I48" s="107"/>
      <c r="K48"/>
      <c r="L48" s="83">
        <v>2011</v>
      </c>
      <c r="M48" s="98">
        <v>65</v>
      </c>
      <c r="N48" s="98">
        <v>606978.77</v>
      </c>
      <c r="O48" s="98">
        <v>60697.880000000005</v>
      </c>
      <c r="P48" s="98">
        <v>7500</v>
      </c>
      <c r="Q48" s="98">
        <v>108028.26999999999</v>
      </c>
      <c r="R48" s="98">
        <v>176226.14</v>
      </c>
      <c r="S48"/>
      <c r="T48" s="11" t="s">
        <v>42</v>
      </c>
      <c r="U48" s="117">
        <v>2011</v>
      </c>
      <c r="V48" s="110">
        <v>65</v>
      </c>
      <c r="W48" s="110">
        <v>606979</v>
      </c>
      <c r="X48" s="110">
        <v>60698</v>
      </c>
      <c r="Y48" s="110">
        <v>7500</v>
      </c>
      <c r="Z48" s="110">
        <v>108028</v>
      </c>
      <c r="AA48" s="110">
        <v>176226</v>
      </c>
      <c r="AB48" s="110">
        <v>9338</v>
      </c>
      <c r="AC48" s="110"/>
      <c r="AD48"/>
      <c r="AE48"/>
      <c r="AF48"/>
      <c r="AG48"/>
      <c r="AH48"/>
      <c r="AI48"/>
      <c r="AJ48"/>
    </row>
    <row r="49" spans="1:36" ht="15" thickBot="1">
      <c r="A49" s="88">
        <v>2013</v>
      </c>
      <c r="B49" s="93" t="s">
        <v>45</v>
      </c>
      <c r="C49" s="94">
        <v>25</v>
      </c>
      <c r="D49" s="95">
        <v>961202.36</v>
      </c>
      <c r="E49" s="95">
        <v>89239.39</v>
      </c>
      <c r="F49" s="95">
        <v>12500</v>
      </c>
      <c r="G49" s="95">
        <v>159061.39000000001</v>
      </c>
      <c r="H49" s="96">
        <v>260800.78</v>
      </c>
      <c r="I49" s="107"/>
      <c r="K49"/>
      <c r="L49" s="83">
        <v>2012</v>
      </c>
      <c r="M49" s="98">
        <v>116</v>
      </c>
      <c r="N49" s="98">
        <v>1248812.8900000001</v>
      </c>
      <c r="O49" s="98">
        <v>122539.6</v>
      </c>
      <c r="P49" s="98">
        <v>5500</v>
      </c>
      <c r="Q49" s="98">
        <v>216549.72999999998</v>
      </c>
      <c r="R49" s="98">
        <v>344589.34</v>
      </c>
      <c r="S49"/>
      <c r="T49" s="11" t="s">
        <v>42</v>
      </c>
      <c r="U49" s="117">
        <v>2012</v>
      </c>
      <c r="V49" s="110">
        <v>116</v>
      </c>
      <c r="W49" s="110">
        <v>1248813</v>
      </c>
      <c r="X49" s="110">
        <v>122540</v>
      </c>
      <c r="Y49" s="110">
        <v>5500</v>
      </c>
      <c r="Z49" s="110">
        <v>216550</v>
      </c>
      <c r="AA49" s="110">
        <v>344589</v>
      </c>
      <c r="AB49" s="110">
        <v>10766</v>
      </c>
      <c r="AC49" s="110"/>
      <c r="AD49"/>
      <c r="AE49"/>
      <c r="AF49"/>
      <c r="AG49"/>
      <c r="AH49"/>
      <c r="AI49"/>
      <c r="AJ49"/>
    </row>
    <row r="50" spans="1:36" ht="15" thickBot="1">
      <c r="A50" s="88">
        <v>2013</v>
      </c>
      <c r="B50" s="93" t="s">
        <v>39</v>
      </c>
      <c r="C50" s="94">
        <v>23</v>
      </c>
      <c r="D50" s="95">
        <v>201053.64</v>
      </c>
      <c r="E50" s="95">
        <v>19124.060000000001</v>
      </c>
      <c r="F50" s="95">
        <v>0</v>
      </c>
      <c r="G50" s="95">
        <v>33658.29</v>
      </c>
      <c r="H50" s="96">
        <v>52782.35</v>
      </c>
      <c r="I50" s="107"/>
      <c r="K50"/>
      <c r="L50" s="83">
        <v>2013</v>
      </c>
      <c r="M50" s="98">
        <v>76</v>
      </c>
      <c r="N50" s="98">
        <v>964123.27</v>
      </c>
      <c r="O50" s="98">
        <v>92817.19</v>
      </c>
      <c r="P50" s="98">
        <v>7000</v>
      </c>
      <c r="Q50" s="98">
        <v>164478.19</v>
      </c>
      <c r="R50" s="98">
        <v>264295.38</v>
      </c>
      <c r="S50"/>
      <c r="T50" s="11" t="s">
        <v>42</v>
      </c>
      <c r="U50" s="117">
        <v>2013</v>
      </c>
      <c r="V50" s="110">
        <v>76</v>
      </c>
      <c r="W50" s="110">
        <v>964123</v>
      </c>
      <c r="X50" s="110">
        <v>92817</v>
      </c>
      <c r="Y50" s="110">
        <v>7000</v>
      </c>
      <c r="Z50" s="110">
        <v>164478</v>
      </c>
      <c r="AA50" s="110">
        <v>264295</v>
      </c>
      <c r="AB50" s="110">
        <v>12686</v>
      </c>
      <c r="AC50" s="110"/>
      <c r="AD50"/>
      <c r="AE50"/>
      <c r="AF50"/>
      <c r="AG50"/>
      <c r="AH50"/>
      <c r="AI50"/>
      <c r="AJ50"/>
    </row>
    <row r="51" spans="1:36" ht="15" thickBot="1">
      <c r="A51" s="88">
        <v>2013</v>
      </c>
      <c r="B51" s="93" t="s">
        <v>43</v>
      </c>
      <c r="C51" s="94">
        <v>22</v>
      </c>
      <c r="D51" s="95">
        <v>309017.90000000002</v>
      </c>
      <c r="E51" s="95">
        <v>30901.79</v>
      </c>
      <c r="F51" s="95">
        <v>0</v>
      </c>
      <c r="G51" s="95">
        <v>54387</v>
      </c>
      <c r="H51" s="96">
        <v>85288.79</v>
      </c>
      <c r="I51" s="107"/>
      <c r="K51"/>
      <c r="L51" s="83">
        <v>2014</v>
      </c>
      <c r="M51" s="98">
        <v>25</v>
      </c>
      <c r="N51" s="98">
        <v>271658.28000000003</v>
      </c>
      <c r="O51" s="98">
        <v>27165.8</v>
      </c>
      <c r="P51" s="98">
        <v>1500</v>
      </c>
      <c r="Q51" s="98">
        <v>48051.770000000004</v>
      </c>
      <c r="R51" s="98">
        <v>76717.570000000007</v>
      </c>
      <c r="S51"/>
      <c r="T51" s="11" t="s">
        <v>42</v>
      </c>
      <c r="U51" s="117">
        <v>2014</v>
      </c>
      <c r="V51" s="110">
        <v>25</v>
      </c>
      <c r="W51" s="110">
        <v>271658</v>
      </c>
      <c r="X51" s="110">
        <v>27166</v>
      </c>
      <c r="Y51" s="110">
        <v>1500</v>
      </c>
      <c r="Z51" s="110">
        <v>48052</v>
      </c>
      <c r="AA51" s="110">
        <v>76718</v>
      </c>
      <c r="AB51" s="110">
        <v>10866</v>
      </c>
      <c r="AC51" s="110"/>
      <c r="AD51"/>
      <c r="AE51"/>
      <c r="AF51"/>
      <c r="AG51"/>
      <c r="AH51"/>
      <c r="AI51"/>
      <c r="AJ51"/>
    </row>
    <row r="52" spans="1:36" ht="15" thickBot="1">
      <c r="A52" s="88">
        <v>2013</v>
      </c>
      <c r="B52" s="93" t="s">
        <v>41</v>
      </c>
      <c r="C52" s="94">
        <v>19</v>
      </c>
      <c r="D52" s="95">
        <v>124955.2</v>
      </c>
      <c r="E52" s="95">
        <v>12495.45</v>
      </c>
      <c r="F52" s="95">
        <v>0</v>
      </c>
      <c r="G52" s="95">
        <v>21992.06</v>
      </c>
      <c r="H52" s="96">
        <v>34487.51</v>
      </c>
      <c r="I52" s="107"/>
      <c r="K52" t="s">
        <v>60</v>
      </c>
      <c r="L52" s="83">
        <v>2012</v>
      </c>
      <c r="M52" s="98">
        <v>1</v>
      </c>
      <c r="N52" s="98">
        <v>7758.52</v>
      </c>
      <c r="O52" s="98">
        <v>775.85</v>
      </c>
      <c r="P52" s="98">
        <v>0</v>
      </c>
      <c r="Q52" s="98">
        <v>1365.5</v>
      </c>
      <c r="R52" s="98">
        <v>2141.35</v>
      </c>
      <c r="S52"/>
      <c r="T52" s="11" t="s">
        <v>60</v>
      </c>
      <c r="U52" s="117">
        <v>2012</v>
      </c>
      <c r="V52" s="110">
        <v>1</v>
      </c>
      <c r="W52" s="110">
        <v>7759</v>
      </c>
      <c r="X52" s="110">
        <v>776</v>
      </c>
      <c r="Y52" s="110">
        <v>0</v>
      </c>
      <c r="Z52" s="110">
        <v>1366</v>
      </c>
      <c r="AA52" s="110">
        <v>2141</v>
      </c>
      <c r="AB52" s="110">
        <v>7759</v>
      </c>
      <c r="AC52" s="110"/>
      <c r="AD52"/>
      <c r="AE52"/>
      <c r="AF52"/>
      <c r="AG52"/>
      <c r="AH52"/>
      <c r="AI52"/>
      <c r="AJ52"/>
    </row>
    <row r="53" spans="1:36" ht="15" thickBot="1">
      <c r="A53" s="88">
        <v>2013</v>
      </c>
      <c r="B53" s="93" t="s">
        <v>54</v>
      </c>
      <c r="C53" s="94">
        <v>19</v>
      </c>
      <c r="D53" s="95">
        <v>274525</v>
      </c>
      <c r="E53" s="95">
        <v>27452.5</v>
      </c>
      <c r="F53" s="95">
        <v>0</v>
      </c>
      <c r="G53" s="95">
        <v>48316.38</v>
      </c>
      <c r="H53" s="96">
        <v>75768.88</v>
      </c>
      <c r="I53" s="107"/>
      <c r="K53" t="s">
        <v>45</v>
      </c>
      <c r="L53" s="83">
        <v>2010</v>
      </c>
      <c r="M53" s="98">
        <v>2</v>
      </c>
      <c r="N53" s="98">
        <v>22915.13</v>
      </c>
      <c r="O53" s="98">
        <v>2291.5100000000002</v>
      </c>
      <c r="P53" s="98">
        <v>1000</v>
      </c>
      <c r="Q53" s="98">
        <v>4193.0600000000004</v>
      </c>
      <c r="R53" s="98">
        <v>7484.58</v>
      </c>
      <c r="S53"/>
      <c r="T53" s="11" t="s">
        <v>45</v>
      </c>
      <c r="U53" s="117">
        <v>2010</v>
      </c>
      <c r="V53" s="110">
        <v>2</v>
      </c>
      <c r="W53" s="110">
        <v>22915</v>
      </c>
      <c r="X53" s="110">
        <v>2292</v>
      </c>
      <c r="Y53" s="110">
        <v>1000</v>
      </c>
      <c r="Z53" s="110">
        <v>4193</v>
      </c>
      <c r="AA53" s="110">
        <v>7485</v>
      </c>
      <c r="AB53" s="110">
        <v>11458</v>
      </c>
      <c r="AC53" s="110"/>
      <c r="AD53"/>
      <c r="AE53"/>
      <c r="AF53"/>
      <c r="AG53"/>
      <c r="AH53"/>
      <c r="AI53"/>
      <c r="AJ53"/>
    </row>
    <row r="54" spans="1:36" ht="15" thickBot="1">
      <c r="A54" s="88">
        <v>2013</v>
      </c>
      <c r="B54" s="93" t="s">
        <v>37</v>
      </c>
      <c r="C54" s="94">
        <v>19</v>
      </c>
      <c r="D54" s="95">
        <v>229121.72</v>
      </c>
      <c r="E54" s="95">
        <v>22912.17</v>
      </c>
      <c r="F54" s="95">
        <v>0</v>
      </c>
      <c r="G54" s="95">
        <v>40325.33</v>
      </c>
      <c r="H54" s="96">
        <v>63237.5</v>
      </c>
      <c r="I54" s="107"/>
      <c r="K54"/>
      <c r="L54" s="83">
        <v>2011</v>
      </c>
      <c r="M54" s="98">
        <v>11</v>
      </c>
      <c r="N54" s="98">
        <v>310979.33</v>
      </c>
      <c r="O54" s="98">
        <v>31097.93</v>
      </c>
      <c r="P54" s="98">
        <v>5500</v>
      </c>
      <c r="Q54" s="98">
        <v>55612.36</v>
      </c>
      <c r="R54" s="98">
        <v>92210.29</v>
      </c>
      <c r="S54"/>
      <c r="T54" s="11" t="s">
        <v>45</v>
      </c>
      <c r="U54" s="118">
        <v>2011</v>
      </c>
      <c r="V54" s="112">
        <v>11</v>
      </c>
      <c r="W54" s="112">
        <v>310979</v>
      </c>
      <c r="X54" s="112">
        <v>31098</v>
      </c>
      <c r="Y54" s="112">
        <v>5500</v>
      </c>
      <c r="Z54" s="112">
        <v>55612</v>
      </c>
      <c r="AA54" s="112">
        <v>92210</v>
      </c>
      <c r="AB54" s="110">
        <v>28271</v>
      </c>
      <c r="AC54" s="110"/>
      <c r="AD54"/>
      <c r="AE54"/>
      <c r="AF54"/>
      <c r="AG54"/>
      <c r="AH54"/>
      <c r="AI54"/>
      <c r="AJ54"/>
    </row>
    <row r="55" spans="1:36" ht="15" thickBot="1">
      <c r="A55" s="88">
        <v>2013</v>
      </c>
      <c r="B55" s="93" t="s">
        <v>50</v>
      </c>
      <c r="C55" s="94">
        <v>15</v>
      </c>
      <c r="D55" s="95">
        <v>136537.5</v>
      </c>
      <c r="E55" s="95">
        <v>13653.75</v>
      </c>
      <c r="F55" s="95">
        <v>0</v>
      </c>
      <c r="G55" s="95">
        <v>24030.55</v>
      </c>
      <c r="H55" s="96">
        <v>37684.300000000003</v>
      </c>
      <c r="I55" s="107"/>
      <c r="K55"/>
      <c r="L55" s="83">
        <v>2012</v>
      </c>
      <c r="M55" s="98">
        <v>22</v>
      </c>
      <c r="N55" s="98">
        <v>934309.3</v>
      </c>
      <c r="O55" s="98">
        <v>93430.88</v>
      </c>
      <c r="P55" s="98">
        <v>10500</v>
      </c>
      <c r="Q55" s="98">
        <v>166118.37</v>
      </c>
      <c r="R55" s="98">
        <v>270049.25</v>
      </c>
      <c r="S55"/>
      <c r="T55" s="11" t="s">
        <v>45</v>
      </c>
      <c r="U55" s="118">
        <v>2012</v>
      </c>
      <c r="V55" s="112">
        <v>22</v>
      </c>
      <c r="W55" s="112">
        <v>934309</v>
      </c>
      <c r="X55" s="112">
        <v>93431</v>
      </c>
      <c r="Y55" s="112">
        <v>10500</v>
      </c>
      <c r="Z55" s="112">
        <v>166118</v>
      </c>
      <c r="AA55" s="112">
        <v>270049</v>
      </c>
      <c r="AB55" s="110">
        <v>42469</v>
      </c>
      <c r="AC55" s="110"/>
    </row>
    <row r="56" spans="1:36" ht="15" thickBot="1">
      <c r="A56" s="88">
        <v>2013</v>
      </c>
      <c r="B56" s="93" t="s">
        <v>52</v>
      </c>
      <c r="C56" s="94">
        <v>12</v>
      </c>
      <c r="D56" s="95">
        <v>81153.009999999995</v>
      </c>
      <c r="E56" s="95">
        <v>8115.3</v>
      </c>
      <c r="F56" s="95">
        <v>0</v>
      </c>
      <c r="G56" s="95">
        <v>14282.92</v>
      </c>
      <c r="H56" s="96">
        <v>22398.22</v>
      </c>
      <c r="I56" s="107"/>
      <c r="K56"/>
      <c r="L56" s="83">
        <v>2013</v>
      </c>
      <c r="M56" s="98">
        <v>26</v>
      </c>
      <c r="N56" s="98">
        <v>988202.36</v>
      </c>
      <c r="O56" s="98">
        <v>89239.39</v>
      </c>
      <c r="P56" s="98">
        <v>12500</v>
      </c>
      <c r="Q56" s="98">
        <v>159061.39000000001</v>
      </c>
      <c r="R56" s="98">
        <v>260800.78</v>
      </c>
      <c r="S56"/>
      <c r="T56" s="11" t="s">
        <v>45</v>
      </c>
      <c r="U56" s="118">
        <v>2013</v>
      </c>
      <c r="V56" s="112">
        <v>26</v>
      </c>
      <c r="W56" s="112">
        <v>988202</v>
      </c>
      <c r="X56" s="112">
        <v>89239</v>
      </c>
      <c r="Y56" s="112">
        <v>12500</v>
      </c>
      <c r="Z56" s="112">
        <v>159061</v>
      </c>
      <c r="AA56" s="112">
        <v>260801</v>
      </c>
      <c r="AB56" s="110">
        <v>38008</v>
      </c>
      <c r="AC56" s="110"/>
    </row>
    <row r="57" spans="1:36" ht="15" thickBot="1">
      <c r="A57" s="88">
        <v>2013</v>
      </c>
      <c r="B57" s="93" t="s">
        <v>59</v>
      </c>
      <c r="C57" s="94">
        <v>11</v>
      </c>
      <c r="D57" s="95">
        <v>72250</v>
      </c>
      <c r="E57" s="95">
        <v>7225</v>
      </c>
      <c r="F57" s="95">
        <v>0</v>
      </c>
      <c r="G57" s="95">
        <v>12716</v>
      </c>
      <c r="H57" s="96">
        <v>19941</v>
      </c>
      <c r="I57" s="107"/>
      <c r="K57"/>
      <c r="L57" s="83">
        <v>2014</v>
      </c>
      <c r="M57" s="98">
        <v>35</v>
      </c>
      <c r="N57" s="98">
        <v>1440303.91</v>
      </c>
      <c r="O57" s="98">
        <v>144030.25999999998</v>
      </c>
      <c r="P57" s="98">
        <v>13500</v>
      </c>
      <c r="Q57" s="98">
        <v>255653.29</v>
      </c>
      <c r="R57" s="98">
        <v>413183.55000000005</v>
      </c>
      <c r="S57"/>
      <c r="T57" s="11" t="s">
        <v>45</v>
      </c>
      <c r="U57" s="118">
        <v>2014</v>
      </c>
      <c r="V57" s="112">
        <v>35</v>
      </c>
      <c r="W57" s="112">
        <v>1440304</v>
      </c>
      <c r="X57" s="112">
        <v>144030</v>
      </c>
      <c r="Y57" s="112">
        <v>13500</v>
      </c>
      <c r="Z57" s="112">
        <v>255653</v>
      </c>
      <c r="AA57" s="112">
        <v>413184</v>
      </c>
      <c r="AB57" s="110">
        <v>41152</v>
      </c>
      <c r="AC57" s="110"/>
    </row>
    <row r="58" spans="1:36" ht="15" thickBot="1">
      <c r="A58" s="88">
        <v>2013</v>
      </c>
      <c r="B58" s="93" t="s">
        <v>40</v>
      </c>
      <c r="C58" s="94">
        <v>7</v>
      </c>
      <c r="D58" s="95">
        <v>88287.5</v>
      </c>
      <c r="E58" s="95">
        <v>8828.75</v>
      </c>
      <c r="F58" s="95">
        <v>0</v>
      </c>
      <c r="G58" s="95">
        <v>15538.6</v>
      </c>
      <c r="H58" s="96">
        <v>24367.35</v>
      </c>
      <c r="I58" s="107"/>
      <c r="K58" t="s">
        <v>55</v>
      </c>
      <c r="L58" s="83">
        <v>2011</v>
      </c>
      <c r="M58" s="98">
        <v>1</v>
      </c>
      <c r="N58" s="98">
        <v>12490</v>
      </c>
      <c r="O58" s="98">
        <v>1249</v>
      </c>
      <c r="P58" s="98">
        <v>500</v>
      </c>
      <c r="Q58" s="98">
        <v>2278.2399999999998</v>
      </c>
      <c r="R58" s="98">
        <v>4027.24</v>
      </c>
      <c r="S58"/>
      <c r="T58" s="111" t="s">
        <v>55</v>
      </c>
      <c r="U58" s="118">
        <v>2011</v>
      </c>
      <c r="V58" s="112">
        <v>1</v>
      </c>
      <c r="W58" s="112">
        <v>12490</v>
      </c>
      <c r="X58" s="112">
        <v>1249</v>
      </c>
      <c r="Y58" s="112">
        <v>500</v>
      </c>
      <c r="Z58" s="112">
        <v>2278</v>
      </c>
      <c r="AA58" s="112">
        <v>4027</v>
      </c>
      <c r="AB58" s="110">
        <v>12490</v>
      </c>
      <c r="AC58" s="110"/>
    </row>
    <row r="59" spans="1:36" ht="15" thickBot="1">
      <c r="A59" s="88">
        <v>2013</v>
      </c>
      <c r="B59" s="93" t="s">
        <v>44</v>
      </c>
      <c r="C59" s="94">
        <v>7</v>
      </c>
      <c r="D59" s="95">
        <v>5078.07</v>
      </c>
      <c r="E59" s="95">
        <v>507.8</v>
      </c>
      <c r="F59" s="95">
        <v>0</v>
      </c>
      <c r="G59" s="95">
        <v>893.7</v>
      </c>
      <c r="H59" s="96">
        <v>1401.5</v>
      </c>
      <c r="I59" s="107"/>
      <c r="K59"/>
      <c r="L59" s="83">
        <v>2014</v>
      </c>
      <c r="M59" s="98">
        <v>1</v>
      </c>
      <c r="N59" s="98">
        <v>16260</v>
      </c>
      <c r="O59" s="98">
        <v>1626</v>
      </c>
      <c r="P59" s="98">
        <v>0</v>
      </c>
      <c r="Q59" s="98">
        <v>2861.76</v>
      </c>
      <c r="R59" s="98">
        <v>4487.76</v>
      </c>
      <c r="S59"/>
      <c r="T59" s="111" t="s">
        <v>55</v>
      </c>
      <c r="U59" s="118">
        <v>2014</v>
      </c>
      <c r="V59" s="112">
        <v>1</v>
      </c>
      <c r="W59" s="112">
        <v>16260</v>
      </c>
      <c r="X59" s="112">
        <v>1626</v>
      </c>
      <c r="Y59" s="112">
        <v>0</v>
      </c>
      <c r="Z59" s="112">
        <v>2862</v>
      </c>
      <c r="AA59" s="112">
        <v>4488</v>
      </c>
      <c r="AB59" s="110">
        <v>16260</v>
      </c>
      <c r="AC59" s="110"/>
    </row>
    <row r="60" spans="1:36" ht="15" thickBot="1">
      <c r="A60" s="88">
        <v>2013</v>
      </c>
      <c r="B60" s="93" t="s">
        <v>52</v>
      </c>
      <c r="C60" s="94">
        <v>6</v>
      </c>
      <c r="D60" s="95">
        <v>61863</v>
      </c>
      <c r="E60" s="95">
        <v>5510.5</v>
      </c>
      <c r="F60" s="95">
        <v>500</v>
      </c>
      <c r="G60" s="95">
        <v>9778.48</v>
      </c>
      <c r="H60" s="96">
        <v>15788.98</v>
      </c>
      <c r="I60" s="107"/>
      <c r="K60" t="s">
        <v>46</v>
      </c>
      <c r="L60" s="83">
        <v>2010</v>
      </c>
      <c r="M60" s="98">
        <v>2</v>
      </c>
      <c r="N60" s="98">
        <v>22211.040000000001</v>
      </c>
      <c r="O60" s="98">
        <v>2221.1</v>
      </c>
      <c r="P60" s="98">
        <v>1000</v>
      </c>
      <c r="Q60" s="98">
        <v>4069.14</v>
      </c>
      <c r="R60" s="98">
        <v>7290.25</v>
      </c>
      <c r="S60"/>
      <c r="T60" s="111" t="s">
        <v>46</v>
      </c>
      <c r="U60" s="118">
        <v>2010</v>
      </c>
      <c r="V60" s="112">
        <v>2</v>
      </c>
      <c r="W60" s="112">
        <v>22211</v>
      </c>
      <c r="X60" s="112">
        <v>2221</v>
      </c>
      <c r="Y60" s="112">
        <v>1000</v>
      </c>
      <c r="Z60" s="112">
        <v>4069</v>
      </c>
      <c r="AA60" s="112">
        <v>7290</v>
      </c>
      <c r="AB60" s="110">
        <v>11106</v>
      </c>
      <c r="AC60" s="110"/>
    </row>
    <row r="61" spans="1:36" ht="15" thickBot="1">
      <c r="A61" s="88">
        <v>2013</v>
      </c>
      <c r="B61" s="93" t="s">
        <v>46</v>
      </c>
      <c r="C61" s="90">
        <v>5</v>
      </c>
      <c r="D61" s="91">
        <v>61096</v>
      </c>
      <c r="E61" s="91">
        <v>6109.6</v>
      </c>
      <c r="F61" s="91">
        <v>0</v>
      </c>
      <c r="G61" s="91">
        <v>10752.88</v>
      </c>
      <c r="H61" s="92">
        <v>16862.48</v>
      </c>
      <c r="I61" s="107"/>
      <c r="K61"/>
      <c r="L61" s="83">
        <v>2011</v>
      </c>
      <c r="M61" s="98">
        <v>12</v>
      </c>
      <c r="N61" s="98">
        <v>156895.15</v>
      </c>
      <c r="O61" s="98">
        <v>15689.52</v>
      </c>
      <c r="P61" s="98">
        <v>1000</v>
      </c>
      <c r="Q61" s="98">
        <v>27773.550000000003</v>
      </c>
      <c r="R61" s="98">
        <v>44463.07</v>
      </c>
      <c r="S61"/>
      <c r="T61" s="111" t="s">
        <v>46</v>
      </c>
      <c r="U61" s="118">
        <v>2011</v>
      </c>
      <c r="V61" s="112">
        <v>12</v>
      </c>
      <c r="W61" s="112">
        <v>156895</v>
      </c>
      <c r="X61" s="112">
        <v>15690</v>
      </c>
      <c r="Y61" s="112">
        <v>1000</v>
      </c>
      <c r="Z61" s="112">
        <v>27774</v>
      </c>
      <c r="AA61" s="112">
        <v>44463</v>
      </c>
      <c r="AB61" s="110">
        <v>13075</v>
      </c>
      <c r="AC61" s="110"/>
    </row>
    <row r="62" spans="1:36" ht="15" thickBot="1">
      <c r="A62" s="88">
        <v>2013</v>
      </c>
      <c r="B62" s="93" t="s">
        <v>37</v>
      </c>
      <c r="C62" s="94">
        <v>5</v>
      </c>
      <c r="D62" s="95">
        <v>42757</v>
      </c>
      <c r="E62" s="95">
        <v>4275.7</v>
      </c>
      <c r="F62" s="95">
        <v>0</v>
      </c>
      <c r="G62" s="95">
        <v>7525.22</v>
      </c>
      <c r="H62" s="96">
        <v>11800.92</v>
      </c>
      <c r="I62" s="107"/>
      <c r="K62"/>
      <c r="L62" s="83">
        <v>2012</v>
      </c>
      <c r="M62" s="98">
        <v>5</v>
      </c>
      <c r="N62" s="98">
        <v>66215.69</v>
      </c>
      <c r="O62" s="98">
        <v>6621.57</v>
      </c>
      <c r="P62" s="98">
        <v>0</v>
      </c>
      <c r="Q62" s="98">
        <v>11653.97</v>
      </c>
      <c r="R62" s="98">
        <v>18275.53</v>
      </c>
      <c r="S62"/>
      <c r="T62" s="111" t="s">
        <v>46</v>
      </c>
      <c r="U62" s="118">
        <v>2012</v>
      </c>
      <c r="V62" s="112">
        <v>5</v>
      </c>
      <c r="W62" s="112">
        <v>66216</v>
      </c>
      <c r="X62" s="112">
        <v>6622</v>
      </c>
      <c r="Y62" s="112">
        <v>0</v>
      </c>
      <c r="Z62" s="112">
        <v>11654</v>
      </c>
      <c r="AA62" s="112">
        <v>18276</v>
      </c>
      <c r="AB62" s="110">
        <v>13243</v>
      </c>
      <c r="AC62" s="110"/>
    </row>
    <row r="63" spans="1:36" ht="15" thickBot="1">
      <c r="A63" s="88">
        <v>2013</v>
      </c>
      <c r="B63" s="93" t="s">
        <v>53</v>
      </c>
      <c r="C63" s="94">
        <v>4</v>
      </c>
      <c r="D63" s="95">
        <v>21063.29</v>
      </c>
      <c r="E63" s="95">
        <v>2106.3200000000002</v>
      </c>
      <c r="F63" s="95">
        <v>0</v>
      </c>
      <c r="G63" s="95">
        <v>3707.12</v>
      </c>
      <c r="H63" s="96">
        <v>5813.44</v>
      </c>
      <c r="I63" s="107"/>
      <c r="K63"/>
      <c r="L63" s="83">
        <v>2013</v>
      </c>
      <c r="M63" s="98">
        <v>7</v>
      </c>
      <c r="N63" s="98">
        <v>82133</v>
      </c>
      <c r="O63" s="98">
        <v>8213.2999999999993</v>
      </c>
      <c r="P63" s="98">
        <v>0</v>
      </c>
      <c r="Q63" s="98">
        <v>14455.38</v>
      </c>
      <c r="R63" s="98">
        <v>22668.68</v>
      </c>
      <c r="S63"/>
      <c r="T63" s="111" t="s">
        <v>46</v>
      </c>
      <c r="U63" s="118">
        <v>2013</v>
      </c>
      <c r="V63" s="112">
        <v>7</v>
      </c>
      <c r="W63" s="112">
        <v>82133</v>
      </c>
      <c r="X63" s="112">
        <v>8213</v>
      </c>
      <c r="Y63" s="112">
        <v>0</v>
      </c>
      <c r="Z63" s="112">
        <v>14455</v>
      </c>
      <c r="AA63" s="112">
        <v>22669</v>
      </c>
      <c r="AB63" s="110">
        <v>11733</v>
      </c>
      <c r="AC63" s="110"/>
    </row>
    <row r="64" spans="1:36" ht="15" thickBot="1">
      <c r="A64" s="88">
        <v>2013</v>
      </c>
      <c r="B64" s="93" t="s">
        <v>49</v>
      </c>
      <c r="C64" s="90">
        <v>3</v>
      </c>
      <c r="D64" s="91">
        <v>8854</v>
      </c>
      <c r="E64" s="91">
        <v>885.4</v>
      </c>
      <c r="F64" s="91">
        <v>0</v>
      </c>
      <c r="G64" s="91">
        <v>1558.29</v>
      </c>
      <c r="H64" s="92">
        <v>2443.69</v>
      </c>
      <c r="I64" s="107"/>
      <c r="K64"/>
      <c r="L64" s="83">
        <v>2014</v>
      </c>
      <c r="M64" s="98">
        <v>1</v>
      </c>
      <c r="N64" s="98">
        <v>24800</v>
      </c>
      <c r="O64" s="98">
        <v>2480</v>
      </c>
      <c r="P64" s="98">
        <v>0</v>
      </c>
      <c r="Q64" s="98">
        <v>4364.8</v>
      </c>
      <c r="R64" s="98">
        <v>6844.8</v>
      </c>
      <c r="S64"/>
      <c r="T64" s="111" t="s">
        <v>46</v>
      </c>
      <c r="U64" s="118">
        <v>2014</v>
      </c>
      <c r="V64" s="112">
        <v>1</v>
      </c>
      <c r="W64" s="112">
        <v>24800</v>
      </c>
      <c r="X64" s="112">
        <v>2480</v>
      </c>
      <c r="Y64" s="112">
        <v>0</v>
      </c>
      <c r="Z64" s="112">
        <v>4365</v>
      </c>
      <c r="AA64" s="112">
        <v>6845</v>
      </c>
      <c r="AB64" s="110">
        <v>24800</v>
      </c>
      <c r="AC64" s="110"/>
    </row>
    <row r="65" spans="1:30" ht="15" thickBot="1">
      <c r="A65" s="88">
        <v>2013</v>
      </c>
      <c r="B65" s="93" t="s">
        <v>46</v>
      </c>
      <c r="C65" s="94">
        <v>2</v>
      </c>
      <c r="D65" s="95">
        <v>21037</v>
      </c>
      <c r="E65" s="95">
        <v>2103.6999999999998</v>
      </c>
      <c r="F65" s="95">
        <v>0</v>
      </c>
      <c r="G65" s="95">
        <v>3702.5</v>
      </c>
      <c r="H65" s="96">
        <v>5806.2</v>
      </c>
      <c r="I65" s="107"/>
      <c r="K65" t="s">
        <v>36</v>
      </c>
      <c r="L65" s="83">
        <v>2010</v>
      </c>
      <c r="M65" s="98">
        <v>64</v>
      </c>
      <c r="N65" s="98">
        <v>600486.90999999992</v>
      </c>
      <c r="O65" s="98">
        <v>60048.7</v>
      </c>
      <c r="P65" s="98">
        <v>32000</v>
      </c>
      <c r="Q65" s="98">
        <v>110805.7</v>
      </c>
      <c r="R65" s="98">
        <v>202854.38</v>
      </c>
      <c r="S65"/>
      <c r="T65" s="111" t="s">
        <v>36</v>
      </c>
      <c r="U65" s="118">
        <v>2010</v>
      </c>
      <c r="V65" s="112">
        <v>64</v>
      </c>
      <c r="W65" s="112">
        <v>600487</v>
      </c>
      <c r="X65" s="112">
        <v>60049</v>
      </c>
      <c r="Y65" s="112">
        <v>32000</v>
      </c>
      <c r="Z65" s="112">
        <v>110806</v>
      </c>
      <c r="AA65" s="112">
        <v>202854</v>
      </c>
      <c r="AB65" s="110">
        <v>9383</v>
      </c>
      <c r="AC65" s="110"/>
    </row>
    <row r="66" spans="1:30" ht="15" thickBot="1">
      <c r="A66" s="88">
        <v>2013</v>
      </c>
      <c r="B66" s="93" t="s">
        <v>61</v>
      </c>
      <c r="C66" s="94">
        <v>2</v>
      </c>
      <c r="D66" s="95">
        <v>53636</v>
      </c>
      <c r="E66" s="95">
        <v>5363.6</v>
      </c>
      <c r="F66" s="95">
        <v>1000</v>
      </c>
      <c r="G66" s="95">
        <v>9599.93</v>
      </c>
      <c r="H66" s="96">
        <v>15963.53</v>
      </c>
      <c r="I66" s="107"/>
      <c r="K66"/>
      <c r="L66" s="83">
        <v>2011</v>
      </c>
      <c r="M66" s="98">
        <v>132</v>
      </c>
      <c r="N66" s="98">
        <v>1422303.42</v>
      </c>
      <c r="O66" s="98">
        <v>140219.72</v>
      </c>
      <c r="P66" s="98">
        <v>23500</v>
      </c>
      <c r="Q66" s="98">
        <v>250546.7</v>
      </c>
      <c r="R66" s="98">
        <v>414266.42000000004</v>
      </c>
      <c r="S66"/>
      <c r="T66" s="111" t="s">
        <v>36</v>
      </c>
      <c r="U66" s="118">
        <v>2011</v>
      </c>
      <c r="V66" s="112">
        <v>132</v>
      </c>
      <c r="W66" s="112">
        <v>1422303</v>
      </c>
      <c r="X66" s="112">
        <v>140220</v>
      </c>
      <c r="Y66" s="112">
        <v>23500</v>
      </c>
      <c r="Z66" s="112">
        <v>250547</v>
      </c>
      <c r="AA66" s="112">
        <v>414266</v>
      </c>
      <c r="AB66" s="110">
        <v>10775</v>
      </c>
      <c r="AC66" s="110"/>
    </row>
    <row r="67" spans="1:30" ht="15" thickBot="1">
      <c r="A67" s="88">
        <v>2013</v>
      </c>
      <c r="B67" s="93" t="s">
        <v>41</v>
      </c>
      <c r="C67" s="94">
        <v>1</v>
      </c>
      <c r="D67" s="95">
        <v>8092.25</v>
      </c>
      <c r="E67" s="95">
        <v>809.22</v>
      </c>
      <c r="F67" s="95">
        <v>0</v>
      </c>
      <c r="G67" s="95">
        <v>1424.23</v>
      </c>
      <c r="H67" s="96">
        <v>2233.4499999999998</v>
      </c>
      <c r="I67" s="107"/>
      <c r="K67"/>
      <c r="L67" s="83">
        <v>2012</v>
      </c>
      <c r="M67" s="98">
        <v>223</v>
      </c>
      <c r="N67" s="98">
        <v>2691279.4400000004</v>
      </c>
      <c r="O67" s="98">
        <v>269127.84999999998</v>
      </c>
      <c r="P67" s="98">
        <v>0</v>
      </c>
      <c r="Q67" s="98">
        <v>471024.93</v>
      </c>
      <c r="R67" s="98">
        <v>740152.78</v>
      </c>
      <c r="S67"/>
      <c r="T67" s="111" t="s">
        <v>36</v>
      </c>
      <c r="U67" s="118">
        <v>2012</v>
      </c>
      <c r="V67" s="112">
        <v>223</v>
      </c>
      <c r="W67" s="112">
        <v>2691279</v>
      </c>
      <c r="X67" s="112">
        <v>269128</v>
      </c>
      <c r="Y67" s="112">
        <v>0</v>
      </c>
      <c r="Z67" s="112">
        <v>471025</v>
      </c>
      <c r="AA67" s="112">
        <v>740153</v>
      </c>
      <c r="AB67" s="110">
        <v>12069</v>
      </c>
      <c r="AC67" s="110"/>
    </row>
    <row r="68" spans="1:30" ht="15" thickBot="1">
      <c r="A68" s="88">
        <v>2013</v>
      </c>
      <c r="B68" s="93" t="s">
        <v>52</v>
      </c>
      <c r="C68" s="94">
        <v>1</v>
      </c>
      <c r="D68" s="95">
        <v>8697.2800000000007</v>
      </c>
      <c r="E68" s="95">
        <v>869.72</v>
      </c>
      <c r="F68" s="95">
        <v>0</v>
      </c>
      <c r="G68" s="95">
        <v>1530.72</v>
      </c>
      <c r="H68" s="96">
        <v>2400.44</v>
      </c>
      <c r="I68" s="107"/>
      <c r="K68"/>
      <c r="L68" s="83">
        <v>2013</v>
      </c>
      <c r="M68" s="98">
        <v>200</v>
      </c>
      <c r="N68" s="98">
        <v>2240628.44</v>
      </c>
      <c r="O68" s="98">
        <v>224062.75</v>
      </c>
      <c r="P68" s="98">
        <v>0</v>
      </c>
      <c r="Q68" s="98">
        <v>386485.54</v>
      </c>
      <c r="R68" s="98">
        <v>610548.29</v>
      </c>
      <c r="S68"/>
      <c r="T68" s="111" t="s">
        <v>36</v>
      </c>
      <c r="U68" s="118">
        <v>2013</v>
      </c>
      <c r="V68" s="112">
        <v>200</v>
      </c>
      <c r="W68" s="112">
        <v>2240628</v>
      </c>
      <c r="X68" s="112">
        <v>224063</v>
      </c>
      <c r="Y68" s="112">
        <v>0</v>
      </c>
      <c r="Z68" s="112">
        <v>386486</v>
      </c>
      <c r="AA68" s="112">
        <v>610548</v>
      </c>
      <c r="AB68" s="110">
        <v>11203</v>
      </c>
      <c r="AC68" s="110"/>
    </row>
    <row r="69" spans="1:30" ht="15" thickBot="1">
      <c r="A69" s="88">
        <v>2013</v>
      </c>
      <c r="B69" s="93" t="s">
        <v>44</v>
      </c>
      <c r="C69" s="94">
        <v>1</v>
      </c>
      <c r="D69" s="95">
        <v>1230</v>
      </c>
      <c r="E69" s="95">
        <v>123</v>
      </c>
      <c r="F69" s="95">
        <v>0</v>
      </c>
      <c r="G69" s="95">
        <v>216.48</v>
      </c>
      <c r="H69" s="96">
        <v>339.48</v>
      </c>
      <c r="I69" s="107"/>
      <c r="K69"/>
      <c r="L69" s="83">
        <v>2014</v>
      </c>
      <c r="M69" s="98">
        <v>184</v>
      </c>
      <c r="N69" s="98">
        <v>2280715.83</v>
      </c>
      <c r="O69" s="98">
        <v>214261.55000000002</v>
      </c>
      <c r="P69" s="98">
        <v>0</v>
      </c>
      <c r="Q69" s="98">
        <v>377099.86</v>
      </c>
      <c r="R69" s="98">
        <v>591361.40999999992</v>
      </c>
      <c r="S69"/>
      <c r="T69" s="111" t="s">
        <v>36</v>
      </c>
      <c r="U69" s="118">
        <v>2014</v>
      </c>
      <c r="V69" s="112">
        <v>184</v>
      </c>
      <c r="W69" s="112">
        <v>2280716</v>
      </c>
      <c r="X69" s="112">
        <v>214262</v>
      </c>
      <c r="Y69" s="112">
        <v>0</v>
      </c>
      <c r="Z69" s="112">
        <v>377100</v>
      </c>
      <c r="AA69" s="112">
        <v>591361</v>
      </c>
      <c r="AB69" s="110">
        <v>12395</v>
      </c>
      <c r="AC69" s="110"/>
    </row>
    <row r="70" spans="1:30" ht="15" thickBot="1">
      <c r="A70" s="88">
        <v>2013</v>
      </c>
      <c r="B70" s="93" t="s">
        <v>45</v>
      </c>
      <c r="C70" s="94">
        <v>1</v>
      </c>
      <c r="D70" s="95">
        <v>27000</v>
      </c>
      <c r="E70" s="95">
        <v>0</v>
      </c>
      <c r="F70" s="95">
        <v>0</v>
      </c>
      <c r="G70" s="95">
        <v>0</v>
      </c>
      <c r="H70" s="96">
        <v>0</v>
      </c>
      <c r="I70" s="107"/>
      <c r="K70" t="s">
        <v>50</v>
      </c>
      <c r="L70" s="83">
        <v>2010</v>
      </c>
      <c r="M70" s="98">
        <v>3</v>
      </c>
      <c r="N70" s="98">
        <v>22249</v>
      </c>
      <c r="O70" s="98">
        <v>2224.9</v>
      </c>
      <c r="P70" s="98">
        <v>1500</v>
      </c>
      <c r="Q70" s="98">
        <v>4155.82</v>
      </c>
      <c r="R70" s="98">
        <v>7880.72</v>
      </c>
      <c r="S70"/>
      <c r="T70" s="111" t="s">
        <v>50</v>
      </c>
      <c r="U70" s="118">
        <v>2010</v>
      </c>
      <c r="V70" s="112">
        <v>3</v>
      </c>
      <c r="W70" s="112">
        <v>22249</v>
      </c>
      <c r="X70" s="112">
        <v>2225</v>
      </c>
      <c r="Y70" s="112">
        <v>1500</v>
      </c>
      <c r="Z70" s="112">
        <v>4156</v>
      </c>
      <c r="AA70" s="112">
        <v>7881</v>
      </c>
      <c r="AB70" s="110">
        <v>7416</v>
      </c>
      <c r="AC70" s="110"/>
    </row>
    <row r="71" spans="1:30" ht="15" thickBot="1">
      <c r="A71" s="88">
        <v>2013</v>
      </c>
      <c r="B71" s="93" t="s">
        <v>51</v>
      </c>
      <c r="C71" s="94">
        <v>1</v>
      </c>
      <c r="D71" s="95">
        <v>7110</v>
      </c>
      <c r="E71" s="95">
        <v>711</v>
      </c>
      <c r="F71" s="95">
        <v>0</v>
      </c>
      <c r="G71" s="95">
        <v>1251.3599999999999</v>
      </c>
      <c r="H71" s="96">
        <v>1962.36</v>
      </c>
      <c r="I71" s="107"/>
      <c r="K71"/>
      <c r="L71" s="83">
        <v>2011</v>
      </c>
      <c r="M71" s="98">
        <v>7</v>
      </c>
      <c r="N71" s="98">
        <v>56864</v>
      </c>
      <c r="O71" s="98">
        <v>5686.4</v>
      </c>
      <c r="P71" s="98">
        <v>3000</v>
      </c>
      <c r="Q71" s="98">
        <v>10488.06</v>
      </c>
      <c r="R71" s="98">
        <v>19174.46</v>
      </c>
      <c r="S71"/>
      <c r="T71" s="111" t="s">
        <v>50</v>
      </c>
      <c r="U71" s="118">
        <v>2011</v>
      </c>
      <c r="V71" s="112">
        <v>7</v>
      </c>
      <c r="W71" s="112">
        <v>56864</v>
      </c>
      <c r="X71" s="112">
        <v>5686</v>
      </c>
      <c r="Y71" s="112">
        <v>3000</v>
      </c>
      <c r="Z71" s="112">
        <v>10488</v>
      </c>
      <c r="AA71" s="112">
        <v>19174</v>
      </c>
      <c r="AB71" s="110">
        <v>8123</v>
      </c>
      <c r="AC71" s="110"/>
    </row>
    <row r="72" spans="1:30" ht="15" thickBot="1">
      <c r="A72" s="88">
        <v>2013</v>
      </c>
      <c r="B72" s="93" t="s">
        <v>53</v>
      </c>
      <c r="C72" s="94">
        <v>1</v>
      </c>
      <c r="D72" s="95">
        <v>8500</v>
      </c>
      <c r="E72" s="95">
        <v>850</v>
      </c>
      <c r="F72" s="95">
        <v>0</v>
      </c>
      <c r="G72" s="95">
        <v>1496</v>
      </c>
      <c r="H72" s="96">
        <v>2346</v>
      </c>
      <c r="I72" s="107"/>
      <c r="K72"/>
      <c r="L72" s="83">
        <v>2012</v>
      </c>
      <c r="M72" s="98">
        <v>16</v>
      </c>
      <c r="N72" s="98">
        <v>117629.5</v>
      </c>
      <c r="O72" s="98">
        <v>10596.2</v>
      </c>
      <c r="P72" s="98">
        <v>0</v>
      </c>
      <c r="Q72" s="98">
        <v>18649.259999999998</v>
      </c>
      <c r="R72" s="98">
        <v>29245.46</v>
      </c>
      <c r="S72"/>
      <c r="T72" s="111" t="s">
        <v>50</v>
      </c>
      <c r="U72" s="118">
        <v>2012</v>
      </c>
      <c r="V72" s="112">
        <v>16</v>
      </c>
      <c r="W72" s="112">
        <v>117630</v>
      </c>
      <c r="X72" s="112">
        <v>10596</v>
      </c>
      <c r="Y72" s="112">
        <v>0</v>
      </c>
      <c r="Z72" s="112">
        <v>18649</v>
      </c>
      <c r="AA72" s="112">
        <v>29245</v>
      </c>
      <c r="AB72" s="110">
        <v>7352</v>
      </c>
      <c r="AC72" s="110"/>
    </row>
    <row r="73" spans="1:30" ht="15" thickBot="1">
      <c r="A73" s="88">
        <v>2012</v>
      </c>
      <c r="B73" s="93" t="s">
        <v>35</v>
      </c>
      <c r="C73" s="94">
        <v>319</v>
      </c>
      <c r="D73" s="95">
        <v>6387647.4199999999</v>
      </c>
      <c r="E73" s="95">
        <v>630234.66</v>
      </c>
      <c r="F73" s="95">
        <v>24500</v>
      </c>
      <c r="G73" s="95">
        <v>1113132.8</v>
      </c>
      <c r="H73" s="96">
        <v>1767867.46</v>
      </c>
      <c r="I73" s="107"/>
      <c r="K73"/>
      <c r="L73" s="83">
        <v>2013</v>
      </c>
      <c r="M73" s="98">
        <v>43</v>
      </c>
      <c r="N73" s="98">
        <v>315172.5</v>
      </c>
      <c r="O73" s="98">
        <v>31517.25</v>
      </c>
      <c r="P73" s="98">
        <v>0</v>
      </c>
      <c r="Q73" s="98">
        <v>55470.229999999996</v>
      </c>
      <c r="R73" s="98">
        <v>86987.48000000001</v>
      </c>
      <c r="S73"/>
      <c r="T73" s="111" t="s">
        <v>50</v>
      </c>
      <c r="U73" s="118">
        <v>2013</v>
      </c>
      <c r="V73" s="112">
        <v>43</v>
      </c>
      <c r="W73" s="112">
        <v>315173</v>
      </c>
      <c r="X73" s="112">
        <v>31517</v>
      </c>
      <c r="Y73" s="112">
        <v>0</v>
      </c>
      <c r="Z73" s="112">
        <v>55470</v>
      </c>
      <c r="AA73" s="112">
        <v>86987</v>
      </c>
      <c r="AB73" s="110">
        <v>7330</v>
      </c>
      <c r="AC73" s="110"/>
    </row>
    <row r="74" spans="1:30" ht="15" thickBot="1">
      <c r="A74" s="88">
        <v>2012</v>
      </c>
      <c r="B74" s="93" t="s">
        <v>36</v>
      </c>
      <c r="C74" s="94">
        <v>175</v>
      </c>
      <c r="D74" s="95">
        <v>2242197.9900000002</v>
      </c>
      <c r="E74" s="95">
        <v>224219.72</v>
      </c>
      <c r="F74" s="95">
        <v>0</v>
      </c>
      <c r="G74" s="95">
        <v>391986.67</v>
      </c>
      <c r="H74" s="96">
        <v>616206.39</v>
      </c>
      <c r="I74" s="107"/>
      <c r="K74"/>
      <c r="L74" s="83">
        <v>2014</v>
      </c>
      <c r="M74" s="98">
        <v>88</v>
      </c>
      <c r="N74" s="98">
        <v>682492.3</v>
      </c>
      <c r="O74" s="98">
        <v>66361.239999999991</v>
      </c>
      <c r="P74" s="98">
        <v>0</v>
      </c>
      <c r="Q74" s="98">
        <v>111014.93</v>
      </c>
      <c r="R74" s="98">
        <v>177376.17</v>
      </c>
      <c r="S74"/>
      <c r="T74" s="111" t="s">
        <v>50</v>
      </c>
      <c r="U74" s="118">
        <v>2014</v>
      </c>
      <c r="V74" s="112">
        <v>88</v>
      </c>
      <c r="W74" s="112">
        <v>682492</v>
      </c>
      <c r="X74" s="112">
        <v>66361</v>
      </c>
      <c r="Y74" s="112">
        <v>0</v>
      </c>
      <c r="Z74" s="112">
        <v>111015</v>
      </c>
      <c r="AA74" s="112">
        <v>177376</v>
      </c>
      <c r="AB74" s="110">
        <v>7756</v>
      </c>
      <c r="AC74" s="110"/>
    </row>
    <row r="75" spans="1:30" ht="15" thickBot="1">
      <c r="A75" s="88">
        <v>2012</v>
      </c>
      <c r="B75" s="93" t="s">
        <v>35</v>
      </c>
      <c r="C75" s="94">
        <v>99</v>
      </c>
      <c r="D75" s="95">
        <v>905413.37</v>
      </c>
      <c r="E75" s="95">
        <v>89637.28</v>
      </c>
      <c r="F75" s="95">
        <v>1000</v>
      </c>
      <c r="G75" s="95">
        <v>157921.57</v>
      </c>
      <c r="H75" s="96">
        <v>248558.85</v>
      </c>
      <c r="I75" s="107"/>
      <c r="K75" t="s">
        <v>51</v>
      </c>
      <c r="L75" s="83">
        <v>2010</v>
      </c>
      <c r="M75" s="98">
        <v>3</v>
      </c>
      <c r="N75" s="98">
        <v>21384</v>
      </c>
      <c r="O75" s="98">
        <v>2138.4</v>
      </c>
      <c r="P75" s="98">
        <v>1500</v>
      </c>
      <c r="Q75" s="98">
        <v>4003.58</v>
      </c>
      <c r="R75" s="98">
        <v>7641.98</v>
      </c>
      <c r="S75"/>
      <c r="T75" s="111" t="s">
        <v>51</v>
      </c>
      <c r="U75" s="118">
        <v>2010</v>
      </c>
      <c r="V75" s="112">
        <v>3</v>
      </c>
      <c r="W75" s="112">
        <v>21384</v>
      </c>
      <c r="X75" s="112">
        <v>2138</v>
      </c>
      <c r="Y75" s="112">
        <v>1500</v>
      </c>
      <c r="Z75" s="112">
        <v>4004</v>
      </c>
      <c r="AA75" s="112">
        <v>7642</v>
      </c>
      <c r="AB75" s="110">
        <v>7128</v>
      </c>
      <c r="AC75" s="110"/>
    </row>
    <row r="76" spans="1:30" ht="15" thickBot="1">
      <c r="A76" s="88">
        <v>2012</v>
      </c>
      <c r="B76" s="93" t="s">
        <v>39</v>
      </c>
      <c r="C76" s="94">
        <v>76</v>
      </c>
      <c r="D76" s="95">
        <v>935302.28</v>
      </c>
      <c r="E76" s="95">
        <v>92179.05</v>
      </c>
      <c r="F76" s="95">
        <v>1500</v>
      </c>
      <c r="G76" s="95">
        <v>162475.09</v>
      </c>
      <c r="H76" s="96">
        <v>256154.14</v>
      </c>
      <c r="I76" s="107"/>
      <c r="K76"/>
      <c r="L76" s="83">
        <v>2012</v>
      </c>
      <c r="M76" s="98">
        <v>1</v>
      </c>
      <c r="N76" s="98">
        <v>6800</v>
      </c>
      <c r="O76" s="98">
        <v>680</v>
      </c>
      <c r="P76" s="98">
        <v>0</v>
      </c>
      <c r="Q76" s="98">
        <v>1196.8</v>
      </c>
      <c r="R76" s="98">
        <v>1876.8</v>
      </c>
      <c r="S76"/>
      <c r="T76" s="111" t="s">
        <v>51</v>
      </c>
      <c r="U76" s="118">
        <v>2012</v>
      </c>
      <c r="V76" s="112">
        <v>1</v>
      </c>
      <c r="W76" s="112">
        <v>6800</v>
      </c>
      <c r="X76" s="112">
        <v>680</v>
      </c>
      <c r="Y76" s="112">
        <v>0</v>
      </c>
      <c r="Z76" s="112">
        <v>1197</v>
      </c>
      <c r="AA76" s="112">
        <v>1877</v>
      </c>
      <c r="AB76" s="110">
        <v>6800</v>
      </c>
      <c r="AC76" s="110"/>
    </row>
    <row r="77" spans="1:30" ht="15" thickBot="1">
      <c r="A77" s="88">
        <v>2012</v>
      </c>
      <c r="B77" s="93" t="s">
        <v>42</v>
      </c>
      <c r="C77" s="94">
        <v>67</v>
      </c>
      <c r="D77" s="95">
        <v>854913.86</v>
      </c>
      <c r="E77" s="95">
        <v>83149.73</v>
      </c>
      <c r="F77" s="95">
        <v>5500</v>
      </c>
      <c r="G77" s="95">
        <v>147223.54999999999</v>
      </c>
      <c r="H77" s="96">
        <v>235873.29</v>
      </c>
      <c r="I77" s="107"/>
      <c r="K77"/>
      <c r="L77" s="83">
        <v>2013</v>
      </c>
      <c r="M77" s="98">
        <v>1</v>
      </c>
      <c r="N77" s="98">
        <v>7110</v>
      </c>
      <c r="O77" s="98">
        <v>711</v>
      </c>
      <c r="P77" s="98">
        <v>0</v>
      </c>
      <c r="Q77" s="98">
        <v>1251.3599999999999</v>
      </c>
      <c r="R77" s="98">
        <v>1962.36</v>
      </c>
      <c r="S77"/>
      <c r="T77" s="111" t="s">
        <v>51</v>
      </c>
      <c r="U77" s="118">
        <v>2013</v>
      </c>
      <c r="V77" s="112">
        <v>1</v>
      </c>
      <c r="W77" s="112">
        <v>7110</v>
      </c>
      <c r="X77" s="112">
        <v>711</v>
      </c>
      <c r="Y77" s="112">
        <v>0</v>
      </c>
      <c r="Z77" s="112">
        <v>1251</v>
      </c>
      <c r="AA77" s="112">
        <v>1962</v>
      </c>
      <c r="AB77" s="110">
        <v>7110</v>
      </c>
      <c r="AC77" s="110"/>
    </row>
    <row r="78" spans="1:30" ht="15" thickBot="1">
      <c r="A78" s="88">
        <v>2012</v>
      </c>
      <c r="B78" s="93" t="s">
        <v>38</v>
      </c>
      <c r="C78" s="94">
        <v>52</v>
      </c>
      <c r="D78" s="95">
        <v>657262.01</v>
      </c>
      <c r="E78" s="95">
        <v>65726.2</v>
      </c>
      <c r="F78" s="95">
        <v>4000</v>
      </c>
      <c r="G78" s="95">
        <v>116318.03</v>
      </c>
      <c r="H78" s="96">
        <v>186044.23</v>
      </c>
      <c r="I78" s="107"/>
      <c r="K78"/>
      <c r="L78" s="83">
        <v>2014</v>
      </c>
      <c r="M78" s="98">
        <v>1</v>
      </c>
      <c r="N78" s="98">
        <v>7000</v>
      </c>
      <c r="O78" s="98">
        <v>700</v>
      </c>
      <c r="P78" s="98">
        <v>0</v>
      </c>
      <c r="Q78" s="98">
        <v>1232</v>
      </c>
      <c r="R78" s="98">
        <v>1932</v>
      </c>
      <c r="S78"/>
      <c r="T78" s="111" t="s">
        <v>51</v>
      </c>
      <c r="U78" s="118">
        <v>2014</v>
      </c>
      <c r="V78" s="112">
        <v>1</v>
      </c>
      <c r="W78" s="112">
        <v>7000</v>
      </c>
      <c r="X78" s="112">
        <v>700</v>
      </c>
      <c r="Y78" s="112">
        <v>0</v>
      </c>
      <c r="Z78" s="112">
        <v>1232</v>
      </c>
      <c r="AA78" s="112">
        <v>1932</v>
      </c>
      <c r="AB78" s="110">
        <v>7000</v>
      </c>
      <c r="AC78" s="110"/>
      <c r="AD78" s="98"/>
    </row>
    <row r="79" spans="1:30" ht="15" thickBot="1">
      <c r="A79" s="88">
        <v>2012</v>
      </c>
      <c r="B79" s="93" t="s">
        <v>42</v>
      </c>
      <c r="C79" s="94">
        <v>49</v>
      </c>
      <c r="D79" s="95">
        <v>393899.03</v>
      </c>
      <c r="E79" s="95">
        <v>39389.870000000003</v>
      </c>
      <c r="F79" s="95">
        <v>0</v>
      </c>
      <c r="G79" s="95">
        <v>69326.179999999993</v>
      </c>
      <c r="H79" s="96">
        <v>108716.05</v>
      </c>
      <c r="I79" s="107"/>
      <c r="K79" t="s">
        <v>48</v>
      </c>
      <c r="L79" s="83">
        <v>2010</v>
      </c>
      <c r="M79" s="98">
        <v>3</v>
      </c>
      <c r="N79" s="98">
        <v>20537</v>
      </c>
      <c r="O79" s="98">
        <v>2053.6999999999998</v>
      </c>
      <c r="P79" s="98">
        <v>1500</v>
      </c>
      <c r="Q79" s="98">
        <v>3854.51</v>
      </c>
      <c r="R79" s="98">
        <v>7408.21</v>
      </c>
      <c r="S79"/>
      <c r="T79" s="111" t="s">
        <v>48</v>
      </c>
      <c r="U79" s="118">
        <v>2010</v>
      </c>
      <c r="V79" s="112">
        <v>3</v>
      </c>
      <c r="W79" s="112">
        <v>20537</v>
      </c>
      <c r="X79" s="112">
        <v>2054</v>
      </c>
      <c r="Y79" s="112">
        <v>1500</v>
      </c>
      <c r="Z79" s="112">
        <v>3855</v>
      </c>
      <c r="AA79" s="112">
        <v>7408</v>
      </c>
      <c r="AB79" s="110">
        <v>6846</v>
      </c>
      <c r="AC79" s="110"/>
      <c r="AD79" s="98"/>
    </row>
    <row r="80" spans="1:30" ht="15" thickBot="1">
      <c r="A80" s="88">
        <v>2012</v>
      </c>
      <c r="B80" s="93" t="s">
        <v>38</v>
      </c>
      <c r="C80" s="94">
        <v>48</v>
      </c>
      <c r="D80" s="95">
        <v>1123658</v>
      </c>
      <c r="E80" s="95">
        <v>110437.4</v>
      </c>
      <c r="F80" s="95">
        <v>20000</v>
      </c>
      <c r="G80" s="95">
        <v>197569.79</v>
      </c>
      <c r="H80" s="96">
        <v>328007.19</v>
      </c>
      <c r="I80" s="107"/>
      <c r="K80"/>
      <c r="L80" s="83">
        <v>2014</v>
      </c>
      <c r="M80" s="98">
        <v>1</v>
      </c>
      <c r="N80" s="98">
        <v>15200</v>
      </c>
      <c r="O80" s="98">
        <v>0</v>
      </c>
      <c r="P80" s="98">
        <v>0</v>
      </c>
      <c r="Q80" s="98">
        <v>2432</v>
      </c>
      <c r="R80" s="98">
        <v>2432</v>
      </c>
      <c r="S80"/>
      <c r="T80" s="111" t="s">
        <v>48</v>
      </c>
      <c r="U80" s="118">
        <v>2014</v>
      </c>
      <c r="V80" s="112">
        <v>1</v>
      </c>
      <c r="W80" s="112">
        <v>15200</v>
      </c>
      <c r="X80" s="112">
        <v>0</v>
      </c>
      <c r="Y80" s="112">
        <v>0</v>
      </c>
      <c r="Z80" s="112">
        <v>2432</v>
      </c>
      <c r="AA80" s="112">
        <v>2432</v>
      </c>
      <c r="AB80" s="110">
        <v>15200</v>
      </c>
      <c r="AC80" s="110"/>
      <c r="AD80" s="98"/>
    </row>
    <row r="81" spans="1:30" ht="15" thickBot="1">
      <c r="A81" s="88">
        <v>2012</v>
      </c>
      <c r="B81" s="93" t="s">
        <v>36</v>
      </c>
      <c r="C81" s="94">
        <v>48</v>
      </c>
      <c r="D81" s="95">
        <v>449081.45</v>
      </c>
      <c r="E81" s="95">
        <v>44908.13</v>
      </c>
      <c r="F81" s="95">
        <v>0</v>
      </c>
      <c r="G81" s="95">
        <v>79038.259999999995</v>
      </c>
      <c r="H81" s="96">
        <v>123946.39</v>
      </c>
      <c r="I81" s="107"/>
      <c r="K81" t="s">
        <v>53</v>
      </c>
      <c r="L81" s="83">
        <v>2011</v>
      </c>
      <c r="M81" s="98">
        <v>5</v>
      </c>
      <c r="N81" s="98">
        <v>73051.13</v>
      </c>
      <c r="O81" s="98">
        <v>7305.11</v>
      </c>
      <c r="P81" s="98">
        <v>1500</v>
      </c>
      <c r="Q81" s="98">
        <v>13097</v>
      </c>
      <c r="R81" s="98">
        <v>21902.11</v>
      </c>
      <c r="S81"/>
      <c r="T81" s="111" t="s">
        <v>53</v>
      </c>
      <c r="U81" s="118">
        <v>2011</v>
      </c>
      <c r="V81" s="112">
        <v>5</v>
      </c>
      <c r="W81" s="112">
        <v>73051</v>
      </c>
      <c r="X81" s="112">
        <v>7305</v>
      </c>
      <c r="Y81" s="112">
        <v>1500</v>
      </c>
      <c r="Z81" s="112">
        <v>13097</v>
      </c>
      <c r="AA81" s="112">
        <v>21902</v>
      </c>
      <c r="AB81" s="110">
        <v>14610</v>
      </c>
      <c r="AC81" s="110"/>
      <c r="AD81" s="98"/>
    </row>
    <row r="82" spans="1:30" ht="15" thickBot="1">
      <c r="A82" s="88">
        <v>2012</v>
      </c>
      <c r="B82" s="93" t="s">
        <v>39</v>
      </c>
      <c r="C82" s="90">
        <v>43</v>
      </c>
      <c r="D82" s="91">
        <v>336799.67</v>
      </c>
      <c r="E82" s="91">
        <v>33679.9</v>
      </c>
      <c r="F82" s="91">
        <v>0</v>
      </c>
      <c r="G82" s="91">
        <v>59276.71</v>
      </c>
      <c r="H82" s="92">
        <v>92956.61</v>
      </c>
      <c r="I82" s="107"/>
      <c r="K82"/>
      <c r="L82" s="83">
        <v>2012</v>
      </c>
      <c r="M82" s="98">
        <v>7</v>
      </c>
      <c r="N82" s="98">
        <v>155488.60999999999</v>
      </c>
      <c r="O82" s="98">
        <v>15548.86</v>
      </c>
      <c r="P82" s="98">
        <v>1000</v>
      </c>
      <c r="Q82" s="98">
        <v>27525.989999999998</v>
      </c>
      <c r="R82" s="98">
        <v>44074.85</v>
      </c>
      <c r="S82"/>
      <c r="T82" s="111" t="s">
        <v>53</v>
      </c>
      <c r="U82" s="118">
        <v>2012</v>
      </c>
      <c r="V82" s="112">
        <v>7</v>
      </c>
      <c r="W82" s="112">
        <v>155489</v>
      </c>
      <c r="X82" s="112">
        <v>15549</v>
      </c>
      <c r="Y82" s="112">
        <v>1000</v>
      </c>
      <c r="Z82" s="112">
        <v>27526</v>
      </c>
      <c r="AA82" s="112">
        <v>44075</v>
      </c>
      <c r="AB82" s="110">
        <v>22213</v>
      </c>
      <c r="AC82" s="110"/>
      <c r="AD82" s="98"/>
    </row>
    <row r="83" spans="1:30" ht="15" thickBot="1">
      <c r="A83" s="88">
        <v>2012</v>
      </c>
      <c r="B83" s="93" t="s">
        <v>44</v>
      </c>
      <c r="C83" s="94">
        <v>36</v>
      </c>
      <c r="D83" s="95">
        <v>24311.03</v>
      </c>
      <c r="E83" s="95">
        <v>2430.94</v>
      </c>
      <c r="F83" s="95">
        <v>0</v>
      </c>
      <c r="G83" s="95">
        <v>4278.6099999999997</v>
      </c>
      <c r="H83" s="96">
        <v>6709.55</v>
      </c>
      <c r="I83" s="107"/>
      <c r="K83"/>
      <c r="L83" s="83">
        <v>2013</v>
      </c>
      <c r="M83" s="98">
        <v>5</v>
      </c>
      <c r="N83" s="98">
        <v>29563.29</v>
      </c>
      <c r="O83" s="98">
        <v>2956.32</v>
      </c>
      <c r="P83" s="98">
        <v>0</v>
      </c>
      <c r="Q83" s="98">
        <v>5203.12</v>
      </c>
      <c r="R83" s="98">
        <v>8159.44</v>
      </c>
      <c r="S83"/>
      <c r="T83" s="111" t="s">
        <v>53</v>
      </c>
      <c r="U83" s="118">
        <v>2013</v>
      </c>
      <c r="V83" s="112">
        <v>5</v>
      </c>
      <c r="W83" s="112">
        <v>29563</v>
      </c>
      <c r="X83" s="112">
        <v>2956</v>
      </c>
      <c r="Y83" s="112">
        <v>0</v>
      </c>
      <c r="Z83" s="112">
        <v>5203</v>
      </c>
      <c r="AA83" s="112">
        <v>8159</v>
      </c>
      <c r="AB83" s="110">
        <v>5913</v>
      </c>
      <c r="AC83" s="110"/>
      <c r="AD83" s="98"/>
    </row>
    <row r="84" spans="1:30" ht="15" thickBot="1">
      <c r="A84" s="88">
        <v>2012</v>
      </c>
      <c r="B84" s="93" t="s">
        <v>40</v>
      </c>
      <c r="C84" s="94">
        <v>32</v>
      </c>
      <c r="D84" s="95">
        <v>310542.25</v>
      </c>
      <c r="E84" s="95">
        <v>31054.23</v>
      </c>
      <c r="F84" s="95">
        <v>0</v>
      </c>
      <c r="G84" s="95">
        <v>54655.44</v>
      </c>
      <c r="H84" s="96">
        <v>85709.66</v>
      </c>
      <c r="I84" s="107"/>
      <c r="K84"/>
      <c r="L84" s="83">
        <v>2014</v>
      </c>
      <c r="M84" s="98">
        <v>2</v>
      </c>
      <c r="N84" s="98">
        <v>74775</v>
      </c>
      <c r="O84" s="98">
        <v>7477.5</v>
      </c>
      <c r="P84" s="98">
        <v>1000</v>
      </c>
      <c r="Q84" s="98">
        <v>13320.4</v>
      </c>
      <c r="R84" s="98">
        <v>21797.9</v>
      </c>
      <c r="S84"/>
      <c r="T84" s="111" t="s">
        <v>53</v>
      </c>
      <c r="U84" s="118">
        <v>2014</v>
      </c>
      <c r="V84" s="112">
        <v>2</v>
      </c>
      <c r="W84" s="112">
        <v>74775</v>
      </c>
      <c r="X84" s="112">
        <v>7478</v>
      </c>
      <c r="Y84" s="112">
        <v>1000</v>
      </c>
      <c r="Z84" s="112">
        <v>13320</v>
      </c>
      <c r="AA84" s="112">
        <v>21798</v>
      </c>
      <c r="AB84" s="110">
        <v>37388</v>
      </c>
      <c r="AC84" s="110"/>
      <c r="AD84" s="98"/>
    </row>
    <row r="85" spans="1:30" ht="15" thickBot="1">
      <c r="A85" s="88">
        <v>2012</v>
      </c>
      <c r="B85" s="93" t="s">
        <v>41</v>
      </c>
      <c r="C85" s="94">
        <v>32</v>
      </c>
      <c r="D85" s="95">
        <v>211056.79</v>
      </c>
      <c r="E85" s="95">
        <v>21105.67</v>
      </c>
      <c r="F85" s="95">
        <v>0</v>
      </c>
      <c r="G85" s="95">
        <v>37145.97</v>
      </c>
      <c r="H85" s="96">
        <v>58251.64</v>
      </c>
      <c r="I85" s="107"/>
      <c r="K85" t="s">
        <v>54</v>
      </c>
      <c r="L85" s="83">
        <v>2011</v>
      </c>
      <c r="M85" s="98">
        <v>17</v>
      </c>
      <c r="N85" s="98">
        <v>287944.93</v>
      </c>
      <c r="O85" s="98">
        <v>28794.49</v>
      </c>
      <c r="P85" s="98">
        <v>0</v>
      </c>
      <c r="Q85" s="98">
        <v>50678.310000000005</v>
      </c>
      <c r="R85" s="98">
        <v>79472.800000000003</v>
      </c>
      <c r="S85"/>
      <c r="T85" s="111" t="s">
        <v>54</v>
      </c>
      <c r="U85" s="118">
        <v>2011</v>
      </c>
      <c r="V85" s="112">
        <v>17</v>
      </c>
      <c r="W85" s="112">
        <v>287945</v>
      </c>
      <c r="X85" s="112">
        <v>28794</v>
      </c>
      <c r="Y85" s="112">
        <v>0</v>
      </c>
      <c r="Z85" s="112">
        <v>50678</v>
      </c>
      <c r="AA85" s="112">
        <v>79473</v>
      </c>
      <c r="AB85" s="110">
        <v>16938</v>
      </c>
      <c r="AC85" s="110"/>
      <c r="AD85" s="98"/>
    </row>
    <row r="86" spans="1:30" ht="15" thickBot="1">
      <c r="A86" s="88">
        <v>2012</v>
      </c>
      <c r="B86" s="93" t="s">
        <v>45</v>
      </c>
      <c r="C86" s="94">
        <v>22</v>
      </c>
      <c r="D86" s="95">
        <v>934309.3</v>
      </c>
      <c r="E86" s="95">
        <v>93430.88</v>
      </c>
      <c r="F86" s="95">
        <v>10500</v>
      </c>
      <c r="G86" s="95">
        <v>166118.37</v>
      </c>
      <c r="H86" s="96">
        <v>270049.25</v>
      </c>
      <c r="I86" s="107"/>
      <c r="K86"/>
      <c r="L86" s="83">
        <v>2012</v>
      </c>
      <c r="M86" s="98">
        <v>11</v>
      </c>
      <c r="N86" s="98">
        <v>175020.72999999998</v>
      </c>
      <c r="O86" s="98">
        <v>17502.07</v>
      </c>
      <c r="P86" s="98">
        <v>0</v>
      </c>
      <c r="Q86" s="98">
        <v>30803.64</v>
      </c>
      <c r="R86" s="98">
        <v>48305.72</v>
      </c>
      <c r="S86"/>
      <c r="T86" s="111" t="s">
        <v>54</v>
      </c>
      <c r="U86" s="118">
        <v>2012</v>
      </c>
      <c r="V86" s="112">
        <v>11</v>
      </c>
      <c r="W86" s="112">
        <v>175021</v>
      </c>
      <c r="X86" s="112">
        <v>17502</v>
      </c>
      <c r="Y86" s="112">
        <v>0</v>
      </c>
      <c r="Z86" s="112">
        <v>30804</v>
      </c>
      <c r="AA86" s="112">
        <v>48306</v>
      </c>
      <c r="AB86" s="110">
        <v>15911</v>
      </c>
      <c r="AC86" s="110"/>
      <c r="AD86" s="98"/>
    </row>
    <row r="87" spans="1:30" ht="15" thickBot="1">
      <c r="A87" s="88">
        <v>2012</v>
      </c>
      <c r="B87" s="93" t="s">
        <v>37</v>
      </c>
      <c r="C87" s="94">
        <v>15</v>
      </c>
      <c r="D87" s="95">
        <v>188168.83</v>
      </c>
      <c r="E87" s="95">
        <v>18816.88</v>
      </c>
      <c r="F87" s="95">
        <v>0</v>
      </c>
      <c r="G87" s="95">
        <v>33117.71</v>
      </c>
      <c r="H87" s="96">
        <v>51934.6</v>
      </c>
      <c r="I87" s="107"/>
      <c r="K87"/>
      <c r="L87" s="83">
        <v>2013</v>
      </c>
      <c r="M87" s="98">
        <v>19</v>
      </c>
      <c r="N87" s="98">
        <v>274525</v>
      </c>
      <c r="O87" s="98">
        <v>27452.5</v>
      </c>
      <c r="P87" s="98">
        <v>0</v>
      </c>
      <c r="Q87" s="98">
        <v>48316.38</v>
      </c>
      <c r="R87" s="98">
        <v>75768.88</v>
      </c>
      <c r="S87"/>
      <c r="T87" s="111" t="s">
        <v>54</v>
      </c>
      <c r="U87" s="118">
        <v>2013</v>
      </c>
      <c r="V87" s="112">
        <v>19</v>
      </c>
      <c r="W87" s="112">
        <v>274525</v>
      </c>
      <c r="X87" s="112">
        <v>27453</v>
      </c>
      <c r="Y87" s="112">
        <v>0</v>
      </c>
      <c r="Z87" s="112">
        <v>48316</v>
      </c>
      <c r="AA87" s="112">
        <v>75769</v>
      </c>
      <c r="AB87" s="110">
        <v>14449</v>
      </c>
      <c r="AC87" s="110"/>
      <c r="AD87" s="98"/>
    </row>
    <row r="88" spans="1:30" ht="15" thickBot="1">
      <c r="A88" s="88">
        <v>2012</v>
      </c>
      <c r="B88" s="93" t="s">
        <v>44</v>
      </c>
      <c r="C88" s="94">
        <v>14</v>
      </c>
      <c r="D88" s="95">
        <v>19712.12</v>
      </c>
      <c r="E88" s="95">
        <v>1971.21</v>
      </c>
      <c r="F88" s="95">
        <v>0</v>
      </c>
      <c r="G88" s="95">
        <v>3469.33</v>
      </c>
      <c r="H88" s="96">
        <v>5440.55</v>
      </c>
      <c r="I88" s="107"/>
      <c r="K88"/>
      <c r="L88" s="83">
        <v>2014</v>
      </c>
      <c r="M88" s="98">
        <v>19</v>
      </c>
      <c r="N88" s="98">
        <v>293722.52</v>
      </c>
      <c r="O88" s="98">
        <v>29372.239999999998</v>
      </c>
      <c r="P88" s="98">
        <v>1000</v>
      </c>
      <c r="Q88" s="98">
        <v>51855.090000000004</v>
      </c>
      <c r="R88" s="98">
        <v>82227.33</v>
      </c>
      <c r="S88"/>
      <c r="T88" s="111" t="s">
        <v>54</v>
      </c>
      <c r="U88" s="118">
        <v>2014</v>
      </c>
      <c r="V88" s="112">
        <v>19</v>
      </c>
      <c r="W88" s="112">
        <v>293723</v>
      </c>
      <c r="X88" s="112">
        <v>29372</v>
      </c>
      <c r="Y88" s="112">
        <v>1000</v>
      </c>
      <c r="Z88" s="112">
        <v>51855</v>
      </c>
      <c r="AA88" s="112">
        <v>82227</v>
      </c>
      <c r="AB88" s="110">
        <v>15459</v>
      </c>
      <c r="AC88" s="110"/>
      <c r="AD88" s="98"/>
    </row>
    <row r="89" spans="1:30" ht="15" thickBot="1">
      <c r="A89" s="88">
        <v>2012</v>
      </c>
      <c r="B89" s="93" t="s">
        <v>37</v>
      </c>
      <c r="C89" s="94">
        <v>11</v>
      </c>
      <c r="D89" s="95">
        <v>99547.98</v>
      </c>
      <c r="E89" s="95">
        <v>9954.7900000000009</v>
      </c>
      <c r="F89" s="95">
        <v>0</v>
      </c>
      <c r="G89" s="95">
        <v>17520.439999999999</v>
      </c>
      <c r="H89" s="96">
        <v>27475.22</v>
      </c>
      <c r="I89" s="107"/>
      <c r="K89" t="s">
        <v>62</v>
      </c>
      <c r="L89" s="83">
        <v>2012</v>
      </c>
      <c r="M89" s="98">
        <v>1</v>
      </c>
      <c r="N89" s="98">
        <v>15743</v>
      </c>
      <c r="O89" s="98">
        <v>1574.3</v>
      </c>
      <c r="P89" s="98">
        <v>0</v>
      </c>
      <c r="Q89" s="98">
        <v>2770.77</v>
      </c>
      <c r="R89" s="98">
        <v>4345.07</v>
      </c>
      <c r="S89"/>
      <c r="T89" s="111" t="s">
        <v>62</v>
      </c>
      <c r="U89" s="118">
        <v>2012</v>
      </c>
      <c r="V89" s="112">
        <v>1</v>
      </c>
      <c r="W89" s="112">
        <v>15743</v>
      </c>
      <c r="X89" s="112">
        <v>1574</v>
      </c>
      <c r="Y89" s="112">
        <v>0</v>
      </c>
      <c r="Z89" s="112">
        <v>2771</v>
      </c>
      <c r="AA89" s="112">
        <v>4345</v>
      </c>
      <c r="AB89" s="110">
        <v>15743</v>
      </c>
      <c r="AC89" s="110"/>
      <c r="AD89" s="98"/>
    </row>
    <row r="90" spans="1:30" ht="15" thickBot="1">
      <c r="A90" s="88">
        <v>2012</v>
      </c>
      <c r="B90" s="93" t="s">
        <v>52</v>
      </c>
      <c r="C90" s="94">
        <v>8</v>
      </c>
      <c r="D90" s="95">
        <v>71568.929999999993</v>
      </c>
      <c r="E90" s="95">
        <v>7156.89</v>
      </c>
      <c r="F90" s="95">
        <v>0</v>
      </c>
      <c r="G90" s="95">
        <v>12596.13</v>
      </c>
      <c r="H90" s="96">
        <v>19753.02</v>
      </c>
      <c r="I90" s="107"/>
      <c r="K90" t="s">
        <v>37</v>
      </c>
      <c r="L90" s="83">
        <v>2010</v>
      </c>
      <c r="M90" s="98">
        <v>29</v>
      </c>
      <c r="N90" s="98">
        <v>283612.56</v>
      </c>
      <c r="O90" s="98">
        <v>27370.75</v>
      </c>
      <c r="P90" s="98">
        <v>14000</v>
      </c>
      <c r="Q90" s="98">
        <v>50412.53</v>
      </c>
      <c r="R90" s="98">
        <v>91783.290000000008</v>
      </c>
      <c r="S90"/>
      <c r="T90" s="111" t="s">
        <v>37</v>
      </c>
      <c r="U90" s="118">
        <v>2010</v>
      </c>
      <c r="V90" s="112">
        <v>29</v>
      </c>
      <c r="W90" s="112">
        <v>283613</v>
      </c>
      <c r="X90" s="112">
        <v>27371</v>
      </c>
      <c r="Y90" s="112">
        <v>14000</v>
      </c>
      <c r="Z90" s="112">
        <v>50413</v>
      </c>
      <c r="AA90" s="112">
        <v>91783</v>
      </c>
      <c r="AB90" s="110">
        <v>9780</v>
      </c>
      <c r="AC90" s="110"/>
      <c r="AD90" s="98"/>
    </row>
    <row r="91" spans="1:30" ht="15" thickBot="1">
      <c r="A91" s="88">
        <v>2012</v>
      </c>
      <c r="B91" s="93" t="s">
        <v>50</v>
      </c>
      <c r="C91" s="94">
        <v>8</v>
      </c>
      <c r="D91" s="95">
        <v>43727</v>
      </c>
      <c r="E91" s="95">
        <v>4372.7</v>
      </c>
      <c r="F91" s="95">
        <v>0</v>
      </c>
      <c r="G91" s="95">
        <v>7695.94</v>
      </c>
      <c r="H91" s="96">
        <v>12068.64</v>
      </c>
      <c r="I91" s="107"/>
      <c r="K91"/>
      <c r="L91" s="83">
        <v>2011</v>
      </c>
      <c r="M91" s="98">
        <v>49</v>
      </c>
      <c r="N91" s="98">
        <v>517062.42000000004</v>
      </c>
      <c r="O91" s="98">
        <v>51706.239999999998</v>
      </c>
      <c r="P91" s="98">
        <v>4000</v>
      </c>
      <c r="Q91" s="98">
        <v>91642.98000000001</v>
      </c>
      <c r="R91" s="98">
        <v>147349.23000000001</v>
      </c>
      <c r="S91"/>
      <c r="T91" s="111" t="s">
        <v>37</v>
      </c>
      <c r="U91" s="118">
        <v>2011</v>
      </c>
      <c r="V91" s="112">
        <v>49</v>
      </c>
      <c r="W91" s="112">
        <v>517062</v>
      </c>
      <c r="X91" s="112">
        <v>51706</v>
      </c>
      <c r="Y91" s="112">
        <v>4000</v>
      </c>
      <c r="Z91" s="112">
        <v>91643</v>
      </c>
      <c r="AA91" s="112">
        <v>147349</v>
      </c>
      <c r="AB91" s="110">
        <v>10552</v>
      </c>
      <c r="AC91" s="110"/>
      <c r="AD91" s="98"/>
    </row>
    <row r="92" spans="1:30" ht="15" thickBot="1">
      <c r="A92" s="88">
        <v>2012</v>
      </c>
      <c r="B92" s="93" t="s">
        <v>50</v>
      </c>
      <c r="C92" s="94">
        <v>8</v>
      </c>
      <c r="D92" s="95">
        <v>73902.5</v>
      </c>
      <c r="E92" s="95">
        <v>6223.5</v>
      </c>
      <c r="F92" s="95">
        <v>0</v>
      </c>
      <c r="G92" s="95">
        <v>10953.32</v>
      </c>
      <c r="H92" s="96">
        <v>17176.82</v>
      </c>
      <c r="I92" s="107"/>
      <c r="K92"/>
      <c r="L92" s="83">
        <v>2012</v>
      </c>
      <c r="M92" s="98">
        <v>26</v>
      </c>
      <c r="N92" s="98">
        <v>287716.81</v>
      </c>
      <c r="O92" s="98">
        <v>28771.670000000002</v>
      </c>
      <c r="P92" s="98">
        <v>0</v>
      </c>
      <c r="Q92" s="98">
        <v>50638.149999999994</v>
      </c>
      <c r="R92" s="98">
        <v>79409.820000000007</v>
      </c>
      <c r="S92"/>
      <c r="T92" s="111" t="s">
        <v>37</v>
      </c>
      <c r="U92" s="118">
        <v>2012</v>
      </c>
      <c r="V92" s="112">
        <v>26</v>
      </c>
      <c r="W92" s="112">
        <v>287717</v>
      </c>
      <c r="X92" s="112">
        <v>28772</v>
      </c>
      <c r="Y92" s="112">
        <v>0</v>
      </c>
      <c r="Z92" s="112">
        <v>50638</v>
      </c>
      <c r="AA92" s="112">
        <v>79410</v>
      </c>
      <c r="AB92" s="110">
        <v>11066</v>
      </c>
      <c r="AC92" s="110"/>
      <c r="AD92" s="98"/>
    </row>
    <row r="93" spans="1:30" ht="15" thickBot="1">
      <c r="A93" s="88">
        <v>2012</v>
      </c>
      <c r="B93" s="93" t="s">
        <v>61</v>
      </c>
      <c r="C93" s="94">
        <v>7</v>
      </c>
      <c r="D93" s="95">
        <v>63976.68</v>
      </c>
      <c r="E93" s="95">
        <v>6397.67</v>
      </c>
      <c r="F93" s="95">
        <v>500</v>
      </c>
      <c r="G93" s="95">
        <v>11339.9</v>
      </c>
      <c r="H93" s="96">
        <v>18237.560000000001</v>
      </c>
      <c r="I93" s="107"/>
      <c r="K93"/>
      <c r="L93" s="83">
        <v>2013</v>
      </c>
      <c r="M93" s="98">
        <v>24</v>
      </c>
      <c r="N93" s="98">
        <v>271878.71999999997</v>
      </c>
      <c r="O93" s="98">
        <v>27187.87</v>
      </c>
      <c r="P93" s="98">
        <v>0</v>
      </c>
      <c r="Q93" s="98">
        <v>47850.55</v>
      </c>
      <c r="R93" s="98">
        <v>75038.42</v>
      </c>
      <c r="S93"/>
      <c r="T93" s="111" t="s">
        <v>37</v>
      </c>
      <c r="U93" s="118">
        <v>2013</v>
      </c>
      <c r="V93" s="112">
        <v>24</v>
      </c>
      <c r="W93" s="112">
        <v>271879</v>
      </c>
      <c r="X93" s="112">
        <v>27188</v>
      </c>
      <c r="Y93" s="112">
        <v>0</v>
      </c>
      <c r="Z93" s="112">
        <v>47851</v>
      </c>
      <c r="AA93" s="112">
        <v>75038</v>
      </c>
      <c r="AB93" s="110">
        <v>11328</v>
      </c>
      <c r="AC93" s="110"/>
      <c r="AD93" s="98"/>
    </row>
    <row r="94" spans="1:30" ht="15" thickBot="1">
      <c r="A94" s="88">
        <v>2012</v>
      </c>
      <c r="B94" s="93" t="s">
        <v>53</v>
      </c>
      <c r="C94" s="94">
        <v>6</v>
      </c>
      <c r="D94" s="95">
        <v>111438.61</v>
      </c>
      <c r="E94" s="95">
        <v>11143.86</v>
      </c>
      <c r="F94" s="95">
        <v>500</v>
      </c>
      <c r="G94" s="95">
        <v>19693.189999999999</v>
      </c>
      <c r="H94" s="96">
        <v>31337.05</v>
      </c>
      <c r="I94" s="107"/>
      <c r="K94"/>
      <c r="L94" s="83">
        <v>2014</v>
      </c>
      <c r="M94" s="98">
        <v>45</v>
      </c>
      <c r="N94" s="98">
        <v>461365.26</v>
      </c>
      <c r="O94" s="98">
        <v>46136.490000000005</v>
      </c>
      <c r="P94" s="98">
        <v>0</v>
      </c>
      <c r="Q94" s="98">
        <v>81200.11</v>
      </c>
      <c r="R94" s="98">
        <v>127336.6</v>
      </c>
      <c r="S94"/>
      <c r="T94" s="111" t="s">
        <v>37</v>
      </c>
      <c r="U94" s="118">
        <v>2014</v>
      </c>
      <c r="V94" s="112">
        <v>45</v>
      </c>
      <c r="W94" s="112">
        <v>461365</v>
      </c>
      <c r="X94" s="112">
        <v>46136</v>
      </c>
      <c r="Y94" s="112">
        <v>0</v>
      </c>
      <c r="Z94" s="112">
        <v>81200</v>
      </c>
      <c r="AA94" s="112">
        <v>127337</v>
      </c>
      <c r="AB94" s="110">
        <v>10253</v>
      </c>
      <c r="AC94" s="110"/>
      <c r="AD94" s="98"/>
    </row>
    <row r="95" spans="1:30" ht="15" thickBot="1">
      <c r="A95" s="88">
        <v>2012</v>
      </c>
      <c r="B95" s="93" t="s">
        <v>54</v>
      </c>
      <c r="C95" s="94">
        <v>6</v>
      </c>
      <c r="D95" s="95">
        <v>92861.73</v>
      </c>
      <c r="E95" s="95">
        <v>9286.17</v>
      </c>
      <c r="F95" s="95">
        <v>0</v>
      </c>
      <c r="G95" s="95">
        <v>16343.66</v>
      </c>
      <c r="H95" s="96">
        <v>25629.84</v>
      </c>
      <c r="I95" s="107"/>
      <c r="K95" t="s">
        <v>47</v>
      </c>
      <c r="L95" s="83">
        <v>2010</v>
      </c>
      <c r="M95" s="98">
        <v>2</v>
      </c>
      <c r="N95" s="98">
        <v>21050</v>
      </c>
      <c r="O95" s="98">
        <v>2105</v>
      </c>
      <c r="P95" s="98">
        <v>1000</v>
      </c>
      <c r="Q95" s="98">
        <v>3864.8</v>
      </c>
      <c r="R95" s="98">
        <v>6969.8</v>
      </c>
      <c r="S95"/>
      <c r="T95" s="111" t="s">
        <v>47</v>
      </c>
      <c r="U95" s="118">
        <v>2010</v>
      </c>
      <c r="V95" s="112">
        <v>2</v>
      </c>
      <c r="W95" s="112">
        <v>21050</v>
      </c>
      <c r="X95" s="112">
        <v>2105</v>
      </c>
      <c r="Y95" s="112">
        <v>1000</v>
      </c>
      <c r="Z95" s="112">
        <v>3865</v>
      </c>
      <c r="AA95" s="112">
        <v>6970</v>
      </c>
      <c r="AB95" s="110">
        <v>10525</v>
      </c>
      <c r="AC95" s="110"/>
      <c r="AD95" s="98"/>
    </row>
    <row r="96" spans="1:30" ht="15" thickBot="1">
      <c r="A96" s="88">
        <v>2012</v>
      </c>
      <c r="B96" s="93" t="s">
        <v>54</v>
      </c>
      <c r="C96" s="94">
        <v>5</v>
      </c>
      <c r="D96" s="95">
        <v>82159</v>
      </c>
      <c r="E96" s="95">
        <v>8215.9</v>
      </c>
      <c r="F96" s="95">
        <v>0</v>
      </c>
      <c r="G96" s="95">
        <v>14459.98</v>
      </c>
      <c r="H96" s="96">
        <v>22675.88</v>
      </c>
      <c r="I96" s="107"/>
      <c r="K96"/>
      <c r="L96" s="83">
        <v>2011</v>
      </c>
      <c r="M96" s="98">
        <v>2</v>
      </c>
      <c r="N96" s="98">
        <v>50010.5</v>
      </c>
      <c r="O96" s="98">
        <v>5001.05</v>
      </c>
      <c r="P96" s="98">
        <v>1000</v>
      </c>
      <c r="Q96" s="98">
        <v>8961.85</v>
      </c>
      <c r="R96" s="98">
        <v>14962.9</v>
      </c>
      <c r="S96"/>
      <c r="T96" s="111" t="s">
        <v>47</v>
      </c>
      <c r="U96" s="118">
        <v>2011</v>
      </c>
      <c r="V96" s="112">
        <v>2</v>
      </c>
      <c r="W96" s="112">
        <v>50011</v>
      </c>
      <c r="X96" s="112">
        <v>5001</v>
      </c>
      <c r="Y96" s="112">
        <v>1000</v>
      </c>
      <c r="Z96" s="112">
        <v>8962</v>
      </c>
      <c r="AA96" s="112">
        <v>14963</v>
      </c>
      <c r="AB96" s="110">
        <v>25005</v>
      </c>
      <c r="AC96" s="110"/>
      <c r="AD96" s="98"/>
    </row>
    <row r="97" spans="1:30" ht="15" thickBot="1">
      <c r="A97" s="88">
        <v>2012</v>
      </c>
      <c r="B97" s="93" t="s">
        <v>40</v>
      </c>
      <c r="C97" s="94">
        <v>4</v>
      </c>
      <c r="D97" s="95">
        <v>51420</v>
      </c>
      <c r="E97" s="95">
        <v>5142</v>
      </c>
      <c r="F97" s="95">
        <v>0</v>
      </c>
      <c r="G97" s="95">
        <v>9049.92</v>
      </c>
      <c r="H97" s="96">
        <v>14191.92</v>
      </c>
      <c r="I97" s="107"/>
      <c r="K97"/>
      <c r="L97" s="83">
        <v>2012</v>
      </c>
      <c r="M97" s="98">
        <v>1</v>
      </c>
      <c r="N97" s="98">
        <v>13700</v>
      </c>
      <c r="O97" s="98">
        <v>1370</v>
      </c>
      <c r="P97" s="98">
        <v>500</v>
      </c>
      <c r="Q97" s="98">
        <v>2491.1999999999998</v>
      </c>
      <c r="R97" s="98">
        <v>4361.2</v>
      </c>
      <c r="S97"/>
      <c r="T97" s="111" t="s">
        <v>47</v>
      </c>
      <c r="U97" s="118">
        <v>2012</v>
      </c>
      <c r="V97" s="112">
        <v>1</v>
      </c>
      <c r="W97" s="112">
        <v>13700</v>
      </c>
      <c r="X97" s="112">
        <v>1370</v>
      </c>
      <c r="Y97" s="112">
        <v>500</v>
      </c>
      <c r="Z97" s="112">
        <v>2491</v>
      </c>
      <c r="AA97" s="112">
        <v>4361</v>
      </c>
      <c r="AB97" s="110">
        <v>13700</v>
      </c>
      <c r="AC97" s="110"/>
      <c r="AD97" s="98"/>
    </row>
    <row r="98" spans="1:30" ht="15" thickBot="1">
      <c r="A98" s="88">
        <v>2012</v>
      </c>
      <c r="B98" s="93" t="s">
        <v>52</v>
      </c>
      <c r="C98" s="90">
        <v>4</v>
      </c>
      <c r="D98" s="91">
        <v>34103.230000000003</v>
      </c>
      <c r="E98" s="91">
        <v>3410.32</v>
      </c>
      <c r="F98" s="91">
        <v>0</v>
      </c>
      <c r="G98" s="91">
        <v>6002.16</v>
      </c>
      <c r="H98" s="92">
        <v>9412.48</v>
      </c>
      <c r="I98" s="107"/>
      <c r="K98" t="s">
        <v>58</v>
      </c>
      <c r="L98" s="83">
        <v>2011</v>
      </c>
      <c r="M98" s="98">
        <v>1</v>
      </c>
      <c r="N98" s="98">
        <v>14830</v>
      </c>
      <c r="O98" s="98">
        <v>1483</v>
      </c>
      <c r="P98" s="98">
        <v>500</v>
      </c>
      <c r="Q98" s="98">
        <v>2690.08</v>
      </c>
      <c r="R98" s="98">
        <v>4673.08</v>
      </c>
      <c r="S98"/>
      <c r="T98" s="111" t="s">
        <v>58</v>
      </c>
      <c r="U98" s="118">
        <v>2011</v>
      </c>
      <c r="V98" s="112">
        <v>1</v>
      </c>
      <c r="W98" s="112">
        <v>14830</v>
      </c>
      <c r="X98" s="112">
        <v>1483</v>
      </c>
      <c r="Y98" s="112">
        <v>500</v>
      </c>
      <c r="Z98" s="112">
        <v>2690</v>
      </c>
      <c r="AA98" s="112">
        <v>4673</v>
      </c>
      <c r="AB98" s="110">
        <v>14830</v>
      </c>
      <c r="AC98" s="110"/>
      <c r="AD98" s="98"/>
    </row>
    <row r="99" spans="1:30" ht="15" thickBot="1">
      <c r="A99" s="88">
        <v>2012</v>
      </c>
      <c r="B99" s="89" t="s">
        <v>46</v>
      </c>
      <c r="C99" s="90">
        <v>4</v>
      </c>
      <c r="D99" s="91">
        <v>53414.69</v>
      </c>
      <c r="E99" s="91">
        <v>5341.47</v>
      </c>
      <c r="F99" s="91">
        <v>0</v>
      </c>
      <c r="G99" s="91">
        <v>9400.99</v>
      </c>
      <c r="H99" s="92">
        <v>14742.45</v>
      </c>
      <c r="I99" s="107"/>
      <c r="K99"/>
      <c r="L99" s="83">
        <v>2014</v>
      </c>
      <c r="M99" s="98">
        <v>1</v>
      </c>
      <c r="N99" s="98">
        <v>15612</v>
      </c>
      <c r="O99" s="98">
        <v>1561.2</v>
      </c>
      <c r="P99" s="98">
        <v>0</v>
      </c>
      <c r="Q99" s="98">
        <v>2747.71</v>
      </c>
      <c r="R99" s="98">
        <v>4308.91</v>
      </c>
      <c r="S99"/>
      <c r="T99" s="111" t="s">
        <v>58</v>
      </c>
      <c r="U99" s="118">
        <v>2014</v>
      </c>
      <c r="V99" s="112">
        <v>1</v>
      </c>
      <c r="W99" s="112">
        <v>15612</v>
      </c>
      <c r="X99" s="112">
        <v>1561</v>
      </c>
      <c r="Y99" s="112">
        <v>0</v>
      </c>
      <c r="Z99" s="112">
        <v>2748</v>
      </c>
      <c r="AA99" s="112">
        <v>4309</v>
      </c>
      <c r="AB99" s="110">
        <v>15612</v>
      </c>
      <c r="AC99" s="110"/>
      <c r="AD99" s="98"/>
    </row>
    <row r="100" spans="1:30" ht="15" thickBot="1">
      <c r="A100" s="88">
        <v>2012</v>
      </c>
      <c r="B100" s="93" t="s">
        <v>35</v>
      </c>
      <c r="C100" s="94">
        <v>2</v>
      </c>
      <c r="D100" s="95">
        <v>428</v>
      </c>
      <c r="E100" s="95">
        <v>42.8</v>
      </c>
      <c r="F100" s="95">
        <v>0</v>
      </c>
      <c r="G100" s="95">
        <v>75.33</v>
      </c>
      <c r="H100" s="96">
        <v>118.13</v>
      </c>
      <c r="I100" s="107"/>
      <c r="K100" t="s">
        <v>49</v>
      </c>
      <c r="L100" s="83">
        <v>2010</v>
      </c>
      <c r="M100" s="98">
        <v>7</v>
      </c>
      <c r="N100" s="98">
        <v>14840.72</v>
      </c>
      <c r="O100" s="98">
        <v>1484.07</v>
      </c>
      <c r="P100" s="98">
        <v>3500</v>
      </c>
      <c r="Q100" s="98">
        <v>3171.97</v>
      </c>
      <c r="R100" s="98">
        <v>8156.04</v>
      </c>
      <c r="S100"/>
      <c r="T100" s="111" t="s">
        <v>49</v>
      </c>
      <c r="U100" s="118">
        <v>2010</v>
      </c>
      <c r="V100" s="112">
        <v>7</v>
      </c>
      <c r="W100" s="112">
        <v>14841</v>
      </c>
      <c r="X100" s="112">
        <v>1484</v>
      </c>
      <c r="Y100" s="112">
        <v>3500</v>
      </c>
      <c r="Z100" s="112">
        <v>3172</v>
      </c>
      <c r="AA100" s="112">
        <v>8156</v>
      </c>
      <c r="AB100" s="110">
        <v>2120</v>
      </c>
      <c r="AC100" s="110"/>
      <c r="AD100" s="98"/>
    </row>
    <row r="101" spans="1:30" ht="15" thickBot="1">
      <c r="A101" s="88">
        <v>2012</v>
      </c>
      <c r="B101" s="93" t="s">
        <v>59</v>
      </c>
      <c r="C101" s="94">
        <v>2</v>
      </c>
      <c r="D101" s="95">
        <v>13300</v>
      </c>
      <c r="E101" s="95">
        <v>1330</v>
      </c>
      <c r="F101" s="95">
        <v>0</v>
      </c>
      <c r="G101" s="95">
        <v>2340.8000000000002</v>
      </c>
      <c r="H101" s="96">
        <v>3670.8</v>
      </c>
      <c r="I101" s="107"/>
      <c r="K101"/>
      <c r="L101" s="83">
        <v>2011</v>
      </c>
      <c r="M101" s="98">
        <v>7</v>
      </c>
      <c r="N101" s="98">
        <v>24416</v>
      </c>
      <c r="O101" s="98">
        <v>2441.6</v>
      </c>
      <c r="P101" s="98">
        <v>3000</v>
      </c>
      <c r="Q101" s="98">
        <v>4777.22</v>
      </c>
      <c r="R101" s="98">
        <v>10218.82</v>
      </c>
      <c r="S101"/>
      <c r="T101" s="111" t="s">
        <v>49</v>
      </c>
      <c r="U101" s="118">
        <v>2011</v>
      </c>
      <c r="V101" s="112">
        <v>7</v>
      </c>
      <c r="W101" s="112">
        <v>24416</v>
      </c>
      <c r="X101" s="112">
        <v>2442</v>
      </c>
      <c r="Y101" s="112">
        <v>3000</v>
      </c>
      <c r="Z101" s="112">
        <v>4777</v>
      </c>
      <c r="AA101" s="112">
        <v>10219</v>
      </c>
      <c r="AB101" s="110">
        <v>3488</v>
      </c>
      <c r="AC101" s="110"/>
      <c r="AD101" s="98"/>
    </row>
    <row r="102" spans="1:30" ht="15" thickBot="1">
      <c r="A102" s="88">
        <v>2012</v>
      </c>
      <c r="B102" s="93" t="s">
        <v>41</v>
      </c>
      <c r="C102" s="90">
        <v>1</v>
      </c>
      <c r="D102" s="91">
        <v>8143.97</v>
      </c>
      <c r="E102" s="91">
        <v>814.4</v>
      </c>
      <c r="F102" s="91">
        <v>0</v>
      </c>
      <c r="G102" s="91">
        <v>1433.34</v>
      </c>
      <c r="H102" s="92">
        <v>2247.7399999999998</v>
      </c>
      <c r="I102" s="107"/>
      <c r="K102"/>
      <c r="L102" s="83">
        <v>2013</v>
      </c>
      <c r="M102" s="98">
        <v>3</v>
      </c>
      <c r="N102" s="98">
        <v>8854</v>
      </c>
      <c r="O102" s="98">
        <v>885.4</v>
      </c>
      <c r="P102" s="98">
        <v>0</v>
      </c>
      <c r="Q102" s="98">
        <v>1558.29</v>
      </c>
      <c r="R102" s="98">
        <v>2443.69</v>
      </c>
      <c r="S102"/>
      <c r="T102" s="111" t="s">
        <v>49</v>
      </c>
      <c r="U102" s="118">
        <v>2013</v>
      </c>
      <c r="V102" s="112">
        <v>3</v>
      </c>
      <c r="W102" s="112">
        <v>8854</v>
      </c>
      <c r="X102" s="112">
        <v>885</v>
      </c>
      <c r="Y102" s="112">
        <v>0</v>
      </c>
      <c r="Z102" s="112">
        <v>1558</v>
      </c>
      <c r="AA102" s="112">
        <v>2444</v>
      </c>
      <c r="AB102" s="110">
        <v>2951</v>
      </c>
      <c r="AC102" s="110"/>
      <c r="AD102" s="98"/>
    </row>
    <row r="103" spans="1:30" ht="15" thickBot="1">
      <c r="A103" s="88">
        <v>2012</v>
      </c>
      <c r="B103" s="93" t="s">
        <v>38</v>
      </c>
      <c r="C103" s="94">
        <v>1</v>
      </c>
      <c r="D103" s="95">
        <v>6050</v>
      </c>
      <c r="E103" s="95">
        <v>605</v>
      </c>
      <c r="F103" s="95">
        <v>0</v>
      </c>
      <c r="G103" s="95">
        <v>1064.8</v>
      </c>
      <c r="H103" s="96">
        <v>1669.8</v>
      </c>
      <c r="I103" s="107"/>
      <c r="K103" t="s">
        <v>61</v>
      </c>
      <c r="L103" s="83">
        <v>2012</v>
      </c>
      <c r="M103" s="98">
        <v>7</v>
      </c>
      <c r="N103" s="98">
        <v>63976.68</v>
      </c>
      <c r="O103" s="98">
        <v>6397.67</v>
      </c>
      <c r="P103" s="98">
        <v>500</v>
      </c>
      <c r="Q103" s="98">
        <v>11339.9</v>
      </c>
      <c r="R103" s="98">
        <v>18237.560000000001</v>
      </c>
      <c r="S103"/>
      <c r="T103" s="111" t="s">
        <v>61</v>
      </c>
      <c r="U103" s="118">
        <v>2012</v>
      </c>
      <c r="V103" s="112">
        <v>7</v>
      </c>
      <c r="W103" s="112">
        <v>63977</v>
      </c>
      <c r="X103" s="112">
        <v>6398</v>
      </c>
      <c r="Y103" s="112">
        <v>500</v>
      </c>
      <c r="Z103" s="112">
        <v>11340</v>
      </c>
      <c r="AA103" s="112">
        <v>18238</v>
      </c>
      <c r="AB103" s="110">
        <v>9140</v>
      </c>
      <c r="AC103" s="110"/>
      <c r="AD103" s="98"/>
    </row>
    <row r="104" spans="1:30" ht="15" thickBot="1">
      <c r="A104" s="88">
        <v>2012</v>
      </c>
      <c r="B104" s="93" t="s">
        <v>38</v>
      </c>
      <c r="C104" s="94">
        <v>1</v>
      </c>
      <c r="D104" s="95">
        <v>46150</v>
      </c>
      <c r="E104" s="95">
        <v>4615</v>
      </c>
      <c r="F104" s="95">
        <v>0</v>
      </c>
      <c r="G104" s="95">
        <v>8122.4</v>
      </c>
      <c r="H104" s="96">
        <v>12737.4</v>
      </c>
      <c r="I104" s="107"/>
      <c r="K104"/>
      <c r="L104" s="83">
        <v>2013</v>
      </c>
      <c r="M104" s="98">
        <v>2</v>
      </c>
      <c r="N104" s="98">
        <v>53636</v>
      </c>
      <c r="O104" s="98">
        <v>5363.6</v>
      </c>
      <c r="P104" s="98">
        <v>1000</v>
      </c>
      <c r="Q104" s="98">
        <v>9599.93</v>
      </c>
      <c r="R104" s="98">
        <v>15963.53</v>
      </c>
      <c r="S104"/>
      <c r="T104" s="111" t="s">
        <v>61</v>
      </c>
      <c r="U104" s="118">
        <v>2013</v>
      </c>
      <c r="V104" s="112">
        <v>2</v>
      </c>
      <c r="W104" s="112">
        <v>53636</v>
      </c>
      <c r="X104" s="112">
        <v>5364</v>
      </c>
      <c r="Y104" s="112">
        <v>1000</v>
      </c>
      <c r="Z104" s="112">
        <v>9600</v>
      </c>
      <c r="AA104" s="112">
        <v>15964</v>
      </c>
      <c r="AB104" s="110">
        <v>26818</v>
      </c>
      <c r="AC104" s="110"/>
      <c r="AD104" s="98"/>
    </row>
    <row r="105" spans="1:30" ht="15" thickBot="1">
      <c r="A105" s="88">
        <v>2012</v>
      </c>
      <c r="B105" s="93" t="s">
        <v>60</v>
      </c>
      <c r="C105" s="94">
        <v>1</v>
      </c>
      <c r="D105" s="95">
        <v>7758.52</v>
      </c>
      <c r="E105" s="95">
        <v>775.85</v>
      </c>
      <c r="F105" s="95">
        <v>0</v>
      </c>
      <c r="G105" s="95">
        <v>1365.5</v>
      </c>
      <c r="H105" s="96">
        <v>2141.35</v>
      </c>
      <c r="I105" s="107"/>
      <c r="K105"/>
      <c r="L105" s="83">
        <v>2014</v>
      </c>
      <c r="M105" s="98">
        <v>10</v>
      </c>
      <c r="N105" s="98">
        <v>106748.08</v>
      </c>
      <c r="O105" s="98">
        <v>10674.76</v>
      </c>
      <c r="P105" s="98">
        <v>1000</v>
      </c>
      <c r="Q105" s="98">
        <v>18947.61</v>
      </c>
      <c r="R105" s="98">
        <v>30622.370000000003</v>
      </c>
      <c r="S105"/>
      <c r="T105" s="111" t="s">
        <v>61</v>
      </c>
      <c r="U105" s="118">
        <v>2014</v>
      </c>
      <c r="V105" s="112">
        <v>10</v>
      </c>
      <c r="W105" s="112">
        <v>106748</v>
      </c>
      <c r="X105" s="112">
        <v>10675</v>
      </c>
      <c r="Y105" s="112">
        <v>1000</v>
      </c>
      <c r="Z105" s="112">
        <v>18948</v>
      </c>
      <c r="AA105" s="112">
        <v>30622</v>
      </c>
      <c r="AB105" s="110">
        <v>10675</v>
      </c>
      <c r="AC105" s="110"/>
      <c r="AD105" s="98"/>
    </row>
    <row r="106" spans="1:30" ht="15" thickBot="1">
      <c r="A106" s="88">
        <v>2012</v>
      </c>
      <c r="B106" s="93" t="s">
        <v>46</v>
      </c>
      <c r="C106" s="94">
        <v>1</v>
      </c>
      <c r="D106" s="95">
        <v>12801</v>
      </c>
      <c r="E106" s="95">
        <v>1280.0999999999999</v>
      </c>
      <c r="F106" s="95">
        <v>0</v>
      </c>
      <c r="G106" s="95">
        <v>2252.98</v>
      </c>
      <c r="H106" s="96">
        <v>3533.08</v>
      </c>
      <c r="I106" s="107"/>
      <c r="K106" t="s">
        <v>57</v>
      </c>
      <c r="L106" s="83">
        <v>2011</v>
      </c>
      <c r="M106" s="98">
        <v>2</v>
      </c>
      <c r="N106" s="98">
        <v>540.53</v>
      </c>
      <c r="O106" s="98">
        <v>54.05</v>
      </c>
      <c r="P106" s="98">
        <v>0</v>
      </c>
      <c r="Q106" s="98">
        <v>95.13</v>
      </c>
      <c r="R106" s="98">
        <v>149.19</v>
      </c>
      <c r="S106"/>
      <c r="T106" s="111" t="s">
        <v>57</v>
      </c>
      <c r="U106" s="118">
        <v>2011</v>
      </c>
      <c r="V106" s="112">
        <v>2</v>
      </c>
      <c r="W106" s="112">
        <v>541</v>
      </c>
      <c r="X106" s="112">
        <v>54</v>
      </c>
      <c r="Y106" s="112">
        <v>0</v>
      </c>
      <c r="Z106" s="112">
        <v>95</v>
      </c>
      <c r="AA106" s="112">
        <v>149</v>
      </c>
      <c r="AB106" s="110">
        <v>270</v>
      </c>
      <c r="AC106" s="110"/>
      <c r="AD106" s="98"/>
    </row>
    <row r="107" spans="1:30" ht="15" thickBot="1">
      <c r="A107" s="88">
        <v>2012</v>
      </c>
      <c r="B107" s="93" t="s">
        <v>51</v>
      </c>
      <c r="C107" s="94">
        <v>1</v>
      </c>
      <c r="D107" s="95">
        <v>6800</v>
      </c>
      <c r="E107" s="95">
        <v>680</v>
      </c>
      <c r="F107" s="95">
        <v>0</v>
      </c>
      <c r="G107" s="95">
        <v>1196.8</v>
      </c>
      <c r="H107" s="96">
        <v>1876.8</v>
      </c>
      <c r="I107" s="107"/>
      <c r="K107" t="s">
        <v>23</v>
      </c>
      <c r="L107"/>
      <c r="M107" s="98">
        <v>4783</v>
      </c>
      <c r="N107" s="98">
        <v>63230195.669999987</v>
      </c>
      <c r="O107" s="98">
        <v>6225065.4600000009</v>
      </c>
      <c r="P107" s="98">
        <v>535500</v>
      </c>
      <c r="Q107" s="98">
        <v>11027809.270000005</v>
      </c>
      <c r="R107" s="98">
        <v>17788374.740000006</v>
      </c>
      <c r="S107"/>
      <c r="U107" s="119"/>
      <c r="V107" s="83"/>
      <c r="W107" s="98"/>
      <c r="X107" s="98"/>
      <c r="Y107" s="98"/>
      <c r="Z107" s="98"/>
      <c r="AA107" s="98"/>
      <c r="AB107" s="98"/>
      <c r="AC107" s="98"/>
      <c r="AD107" s="98"/>
    </row>
    <row r="108" spans="1:30" ht="15" thickBot="1">
      <c r="A108" s="88">
        <v>2012</v>
      </c>
      <c r="B108" s="93" t="s">
        <v>53</v>
      </c>
      <c r="C108" s="94">
        <v>1</v>
      </c>
      <c r="D108" s="95">
        <v>44050</v>
      </c>
      <c r="E108" s="95">
        <v>4405</v>
      </c>
      <c r="F108" s="95">
        <v>500</v>
      </c>
      <c r="G108" s="95">
        <v>7832.8</v>
      </c>
      <c r="H108" s="96">
        <v>12737.8</v>
      </c>
      <c r="I108" s="107"/>
      <c r="U108" s="119"/>
      <c r="V108" s="83"/>
      <c r="W108" s="98"/>
      <c r="X108" s="98"/>
      <c r="Y108" s="98"/>
      <c r="Z108" s="98"/>
      <c r="AA108" s="98"/>
      <c r="AB108" s="98"/>
      <c r="AC108" s="98"/>
      <c r="AD108" s="98"/>
    </row>
    <row r="109" spans="1:30" ht="15" thickBot="1">
      <c r="A109" s="88">
        <v>2012</v>
      </c>
      <c r="B109" s="93" t="s">
        <v>62</v>
      </c>
      <c r="C109" s="94">
        <v>1</v>
      </c>
      <c r="D109" s="95">
        <v>15743</v>
      </c>
      <c r="E109" s="95">
        <v>1574.3</v>
      </c>
      <c r="F109" s="95">
        <v>0</v>
      </c>
      <c r="G109" s="95">
        <v>2770.77</v>
      </c>
      <c r="H109" s="96">
        <v>4345.07</v>
      </c>
      <c r="I109" s="107"/>
      <c r="U109" s="119"/>
      <c r="V109" s="83"/>
      <c r="W109" s="98"/>
      <c r="X109" s="98"/>
      <c r="Y109" s="98"/>
      <c r="Z109" s="98"/>
      <c r="AA109" s="98"/>
      <c r="AB109" s="98"/>
      <c r="AC109" s="98"/>
      <c r="AD109" s="98"/>
    </row>
    <row r="110" spans="1:30" ht="15" thickBot="1">
      <c r="A110" s="88">
        <v>2012</v>
      </c>
      <c r="B110" s="93" t="s">
        <v>47</v>
      </c>
      <c r="C110" s="94">
        <v>1</v>
      </c>
      <c r="D110" s="95">
        <v>13700</v>
      </c>
      <c r="E110" s="95">
        <v>1370</v>
      </c>
      <c r="F110" s="95">
        <v>500</v>
      </c>
      <c r="G110" s="95">
        <v>2491.1999999999998</v>
      </c>
      <c r="H110" s="96">
        <v>4361.2</v>
      </c>
      <c r="I110" s="107"/>
      <c r="U110" s="119"/>
      <c r="V110" s="83"/>
      <c r="W110" s="98"/>
      <c r="X110" s="98"/>
      <c r="Y110" s="98"/>
      <c r="Z110" s="98"/>
      <c r="AA110" s="98"/>
      <c r="AB110" s="98"/>
      <c r="AC110" s="98"/>
      <c r="AD110" s="98"/>
    </row>
    <row r="111" spans="1:30" ht="15" thickBot="1">
      <c r="A111" s="88">
        <v>2011</v>
      </c>
      <c r="B111" s="93" t="s">
        <v>35</v>
      </c>
      <c r="C111" s="94">
        <v>261</v>
      </c>
      <c r="D111" s="95">
        <v>4575434.0199999996</v>
      </c>
      <c r="E111" s="95">
        <v>457543.4</v>
      </c>
      <c r="F111" s="95">
        <v>38500</v>
      </c>
      <c r="G111" s="95">
        <v>811436.39</v>
      </c>
      <c r="H111" s="96">
        <v>1307479.79</v>
      </c>
      <c r="I111" s="107"/>
      <c r="U111" s="119"/>
      <c r="V111" s="83"/>
      <c r="W111" s="98"/>
      <c r="X111" s="98"/>
      <c r="Y111" s="98"/>
      <c r="Z111" s="98"/>
      <c r="AA111" s="98"/>
      <c r="AB111" s="98"/>
      <c r="AC111" s="98"/>
      <c r="AD111" s="98"/>
    </row>
    <row r="112" spans="1:30" ht="15" thickBot="1">
      <c r="A112" s="88">
        <v>2011</v>
      </c>
      <c r="B112" s="93" t="s">
        <v>35</v>
      </c>
      <c r="C112" s="94">
        <v>102</v>
      </c>
      <c r="D112" s="95">
        <v>956242.31</v>
      </c>
      <c r="E112" s="95">
        <v>94139.23</v>
      </c>
      <c r="F112" s="95">
        <v>25500</v>
      </c>
      <c r="G112" s="95">
        <v>169765.05</v>
      </c>
      <c r="H112" s="96">
        <v>289404.28000000003</v>
      </c>
      <c r="I112" s="107"/>
      <c r="U112" s="119"/>
      <c r="V112" s="83"/>
      <c r="W112" s="98"/>
      <c r="X112" s="98"/>
      <c r="Y112" s="98"/>
      <c r="Z112" s="98"/>
      <c r="AA112" s="98"/>
      <c r="AB112" s="98"/>
      <c r="AC112" s="98"/>
      <c r="AD112" s="98"/>
    </row>
    <row r="113" spans="1:30" ht="15" thickBot="1">
      <c r="A113" s="88">
        <v>2011</v>
      </c>
      <c r="B113" s="93" t="s">
        <v>36</v>
      </c>
      <c r="C113" s="94">
        <v>72</v>
      </c>
      <c r="D113" s="95">
        <v>679540.12</v>
      </c>
      <c r="E113" s="95">
        <v>65943.39</v>
      </c>
      <c r="F113" s="95">
        <v>23000</v>
      </c>
      <c r="G113" s="95">
        <v>119740.36</v>
      </c>
      <c r="H113" s="96">
        <v>208683.75</v>
      </c>
      <c r="I113" s="107"/>
      <c r="U113" s="119"/>
      <c r="V113" s="83"/>
      <c r="W113" s="98"/>
      <c r="X113" s="98"/>
      <c r="Y113" s="98"/>
      <c r="Z113" s="98"/>
      <c r="AA113" s="98"/>
      <c r="AB113" s="98"/>
      <c r="AC113" s="98"/>
      <c r="AD113" s="98"/>
    </row>
    <row r="114" spans="1:30" ht="15" thickBot="1">
      <c r="A114" s="88">
        <v>2011</v>
      </c>
      <c r="B114" s="93" t="s">
        <v>39</v>
      </c>
      <c r="C114" s="94">
        <v>67</v>
      </c>
      <c r="D114" s="95">
        <v>686925.71</v>
      </c>
      <c r="E114" s="95">
        <v>68692.570000000007</v>
      </c>
      <c r="F114" s="95">
        <v>19500</v>
      </c>
      <c r="G114" s="95">
        <v>124018.92</v>
      </c>
      <c r="H114" s="96">
        <v>212211.5</v>
      </c>
      <c r="I114" s="107"/>
      <c r="U114" s="119"/>
      <c r="V114" s="83"/>
      <c r="W114" s="98"/>
      <c r="X114" s="98"/>
      <c r="Y114" s="98"/>
      <c r="Z114" s="98"/>
      <c r="AA114" s="98"/>
      <c r="AB114" s="98"/>
      <c r="AC114" s="98"/>
      <c r="AD114" s="98"/>
    </row>
    <row r="115" spans="1:30" ht="15" thickBot="1">
      <c r="A115" s="88">
        <v>2011</v>
      </c>
      <c r="B115" s="93" t="s">
        <v>36</v>
      </c>
      <c r="C115" s="94">
        <v>60</v>
      </c>
      <c r="D115" s="95">
        <v>742763.3</v>
      </c>
      <c r="E115" s="95">
        <v>74276.33</v>
      </c>
      <c r="F115" s="95">
        <v>500</v>
      </c>
      <c r="G115" s="95">
        <v>130806.34</v>
      </c>
      <c r="H115" s="96">
        <v>205582.67</v>
      </c>
      <c r="I115" s="107"/>
      <c r="U115" s="119"/>
      <c r="V115" s="83"/>
      <c r="W115" s="98"/>
      <c r="X115" s="98"/>
      <c r="Y115" s="98"/>
      <c r="Z115" s="98"/>
      <c r="AA115" s="98"/>
      <c r="AB115" s="98"/>
      <c r="AC115" s="98"/>
      <c r="AD115" s="98"/>
    </row>
    <row r="116" spans="1:30" ht="15" thickBot="1">
      <c r="A116" s="88">
        <v>2011</v>
      </c>
      <c r="B116" s="93" t="s">
        <v>41</v>
      </c>
      <c r="C116" s="94">
        <v>56</v>
      </c>
      <c r="D116" s="95">
        <v>349794.59</v>
      </c>
      <c r="E116" s="95">
        <v>34979.46</v>
      </c>
      <c r="F116" s="95">
        <v>12500</v>
      </c>
      <c r="G116" s="95">
        <v>63563.85</v>
      </c>
      <c r="H116" s="96">
        <v>111043.31</v>
      </c>
      <c r="I116" s="107"/>
      <c r="U116" s="119"/>
      <c r="V116" s="83"/>
      <c r="W116" s="98"/>
      <c r="X116" s="98"/>
      <c r="Y116" s="98"/>
      <c r="Z116" s="98"/>
      <c r="AA116" s="98"/>
      <c r="AB116" s="98"/>
      <c r="AC116" s="98"/>
      <c r="AD116" s="98"/>
    </row>
    <row r="117" spans="1:30" ht="15" thickBot="1">
      <c r="A117" s="88">
        <v>2011</v>
      </c>
      <c r="B117" s="93" t="s">
        <v>42</v>
      </c>
      <c r="C117" s="94">
        <v>51</v>
      </c>
      <c r="D117" s="95">
        <v>417406.12</v>
      </c>
      <c r="E117" s="95">
        <v>41740.61</v>
      </c>
      <c r="F117" s="95">
        <v>5000</v>
      </c>
      <c r="G117" s="95">
        <v>74263.48</v>
      </c>
      <c r="H117" s="96">
        <v>121004.09</v>
      </c>
      <c r="I117" s="107"/>
      <c r="U117" s="119"/>
      <c r="V117" s="83"/>
      <c r="W117" s="98"/>
      <c r="X117" s="98"/>
      <c r="Y117" s="98"/>
      <c r="Z117" s="98"/>
      <c r="AA117" s="98"/>
      <c r="AB117" s="98"/>
      <c r="AC117" s="98"/>
      <c r="AD117" s="98"/>
    </row>
    <row r="118" spans="1:30" ht="15" thickBot="1">
      <c r="A118" s="88">
        <v>2011</v>
      </c>
      <c r="B118" s="93" t="s">
        <v>38</v>
      </c>
      <c r="C118" s="94">
        <v>34</v>
      </c>
      <c r="D118" s="95">
        <v>334255.75</v>
      </c>
      <c r="E118" s="95">
        <v>33425.58</v>
      </c>
      <c r="F118" s="95">
        <v>3500</v>
      </c>
      <c r="G118" s="95">
        <v>59389.01</v>
      </c>
      <c r="H118" s="96">
        <v>96314.59</v>
      </c>
      <c r="I118" s="107"/>
      <c r="U118" s="119"/>
      <c r="V118" s="83"/>
      <c r="W118" s="98"/>
      <c r="X118" s="98"/>
      <c r="Y118" s="98"/>
      <c r="Z118" s="98"/>
      <c r="AA118" s="98"/>
      <c r="AB118" s="98"/>
      <c r="AC118" s="98"/>
      <c r="AD118" s="98"/>
    </row>
    <row r="119" spans="1:30" ht="15" thickBot="1">
      <c r="A119" s="88">
        <v>2011</v>
      </c>
      <c r="B119" s="93" t="s">
        <v>37</v>
      </c>
      <c r="C119" s="90">
        <v>31</v>
      </c>
      <c r="D119" s="91">
        <v>293709.21000000002</v>
      </c>
      <c r="E119" s="91">
        <v>29370.92</v>
      </c>
      <c r="F119" s="91">
        <v>3500</v>
      </c>
      <c r="G119" s="91">
        <v>52252.82</v>
      </c>
      <c r="H119" s="92">
        <v>85123.74</v>
      </c>
      <c r="I119" s="107"/>
      <c r="U119" s="119"/>
      <c r="V119" s="83"/>
      <c r="W119" s="98"/>
      <c r="X119" s="98"/>
      <c r="Y119" s="98"/>
      <c r="Z119" s="98"/>
      <c r="AA119" s="98"/>
      <c r="AB119" s="98"/>
      <c r="AC119" s="98"/>
      <c r="AD119" s="98"/>
    </row>
    <row r="120" spans="1:30" ht="15" thickBot="1">
      <c r="A120" s="88">
        <v>2011</v>
      </c>
      <c r="B120" s="93" t="s">
        <v>39</v>
      </c>
      <c r="C120" s="94">
        <v>22</v>
      </c>
      <c r="D120" s="95">
        <v>181906.1</v>
      </c>
      <c r="E120" s="95">
        <v>18190.61</v>
      </c>
      <c r="F120" s="95">
        <v>6500</v>
      </c>
      <c r="G120" s="95">
        <v>33055.47</v>
      </c>
      <c r="H120" s="96">
        <v>57746.080000000002</v>
      </c>
      <c r="I120" s="107"/>
      <c r="U120" s="119"/>
      <c r="V120" s="83"/>
      <c r="W120" s="98"/>
      <c r="X120" s="98"/>
      <c r="Y120" s="98"/>
      <c r="Z120" s="98"/>
      <c r="AA120" s="98"/>
      <c r="AB120" s="98"/>
      <c r="AC120" s="98"/>
      <c r="AD120" s="98"/>
    </row>
    <row r="121" spans="1:30" ht="15" thickBot="1">
      <c r="A121" s="88">
        <v>2011</v>
      </c>
      <c r="B121" s="93" t="s">
        <v>38</v>
      </c>
      <c r="C121" s="94">
        <v>18</v>
      </c>
      <c r="D121" s="95">
        <v>332092.5</v>
      </c>
      <c r="E121" s="95">
        <v>33209.25</v>
      </c>
      <c r="F121" s="95">
        <v>5500</v>
      </c>
      <c r="G121" s="95">
        <v>59328.28</v>
      </c>
      <c r="H121" s="96">
        <v>98037.53</v>
      </c>
      <c r="I121" s="107"/>
      <c r="U121" s="119"/>
      <c r="V121" s="83"/>
      <c r="W121" s="98"/>
      <c r="X121" s="98"/>
      <c r="Y121" s="98"/>
      <c r="Z121" s="98"/>
      <c r="AA121" s="98"/>
      <c r="AB121" s="98"/>
      <c r="AC121" s="98"/>
      <c r="AD121" s="98"/>
    </row>
    <row r="122" spans="1:30" ht="15" thickBot="1">
      <c r="A122" s="88">
        <v>2011</v>
      </c>
      <c r="B122" s="93" t="s">
        <v>37</v>
      </c>
      <c r="C122" s="94">
        <v>18</v>
      </c>
      <c r="D122" s="95">
        <v>223353.21</v>
      </c>
      <c r="E122" s="95">
        <v>22335.32</v>
      </c>
      <c r="F122" s="95">
        <v>500</v>
      </c>
      <c r="G122" s="95">
        <v>39390.160000000003</v>
      </c>
      <c r="H122" s="96">
        <v>62225.49</v>
      </c>
      <c r="I122" s="107"/>
      <c r="U122" s="119"/>
      <c r="V122" s="83"/>
      <c r="W122" s="98"/>
      <c r="X122" s="98"/>
      <c r="Y122" s="98"/>
      <c r="Z122" s="98"/>
      <c r="AA122" s="98"/>
      <c r="AB122" s="98"/>
      <c r="AC122" s="98"/>
      <c r="AD122" s="98"/>
    </row>
    <row r="123" spans="1:30" ht="15" thickBot="1">
      <c r="A123" s="88">
        <v>2011</v>
      </c>
      <c r="B123" s="93" t="s">
        <v>54</v>
      </c>
      <c r="C123" s="94">
        <v>15</v>
      </c>
      <c r="D123" s="95">
        <v>248144.93</v>
      </c>
      <c r="E123" s="95">
        <v>24814.49</v>
      </c>
      <c r="F123" s="95">
        <v>0</v>
      </c>
      <c r="G123" s="95">
        <v>43673.51</v>
      </c>
      <c r="H123" s="96">
        <v>68488</v>
      </c>
      <c r="I123" s="107"/>
      <c r="U123" s="119"/>
      <c r="V123" s="83"/>
      <c r="W123" s="98"/>
      <c r="X123" s="98"/>
      <c r="Y123" s="98"/>
      <c r="Z123" s="98"/>
      <c r="AA123" s="98"/>
      <c r="AB123" s="98"/>
      <c r="AC123" s="98"/>
      <c r="AD123" s="98"/>
    </row>
    <row r="124" spans="1:30" ht="15" thickBot="1">
      <c r="A124" s="88">
        <v>2011</v>
      </c>
      <c r="B124" s="93" t="s">
        <v>42</v>
      </c>
      <c r="C124" s="94">
        <v>14</v>
      </c>
      <c r="D124" s="95">
        <v>189572.65</v>
      </c>
      <c r="E124" s="95">
        <v>18957.27</v>
      </c>
      <c r="F124" s="95">
        <v>2500</v>
      </c>
      <c r="G124" s="95">
        <v>33764.79</v>
      </c>
      <c r="H124" s="96">
        <v>55222.05</v>
      </c>
      <c r="I124" s="107"/>
      <c r="U124" s="119"/>
      <c r="W124" s="108"/>
      <c r="X124" s="108"/>
      <c r="Y124" s="108"/>
      <c r="Z124" s="108"/>
      <c r="AA124" s="108"/>
      <c r="AB124" s="108"/>
      <c r="AC124" s="108"/>
      <c r="AD124" s="98"/>
    </row>
    <row r="125" spans="1:30" ht="15" thickBot="1">
      <c r="A125" s="88">
        <v>2011</v>
      </c>
      <c r="B125" s="93" t="s">
        <v>52</v>
      </c>
      <c r="C125" s="94">
        <v>13</v>
      </c>
      <c r="D125" s="95">
        <v>110277.87</v>
      </c>
      <c r="E125" s="95">
        <v>9805.7900000000009</v>
      </c>
      <c r="F125" s="95">
        <v>2000</v>
      </c>
      <c r="G125" s="95">
        <v>17578.189999999999</v>
      </c>
      <c r="H125" s="96">
        <v>29383.97</v>
      </c>
      <c r="I125" s="107"/>
      <c r="U125" s="119"/>
      <c r="W125" s="108"/>
      <c r="X125" s="108"/>
      <c r="Y125" s="108"/>
      <c r="Z125" s="108"/>
      <c r="AA125" s="108"/>
      <c r="AB125" s="108"/>
      <c r="AC125" s="108"/>
      <c r="AD125" s="98"/>
    </row>
    <row r="126" spans="1:30" ht="15" thickBot="1">
      <c r="A126" s="88">
        <v>2011</v>
      </c>
      <c r="B126" s="93" t="s">
        <v>44</v>
      </c>
      <c r="C126" s="94">
        <v>9</v>
      </c>
      <c r="D126" s="95">
        <v>16272.17</v>
      </c>
      <c r="E126" s="95">
        <v>1599.22</v>
      </c>
      <c r="F126" s="95">
        <v>1500</v>
      </c>
      <c r="G126" s="95">
        <v>3054.62</v>
      </c>
      <c r="H126" s="96">
        <v>6153.84</v>
      </c>
      <c r="I126" s="107"/>
      <c r="U126" s="119"/>
      <c r="W126" s="108"/>
      <c r="X126" s="108"/>
      <c r="Y126" s="108"/>
      <c r="Z126" s="108"/>
      <c r="AA126" s="108"/>
      <c r="AB126" s="108"/>
      <c r="AC126" s="108"/>
      <c r="AD126" s="98"/>
    </row>
    <row r="127" spans="1:30" ht="15" thickBot="1">
      <c r="A127" s="88">
        <v>2011</v>
      </c>
      <c r="B127" s="93" t="s">
        <v>45</v>
      </c>
      <c r="C127" s="94">
        <v>9</v>
      </c>
      <c r="D127" s="95">
        <v>290751.64</v>
      </c>
      <c r="E127" s="95">
        <v>29075.16</v>
      </c>
      <c r="F127" s="95">
        <v>4500</v>
      </c>
      <c r="G127" s="95">
        <v>51892.29</v>
      </c>
      <c r="H127" s="96">
        <v>85467.45</v>
      </c>
      <c r="I127" s="107"/>
      <c r="U127" s="119"/>
      <c r="W127" s="108"/>
      <c r="X127" s="108"/>
      <c r="Y127" s="108"/>
      <c r="Z127" s="108"/>
      <c r="AA127" s="108"/>
      <c r="AB127" s="108"/>
      <c r="AC127" s="108"/>
      <c r="AD127" s="98"/>
    </row>
    <row r="128" spans="1:30" ht="15" thickBot="1">
      <c r="A128" s="88">
        <v>2011</v>
      </c>
      <c r="B128" s="93" t="s">
        <v>46</v>
      </c>
      <c r="C128" s="94">
        <v>9</v>
      </c>
      <c r="D128" s="95">
        <v>107740.78</v>
      </c>
      <c r="E128" s="95">
        <v>10774.08</v>
      </c>
      <c r="F128" s="95">
        <v>1000</v>
      </c>
      <c r="G128" s="95">
        <v>19122.38</v>
      </c>
      <c r="H128" s="96">
        <v>30896.46</v>
      </c>
      <c r="I128" s="107"/>
      <c r="W128" s="108"/>
      <c r="X128" s="108"/>
      <c r="Y128" s="108"/>
      <c r="Z128" s="108"/>
      <c r="AA128" s="108"/>
      <c r="AB128" s="108"/>
      <c r="AC128" s="108"/>
      <c r="AD128" s="98"/>
    </row>
    <row r="129" spans="1:30" ht="15" thickBot="1">
      <c r="A129" s="88">
        <v>2011</v>
      </c>
      <c r="B129" s="93" t="s">
        <v>41</v>
      </c>
      <c r="C129" s="94">
        <v>7</v>
      </c>
      <c r="D129" s="95">
        <v>51984.81</v>
      </c>
      <c r="E129" s="95">
        <v>5198.4799999999996</v>
      </c>
      <c r="F129" s="95">
        <v>3000</v>
      </c>
      <c r="G129" s="95">
        <v>9629.33</v>
      </c>
      <c r="H129" s="96">
        <v>17827.810000000001</v>
      </c>
      <c r="I129" s="107"/>
      <c r="W129" s="108"/>
      <c r="X129" s="108"/>
      <c r="Y129" s="108"/>
      <c r="Z129" s="108"/>
      <c r="AA129" s="108"/>
      <c r="AB129" s="108"/>
      <c r="AC129" s="108"/>
      <c r="AD129" s="98"/>
    </row>
    <row r="130" spans="1:30" ht="15" thickBot="1">
      <c r="A130" s="88">
        <v>2011</v>
      </c>
      <c r="B130" s="93" t="s">
        <v>50</v>
      </c>
      <c r="C130" s="94">
        <v>7</v>
      </c>
      <c r="D130" s="95">
        <v>56864</v>
      </c>
      <c r="E130" s="95">
        <v>5686.4</v>
      </c>
      <c r="F130" s="95">
        <v>3000</v>
      </c>
      <c r="G130" s="95">
        <v>10488.06</v>
      </c>
      <c r="H130" s="96">
        <v>19174.46</v>
      </c>
      <c r="I130" s="107"/>
      <c r="W130" s="108"/>
      <c r="X130" s="108"/>
      <c r="Y130" s="108"/>
      <c r="Z130" s="108"/>
      <c r="AA130" s="108"/>
      <c r="AB130" s="108"/>
      <c r="AC130" s="108"/>
      <c r="AD130" s="98"/>
    </row>
    <row r="131" spans="1:30" ht="15" thickBot="1">
      <c r="A131" s="88">
        <v>2011</v>
      </c>
      <c r="B131" s="93" t="s">
        <v>49</v>
      </c>
      <c r="C131" s="94">
        <v>7</v>
      </c>
      <c r="D131" s="95">
        <v>24416</v>
      </c>
      <c r="E131" s="95">
        <v>2441.6</v>
      </c>
      <c r="F131" s="95">
        <v>3000</v>
      </c>
      <c r="G131" s="95">
        <v>4777.22</v>
      </c>
      <c r="H131" s="96">
        <v>10218.82</v>
      </c>
      <c r="I131" s="107"/>
      <c r="W131" s="108"/>
      <c r="X131" s="108"/>
      <c r="Y131" s="108"/>
      <c r="Z131" s="108"/>
      <c r="AA131" s="108"/>
      <c r="AB131" s="108"/>
      <c r="AC131" s="108"/>
      <c r="AD131" s="98"/>
    </row>
    <row r="132" spans="1:30" ht="15" thickBot="1">
      <c r="A132" s="88">
        <v>2011</v>
      </c>
      <c r="B132" s="93" t="s">
        <v>52</v>
      </c>
      <c r="C132" s="94">
        <v>6</v>
      </c>
      <c r="D132" s="95">
        <v>54997.91</v>
      </c>
      <c r="E132" s="95">
        <v>5499.79</v>
      </c>
      <c r="F132" s="95">
        <v>1000</v>
      </c>
      <c r="G132" s="95">
        <v>9839.6299999999992</v>
      </c>
      <c r="H132" s="96">
        <v>16339.42</v>
      </c>
      <c r="I132" s="107"/>
      <c r="W132" s="108"/>
      <c r="X132" s="108"/>
      <c r="Y132" s="108"/>
      <c r="Z132" s="108"/>
      <c r="AA132" s="108"/>
      <c r="AB132" s="108"/>
      <c r="AC132" s="108"/>
      <c r="AD132" s="98"/>
    </row>
    <row r="133" spans="1:30" ht="15" thickBot="1">
      <c r="A133" s="88">
        <v>2011</v>
      </c>
      <c r="B133" s="93" t="s">
        <v>40</v>
      </c>
      <c r="C133" s="94">
        <v>4</v>
      </c>
      <c r="D133" s="95">
        <v>38886</v>
      </c>
      <c r="E133" s="95">
        <v>3888.6</v>
      </c>
      <c r="F133" s="95">
        <v>500</v>
      </c>
      <c r="G133" s="95">
        <v>6923.94</v>
      </c>
      <c r="H133" s="96">
        <v>11312.54</v>
      </c>
      <c r="I133" s="107"/>
      <c r="W133" s="108"/>
      <c r="X133" s="108"/>
      <c r="Y133" s="108"/>
      <c r="Z133" s="108"/>
      <c r="AA133" s="108"/>
      <c r="AB133" s="108"/>
      <c r="AC133" s="108"/>
      <c r="AD133" s="98"/>
    </row>
    <row r="134" spans="1:30" ht="15" thickBot="1">
      <c r="A134" s="88">
        <v>2011</v>
      </c>
      <c r="B134" s="93" t="s">
        <v>53</v>
      </c>
      <c r="C134" s="90">
        <v>4</v>
      </c>
      <c r="D134" s="91">
        <v>60851.13</v>
      </c>
      <c r="E134" s="91">
        <v>6085.11</v>
      </c>
      <c r="F134" s="91">
        <v>1500</v>
      </c>
      <c r="G134" s="91">
        <v>10949.8</v>
      </c>
      <c r="H134" s="92">
        <v>18534.91</v>
      </c>
      <c r="I134" s="107"/>
      <c r="W134" s="108"/>
      <c r="X134" s="108"/>
      <c r="Y134" s="108"/>
      <c r="Z134" s="108"/>
      <c r="AA134" s="108"/>
      <c r="AB134" s="108"/>
      <c r="AC134" s="108"/>
      <c r="AD134" s="98"/>
    </row>
    <row r="135" spans="1:30" ht="15" thickBot="1">
      <c r="A135" s="88">
        <v>2011</v>
      </c>
      <c r="B135" s="93" t="s">
        <v>46</v>
      </c>
      <c r="C135" s="94">
        <v>3</v>
      </c>
      <c r="D135" s="95">
        <v>49154.37</v>
      </c>
      <c r="E135" s="95">
        <v>4915.4399999999996</v>
      </c>
      <c r="F135" s="95">
        <v>0</v>
      </c>
      <c r="G135" s="95">
        <v>8651.17</v>
      </c>
      <c r="H135" s="96">
        <v>13566.61</v>
      </c>
      <c r="I135" s="107"/>
      <c r="W135" s="108"/>
      <c r="X135" s="108"/>
      <c r="Y135" s="108"/>
      <c r="Z135" s="108"/>
      <c r="AA135" s="108"/>
      <c r="AB135" s="108"/>
      <c r="AC135" s="108"/>
      <c r="AD135" s="98"/>
    </row>
    <row r="136" spans="1:30" ht="15" thickBot="1">
      <c r="A136" s="88">
        <v>2011</v>
      </c>
      <c r="B136" s="93" t="s">
        <v>43</v>
      </c>
      <c r="C136" s="94">
        <v>2</v>
      </c>
      <c r="D136" s="95">
        <v>38510.410000000003</v>
      </c>
      <c r="E136" s="95">
        <v>3851.04</v>
      </c>
      <c r="F136" s="95">
        <v>0</v>
      </c>
      <c r="G136" s="95">
        <v>6777.83</v>
      </c>
      <c r="H136" s="96">
        <v>10628.87</v>
      </c>
      <c r="I136" s="107"/>
      <c r="W136" s="108"/>
      <c r="X136" s="108"/>
      <c r="Y136" s="108"/>
      <c r="Z136" s="108"/>
      <c r="AA136" s="108"/>
      <c r="AB136" s="108"/>
      <c r="AC136" s="108"/>
      <c r="AD136" s="98"/>
    </row>
    <row r="137" spans="1:30" ht="15" thickBot="1">
      <c r="A137" s="88">
        <v>2011</v>
      </c>
      <c r="B137" s="93" t="s">
        <v>45</v>
      </c>
      <c r="C137" s="94">
        <v>2</v>
      </c>
      <c r="D137" s="95">
        <v>20227.689999999999</v>
      </c>
      <c r="E137" s="95">
        <v>2022.77</v>
      </c>
      <c r="F137" s="95">
        <v>1000</v>
      </c>
      <c r="G137" s="95">
        <v>3720.07</v>
      </c>
      <c r="H137" s="96">
        <v>6742.84</v>
      </c>
      <c r="I137" s="107"/>
      <c r="W137" s="108"/>
      <c r="X137" s="108"/>
      <c r="Y137" s="108"/>
      <c r="Z137" s="108"/>
      <c r="AA137" s="108"/>
      <c r="AB137" s="108"/>
      <c r="AC137" s="108"/>
      <c r="AD137" s="98"/>
    </row>
    <row r="138" spans="1:30" ht="15" thickBot="1">
      <c r="A138" s="88">
        <v>2011</v>
      </c>
      <c r="B138" s="93" t="s">
        <v>54</v>
      </c>
      <c r="C138" s="94">
        <v>2</v>
      </c>
      <c r="D138" s="95">
        <v>39800</v>
      </c>
      <c r="E138" s="95">
        <v>3980</v>
      </c>
      <c r="F138" s="95">
        <v>0</v>
      </c>
      <c r="G138" s="95">
        <v>7004.8</v>
      </c>
      <c r="H138" s="96">
        <v>10984.8</v>
      </c>
      <c r="I138" s="107"/>
      <c r="W138" s="108"/>
      <c r="X138" s="108"/>
      <c r="Y138" s="108"/>
      <c r="Z138" s="108"/>
      <c r="AA138" s="108"/>
      <c r="AB138" s="108"/>
      <c r="AC138" s="108"/>
      <c r="AD138" s="98"/>
    </row>
    <row r="139" spans="1:30" ht="15" thickBot="1">
      <c r="A139" s="88">
        <v>2011</v>
      </c>
      <c r="B139" s="93" t="s">
        <v>57</v>
      </c>
      <c r="C139" s="94">
        <v>2</v>
      </c>
      <c r="D139" s="95">
        <v>540.53</v>
      </c>
      <c r="E139" s="95">
        <v>54.05</v>
      </c>
      <c r="F139" s="95">
        <v>0</v>
      </c>
      <c r="G139" s="95">
        <v>95.13</v>
      </c>
      <c r="H139" s="96">
        <v>149.19</v>
      </c>
      <c r="I139" s="107"/>
      <c r="W139" s="108"/>
      <c r="X139" s="108"/>
      <c r="Y139" s="108"/>
      <c r="Z139" s="108"/>
      <c r="AA139" s="108"/>
      <c r="AB139" s="108"/>
      <c r="AC139" s="108"/>
      <c r="AD139" s="98"/>
    </row>
    <row r="140" spans="1:30" ht="15" thickBot="1">
      <c r="A140" s="88">
        <v>2011</v>
      </c>
      <c r="B140" s="93" t="s">
        <v>56</v>
      </c>
      <c r="C140" s="94">
        <v>1</v>
      </c>
      <c r="D140" s="95">
        <v>5150</v>
      </c>
      <c r="E140" s="95">
        <v>515</v>
      </c>
      <c r="F140" s="95">
        <v>500</v>
      </c>
      <c r="G140" s="95">
        <v>986.4</v>
      </c>
      <c r="H140" s="96">
        <v>2001.4</v>
      </c>
      <c r="I140" s="107"/>
      <c r="W140" s="108"/>
      <c r="X140" s="108"/>
      <c r="Y140" s="108"/>
      <c r="Z140" s="108"/>
      <c r="AA140" s="108"/>
      <c r="AB140" s="108"/>
      <c r="AC140" s="108"/>
      <c r="AD140" s="98"/>
    </row>
    <row r="141" spans="1:30" ht="15" thickBot="1">
      <c r="A141" s="88">
        <v>2011</v>
      </c>
      <c r="B141" s="93" t="s">
        <v>55</v>
      </c>
      <c r="C141" s="94">
        <v>1</v>
      </c>
      <c r="D141" s="95">
        <v>12490</v>
      </c>
      <c r="E141" s="95">
        <v>1249</v>
      </c>
      <c r="F141" s="95">
        <v>500</v>
      </c>
      <c r="G141" s="95">
        <v>2278.2399999999998</v>
      </c>
      <c r="H141" s="96">
        <v>4027.24</v>
      </c>
      <c r="I141" s="107"/>
      <c r="W141" s="108"/>
      <c r="X141" s="108"/>
      <c r="Y141" s="108"/>
      <c r="Z141" s="108"/>
      <c r="AA141" s="108"/>
      <c r="AB141" s="108"/>
      <c r="AC141" s="108"/>
      <c r="AD141" s="98"/>
    </row>
    <row r="142" spans="1:30" ht="15" thickBot="1">
      <c r="A142" s="88">
        <v>2011</v>
      </c>
      <c r="B142" s="93" t="s">
        <v>53</v>
      </c>
      <c r="C142" s="94">
        <v>1</v>
      </c>
      <c r="D142" s="95">
        <v>12200</v>
      </c>
      <c r="E142" s="95">
        <v>1220</v>
      </c>
      <c r="F142" s="95">
        <v>0</v>
      </c>
      <c r="G142" s="95">
        <v>2147.1999999999998</v>
      </c>
      <c r="H142" s="96">
        <v>3367.2</v>
      </c>
      <c r="I142" s="107"/>
      <c r="W142" s="108"/>
      <c r="X142" s="108"/>
      <c r="Y142" s="108"/>
      <c r="Z142" s="108"/>
      <c r="AA142" s="108"/>
      <c r="AB142" s="108"/>
      <c r="AC142" s="108"/>
      <c r="AD142" s="98"/>
    </row>
    <row r="143" spans="1:30" ht="15" thickBot="1">
      <c r="A143" s="88">
        <v>2011</v>
      </c>
      <c r="B143" s="93" t="s">
        <v>47</v>
      </c>
      <c r="C143" s="94">
        <v>1</v>
      </c>
      <c r="D143" s="95">
        <v>11132.5</v>
      </c>
      <c r="E143" s="95">
        <v>1113.25</v>
      </c>
      <c r="F143" s="95">
        <v>500</v>
      </c>
      <c r="G143" s="95">
        <v>2039.32</v>
      </c>
      <c r="H143" s="96">
        <v>3652.57</v>
      </c>
      <c r="I143" s="107"/>
      <c r="W143" s="108"/>
      <c r="X143" s="108"/>
      <c r="Y143" s="108"/>
      <c r="Z143" s="108"/>
      <c r="AA143" s="108"/>
      <c r="AB143" s="108"/>
      <c r="AC143" s="108"/>
      <c r="AD143" s="98"/>
    </row>
    <row r="144" spans="1:30" ht="15" thickBot="1">
      <c r="A144" s="88">
        <v>2011</v>
      </c>
      <c r="B144" s="93" t="s">
        <v>47</v>
      </c>
      <c r="C144" s="94">
        <v>1</v>
      </c>
      <c r="D144" s="95">
        <v>38878</v>
      </c>
      <c r="E144" s="95">
        <v>3887.8</v>
      </c>
      <c r="F144" s="95">
        <v>500</v>
      </c>
      <c r="G144" s="95">
        <v>6922.53</v>
      </c>
      <c r="H144" s="96">
        <v>11310.33</v>
      </c>
      <c r="I144" s="107"/>
      <c r="W144" s="108"/>
      <c r="X144" s="108"/>
      <c r="Y144" s="108"/>
      <c r="Z144" s="108"/>
      <c r="AA144" s="108"/>
      <c r="AB144" s="108"/>
      <c r="AC144" s="108"/>
      <c r="AD144" s="98"/>
    </row>
    <row r="145" spans="1:30" ht="15" thickBot="1">
      <c r="A145" s="88">
        <v>2011</v>
      </c>
      <c r="B145" s="93" t="s">
        <v>58</v>
      </c>
      <c r="C145" s="94">
        <v>1</v>
      </c>
      <c r="D145" s="95">
        <v>14830</v>
      </c>
      <c r="E145" s="95">
        <v>1483</v>
      </c>
      <c r="F145" s="95">
        <v>500</v>
      </c>
      <c r="G145" s="95">
        <v>2690.08</v>
      </c>
      <c r="H145" s="96">
        <v>4673.08</v>
      </c>
      <c r="I145" s="107"/>
      <c r="W145" s="108"/>
      <c r="X145" s="108"/>
      <c r="Y145" s="108"/>
      <c r="Z145" s="108"/>
      <c r="AA145" s="108"/>
      <c r="AB145" s="108"/>
      <c r="AC145" s="108"/>
      <c r="AD145" s="98"/>
    </row>
    <row r="146" spans="1:30" ht="15" thickBot="1">
      <c r="A146" s="88">
        <v>2010</v>
      </c>
      <c r="B146" s="93" t="s">
        <v>35</v>
      </c>
      <c r="C146" s="94">
        <v>57</v>
      </c>
      <c r="D146" s="95">
        <v>839405.12</v>
      </c>
      <c r="E146" s="95">
        <v>83940.51</v>
      </c>
      <c r="F146" s="95">
        <v>28500</v>
      </c>
      <c r="G146" s="95">
        <v>152295.29999999999</v>
      </c>
      <c r="H146" s="96">
        <v>264735.81</v>
      </c>
      <c r="I146" s="107"/>
      <c r="W146" s="108"/>
      <c r="X146" s="108"/>
      <c r="Y146" s="108"/>
      <c r="Z146" s="108"/>
      <c r="AA146" s="108"/>
      <c r="AB146" s="108"/>
      <c r="AC146" s="108"/>
      <c r="AD146" s="98"/>
    </row>
    <row r="147" spans="1:30" ht="15" thickBot="1">
      <c r="A147" s="88">
        <v>2010</v>
      </c>
      <c r="B147" s="93" t="s">
        <v>36</v>
      </c>
      <c r="C147" s="94">
        <v>53</v>
      </c>
      <c r="D147" s="95">
        <v>490730.16</v>
      </c>
      <c r="E147" s="95">
        <v>49073.02</v>
      </c>
      <c r="F147" s="95">
        <v>26500</v>
      </c>
      <c r="G147" s="95">
        <v>90608.51</v>
      </c>
      <c r="H147" s="96">
        <v>166181.51999999999</v>
      </c>
      <c r="I147" s="107"/>
      <c r="W147" s="108"/>
      <c r="X147" s="108"/>
      <c r="Y147" s="108"/>
      <c r="Z147" s="108"/>
      <c r="AA147" s="108"/>
      <c r="AB147" s="108"/>
      <c r="AC147" s="108"/>
      <c r="AD147" s="98"/>
    </row>
    <row r="148" spans="1:30" ht="15" thickBot="1">
      <c r="A148" s="88">
        <v>2010</v>
      </c>
      <c r="B148" s="93" t="s">
        <v>38</v>
      </c>
      <c r="C148" s="94">
        <v>30</v>
      </c>
      <c r="D148" s="95">
        <v>273740.02</v>
      </c>
      <c r="E148" s="95">
        <v>27374</v>
      </c>
      <c r="F148" s="95">
        <v>15000</v>
      </c>
      <c r="G148" s="95">
        <v>50578.239999999998</v>
      </c>
      <c r="H148" s="96">
        <v>92952.25</v>
      </c>
      <c r="I148" s="107"/>
      <c r="W148" s="108"/>
      <c r="X148" s="108"/>
      <c r="Y148" s="108"/>
      <c r="Z148" s="108"/>
      <c r="AA148" s="108"/>
      <c r="AB148" s="108"/>
      <c r="AC148" s="108"/>
      <c r="AD148" s="98"/>
    </row>
    <row r="149" spans="1:30" ht="15" thickBot="1">
      <c r="A149" s="88">
        <v>2010</v>
      </c>
      <c r="B149" s="93" t="s">
        <v>39</v>
      </c>
      <c r="C149" s="94">
        <v>29</v>
      </c>
      <c r="D149" s="95">
        <v>233006.76</v>
      </c>
      <c r="E149" s="95">
        <v>23300.68</v>
      </c>
      <c r="F149" s="95">
        <v>14500</v>
      </c>
      <c r="G149" s="95">
        <v>43329.19</v>
      </c>
      <c r="H149" s="96">
        <v>81129.87</v>
      </c>
      <c r="I149" s="107"/>
      <c r="W149" s="108"/>
      <c r="X149" s="108"/>
      <c r="Y149" s="108"/>
      <c r="Z149" s="108"/>
      <c r="AA149" s="108"/>
      <c r="AB149" s="108"/>
      <c r="AC149" s="108"/>
      <c r="AD149" s="98"/>
    </row>
    <row r="150" spans="1:30" ht="15" thickBot="1">
      <c r="A150" s="88">
        <v>2010</v>
      </c>
      <c r="B150" s="93" t="s">
        <v>35</v>
      </c>
      <c r="C150" s="90">
        <v>28</v>
      </c>
      <c r="D150" s="91">
        <v>267645.40000000002</v>
      </c>
      <c r="E150" s="91">
        <v>26764.54</v>
      </c>
      <c r="F150" s="91">
        <v>14000</v>
      </c>
      <c r="G150" s="91">
        <v>49345.59</v>
      </c>
      <c r="H150" s="92">
        <v>90110.13</v>
      </c>
      <c r="I150" s="107"/>
      <c r="W150" s="108"/>
      <c r="X150" s="108"/>
      <c r="Y150" s="108"/>
      <c r="Z150" s="108"/>
      <c r="AA150" s="108"/>
      <c r="AB150" s="108"/>
      <c r="AC150" s="108"/>
      <c r="AD150" s="98"/>
    </row>
    <row r="151" spans="1:30" ht="15" thickBot="1">
      <c r="A151" s="88">
        <v>2010</v>
      </c>
      <c r="B151" s="93" t="s">
        <v>37</v>
      </c>
      <c r="C151" s="94">
        <v>28</v>
      </c>
      <c r="D151" s="95">
        <v>274701.94</v>
      </c>
      <c r="E151" s="95">
        <v>26479.69</v>
      </c>
      <c r="F151" s="95">
        <v>13500</v>
      </c>
      <c r="G151" s="95">
        <v>48764.26</v>
      </c>
      <c r="H151" s="96">
        <v>88743.96</v>
      </c>
      <c r="I151" s="107"/>
      <c r="W151" s="108"/>
      <c r="X151" s="108"/>
      <c r="Y151" s="108"/>
      <c r="Z151" s="108"/>
      <c r="AA151" s="108"/>
      <c r="AB151" s="108"/>
      <c r="AC151" s="108"/>
      <c r="AD151" s="98"/>
    </row>
    <row r="152" spans="1:30" ht="15" thickBot="1">
      <c r="A152" s="88">
        <v>2010</v>
      </c>
      <c r="B152" s="93" t="s">
        <v>39</v>
      </c>
      <c r="C152" s="94">
        <v>24</v>
      </c>
      <c r="D152" s="95">
        <v>228633.67</v>
      </c>
      <c r="E152" s="95">
        <v>22863.37</v>
      </c>
      <c r="F152" s="95">
        <v>12000</v>
      </c>
      <c r="G152" s="95">
        <v>42159.53</v>
      </c>
      <c r="H152" s="96">
        <v>77022.89</v>
      </c>
      <c r="I152" s="107"/>
      <c r="W152" s="108"/>
      <c r="X152" s="108"/>
      <c r="Y152" s="108"/>
      <c r="Z152" s="108"/>
      <c r="AA152" s="108"/>
      <c r="AB152" s="108"/>
      <c r="AC152" s="108"/>
      <c r="AD152" s="98"/>
    </row>
    <row r="153" spans="1:30" ht="15" thickBot="1">
      <c r="A153" s="88">
        <v>2010</v>
      </c>
      <c r="B153" s="93" t="s">
        <v>41</v>
      </c>
      <c r="C153" s="94">
        <v>22</v>
      </c>
      <c r="D153" s="95">
        <v>143924.57999999999</v>
      </c>
      <c r="E153" s="95">
        <v>14392.46</v>
      </c>
      <c r="F153" s="95">
        <v>11000</v>
      </c>
      <c r="G153" s="95">
        <v>27090.73</v>
      </c>
      <c r="H153" s="96">
        <v>52483.18</v>
      </c>
      <c r="I153" s="107"/>
      <c r="W153" s="108"/>
      <c r="X153" s="108"/>
      <c r="Y153" s="108"/>
      <c r="Z153" s="108"/>
      <c r="AA153" s="108"/>
      <c r="AB153" s="108"/>
      <c r="AC153" s="108"/>
      <c r="AD153" s="98"/>
    </row>
    <row r="154" spans="1:30" ht="15" thickBot="1">
      <c r="A154" s="88">
        <v>2010</v>
      </c>
      <c r="B154" s="93" t="s">
        <v>40</v>
      </c>
      <c r="C154" s="94">
        <v>20</v>
      </c>
      <c r="D154" s="95">
        <v>144000</v>
      </c>
      <c r="E154" s="95">
        <v>14400</v>
      </c>
      <c r="F154" s="95">
        <v>10000</v>
      </c>
      <c r="G154" s="95">
        <v>26944</v>
      </c>
      <c r="H154" s="96">
        <v>51344</v>
      </c>
      <c r="I154" s="107"/>
      <c r="W154" s="108"/>
      <c r="X154" s="108"/>
      <c r="Y154" s="108"/>
      <c r="Z154" s="108"/>
      <c r="AA154" s="108"/>
      <c r="AB154" s="108"/>
      <c r="AC154" s="108"/>
      <c r="AD154" s="98"/>
    </row>
    <row r="155" spans="1:30" ht="15" thickBot="1">
      <c r="A155" s="88">
        <v>2010</v>
      </c>
      <c r="B155" s="93" t="s">
        <v>42</v>
      </c>
      <c r="C155" s="94">
        <v>15</v>
      </c>
      <c r="D155" s="95">
        <v>126668.28</v>
      </c>
      <c r="E155" s="95">
        <v>12666.83</v>
      </c>
      <c r="F155" s="95">
        <v>7500</v>
      </c>
      <c r="G155" s="95">
        <v>23493.62</v>
      </c>
      <c r="H155" s="96">
        <v>43660.45</v>
      </c>
      <c r="I155" s="107"/>
      <c r="W155" s="108"/>
      <c r="X155" s="108"/>
      <c r="Y155" s="108"/>
      <c r="Z155" s="108"/>
      <c r="AA155" s="108"/>
      <c r="AB155" s="108"/>
      <c r="AC155" s="108"/>
      <c r="AD155" s="98"/>
    </row>
    <row r="156" spans="1:30" ht="15" thickBot="1">
      <c r="A156" s="88">
        <v>2010</v>
      </c>
      <c r="B156" s="93" t="s">
        <v>44</v>
      </c>
      <c r="C156" s="94">
        <v>13</v>
      </c>
      <c r="D156" s="95">
        <v>27685.49</v>
      </c>
      <c r="E156" s="95">
        <v>2768.55</v>
      </c>
      <c r="F156" s="95">
        <v>6500</v>
      </c>
      <c r="G156" s="95">
        <v>5912.65</v>
      </c>
      <c r="H156" s="96">
        <v>15181.2</v>
      </c>
      <c r="I156" s="107"/>
      <c r="W156" s="108"/>
      <c r="X156" s="108"/>
      <c r="Y156" s="108"/>
      <c r="Z156" s="108"/>
      <c r="AA156" s="108"/>
      <c r="AB156" s="108"/>
      <c r="AC156" s="108"/>
      <c r="AD156" s="98"/>
    </row>
    <row r="157" spans="1:30" ht="15" thickBot="1">
      <c r="A157" s="88">
        <v>2010</v>
      </c>
      <c r="B157" s="93" t="s">
        <v>36</v>
      </c>
      <c r="C157" s="94">
        <v>11</v>
      </c>
      <c r="D157" s="95">
        <v>109756.75</v>
      </c>
      <c r="E157" s="95">
        <v>10975.68</v>
      </c>
      <c r="F157" s="95">
        <v>5500</v>
      </c>
      <c r="G157" s="95">
        <v>20197.189999999999</v>
      </c>
      <c r="H157" s="96">
        <v>36672.86</v>
      </c>
      <c r="I157" s="107"/>
      <c r="W157" s="108"/>
      <c r="X157" s="108"/>
      <c r="Y157" s="108"/>
      <c r="Z157" s="108"/>
      <c r="AA157" s="108"/>
      <c r="AB157" s="108"/>
      <c r="AC157" s="108"/>
      <c r="AD157" s="98"/>
    </row>
    <row r="158" spans="1:30" ht="15" thickBot="1">
      <c r="A158" s="88">
        <v>2010</v>
      </c>
      <c r="B158" s="93" t="s">
        <v>41</v>
      </c>
      <c r="C158" s="94">
        <v>8</v>
      </c>
      <c r="D158" s="95">
        <v>60546.59</v>
      </c>
      <c r="E158" s="95">
        <v>6054.66</v>
      </c>
      <c r="F158" s="95">
        <v>4000</v>
      </c>
      <c r="G158" s="95">
        <v>11296.2</v>
      </c>
      <c r="H158" s="96">
        <v>21350.86</v>
      </c>
      <c r="I158" s="107"/>
      <c r="W158" s="108"/>
      <c r="X158" s="108"/>
      <c r="Y158" s="108"/>
      <c r="Z158" s="108"/>
      <c r="AA158" s="108"/>
      <c r="AB158" s="108"/>
      <c r="AC158" s="108"/>
      <c r="AD158" s="98"/>
    </row>
    <row r="159" spans="1:30" ht="15" thickBot="1">
      <c r="A159" s="88">
        <v>2010</v>
      </c>
      <c r="B159" s="93" t="s">
        <v>49</v>
      </c>
      <c r="C159" s="94">
        <v>7</v>
      </c>
      <c r="D159" s="95">
        <v>14840.72</v>
      </c>
      <c r="E159" s="95">
        <v>1484.07</v>
      </c>
      <c r="F159" s="95">
        <v>3500</v>
      </c>
      <c r="G159" s="95">
        <v>3171.97</v>
      </c>
      <c r="H159" s="96">
        <v>8156.04</v>
      </c>
      <c r="I159" s="107"/>
      <c r="W159" s="108"/>
      <c r="X159" s="108"/>
      <c r="Y159" s="108"/>
      <c r="Z159" s="108"/>
      <c r="AA159" s="108"/>
      <c r="AB159" s="108"/>
      <c r="AC159" s="108"/>
      <c r="AD159" s="98"/>
    </row>
    <row r="160" spans="1:30" ht="15" thickBot="1">
      <c r="A160" s="88">
        <v>2010</v>
      </c>
      <c r="B160" s="93" t="s">
        <v>43</v>
      </c>
      <c r="C160" s="94">
        <v>5</v>
      </c>
      <c r="D160" s="95">
        <v>46713.55</v>
      </c>
      <c r="E160" s="95">
        <v>4671.3599999999997</v>
      </c>
      <c r="F160" s="95">
        <v>2500</v>
      </c>
      <c r="G160" s="95">
        <v>8621.58</v>
      </c>
      <c r="H160" s="96">
        <v>15792.94</v>
      </c>
      <c r="I160" s="107"/>
      <c r="W160" s="108"/>
      <c r="X160" s="108"/>
      <c r="Y160" s="108"/>
      <c r="Z160" s="108"/>
      <c r="AA160" s="108"/>
      <c r="AB160" s="108"/>
      <c r="AC160" s="108"/>
      <c r="AD160" s="98"/>
    </row>
    <row r="161" spans="1:30" ht="15" thickBot="1">
      <c r="A161" s="88">
        <v>2010</v>
      </c>
      <c r="B161" s="93" t="s">
        <v>50</v>
      </c>
      <c r="C161" s="94">
        <v>3</v>
      </c>
      <c r="D161" s="95">
        <v>22249</v>
      </c>
      <c r="E161" s="95">
        <v>2224.9</v>
      </c>
      <c r="F161" s="95">
        <v>1500</v>
      </c>
      <c r="G161" s="95">
        <v>4155.82</v>
      </c>
      <c r="H161" s="96">
        <v>7880.72</v>
      </c>
      <c r="I161" s="107"/>
      <c r="W161" s="108"/>
      <c r="X161" s="108"/>
      <c r="Y161" s="108"/>
      <c r="Z161" s="108"/>
      <c r="AA161" s="108"/>
      <c r="AB161" s="108"/>
      <c r="AC161" s="108"/>
      <c r="AD161" s="98"/>
    </row>
    <row r="162" spans="1:30" ht="15" thickBot="1">
      <c r="A162" s="88">
        <v>2010</v>
      </c>
      <c r="B162" s="93" t="s">
        <v>51</v>
      </c>
      <c r="C162" s="94">
        <v>3</v>
      </c>
      <c r="D162" s="95">
        <v>21384</v>
      </c>
      <c r="E162" s="95">
        <v>2138.4</v>
      </c>
      <c r="F162" s="95">
        <v>1500</v>
      </c>
      <c r="G162" s="95">
        <v>4003.58</v>
      </c>
      <c r="H162" s="96">
        <v>7641.98</v>
      </c>
      <c r="I162" s="107"/>
      <c r="W162" s="108"/>
      <c r="X162" s="108"/>
      <c r="Y162" s="108"/>
      <c r="Z162" s="108"/>
      <c r="AA162" s="108"/>
      <c r="AB162" s="108"/>
      <c r="AC162" s="108"/>
      <c r="AD162" s="98"/>
    </row>
    <row r="163" spans="1:30" ht="15" thickBot="1">
      <c r="A163" s="88">
        <v>2010</v>
      </c>
      <c r="B163" s="93" t="s">
        <v>48</v>
      </c>
      <c r="C163" s="94">
        <v>3</v>
      </c>
      <c r="D163" s="95">
        <v>20537</v>
      </c>
      <c r="E163" s="95">
        <v>2053.6999999999998</v>
      </c>
      <c r="F163" s="95">
        <v>1500</v>
      </c>
      <c r="G163" s="95">
        <v>3854.51</v>
      </c>
      <c r="H163" s="96">
        <v>7408.21</v>
      </c>
      <c r="I163" s="107"/>
      <c r="W163" s="108"/>
      <c r="X163" s="108"/>
      <c r="Y163" s="108"/>
      <c r="Z163" s="108"/>
      <c r="AA163" s="108"/>
      <c r="AB163" s="108"/>
      <c r="AC163" s="108"/>
      <c r="AD163" s="98"/>
    </row>
    <row r="164" spans="1:30" ht="15" thickBot="1">
      <c r="A164" s="88">
        <v>2010</v>
      </c>
      <c r="B164" s="93" t="s">
        <v>45</v>
      </c>
      <c r="C164" s="94">
        <v>2</v>
      </c>
      <c r="D164" s="95">
        <v>22915.13</v>
      </c>
      <c r="E164" s="95">
        <v>2291.5100000000002</v>
      </c>
      <c r="F164" s="95">
        <v>1000</v>
      </c>
      <c r="G164" s="95">
        <v>4193.0600000000004</v>
      </c>
      <c r="H164" s="96">
        <v>7484.58</v>
      </c>
      <c r="I164" s="107"/>
      <c r="W164" s="108"/>
      <c r="X164" s="108"/>
      <c r="Y164" s="108"/>
      <c r="Z164" s="108"/>
      <c r="AA164" s="108"/>
      <c r="AB164" s="108"/>
      <c r="AC164" s="108"/>
      <c r="AD164" s="98"/>
    </row>
    <row r="165" spans="1:30" ht="15" thickBot="1">
      <c r="A165" s="88">
        <v>2010</v>
      </c>
      <c r="B165" s="93" t="s">
        <v>46</v>
      </c>
      <c r="C165" s="94">
        <v>2</v>
      </c>
      <c r="D165" s="95">
        <v>22211.040000000001</v>
      </c>
      <c r="E165" s="95">
        <v>2221.1</v>
      </c>
      <c r="F165" s="95">
        <v>1000</v>
      </c>
      <c r="G165" s="95">
        <v>4069.14</v>
      </c>
      <c r="H165" s="96">
        <v>7290.25</v>
      </c>
      <c r="I165" s="107"/>
      <c r="W165" s="108"/>
      <c r="X165" s="108"/>
      <c r="Y165" s="108"/>
      <c r="Z165" s="108"/>
      <c r="AA165" s="108"/>
      <c r="AB165" s="108"/>
      <c r="AC165" s="108"/>
      <c r="AD165" s="98"/>
    </row>
    <row r="166" spans="1:30" ht="15" thickBot="1">
      <c r="A166" s="88">
        <v>2010</v>
      </c>
      <c r="B166" s="93" t="s">
        <v>47</v>
      </c>
      <c r="C166" s="94">
        <v>2</v>
      </c>
      <c r="D166" s="95">
        <v>21050</v>
      </c>
      <c r="E166" s="95">
        <v>2105</v>
      </c>
      <c r="F166" s="95">
        <v>1000</v>
      </c>
      <c r="G166" s="95">
        <v>3864.8</v>
      </c>
      <c r="H166" s="96">
        <v>6969.8</v>
      </c>
      <c r="I166" s="107"/>
      <c r="W166" s="108"/>
      <c r="X166" s="108"/>
      <c r="Y166" s="108"/>
      <c r="Z166" s="108"/>
      <c r="AA166" s="108"/>
      <c r="AB166" s="108"/>
      <c r="AC166" s="108"/>
      <c r="AD166" s="98"/>
    </row>
    <row r="167" spans="1:30" ht="15" thickBot="1">
      <c r="A167" s="88">
        <v>2010</v>
      </c>
      <c r="B167" s="93" t="s">
        <v>52</v>
      </c>
      <c r="C167" s="94">
        <v>1</v>
      </c>
      <c r="D167" s="95">
        <v>10235</v>
      </c>
      <c r="E167" s="95">
        <v>1023.5</v>
      </c>
      <c r="F167" s="95">
        <v>500</v>
      </c>
      <c r="G167" s="95">
        <v>1881.36</v>
      </c>
      <c r="H167" s="96">
        <v>3404.86</v>
      </c>
      <c r="I167" s="107"/>
      <c r="W167" s="108"/>
      <c r="X167" s="108"/>
      <c r="Y167" s="108"/>
      <c r="Z167" s="108"/>
      <c r="AA167" s="108"/>
      <c r="AB167" s="108"/>
      <c r="AC167" s="108"/>
      <c r="AD167" s="98"/>
    </row>
    <row r="168" spans="1:30" ht="15" thickBot="1">
      <c r="A168" s="88">
        <v>2010</v>
      </c>
      <c r="B168" s="93" t="s">
        <v>38</v>
      </c>
      <c r="C168" s="94">
        <v>1</v>
      </c>
      <c r="D168" s="95">
        <v>10881.53</v>
      </c>
      <c r="E168" s="95">
        <v>1088.1500000000001</v>
      </c>
      <c r="F168" s="95">
        <v>500</v>
      </c>
      <c r="G168" s="95">
        <v>1995.15</v>
      </c>
      <c r="H168" s="96">
        <v>3583.3</v>
      </c>
      <c r="I168" s="107"/>
      <c r="W168" s="108"/>
      <c r="X168" s="108"/>
      <c r="Y168" s="108"/>
      <c r="Z168" s="108"/>
      <c r="AA168" s="108"/>
      <c r="AB168" s="108"/>
      <c r="AC168" s="108"/>
      <c r="AD168" s="98"/>
    </row>
    <row r="169" spans="1:30" ht="15" thickBot="1">
      <c r="A169" s="88">
        <v>2010</v>
      </c>
      <c r="B169" s="93" t="s">
        <v>37</v>
      </c>
      <c r="C169" s="90">
        <v>1</v>
      </c>
      <c r="D169" s="91">
        <v>8910.6200000000008</v>
      </c>
      <c r="E169" s="91">
        <v>891.06</v>
      </c>
      <c r="F169" s="91">
        <v>500</v>
      </c>
      <c r="G169" s="91">
        <v>1648.27</v>
      </c>
      <c r="H169" s="92">
        <v>3039.33</v>
      </c>
      <c r="I169" s="107"/>
      <c r="W169" s="108"/>
      <c r="X169" s="108"/>
      <c r="Y169" s="108"/>
      <c r="Z169" s="108"/>
      <c r="AA169" s="108"/>
      <c r="AB169" s="108"/>
      <c r="AC169" s="108"/>
      <c r="AD169" s="98"/>
    </row>
    <row r="170" spans="1:30">
      <c r="W170" s="108"/>
      <c r="X170" s="108"/>
      <c r="Y170" s="108"/>
      <c r="Z170" s="108"/>
      <c r="AA170" s="108"/>
      <c r="AB170" s="108"/>
      <c r="AC170" s="108"/>
      <c r="AD170" s="98"/>
    </row>
    <row r="171" spans="1:30">
      <c r="W171" s="108"/>
      <c r="X171" s="108"/>
      <c r="Y171" s="108"/>
      <c r="Z171" s="108"/>
      <c r="AA171" s="108"/>
      <c r="AB171" s="108"/>
      <c r="AC171" s="108"/>
      <c r="AD171" s="98"/>
    </row>
    <row r="172" spans="1:30">
      <c r="W172" s="108"/>
      <c r="X172" s="108"/>
      <c r="Y172" s="108"/>
      <c r="Z172" s="108"/>
      <c r="AA172" s="108"/>
      <c r="AB172" s="108"/>
      <c r="AC172" s="108"/>
      <c r="AD172" s="98"/>
    </row>
    <row r="173" spans="1:30">
      <c r="W173" s="108"/>
      <c r="X173" s="108"/>
      <c r="Y173" s="108"/>
      <c r="Z173" s="108"/>
      <c r="AA173" s="108"/>
      <c r="AB173" s="108"/>
      <c r="AC173" s="108"/>
      <c r="AD173" s="98"/>
    </row>
    <row r="174" spans="1:30">
      <c r="W174" s="108"/>
      <c r="X174" s="108"/>
      <c r="Y174" s="108"/>
      <c r="Z174" s="108"/>
      <c r="AA174" s="108"/>
      <c r="AB174" s="108"/>
      <c r="AC174" s="108"/>
      <c r="AD174" s="98"/>
    </row>
    <row r="175" spans="1:30">
      <c r="W175" s="108"/>
      <c r="X175" s="108"/>
      <c r="Y175" s="108"/>
      <c r="Z175" s="108"/>
      <c r="AA175" s="108"/>
      <c r="AB175" s="108"/>
      <c r="AC175" s="108"/>
      <c r="AD175" s="98"/>
    </row>
    <row r="176" spans="1:30">
      <c r="W176" s="108"/>
      <c r="X176" s="108"/>
      <c r="Y176" s="108"/>
      <c r="Z176" s="108"/>
      <c r="AA176" s="108"/>
      <c r="AB176" s="108"/>
      <c r="AC176" s="108"/>
      <c r="AD176" s="98"/>
    </row>
  </sheetData>
  <sortState ref="AD9:AJ25">
    <sortCondition ref="AD1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opLeftCell="A45" workbookViewId="0">
      <selection activeCell="C16" sqref="C16"/>
    </sheetView>
  </sheetViews>
  <sheetFormatPr baseColWidth="10" defaultColWidth="8.83203125" defaultRowHeight="14" x14ac:dyDescent="0"/>
  <cols>
    <col min="1" max="1" width="8.83203125" style="4"/>
    <col min="2" max="2" width="17.83203125" customWidth="1"/>
    <col min="3" max="3" width="75.6640625" customWidth="1"/>
    <col min="5" max="5" width="13.33203125" bestFit="1" customWidth="1"/>
    <col min="6" max="7" width="11.5" bestFit="1" customWidth="1"/>
    <col min="8" max="9" width="13.33203125" bestFit="1" customWidth="1"/>
    <col min="11" max="11" width="15.1640625" bestFit="1" customWidth="1"/>
    <col min="12" max="12" width="15" bestFit="1" customWidth="1"/>
    <col min="13" max="16" width="5.1640625" customWidth="1"/>
    <col min="17" max="17" width="10.1640625" bestFit="1" customWidth="1"/>
  </cols>
  <sheetData>
    <row r="1" spans="1:17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7">
      <c r="A2" s="4">
        <v>2014</v>
      </c>
      <c r="B2" t="s">
        <v>10</v>
      </c>
      <c r="C2" t="s">
        <v>17</v>
      </c>
      <c r="D2">
        <v>470</v>
      </c>
      <c r="E2" s="2">
        <v>7007324.04</v>
      </c>
      <c r="F2" s="2">
        <v>676171.39</v>
      </c>
      <c r="G2" s="2">
        <v>0</v>
      </c>
      <c r="H2" s="2">
        <v>1190060.7</v>
      </c>
      <c r="I2" s="2">
        <v>1866232.09</v>
      </c>
    </row>
    <row r="3" spans="1:17">
      <c r="A3" s="4">
        <v>2014</v>
      </c>
      <c r="B3" t="s">
        <v>9</v>
      </c>
      <c r="C3" t="s">
        <v>13</v>
      </c>
      <c r="D3">
        <v>179</v>
      </c>
      <c r="E3" s="2">
        <v>1452711.54</v>
      </c>
      <c r="F3" s="2">
        <v>145270.99</v>
      </c>
      <c r="G3" s="2">
        <v>0</v>
      </c>
      <c r="H3" s="2">
        <v>255676.66</v>
      </c>
      <c r="I3" s="2">
        <v>400947.65</v>
      </c>
      <c r="K3" s="82" t="s">
        <v>24</v>
      </c>
      <c r="L3" s="82" t="s">
        <v>1378</v>
      </c>
    </row>
    <row r="4" spans="1:17">
      <c r="A4" s="4">
        <v>2014</v>
      </c>
      <c r="B4" t="s">
        <v>10</v>
      </c>
      <c r="C4" t="s">
        <v>15</v>
      </c>
      <c r="D4">
        <v>168</v>
      </c>
      <c r="E4" s="2">
        <v>1637516.31</v>
      </c>
      <c r="F4" s="2">
        <v>159413.93</v>
      </c>
      <c r="G4" s="2">
        <v>0</v>
      </c>
      <c r="H4" s="2">
        <v>277219.77</v>
      </c>
      <c r="I4" s="2">
        <v>436633.7</v>
      </c>
      <c r="K4" s="82" t="s">
        <v>1377</v>
      </c>
      <c r="L4">
        <v>2010</v>
      </c>
      <c r="M4">
        <v>2011</v>
      </c>
      <c r="N4">
        <v>2012</v>
      </c>
      <c r="O4">
        <v>2013</v>
      </c>
      <c r="P4">
        <v>2014</v>
      </c>
      <c r="Q4" t="s">
        <v>23</v>
      </c>
    </row>
    <row r="5" spans="1:17">
      <c r="A5" s="4">
        <v>2014</v>
      </c>
      <c r="B5" t="s">
        <v>9</v>
      </c>
      <c r="C5" t="s">
        <v>12</v>
      </c>
      <c r="D5">
        <v>87</v>
      </c>
      <c r="E5" s="2">
        <v>385140.12</v>
      </c>
      <c r="F5" s="2">
        <v>38513.760000000002</v>
      </c>
      <c r="G5" s="2">
        <v>0</v>
      </c>
      <c r="H5" s="2">
        <v>67784.34</v>
      </c>
      <c r="I5" s="2">
        <v>106298.1</v>
      </c>
      <c r="K5" s="4" t="s">
        <v>9</v>
      </c>
      <c r="L5" s="3">
        <v>288</v>
      </c>
      <c r="M5" s="3">
        <v>423</v>
      </c>
      <c r="N5" s="3">
        <v>431</v>
      </c>
      <c r="O5" s="3">
        <v>321</v>
      </c>
      <c r="P5" s="3">
        <v>327</v>
      </c>
      <c r="Q5" s="3">
        <v>1790</v>
      </c>
    </row>
    <row r="6" spans="1:17">
      <c r="A6" s="4">
        <v>2014</v>
      </c>
      <c r="B6" t="s">
        <v>10</v>
      </c>
      <c r="C6" t="s">
        <v>18</v>
      </c>
      <c r="D6">
        <v>60</v>
      </c>
      <c r="E6" s="2">
        <v>2278491.1800000002</v>
      </c>
      <c r="F6" s="2">
        <v>223826.86</v>
      </c>
      <c r="G6" s="2">
        <v>29500</v>
      </c>
      <c r="H6" s="2">
        <v>398655.27</v>
      </c>
      <c r="I6" s="2">
        <v>651982.13</v>
      </c>
      <c r="K6" s="4" t="s">
        <v>10</v>
      </c>
      <c r="L6" s="3">
        <v>80</v>
      </c>
      <c r="M6" s="3">
        <v>490</v>
      </c>
      <c r="N6" s="3">
        <v>762</v>
      </c>
      <c r="O6" s="3">
        <v>892</v>
      </c>
      <c r="P6" s="3">
        <v>744</v>
      </c>
      <c r="Q6" s="3">
        <v>2968</v>
      </c>
    </row>
    <row r="7" spans="1:17">
      <c r="A7" s="4">
        <v>2014</v>
      </c>
      <c r="B7" t="s">
        <v>9</v>
      </c>
      <c r="C7" t="s">
        <v>16</v>
      </c>
      <c r="D7">
        <v>48</v>
      </c>
      <c r="E7" s="2">
        <v>476063.61</v>
      </c>
      <c r="F7" s="2">
        <v>47606.36</v>
      </c>
      <c r="G7" s="2">
        <v>0</v>
      </c>
      <c r="H7" s="2">
        <v>83787.100000000006</v>
      </c>
      <c r="I7" s="2">
        <v>131393.46</v>
      </c>
      <c r="K7" s="4" t="s">
        <v>11</v>
      </c>
      <c r="L7" s="3"/>
      <c r="M7" s="3"/>
      <c r="N7" s="3">
        <v>1</v>
      </c>
      <c r="O7" s="3"/>
      <c r="P7" s="3">
        <v>1</v>
      </c>
      <c r="Q7" s="3">
        <v>2</v>
      </c>
    </row>
    <row r="8" spans="1:17">
      <c r="A8" s="4">
        <v>2014</v>
      </c>
      <c r="B8" t="s">
        <v>10</v>
      </c>
      <c r="C8" t="s">
        <v>22</v>
      </c>
      <c r="D8">
        <v>39</v>
      </c>
      <c r="E8" s="2">
        <v>997635.62</v>
      </c>
      <c r="F8" s="2">
        <v>93571.21</v>
      </c>
      <c r="G8" s="2">
        <v>18000</v>
      </c>
      <c r="H8" s="2">
        <v>167565.32999999999</v>
      </c>
      <c r="I8" s="2">
        <v>279136.53999999998</v>
      </c>
      <c r="K8" s="4" t="s">
        <v>23</v>
      </c>
      <c r="L8" s="3">
        <v>368</v>
      </c>
      <c r="M8" s="3">
        <v>913</v>
      </c>
      <c r="N8" s="3">
        <v>1194</v>
      </c>
      <c r="O8" s="3">
        <v>1213</v>
      </c>
      <c r="P8" s="3">
        <v>1072</v>
      </c>
      <c r="Q8" s="3">
        <v>4760</v>
      </c>
    </row>
    <row r="9" spans="1:17">
      <c r="A9" s="4">
        <v>2014</v>
      </c>
      <c r="B9" t="s">
        <v>9</v>
      </c>
      <c r="C9" t="s">
        <v>14</v>
      </c>
      <c r="D9">
        <v>7</v>
      </c>
      <c r="E9" s="2">
        <v>564623.56000000006</v>
      </c>
      <c r="F9" s="2">
        <v>56462.35</v>
      </c>
      <c r="G9" s="2">
        <v>7000</v>
      </c>
      <c r="H9" s="2">
        <v>100493.73</v>
      </c>
      <c r="I9" s="2">
        <v>163956.07999999999</v>
      </c>
    </row>
    <row r="10" spans="1:17">
      <c r="A10" s="4">
        <v>2014</v>
      </c>
      <c r="B10" t="s">
        <v>10</v>
      </c>
      <c r="C10" t="s">
        <v>22</v>
      </c>
      <c r="D10">
        <v>7</v>
      </c>
      <c r="E10" s="2">
        <v>312197.68</v>
      </c>
      <c r="F10" s="2">
        <v>31219.74</v>
      </c>
      <c r="G10" s="2">
        <v>3500</v>
      </c>
      <c r="H10" s="2">
        <v>55506.75</v>
      </c>
      <c r="I10" s="2">
        <v>90226.49</v>
      </c>
    </row>
    <row r="11" spans="1:17">
      <c r="A11" s="4">
        <v>2014</v>
      </c>
      <c r="B11" t="s">
        <v>9</v>
      </c>
      <c r="C11" t="s">
        <v>21</v>
      </c>
      <c r="D11">
        <v>6</v>
      </c>
      <c r="E11" s="2">
        <v>172886.29</v>
      </c>
      <c r="F11" s="2">
        <v>17288.62</v>
      </c>
      <c r="G11" s="2">
        <v>3000</v>
      </c>
      <c r="H11" s="2">
        <v>30907.97</v>
      </c>
      <c r="I11" s="2">
        <v>51196.59</v>
      </c>
    </row>
    <row r="12" spans="1:17">
      <c r="A12" s="4">
        <v>2014</v>
      </c>
      <c r="B12" t="s">
        <v>11</v>
      </c>
      <c r="C12" t="s">
        <v>19</v>
      </c>
      <c r="D12">
        <v>1</v>
      </c>
      <c r="E12" s="2">
        <v>2066.87</v>
      </c>
      <c r="F12" s="2">
        <v>206.68</v>
      </c>
      <c r="G12" s="2">
        <v>0</v>
      </c>
      <c r="H12" s="2">
        <v>363.76</v>
      </c>
      <c r="I12" s="2">
        <v>570.44000000000005</v>
      </c>
    </row>
    <row r="13" spans="1:17">
      <c r="A13" s="4">
        <v>2013</v>
      </c>
      <c r="B13" t="s">
        <v>10</v>
      </c>
      <c r="C13" t="s">
        <v>17</v>
      </c>
      <c r="D13">
        <v>480</v>
      </c>
      <c r="E13" s="2">
        <v>7178672.5700000003</v>
      </c>
      <c r="F13" s="2">
        <v>705389.71</v>
      </c>
      <c r="G13" s="2">
        <v>0</v>
      </c>
      <c r="H13" s="2">
        <v>1233620.3799999999</v>
      </c>
      <c r="I13" s="2">
        <v>1939010.09</v>
      </c>
    </row>
    <row r="14" spans="1:17">
      <c r="A14" s="4">
        <v>2013</v>
      </c>
      <c r="B14" t="s">
        <v>10</v>
      </c>
      <c r="C14" t="s">
        <v>15</v>
      </c>
      <c r="D14">
        <v>312</v>
      </c>
      <c r="E14" s="2">
        <v>3024607.54</v>
      </c>
      <c r="F14" s="2">
        <v>292763.43</v>
      </c>
      <c r="G14" s="2">
        <v>0</v>
      </c>
      <c r="H14" s="2">
        <v>518871.41</v>
      </c>
      <c r="I14" s="2">
        <v>811634.84</v>
      </c>
    </row>
    <row r="15" spans="1:17">
      <c r="A15" s="4">
        <v>2013</v>
      </c>
      <c r="B15" t="s">
        <v>9</v>
      </c>
      <c r="C15" t="s">
        <v>13</v>
      </c>
      <c r="D15">
        <v>204</v>
      </c>
      <c r="E15" s="2">
        <v>1616994.95</v>
      </c>
      <c r="F15" s="2">
        <v>161699.4</v>
      </c>
      <c r="G15" s="2">
        <v>0</v>
      </c>
      <c r="H15" s="2">
        <v>284590.46000000002</v>
      </c>
      <c r="I15" s="2">
        <v>446289.86</v>
      </c>
    </row>
    <row r="16" spans="1:17">
      <c r="A16" s="4">
        <v>2013</v>
      </c>
      <c r="B16" t="s">
        <v>9</v>
      </c>
      <c r="C16" t="s">
        <v>16</v>
      </c>
      <c r="D16">
        <v>65</v>
      </c>
      <c r="E16" s="2">
        <v>778040.78</v>
      </c>
      <c r="F16" s="2">
        <v>74122.710000000006</v>
      </c>
      <c r="G16" s="2">
        <v>0</v>
      </c>
      <c r="H16" s="2">
        <v>130455.91</v>
      </c>
      <c r="I16" s="2">
        <v>204578.62</v>
      </c>
    </row>
    <row r="17" spans="1:9">
      <c r="A17" s="4">
        <v>2013</v>
      </c>
      <c r="B17" t="s">
        <v>10</v>
      </c>
      <c r="C17" t="s">
        <v>17</v>
      </c>
      <c r="D17">
        <v>64</v>
      </c>
      <c r="E17" s="2">
        <v>1544597.47</v>
      </c>
      <c r="F17" s="2">
        <v>152616.4</v>
      </c>
      <c r="G17" s="2">
        <v>31500</v>
      </c>
      <c r="H17" s="2">
        <v>269907.57</v>
      </c>
      <c r="I17" s="2">
        <v>454023.97</v>
      </c>
    </row>
    <row r="18" spans="1:9">
      <c r="A18" s="4">
        <v>2013</v>
      </c>
      <c r="B18" t="s">
        <v>9</v>
      </c>
      <c r="C18" t="s">
        <v>12</v>
      </c>
      <c r="D18">
        <v>46</v>
      </c>
      <c r="E18" s="2">
        <v>272631.87</v>
      </c>
      <c r="F18" s="2">
        <v>25463.18</v>
      </c>
      <c r="G18" s="2">
        <v>0</v>
      </c>
      <c r="H18" s="2">
        <v>44815.05</v>
      </c>
      <c r="I18" s="2">
        <v>70278.23</v>
      </c>
    </row>
    <row r="19" spans="1:9">
      <c r="A19" s="4">
        <v>2013</v>
      </c>
      <c r="B19" t="s">
        <v>10</v>
      </c>
      <c r="C19" t="s">
        <v>18</v>
      </c>
      <c r="D19">
        <v>28</v>
      </c>
      <c r="E19" s="2">
        <v>1279847.24</v>
      </c>
      <c r="F19" s="2">
        <v>122947.21</v>
      </c>
      <c r="G19" s="2">
        <v>13500</v>
      </c>
      <c r="H19" s="2">
        <v>218547.06</v>
      </c>
      <c r="I19" s="2">
        <v>354994.27</v>
      </c>
    </row>
    <row r="20" spans="1:9">
      <c r="A20" s="4">
        <v>2013</v>
      </c>
      <c r="B20" t="s">
        <v>10</v>
      </c>
      <c r="C20" t="s">
        <v>17</v>
      </c>
      <c r="D20">
        <v>4</v>
      </c>
      <c r="E20" s="2">
        <v>74163.06</v>
      </c>
      <c r="F20" s="2">
        <v>5071.8999999999996</v>
      </c>
      <c r="G20" s="2">
        <v>0</v>
      </c>
      <c r="H20" s="2">
        <v>8926.5499999999993</v>
      </c>
      <c r="I20" s="2">
        <v>13998.45</v>
      </c>
    </row>
    <row r="21" spans="1:9">
      <c r="A21" s="4">
        <v>2013</v>
      </c>
      <c r="B21" t="s">
        <v>9</v>
      </c>
      <c r="C21" t="s">
        <v>16</v>
      </c>
      <c r="D21">
        <v>3</v>
      </c>
      <c r="E21" s="2">
        <v>41747.17</v>
      </c>
      <c r="F21" s="2">
        <v>4174.71</v>
      </c>
      <c r="G21" s="2">
        <v>0</v>
      </c>
      <c r="H21" s="2">
        <v>7347.49</v>
      </c>
      <c r="I21" s="2">
        <v>11522.2</v>
      </c>
    </row>
    <row r="22" spans="1:9">
      <c r="A22" s="4">
        <v>2013</v>
      </c>
      <c r="B22" t="s">
        <v>10</v>
      </c>
      <c r="C22" t="s">
        <v>20</v>
      </c>
      <c r="D22">
        <v>3</v>
      </c>
      <c r="E22" s="2">
        <v>215933.54</v>
      </c>
      <c r="F22" s="2">
        <v>21593.35</v>
      </c>
      <c r="G22" s="2">
        <v>3000</v>
      </c>
      <c r="H22" s="2">
        <v>38484.29</v>
      </c>
      <c r="I22" s="2">
        <v>63077.64</v>
      </c>
    </row>
    <row r="23" spans="1:9">
      <c r="A23" s="4">
        <v>2013</v>
      </c>
      <c r="B23" t="s">
        <v>9</v>
      </c>
      <c r="C23" t="s">
        <v>14</v>
      </c>
      <c r="D23">
        <v>2</v>
      </c>
      <c r="E23" s="2">
        <v>208950.17</v>
      </c>
      <c r="F23" s="2">
        <v>20895.009999999998</v>
      </c>
      <c r="G23" s="2">
        <v>2000</v>
      </c>
      <c r="H23" s="2">
        <v>37095.22</v>
      </c>
      <c r="I23" s="2">
        <v>59990.23</v>
      </c>
    </row>
    <row r="24" spans="1:9">
      <c r="A24" s="4">
        <v>2013</v>
      </c>
      <c r="B24" t="s">
        <v>9</v>
      </c>
      <c r="C24" t="s">
        <v>16</v>
      </c>
      <c r="D24">
        <v>1</v>
      </c>
      <c r="E24" s="2">
        <v>16793</v>
      </c>
      <c r="F24" s="2">
        <v>1679.3</v>
      </c>
      <c r="G24" s="2">
        <v>500</v>
      </c>
      <c r="H24" s="2">
        <v>3035.56</v>
      </c>
      <c r="I24" s="2">
        <v>5214.8599999999997</v>
      </c>
    </row>
    <row r="25" spans="1:9">
      <c r="A25" s="4">
        <v>2013</v>
      </c>
      <c r="B25" t="s">
        <v>10</v>
      </c>
      <c r="C25" t="s">
        <v>17</v>
      </c>
      <c r="D25">
        <v>1</v>
      </c>
      <c r="E25" s="2">
        <v>22780</v>
      </c>
      <c r="F25" s="2">
        <v>2278</v>
      </c>
      <c r="G25" s="2">
        <v>500</v>
      </c>
      <c r="H25" s="2">
        <v>4089.28</v>
      </c>
      <c r="I25" s="2">
        <v>6867.28</v>
      </c>
    </row>
    <row r="26" spans="1:9">
      <c r="A26" s="4">
        <v>2012</v>
      </c>
      <c r="B26" t="s">
        <v>10</v>
      </c>
      <c r="C26" t="s">
        <v>17</v>
      </c>
      <c r="D26">
        <v>524</v>
      </c>
      <c r="E26" s="2">
        <v>8036973.1100000003</v>
      </c>
      <c r="F26" s="2">
        <v>791757.12</v>
      </c>
      <c r="G26" s="2">
        <v>0</v>
      </c>
      <c r="H26" s="2">
        <v>1390852.33</v>
      </c>
      <c r="I26" s="2">
        <v>2182609.4500000002</v>
      </c>
    </row>
    <row r="27" spans="1:9">
      <c r="A27" s="4">
        <v>2012</v>
      </c>
      <c r="B27" t="s">
        <v>9</v>
      </c>
      <c r="C27" t="s">
        <v>13</v>
      </c>
      <c r="D27">
        <v>245</v>
      </c>
      <c r="E27" s="2">
        <v>2065520.31</v>
      </c>
      <c r="F27" s="2">
        <v>206551.91</v>
      </c>
      <c r="G27" s="2">
        <v>0</v>
      </c>
      <c r="H27" s="2">
        <v>363531.33</v>
      </c>
      <c r="I27" s="2">
        <v>570083.24</v>
      </c>
    </row>
    <row r="28" spans="1:9">
      <c r="A28" s="4">
        <v>2012</v>
      </c>
      <c r="B28" t="s">
        <v>10</v>
      </c>
      <c r="C28" t="s">
        <v>15</v>
      </c>
      <c r="D28">
        <v>112</v>
      </c>
      <c r="E28" s="2">
        <v>1100209.96</v>
      </c>
      <c r="F28" s="2">
        <v>107503.03999999999</v>
      </c>
      <c r="G28" s="2">
        <v>0</v>
      </c>
      <c r="H28" s="2">
        <v>189205.28</v>
      </c>
      <c r="I28" s="2">
        <v>296708.32</v>
      </c>
    </row>
    <row r="29" spans="1:9">
      <c r="A29" s="4">
        <v>2012</v>
      </c>
      <c r="B29" t="s">
        <v>9</v>
      </c>
      <c r="C29" t="s">
        <v>16</v>
      </c>
      <c r="D29">
        <v>85</v>
      </c>
      <c r="E29" s="2">
        <v>990369.65</v>
      </c>
      <c r="F29" s="2">
        <v>99036.95</v>
      </c>
      <c r="G29" s="2">
        <v>0</v>
      </c>
      <c r="H29" s="2">
        <v>174305.03</v>
      </c>
      <c r="I29" s="2">
        <v>273341.98</v>
      </c>
    </row>
    <row r="30" spans="1:9">
      <c r="A30" s="4">
        <v>2012</v>
      </c>
      <c r="B30" t="s">
        <v>9</v>
      </c>
      <c r="C30" t="s">
        <v>12</v>
      </c>
      <c r="D30">
        <v>81</v>
      </c>
      <c r="E30" s="2">
        <v>309787.61</v>
      </c>
      <c r="F30" s="2">
        <v>30978.59</v>
      </c>
      <c r="G30" s="2">
        <v>0</v>
      </c>
      <c r="H30" s="2">
        <v>54522.44</v>
      </c>
      <c r="I30" s="2">
        <v>85501.03</v>
      </c>
    </row>
    <row r="31" spans="1:9">
      <c r="A31" s="4">
        <v>2012</v>
      </c>
      <c r="B31" t="s">
        <v>10</v>
      </c>
      <c r="C31" t="s">
        <v>18</v>
      </c>
      <c r="D31">
        <v>61</v>
      </c>
      <c r="E31" s="2">
        <v>2466799.41</v>
      </c>
      <c r="F31" s="2">
        <v>246679.94</v>
      </c>
      <c r="G31" s="2">
        <v>30500</v>
      </c>
      <c r="H31" s="2">
        <v>439036.68</v>
      </c>
      <c r="I31" s="2">
        <v>716216.62</v>
      </c>
    </row>
    <row r="32" spans="1:9">
      <c r="A32" s="4">
        <v>2012</v>
      </c>
      <c r="B32" t="s">
        <v>10</v>
      </c>
      <c r="C32" t="s">
        <v>17</v>
      </c>
      <c r="D32">
        <v>46</v>
      </c>
      <c r="E32" s="2">
        <v>1011770.58</v>
      </c>
      <c r="F32" s="2">
        <v>100317.05</v>
      </c>
      <c r="G32" s="2">
        <v>22500</v>
      </c>
      <c r="H32" s="2">
        <v>180157.98</v>
      </c>
      <c r="I32" s="2">
        <v>302975.03000000003</v>
      </c>
    </row>
    <row r="33" spans="1:9">
      <c r="A33" s="4">
        <v>2012</v>
      </c>
      <c r="B33" t="s">
        <v>9</v>
      </c>
      <c r="C33" t="s">
        <v>16</v>
      </c>
      <c r="D33">
        <v>8</v>
      </c>
      <c r="E33" s="2">
        <v>102955.45</v>
      </c>
      <c r="F33" s="2">
        <v>9391.5</v>
      </c>
      <c r="G33" s="2">
        <v>3500</v>
      </c>
      <c r="H33" s="2">
        <v>17089</v>
      </c>
      <c r="I33" s="2">
        <v>29980.5</v>
      </c>
    </row>
    <row r="34" spans="1:9">
      <c r="A34" s="4">
        <v>2012</v>
      </c>
      <c r="B34" t="s">
        <v>10</v>
      </c>
      <c r="C34" t="s">
        <v>17</v>
      </c>
      <c r="D34">
        <v>8</v>
      </c>
      <c r="E34" s="2">
        <v>176710.95</v>
      </c>
      <c r="F34" s="2">
        <v>17671.080000000002</v>
      </c>
      <c r="G34" s="2">
        <v>4000</v>
      </c>
      <c r="H34" s="2">
        <v>31741.119999999999</v>
      </c>
      <c r="I34" s="2">
        <v>53412.2</v>
      </c>
    </row>
    <row r="35" spans="1:9">
      <c r="A35" s="4">
        <v>2012</v>
      </c>
      <c r="B35" t="s">
        <v>9</v>
      </c>
      <c r="C35" t="s">
        <v>16</v>
      </c>
      <c r="D35">
        <v>7</v>
      </c>
      <c r="E35" s="2">
        <v>136204.72</v>
      </c>
      <c r="F35" s="2">
        <v>13620.47</v>
      </c>
      <c r="G35" s="2">
        <v>0</v>
      </c>
      <c r="H35" s="2">
        <v>23972.02</v>
      </c>
      <c r="I35" s="2">
        <v>37592.49</v>
      </c>
    </row>
    <row r="36" spans="1:9">
      <c r="A36" s="4">
        <v>2012</v>
      </c>
      <c r="B36" t="s">
        <v>10</v>
      </c>
      <c r="C36" t="s">
        <v>18</v>
      </c>
      <c r="D36">
        <v>4</v>
      </c>
      <c r="E36" s="2">
        <v>149623</v>
      </c>
      <c r="F36" s="2">
        <v>14962.3</v>
      </c>
      <c r="G36" s="2">
        <v>4000</v>
      </c>
      <c r="H36" s="2">
        <v>26973.64</v>
      </c>
      <c r="I36" s="2">
        <v>45935.94</v>
      </c>
    </row>
    <row r="37" spans="1:9">
      <c r="A37" s="4">
        <v>2012</v>
      </c>
      <c r="B37" t="s">
        <v>10</v>
      </c>
      <c r="C37" t="s">
        <v>18</v>
      </c>
      <c r="D37">
        <v>4</v>
      </c>
      <c r="E37" s="2">
        <v>139914.23999999999</v>
      </c>
      <c r="F37" s="2">
        <v>13991.4</v>
      </c>
      <c r="G37" s="2">
        <v>2000</v>
      </c>
      <c r="H37" s="2">
        <v>24944.880000000001</v>
      </c>
      <c r="I37" s="2">
        <v>40936.28</v>
      </c>
    </row>
    <row r="38" spans="1:9">
      <c r="A38" s="4">
        <v>2012</v>
      </c>
      <c r="B38" t="s">
        <v>9</v>
      </c>
      <c r="C38" t="s">
        <v>16</v>
      </c>
      <c r="D38">
        <v>3</v>
      </c>
      <c r="E38" s="2">
        <v>39163.199999999997</v>
      </c>
      <c r="F38" s="2">
        <v>3916.32</v>
      </c>
      <c r="G38" s="2">
        <v>1500</v>
      </c>
      <c r="H38" s="2">
        <v>7132.72</v>
      </c>
      <c r="I38" s="2">
        <v>12549.04</v>
      </c>
    </row>
    <row r="39" spans="1:9">
      <c r="A39" s="4">
        <v>2012</v>
      </c>
      <c r="B39" t="s">
        <v>10</v>
      </c>
      <c r="C39" t="s">
        <v>17</v>
      </c>
      <c r="D39">
        <v>3</v>
      </c>
      <c r="E39" s="2">
        <v>59277.93</v>
      </c>
      <c r="F39" s="2">
        <v>5927.79</v>
      </c>
      <c r="G39" s="2">
        <v>0</v>
      </c>
      <c r="H39" s="2">
        <v>10432.92</v>
      </c>
      <c r="I39" s="2">
        <v>16360.71</v>
      </c>
    </row>
    <row r="40" spans="1:9">
      <c r="A40" s="4">
        <v>2012</v>
      </c>
      <c r="B40" t="s">
        <v>9</v>
      </c>
      <c r="C40" t="s">
        <v>14</v>
      </c>
      <c r="D40">
        <v>2</v>
      </c>
      <c r="E40" s="2">
        <v>69700</v>
      </c>
      <c r="F40" s="2">
        <v>6970</v>
      </c>
      <c r="G40" s="2">
        <v>1000</v>
      </c>
      <c r="H40" s="2">
        <v>12427.2</v>
      </c>
      <c r="I40" s="2">
        <v>20397.2</v>
      </c>
    </row>
    <row r="41" spans="1:9">
      <c r="A41" s="4">
        <v>2012</v>
      </c>
      <c r="B41" t="s">
        <v>11</v>
      </c>
      <c r="C41" t="s">
        <v>19</v>
      </c>
      <c r="D41">
        <v>1</v>
      </c>
      <c r="E41" s="2">
        <v>46150</v>
      </c>
      <c r="F41" s="2">
        <v>4615</v>
      </c>
      <c r="G41" s="2">
        <v>0</v>
      </c>
      <c r="H41" s="2">
        <v>8122.4</v>
      </c>
      <c r="I41" s="2">
        <v>12737.4</v>
      </c>
    </row>
    <row r="42" spans="1:9">
      <c r="A42" s="4">
        <v>2011</v>
      </c>
      <c r="B42" t="s">
        <v>9</v>
      </c>
      <c r="C42" t="s">
        <v>13</v>
      </c>
      <c r="D42">
        <v>323</v>
      </c>
      <c r="E42" s="2">
        <v>2739403.54</v>
      </c>
      <c r="F42" s="2">
        <v>270707.73</v>
      </c>
      <c r="G42" s="2">
        <v>78000</v>
      </c>
      <c r="H42" s="2">
        <v>488925.6</v>
      </c>
      <c r="I42" s="2">
        <v>837633.33</v>
      </c>
    </row>
    <row r="43" spans="1:9">
      <c r="A43" s="4">
        <v>2011</v>
      </c>
      <c r="B43" t="s">
        <v>10</v>
      </c>
      <c r="C43" t="s">
        <v>17</v>
      </c>
      <c r="D43">
        <v>255</v>
      </c>
      <c r="E43" s="2">
        <v>3942868.9</v>
      </c>
      <c r="F43" s="2">
        <v>394286.89</v>
      </c>
      <c r="G43" s="2">
        <v>0</v>
      </c>
      <c r="H43" s="2">
        <v>693944.93</v>
      </c>
      <c r="I43" s="2">
        <v>1088231.82</v>
      </c>
    </row>
    <row r="44" spans="1:9">
      <c r="A44" s="4">
        <v>2011</v>
      </c>
      <c r="B44" t="s">
        <v>10</v>
      </c>
      <c r="C44" t="s">
        <v>15</v>
      </c>
      <c r="D44">
        <v>146</v>
      </c>
      <c r="E44" s="2">
        <v>1335340.97</v>
      </c>
      <c r="F44" s="2">
        <v>133534.1</v>
      </c>
      <c r="G44" s="2">
        <v>43000</v>
      </c>
      <c r="H44" s="2">
        <v>241900.01</v>
      </c>
      <c r="I44" s="2">
        <v>418434.11</v>
      </c>
    </row>
    <row r="45" spans="1:9">
      <c r="A45" s="4">
        <v>2011</v>
      </c>
      <c r="B45" t="s">
        <v>9</v>
      </c>
      <c r="C45" t="s">
        <v>12</v>
      </c>
      <c r="D45">
        <v>39</v>
      </c>
      <c r="E45" s="2">
        <v>196890.2</v>
      </c>
      <c r="F45" s="2">
        <v>19661.02</v>
      </c>
      <c r="G45" s="2">
        <v>6000</v>
      </c>
      <c r="H45" s="2">
        <v>35563.4</v>
      </c>
      <c r="I45" s="2">
        <v>61224.42</v>
      </c>
    </row>
    <row r="46" spans="1:9">
      <c r="A46" s="4">
        <v>2011</v>
      </c>
      <c r="B46" t="s">
        <v>10</v>
      </c>
      <c r="C46" t="s">
        <v>17</v>
      </c>
      <c r="D46">
        <v>31</v>
      </c>
      <c r="E46" s="2">
        <v>669577.71</v>
      </c>
      <c r="F46" s="2">
        <v>66957.77</v>
      </c>
      <c r="G46" s="2">
        <v>15500</v>
      </c>
      <c r="H46" s="2">
        <v>120325.68</v>
      </c>
      <c r="I46" s="2">
        <v>202783.45</v>
      </c>
    </row>
    <row r="47" spans="1:9">
      <c r="A47" s="4">
        <v>2011</v>
      </c>
      <c r="B47" t="s">
        <v>10</v>
      </c>
      <c r="C47" t="s">
        <v>18</v>
      </c>
      <c r="D47">
        <v>25</v>
      </c>
      <c r="E47" s="2">
        <v>1116450</v>
      </c>
      <c r="F47" s="2">
        <v>111645</v>
      </c>
      <c r="G47" s="2">
        <v>12500</v>
      </c>
      <c r="H47" s="2">
        <v>198495.2</v>
      </c>
      <c r="I47" s="2">
        <v>322640.2</v>
      </c>
    </row>
    <row r="48" spans="1:9">
      <c r="A48" s="4">
        <v>2011</v>
      </c>
      <c r="B48" t="s">
        <v>9</v>
      </c>
      <c r="C48" t="s">
        <v>16</v>
      </c>
      <c r="D48">
        <v>23</v>
      </c>
      <c r="E48" s="2">
        <v>283483.34999999998</v>
      </c>
      <c r="F48" s="2">
        <v>28348.34</v>
      </c>
      <c r="G48" s="2">
        <v>0</v>
      </c>
      <c r="H48" s="2">
        <v>49893.07</v>
      </c>
      <c r="I48" s="2">
        <v>78241.399999999994</v>
      </c>
    </row>
    <row r="49" spans="1:9">
      <c r="A49" s="4">
        <v>2011</v>
      </c>
      <c r="B49" t="s">
        <v>9</v>
      </c>
      <c r="C49" t="s">
        <v>16</v>
      </c>
      <c r="D49">
        <v>22</v>
      </c>
      <c r="E49" s="2">
        <v>232458.11</v>
      </c>
      <c r="F49" s="2">
        <v>23245.81</v>
      </c>
      <c r="G49" s="2">
        <v>0</v>
      </c>
      <c r="H49" s="2">
        <v>40912.629999999997</v>
      </c>
      <c r="I49" s="2">
        <v>64158.44</v>
      </c>
    </row>
    <row r="50" spans="1:9">
      <c r="A50" s="4">
        <v>2011</v>
      </c>
      <c r="B50" t="s">
        <v>10</v>
      </c>
      <c r="C50" t="s">
        <v>17</v>
      </c>
      <c r="D50">
        <v>17</v>
      </c>
      <c r="E50" s="2">
        <v>267158.33</v>
      </c>
      <c r="F50" s="2">
        <v>26715.83</v>
      </c>
      <c r="G50" s="2">
        <v>0</v>
      </c>
      <c r="H50" s="2">
        <v>47019.87</v>
      </c>
      <c r="I50" s="2">
        <v>73735.7</v>
      </c>
    </row>
    <row r="51" spans="1:9">
      <c r="A51" s="4">
        <v>2011</v>
      </c>
      <c r="B51" t="s">
        <v>10</v>
      </c>
      <c r="C51" t="s">
        <v>17</v>
      </c>
      <c r="D51">
        <v>14</v>
      </c>
      <c r="E51" s="2">
        <v>260761.55</v>
      </c>
      <c r="F51" s="2">
        <v>26076.16</v>
      </c>
      <c r="G51" s="2">
        <v>7000</v>
      </c>
      <c r="H51" s="2">
        <v>47014.03</v>
      </c>
      <c r="I51" s="2">
        <v>80090.19</v>
      </c>
    </row>
    <row r="52" spans="1:9">
      <c r="A52" s="4">
        <v>2011</v>
      </c>
      <c r="B52" t="s">
        <v>9</v>
      </c>
      <c r="C52" t="s">
        <v>16</v>
      </c>
      <c r="D52">
        <v>9</v>
      </c>
      <c r="E52" s="2">
        <v>104966.51</v>
      </c>
      <c r="F52" s="2">
        <v>9011.65</v>
      </c>
      <c r="G52" s="2">
        <v>3500</v>
      </c>
      <c r="H52" s="2">
        <v>16420.509999999998</v>
      </c>
      <c r="I52" s="2">
        <v>28932.16</v>
      </c>
    </row>
    <row r="53" spans="1:9">
      <c r="A53" s="4">
        <v>2011</v>
      </c>
      <c r="B53" t="s">
        <v>9</v>
      </c>
      <c r="C53" t="s">
        <v>16</v>
      </c>
      <c r="D53">
        <v>6</v>
      </c>
      <c r="E53" s="2">
        <v>59337.16</v>
      </c>
      <c r="F53" s="2">
        <v>5933.72</v>
      </c>
      <c r="G53" s="2">
        <v>3000</v>
      </c>
      <c r="H53" s="2">
        <v>10923.34</v>
      </c>
      <c r="I53" s="2">
        <v>19857.060000000001</v>
      </c>
    </row>
    <row r="54" spans="1:9">
      <c r="A54" s="4">
        <v>2011</v>
      </c>
      <c r="B54" t="s">
        <v>9</v>
      </c>
      <c r="C54" t="s">
        <v>14</v>
      </c>
      <c r="D54">
        <v>1</v>
      </c>
      <c r="E54" s="2">
        <v>44100</v>
      </c>
      <c r="F54" s="2">
        <v>4410</v>
      </c>
      <c r="G54" s="2">
        <v>1000</v>
      </c>
      <c r="H54" s="2">
        <v>7921.6</v>
      </c>
      <c r="I54" s="2">
        <v>13331.6</v>
      </c>
    </row>
    <row r="55" spans="1:9">
      <c r="A55" s="4">
        <v>2011</v>
      </c>
      <c r="B55" t="s">
        <v>10</v>
      </c>
      <c r="C55" t="s">
        <v>18</v>
      </c>
      <c r="D55">
        <v>1</v>
      </c>
      <c r="E55" s="2">
        <v>11100</v>
      </c>
      <c r="F55" s="2">
        <v>1110</v>
      </c>
      <c r="G55" s="2">
        <v>1000</v>
      </c>
      <c r="H55" s="2">
        <v>2113.6</v>
      </c>
      <c r="I55" s="2">
        <v>4223.6000000000004</v>
      </c>
    </row>
    <row r="56" spans="1:9">
      <c r="A56" s="4">
        <v>2011</v>
      </c>
      <c r="B56" t="s">
        <v>10</v>
      </c>
      <c r="C56" t="s">
        <v>18</v>
      </c>
      <c r="D56">
        <v>1</v>
      </c>
      <c r="E56" s="2">
        <v>3200</v>
      </c>
      <c r="F56" s="2">
        <v>320</v>
      </c>
      <c r="G56" s="2">
        <v>500</v>
      </c>
      <c r="H56" s="2">
        <v>643.20000000000005</v>
      </c>
      <c r="I56" s="2">
        <v>1463.2</v>
      </c>
    </row>
    <row r="57" spans="1:9">
      <c r="A57" s="4">
        <v>2010</v>
      </c>
      <c r="B57" t="s">
        <v>9</v>
      </c>
      <c r="C57" t="s">
        <v>13</v>
      </c>
      <c r="D57">
        <v>249</v>
      </c>
      <c r="E57" s="2">
        <v>2198323.75</v>
      </c>
      <c r="F57" s="2">
        <v>218841.88</v>
      </c>
      <c r="G57" s="2">
        <v>124000</v>
      </c>
      <c r="H57" s="2">
        <v>405001.7</v>
      </c>
      <c r="I57" s="2">
        <v>747843.58</v>
      </c>
    </row>
    <row r="58" spans="1:9">
      <c r="A58" s="4">
        <v>2010</v>
      </c>
      <c r="B58" t="s">
        <v>10</v>
      </c>
      <c r="C58" t="s">
        <v>15</v>
      </c>
      <c r="D58">
        <v>80</v>
      </c>
      <c r="E58" s="2">
        <v>740242.56</v>
      </c>
      <c r="F58" s="2">
        <v>74024.259999999995</v>
      </c>
      <c r="G58" s="2">
        <v>40000</v>
      </c>
      <c r="H58" s="2">
        <v>136682.69</v>
      </c>
      <c r="I58" s="2">
        <v>250706.95</v>
      </c>
    </row>
    <row r="59" spans="1:9">
      <c r="A59" s="4">
        <v>2010</v>
      </c>
      <c r="B59" t="s">
        <v>9</v>
      </c>
      <c r="C59" t="s">
        <v>12</v>
      </c>
      <c r="D59">
        <v>32</v>
      </c>
      <c r="E59" s="2">
        <v>134570.71</v>
      </c>
      <c r="F59" s="2">
        <v>13457.07</v>
      </c>
      <c r="G59" s="2">
        <v>16000</v>
      </c>
      <c r="H59" s="2">
        <v>26244.44</v>
      </c>
      <c r="I59" s="2">
        <v>55701.52</v>
      </c>
    </row>
    <row r="60" spans="1:9">
      <c r="A60" s="4">
        <v>2010</v>
      </c>
      <c r="B60" t="s">
        <v>9</v>
      </c>
      <c r="C60" t="s">
        <v>14</v>
      </c>
      <c r="D60">
        <v>7</v>
      </c>
      <c r="E60" s="2">
        <v>369235.33</v>
      </c>
      <c r="F60" s="2">
        <v>36923.53</v>
      </c>
      <c r="G60" s="2">
        <v>3500</v>
      </c>
      <c r="H60" s="2">
        <v>65545.42</v>
      </c>
      <c r="I60" s="2">
        <v>105968.95</v>
      </c>
    </row>
  </sheetData>
  <sortState ref="A2:I60">
    <sortCondition descending="1" ref="A4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K34" sqref="K34"/>
    </sheetView>
  </sheetViews>
  <sheetFormatPr baseColWidth="10" defaultColWidth="8.83203125" defaultRowHeight="14" x14ac:dyDescent="0"/>
  <cols>
    <col min="1" max="1" width="17.33203125" bestFit="1" customWidth="1"/>
    <col min="2" max="2" width="16.33203125" bestFit="1" customWidth="1"/>
    <col min="3" max="3" width="14.5" bestFit="1" customWidth="1"/>
    <col min="4" max="4" width="14.6640625" bestFit="1" customWidth="1"/>
    <col min="5" max="5" width="11.1640625" bestFit="1" customWidth="1"/>
  </cols>
  <sheetData>
    <row r="2" spans="1:5">
      <c r="B2" t="s">
        <v>9</v>
      </c>
      <c r="C2" t="s">
        <v>10</v>
      </c>
      <c r="D2" t="s">
        <v>11</v>
      </c>
    </row>
    <row r="3" spans="1:5">
      <c r="A3" t="s">
        <v>25</v>
      </c>
      <c r="B3">
        <v>1790</v>
      </c>
      <c r="C3">
        <v>2968</v>
      </c>
      <c r="D3">
        <v>2</v>
      </c>
      <c r="E3">
        <f>D3+C3+B3</f>
        <v>4760</v>
      </c>
    </row>
    <row r="4" spans="1:5">
      <c r="E4" s="5">
        <f>B3/E3</f>
        <v>0.37605042016806722</v>
      </c>
    </row>
    <row r="5" spans="1:5">
      <c r="E5" s="5">
        <f>C3/E3</f>
        <v>0.62352941176470589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7" sqref="A27"/>
    </sheetView>
  </sheetViews>
  <sheetFormatPr baseColWidth="10" defaultColWidth="8.83203125" defaultRowHeight="14" x14ac:dyDescent="0"/>
  <cols>
    <col min="1" max="1" width="68.33203125" bestFit="1" customWidth="1"/>
    <col min="2" max="2" width="17.33203125" bestFit="1" customWidth="1"/>
  </cols>
  <sheetData>
    <row r="1" spans="1:2">
      <c r="B1" t="s">
        <v>24</v>
      </c>
    </row>
    <row r="2" spans="1:2">
      <c r="A2" t="s">
        <v>17</v>
      </c>
      <c r="B2">
        <v>1917</v>
      </c>
    </row>
    <row r="3" spans="1:2">
      <c r="A3" t="s">
        <v>13</v>
      </c>
      <c r="B3">
        <v>1200</v>
      </c>
    </row>
    <row r="4" spans="1:2">
      <c r="A4" t="s">
        <v>15</v>
      </c>
      <c r="B4">
        <v>818</v>
      </c>
    </row>
    <row r="5" spans="1:2">
      <c r="A5" t="s">
        <v>12</v>
      </c>
      <c r="B5">
        <v>285</v>
      </c>
    </row>
    <row r="6" spans="1:2">
      <c r="A6" t="s">
        <v>16</v>
      </c>
      <c r="B6">
        <v>280</v>
      </c>
    </row>
    <row r="7" spans="1:2">
      <c r="A7" t="s">
        <v>18</v>
      </c>
      <c r="B7">
        <v>184</v>
      </c>
    </row>
    <row r="8" spans="1:2">
      <c r="A8" t="s">
        <v>22</v>
      </c>
      <c r="B8">
        <v>46</v>
      </c>
    </row>
    <row r="9" spans="1:2">
      <c r="A9" t="s">
        <v>14</v>
      </c>
      <c r="B9">
        <v>19</v>
      </c>
    </row>
    <row r="10" spans="1:2">
      <c r="A10" t="s">
        <v>21</v>
      </c>
      <c r="B10">
        <v>6</v>
      </c>
    </row>
    <row r="11" spans="1:2">
      <c r="A11" t="s">
        <v>20</v>
      </c>
      <c r="B11">
        <v>3</v>
      </c>
    </row>
    <row r="12" spans="1:2">
      <c r="A12" t="s">
        <v>19</v>
      </c>
      <c r="B12">
        <v>2</v>
      </c>
    </row>
  </sheetData>
  <sortState ref="A2:B12">
    <sortCondition descending="1" ref="B2:B12"/>
  </sortState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26" sqref="E26"/>
    </sheetView>
  </sheetViews>
  <sheetFormatPr baseColWidth="10" defaultColWidth="8.83203125" defaultRowHeight="14" x14ac:dyDescent="0"/>
  <cols>
    <col min="1" max="1" width="30.6640625" bestFit="1" customWidth="1"/>
    <col min="2" max="2" width="17.33203125" bestFit="1" customWidth="1"/>
  </cols>
  <sheetData>
    <row r="1" spans="1:2">
      <c r="B1" t="s">
        <v>63</v>
      </c>
    </row>
    <row r="2" spans="1:2">
      <c r="A2" s="11" t="s">
        <v>35</v>
      </c>
      <c r="B2">
        <v>1510</v>
      </c>
    </row>
    <row r="3" spans="1:2">
      <c r="A3" s="11" t="s">
        <v>64</v>
      </c>
      <c r="B3">
        <v>803</v>
      </c>
    </row>
    <row r="4" spans="1:2">
      <c r="A4" s="11" t="s">
        <v>39</v>
      </c>
      <c r="B4">
        <v>694</v>
      </c>
    </row>
    <row r="5" spans="1:2">
      <c r="A5" s="11" t="s">
        <v>38</v>
      </c>
      <c r="B5">
        <v>364</v>
      </c>
    </row>
    <row r="6" spans="1:2">
      <c r="A6" s="11" t="s">
        <v>65</v>
      </c>
      <c r="B6">
        <v>297</v>
      </c>
    </row>
    <row r="7" spans="1:2">
      <c r="A7" s="11" t="s">
        <v>37</v>
      </c>
      <c r="B7">
        <v>173</v>
      </c>
    </row>
    <row r="8" spans="1:2">
      <c r="A8" s="11" t="s">
        <v>50</v>
      </c>
      <c r="B8">
        <v>157</v>
      </c>
    </row>
    <row r="9" spans="1:2">
      <c r="A9" s="11" t="s">
        <v>41</v>
      </c>
      <c r="B9">
        <v>155</v>
      </c>
    </row>
    <row r="10" spans="1:2">
      <c r="A10" s="11" t="s">
        <v>40</v>
      </c>
      <c r="B10">
        <v>143</v>
      </c>
    </row>
    <row r="11" spans="1:2">
      <c r="A11" s="11" t="s">
        <v>44</v>
      </c>
      <c r="B11">
        <v>116</v>
      </c>
    </row>
    <row r="12" spans="1:2">
      <c r="A12" s="11" t="s">
        <v>66</v>
      </c>
      <c r="B12">
        <v>96</v>
      </c>
    </row>
    <row r="13" spans="1:2">
      <c r="A13" s="11" t="s">
        <v>67</v>
      </c>
      <c r="B13">
        <v>66</v>
      </c>
    </row>
    <row r="14" spans="1:2">
      <c r="A14" s="11" t="s">
        <v>52</v>
      </c>
      <c r="B14">
        <v>55</v>
      </c>
    </row>
    <row r="15" spans="1:2">
      <c r="A15" s="11" t="s">
        <v>43</v>
      </c>
      <c r="B15">
        <v>35</v>
      </c>
    </row>
    <row r="16" spans="1:2">
      <c r="A16" s="11" t="s">
        <v>46</v>
      </c>
      <c r="B16">
        <v>27</v>
      </c>
    </row>
    <row r="17" spans="1:2">
      <c r="A17" t="s">
        <v>53</v>
      </c>
      <c r="B17">
        <v>19</v>
      </c>
    </row>
    <row r="18" spans="1:2">
      <c r="A18" t="s">
        <v>61</v>
      </c>
      <c r="B18">
        <v>19</v>
      </c>
    </row>
    <row r="19" spans="1:2">
      <c r="A19" t="s">
        <v>49</v>
      </c>
      <c r="B19">
        <v>17</v>
      </c>
    </row>
    <row r="20" spans="1:2">
      <c r="A20" t="s">
        <v>59</v>
      </c>
      <c r="B20">
        <v>13</v>
      </c>
    </row>
    <row r="21" spans="1:2">
      <c r="A21" t="s">
        <v>51</v>
      </c>
      <c r="B21">
        <v>6</v>
      </c>
    </row>
    <row r="22" spans="1:2">
      <c r="A22" t="s">
        <v>47</v>
      </c>
      <c r="B22">
        <v>5</v>
      </c>
    </row>
    <row r="23" spans="1:2">
      <c r="A23" t="s">
        <v>48</v>
      </c>
      <c r="B23">
        <v>4</v>
      </c>
    </row>
    <row r="24" spans="1:2">
      <c r="A24" t="s">
        <v>55</v>
      </c>
      <c r="B24">
        <v>2</v>
      </c>
    </row>
    <row r="25" spans="1:2">
      <c r="A25" t="s">
        <v>58</v>
      </c>
      <c r="B25">
        <v>2</v>
      </c>
    </row>
    <row r="26" spans="1:2">
      <c r="A26" t="s">
        <v>57</v>
      </c>
      <c r="B26">
        <v>2</v>
      </c>
    </row>
    <row r="27" spans="1:2">
      <c r="A27" t="s">
        <v>56</v>
      </c>
      <c r="B27">
        <v>1</v>
      </c>
    </row>
    <row r="28" spans="1:2">
      <c r="A28" t="s">
        <v>60</v>
      </c>
      <c r="B28">
        <v>1</v>
      </c>
    </row>
    <row r="29" spans="1:2">
      <c r="A29" t="s">
        <v>62</v>
      </c>
      <c r="B29">
        <v>1</v>
      </c>
    </row>
    <row r="30" spans="1:2">
      <c r="A30" t="s">
        <v>68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H30" sqref="H30"/>
    </sheetView>
  </sheetViews>
  <sheetFormatPr baseColWidth="10" defaultColWidth="8.83203125" defaultRowHeight="14" x14ac:dyDescent="0"/>
  <cols>
    <col min="1" max="1" width="17.83203125" bestFit="1" customWidth="1"/>
    <col min="2" max="2" width="11.1640625" bestFit="1" customWidth="1"/>
  </cols>
  <sheetData>
    <row r="2" spans="1:2">
      <c r="B2" t="s">
        <v>23</v>
      </c>
    </row>
    <row r="3" spans="1:2">
      <c r="A3" t="s">
        <v>10</v>
      </c>
      <c r="B3">
        <v>29622</v>
      </c>
    </row>
    <row r="4" spans="1:2">
      <c r="A4" t="s">
        <v>9</v>
      </c>
      <c r="B4">
        <v>6582</v>
      </c>
    </row>
    <row r="5" spans="1:2">
      <c r="A5" t="s">
        <v>89</v>
      </c>
      <c r="B5">
        <v>14</v>
      </c>
    </row>
    <row r="6" spans="1:2">
      <c r="A6" t="s">
        <v>11</v>
      </c>
      <c r="B6">
        <v>7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30.6640625" bestFit="1" customWidth="1"/>
    <col min="2" max="2" width="11.33203125" bestFit="1" customWidth="1"/>
  </cols>
  <sheetData>
    <row r="1" spans="1:2">
      <c r="A1" s="6"/>
      <c r="B1" s="15" t="s">
        <v>90</v>
      </c>
    </row>
    <row r="2" spans="1:2">
      <c r="A2" s="4" t="s">
        <v>35</v>
      </c>
      <c r="B2" s="3">
        <v>27705</v>
      </c>
    </row>
    <row r="3" spans="1:2">
      <c r="A3" s="4" t="s">
        <v>39</v>
      </c>
      <c r="B3" s="3">
        <v>3588</v>
      </c>
    </row>
    <row r="4" spans="1:2">
      <c r="A4" s="4" t="s">
        <v>38</v>
      </c>
      <c r="B4" s="3">
        <v>1035</v>
      </c>
    </row>
    <row r="5" spans="1:2">
      <c r="A5" s="4" t="s">
        <v>52</v>
      </c>
      <c r="B5" s="3">
        <v>894</v>
      </c>
    </row>
    <row r="6" spans="1:2">
      <c r="A6" s="11" t="s">
        <v>91</v>
      </c>
      <c r="B6" s="3">
        <v>710</v>
      </c>
    </row>
    <row r="7" spans="1:2">
      <c r="A7" s="4" t="s">
        <v>37</v>
      </c>
      <c r="B7" s="3">
        <v>493</v>
      </c>
    </row>
    <row r="8" spans="1:2">
      <c r="A8" s="11" t="s">
        <v>65</v>
      </c>
      <c r="B8" s="3">
        <v>492</v>
      </c>
    </row>
    <row r="9" spans="1:2">
      <c r="A9" s="4" t="s">
        <v>66</v>
      </c>
      <c r="B9" s="3">
        <v>350</v>
      </c>
    </row>
    <row r="10" spans="1:2">
      <c r="A10" s="4" t="s">
        <v>53</v>
      </c>
      <c r="B10" s="3">
        <v>202</v>
      </c>
    </row>
    <row r="11" spans="1:2">
      <c r="A11" s="4" t="s">
        <v>47</v>
      </c>
      <c r="B11" s="3">
        <v>197</v>
      </c>
    </row>
    <row r="12" spans="1:2">
      <c r="A12" s="4" t="s">
        <v>41</v>
      </c>
      <c r="B12" s="3">
        <v>129</v>
      </c>
    </row>
    <row r="13" spans="1:2">
      <c r="A13" s="4" t="s">
        <v>57</v>
      </c>
      <c r="B13" s="3">
        <v>111</v>
      </c>
    </row>
    <row r="14" spans="1:2">
      <c r="A14" s="4" t="s">
        <v>44</v>
      </c>
      <c r="B14" s="3">
        <v>87</v>
      </c>
    </row>
    <row r="15" spans="1:2">
      <c r="A15" s="4" t="s">
        <v>40</v>
      </c>
      <c r="B15" s="3">
        <v>63</v>
      </c>
    </row>
    <row r="16" spans="1:2">
      <c r="A16" s="4" t="s">
        <v>67</v>
      </c>
      <c r="B16" s="3">
        <v>36</v>
      </c>
    </row>
    <row r="17" spans="1:2">
      <c r="A17" s="4" t="s">
        <v>50</v>
      </c>
      <c r="B17" s="3">
        <v>32</v>
      </c>
    </row>
    <row r="18" spans="1:2">
      <c r="A18" s="4" t="s">
        <v>46</v>
      </c>
      <c r="B18" s="3">
        <v>19</v>
      </c>
    </row>
    <row r="19" spans="1:2">
      <c r="A19" s="4" t="s">
        <v>49</v>
      </c>
      <c r="B19" s="3">
        <v>15</v>
      </c>
    </row>
    <row r="20" spans="1:2">
      <c r="A20" s="4" t="s">
        <v>43</v>
      </c>
      <c r="B20" s="3">
        <v>12</v>
      </c>
    </row>
    <row r="21" spans="1:2">
      <c r="A21" s="4" t="s">
        <v>59</v>
      </c>
      <c r="B21" s="3">
        <v>9</v>
      </c>
    </row>
    <row r="22" spans="1:2">
      <c r="A22" s="4" t="s">
        <v>61</v>
      </c>
      <c r="B22" s="3">
        <v>7</v>
      </c>
    </row>
    <row r="23" spans="1:2">
      <c r="A23" s="4" t="s">
        <v>79</v>
      </c>
      <c r="B23" s="3">
        <v>5</v>
      </c>
    </row>
    <row r="24" spans="1:2">
      <c r="A24" s="4" t="s">
        <v>82</v>
      </c>
      <c r="B24" s="3">
        <v>5</v>
      </c>
    </row>
    <row r="25" spans="1:2">
      <c r="A25" s="4" t="s">
        <v>62</v>
      </c>
      <c r="B25" s="3">
        <v>5</v>
      </c>
    </row>
    <row r="26" spans="1:2">
      <c r="A26" s="4" t="s">
        <v>73</v>
      </c>
      <c r="B26" s="3">
        <v>4</v>
      </c>
    </row>
    <row r="27" spans="1:2">
      <c r="A27" s="4" t="s">
        <v>83</v>
      </c>
      <c r="B27" s="3">
        <v>3</v>
      </c>
    </row>
    <row r="28" spans="1:2">
      <c r="A28" s="4" t="s">
        <v>48</v>
      </c>
      <c r="B28" s="3">
        <v>3</v>
      </c>
    </row>
    <row r="29" spans="1:2">
      <c r="A29" s="4" t="s">
        <v>78</v>
      </c>
      <c r="B29" s="3">
        <v>2</v>
      </c>
    </row>
    <row r="30" spans="1:2">
      <c r="A30" s="4" t="s">
        <v>55</v>
      </c>
      <c r="B30" s="3">
        <v>2</v>
      </c>
    </row>
    <row r="31" spans="1:2">
      <c r="A31" s="4" t="s">
        <v>84</v>
      </c>
      <c r="B31" s="3">
        <v>1</v>
      </c>
    </row>
    <row r="32" spans="1:2">
      <c r="A32" s="4" t="s">
        <v>81</v>
      </c>
      <c r="B32" s="3">
        <v>1</v>
      </c>
    </row>
    <row r="33" spans="1:2">
      <c r="A33" s="4" t="s">
        <v>77</v>
      </c>
      <c r="B33" s="3">
        <v>1</v>
      </c>
    </row>
    <row r="34" spans="1:2">
      <c r="A34" s="4" t="s">
        <v>80</v>
      </c>
      <c r="B34" s="3">
        <v>1</v>
      </c>
    </row>
    <row r="35" spans="1:2">
      <c r="A35" s="4" t="s">
        <v>56</v>
      </c>
      <c r="B35" s="3">
        <v>1</v>
      </c>
    </row>
    <row r="36" spans="1:2">
      <c r="A36" s="4" t="s">
        <v>76</v>
      </c>
      <c r="B36" s="3">
        <v>1</v>
      </c>
    </row>
    <row r="37" spans="1:2">
      <c r="A37" s="4" t="s">
        <v>60</v>
      </c>
      <c r="B37" s="3">
        <v>1</v>
      </c>
    </row>
    <row r="38" spans="1:2">
      <c r="A38" s="4" t="s">
        <v>85</v>
      </c>
      <c r="B38" s="3">
        <v>1</v>
      </c>
    </row>
    <row r="39" spans="1:2">
      <c r="A39" s="4" t="s">
        <v>58</v>
      </c>
      <c r="B39" s="3">
        <v>1</v>
      </c>
    </row>
    <row r="40" spans="1:2">
      <c r="A40" s="4" t="s">
        <v>86</v>
      </c>
      <c r="B40" s="3">
        <v>1</v>
      </c>
    </row>
    <row r="41" spans="1:2">
      <c r="A41" s="7"/>
      <c r="B41" s="8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E15" sqref="E15"/>
    </sheetView>
  </sheetViews>
  <sheetFormatPr baseColWidth="10" defaultColWidth="8.83203125" defaultRowHeight="14" x14ac:dyDescent="0"/>
  <cols>
    <col min="1" max="1" width="21.1640625" bestFit="1" customWidth="1"/>
    <col min="2" max="2" width="13.83203125" bestFit="1" customWidth="1"/>
    <col min="3" max="3" width="15" bestFit="1" customWidth="1"/>
    <col min="4" max="4" width="11" bestFit="1" customWidth="1"/>
    <col min="5" max="5" width="15.1640625" bestFit="1" customWidth="1"/>
    <col min="6" max="6" width="14.1640625" bestFit="1" customWidth="1"/>
    <col min="7" max="7" width="15.6640625" bestFit="1" customWidth="1"/>
    <col min="11" max="11" width="11" bestFit="1" customWidth="1"/>
  </cols>
  <sheetData>
    <row r="1" spans="1:11" ht="30">
      <c r="A1" s="131" t="s">
        <v>1348</v>
      </c>
      <c r="B1" s="132"/>
      <c r="C1" s="132"/>
      <c r="D1" s="132"/>
      <c r="E1" s="132"/>
      <c r="F1" s="132"/>
      <c r="G1" s="133"/>
    </row>
    <row r="2" spans="1:11" ht="20">
      <c r="A2" s="41" t="s">
        <v>1349</v>
      </c>
      <c r="B2" s="41" t="s">
        <v>1350</v>
      </c>
      <c r="C2" s="41" t="s">
        <v>1351</v>
      </c>
      <c r="D2" s="41" t="s">
        <v>6</v>
      </c>
      <c r="E2" s="41" t="s">
        <v>5</v>
      </c>
      <c r="F2" s="41" t="s">
        <v>1352</v>
      </c>
      <c r="G2" s="41" t="s">
        <v>1353</v>
      </c>
    </row>
    <row r="3" spans="1:11">
      <c r="A3" s="42">
        <v>38530</v>
      </c>
      <c r="B3" s="39">
        <v>1999</v>
      </c>
      <c r="C3" s="43">
        <v>5000</v>
      </c>
      <c r="D3" s="43">
        <f ca="1">IF(B3&lt;=2000,LOOKUP(F9,A7:A24,B7:B23),IF(B3&lt;=3000,LOOKUP(F9,A7:A24,C7:C24),IF(B3&gt;3000,LOOKUP(F9,A7:A24,D7:D24))))</f>
        <v>700</v>
      </c>
      <c r="E3" s="43">
        <f>0.1*C3</f>
        <v>500</v>
      </c>
      <c r="F3" s="43">
        <f ca="1">(E3+D3+C3)*0.18</f>
        <v>1116</v>
      </c>
      <c r="G3" s="44">
        <f ca="1">C3+D3+E3+F3</f>
        <v>7316</v>
      </c>
      <c r="J3" s="45"/>
      <c r="K3" s="46"/>
    </row>
    <row r="4" spans="1:11">
      <c r="A4" s="42" t="s">
        <v>1354</v>
      </c>
      <c r="B4" s="39">
        <v>3001</v>
      </c>
      <c r="C4" s="43">
        <v>20000</v>
      </c>
      <c r="D4" s="43">
        <f>IF(B4&lt;=2000,B6,IF(B4&gt;=3001,D6,C6))</f>
        <v>800</v>
      </c>
      <c r="E4" s="43">
        <f>0.1*C4</f>
        <v>2000</v>
      </c>
      <c r="F4" s="43">
        <f>(E4+D4+C4)*0.18</f>
        <v>4104</v>
      </c>
      <c r="G4" s="44">
        <f>C4+D4+E4+F4</f>
        <v>26904</v>
      </c>
      <c r="J4" s="45"/>
      <c r="K4" s="46"/>
    </row>
    <row r="5" spans="1:11" ht="43.5" customHeight="1">
      <c r="A5" s="47" t="s">
        <v>1355</v>
      </c>
      <c r="B5" s="32" t="s">
        <v>1356</v>
      </c>
      <c r="C5" s="48" t="s">
        <v>1357</v>
      </c>
      <c r="D5" s="48" t="s">
        <v>1358</v>
      </c>
      <c r="E5" s="49">
        <f ca="1">NOW()</f>
        <v>42257.657761921299</v>
      </c>
      <c r="F5" s="40">
        <f ca="1">YEAR(E5)-YEAR(A3)</f>
        <v>10</v>
      </c>
      <c r="G5" s="35"/>
    </row>
    <row r="6" spans="1:11">
      <c r="A6" s="50">
        <v>0</v>
      </c>
      <c r="B6" s="51">
        <v>0</v>
      </c>
      <c r="C6" s="51">
        <v>300</v>
      </c>
      <c r="D6" s="51">
        <v>800</v>
      </c>
      <c r="E6" s="52"/>
      <c r="F6" s="40">
        <f ca="1">(YEAR(E5)-YEAR(A3))*12+MONTH(E5)-MONTH(A3)</f>
        <v>123</v>
      </c>
      <c r="G6" s="35"/>
    </row>
    <row r="7" spans="1:11">
      <c r="A7" s="50">
        <v>0</v>
      </c>
      <c r="B7" s="51">
        <v>400</v>
      </c>
      <c r="C7" s="51">
        <v>400</v>
      </c>
      <c r="D7" s="51">
        <v>1000</v>
      </c>
      <c r="E7" s="53"/>
      <c r="F7" s="40">
        <f ca="1">F6/12</f>
        <v>10.25</v>
      </c>
      <c r="G7" s="35"/>
    </row>
    <row r="8" spans="1:11">
      <c r="A8" s="54">
        <v>1</v>
      </c>
      <c r="B8" s="51">
        <v>400</v>
      </c>
      <c r="C8" s="51">
        <v>400</v>
      </c>
      <c r="D8" s="51">
        <v>1000</v>
      </c>
      <c r="E8" s="55"/>
      <c r="F8" s="40">
        <f ca="1">E5-A3</f>
        <v>3727.6577619212985</v>
      </c>
      <c r="G8" s="35"/>
    </row>
    <row r="9" spans="1:11">
      <c r="A9" s="54">
        <v>2</v>
      </c>
      <c r="B9" s="51">
        <v>400</v>
      </c>
      <c r="C9" s="51">
        <v>400</v>
      </c>
      <c r="D9" s="51">
        <v>1000</v>
      </c>
      <c r="E9" s="55"/>
      <c r="F9" s="56">
        <f ca="1">F8/365.25</f>
        <v>10.205770737635314</v>
      </c>
      <c r="G9" s="35"/>
    </row>
    <row r="10" spans="1:11">
      <c r="A10" s="54">
        <v>3</v>
      </c>
      <c r="B10" s="51">
        <v>400</v>
      </c>
      <c r="C10" s="51">
        <v>400</v>
      </c>
      <c r="D10" s="51">
        <v>1000</v>
      </c>
      <c r="E10" s="55"/>
      <c r="F10" s="57"/>
      <c r="G10" s="35"/>
    </row>
    <row r="11" spans="1:11">
      <c r="A11" s="54">
        <v>4</v>
      </c>
      <c r="B11" s="51">
        <v>400</v>
      </c>
      <c r="C11" s="51">
        <v>400</v>
      </c>
      <c r="D11" s="51">
        <v>1000</v>
      </c>
      <c r="E11" s="55"/>
      <c r="F11" s="35"/>
      <c r="G11" s="35"/>
    </row>
    <row r="12" spans="1:11">
      <c r="A12" s="54">
        <v>5</v>
      </c>
      <c r="B12" s="51">
        <v>400</v>
      </c>
      <c r="C12" s="51">
        <v>400</v>
      </c>
      <c r="D12" s="51">
        <v>1000</v>
      </c>
      <c r="E12" s="55"/>
      <c r="F12" s="35"/>
      <c r="G12" s="35"/>
    </row>
    <row r="13" spans="1:11">
      <c r="A13" s="54">
        <v>6</v>
      </c>
      <c r="B13" s="51">
        <v>400</v>
      </c>
      <c r="C13" s="51">
        <v>400</v>
      </c>
      <c r="D13" s="51">
        <v>1000</v>
      </c>
      <c r="E13" s="55"/>
      <c r="F13" s="35"/>
      <c r="G13" s="35"/>
    </row>
    <row r="14" spans="1:11">
      <c r="A14" s="54">
        <v>7</v>
      </c>
      <c r="B14" s="51">
        <v>400</v>
      </c>
      <c r="C14" s="51">
        <v>400</v>
      </c>
      <c r="D14" s="51">
        <v>1000</v>
      </c>
      <c r="E14" s="55"/>
      <c r="F14" s="35"/>
      <c r="G14" s="35"/>
    </row>
    <row r="15" spans="1:11">
      <c r="A15" s="54">
        <v>8</v>
      </c>
      <c r="B15" s="51">
        <v>400</v>
      </c>
      <c r="C15" s="51">
        <v>400</v>
      </c>
      <c r="D15" s="51">
        <v>1000</v>
      </c>
      <c r="E15" s="55"/>
      <c r="F15" s="35"/>
      <c r="G15" s="35"/>
    </row>
    <row r="16" spans="1:11">
      <c r="A16" s="50">
        <v>9</v>
      </c>
      <c r="B16" s="51">
        <v>600</v>
      </c>
      <c r="C16" s="51">
        <v>600</v>
      </c>
      <c r="D16" s="51">
        <v>1500</v>
      </c>
      <c r="E16" s="53"/>
      <c r="F16" s="35"/>
      <c r="G16" s="35"/>
    </row>
    <row r="17" spans="1:7">
      <c r="A17" s="50">
        <v>10</v>
      </c>
      <c r="B17" s="51">
        <v>700</v>
      </c>
      <c r="C17" s="51">
        <v>800</v>
      </c>
      <c r="D17" s="51">
        <v>1800</v>
      </c>
      <c r="E17" s="53"/>
      <c r="F17" s="35"/>
      <c r="G17" s="35"/>
    </row>
    <row r="18" spans="1:7">
      <c r="A18" s="50">
        <v>11</v>
      </c>
      <c r="B18" s="51">
        <v>800</v>
      </c>
      <c r="C18" s="51">
        <v>1000</v>
      </c>
      <c r="D18" s="51">
        <v>2100</v>
      </c>
      <c r="E18" s="53"/>
      <c r="F18" s="35"/>
      <c r="G18" s="35"/>
    </row>
    <row r="19" spans="1:7">
      <c r="A19" s="50">
        <v>12</v>
      </c>
      <c r="B19" s="51">
        <v>900</v>
      </c>
      <c r="C19" s="51">
        <v>1200</v>
      </c>
      <c r="D19" s="51">
        <v>2400</v>
      </c>
      <c r="E19" s="53"/>
      <c r="F19" s="35"/>
      <c r="G19" s="35"/>
    </row>
    <row r="20" spans="1:7">
      <c r="A20" s="50">
        <v>13</v>
      </c>
      <c r="B20" s="51">
        <v>1000</v>
      </c>
      <c r="C20" s="51">
        <v>1400</v>
      </c>
      <c r="D20" s="51">
        <v>2700</v>
      </c>
      <c r="E20" s="53"/>
      <c r="F20" s="35"/>
      <c r="G20" s="35"/>
    </row>
    <row r="21" spans="1:7">
      <c r="A21" s="50">
        <v>14</v>
      </c>
      <c r="B21" s="51">
        <v>1100</v>
      </c>
      <c r="C21" s="51">
        <v>1600</v>
      </c>
      <c r="D21" s="51">
        <v>3000</v>
      </c>
      <c r="E21" s="53"/>
      <c r="F21" s="35"/>
      <c r="G21" s="35"/>
    </row>
    <row r="22" spans="1:7">
      <c r="A22" s="50">
        <v>15</v>
      </c>
      <c r="B22" s="51">
        <v>1200</v>
      </c>
      <c r="C22" s="51">
        <v>1800</v>
      </c>
      <c r="D22" s="51">
        <v>3300</v>
      </c>
      <c r="E22" s="53"/>
      <c r="F22" s="35"/>
      <c r="G22" s="35"/>
    </row>
    <row r="23" spans="1:7">
      <c r="A23" s="50">
        <v>16</v>
      </c>
      <c r="B23" s="51">
        <v>1300</v>
      </c>
      <c r="C23" s="51">
        <v>2000</v>
      </c>
      <c r="D23" s="51">
        <v>3600</v>
      </c>
      <c r="E23" s="53"/>
      <c r="F23" s="35"/>
      <c r="G23" s="35"/>
    </row>
    <row r="24" spans="1:7">
      <c r="A24" s="50">
        <v>17</v>
      </c>
      <c r="B24" s="51">
        <v>1500</v>
      </c>
      <c r="C24" s="51">
        <v>2200</v>
      </c>
      <c r="D24" s="51">
        <v>3900</v>
      </c>
      <c r="E24" s="53"/>
      <c r="F24" s="35"/>
      <c r="G24" s="35"/>
    </row>
  </sheetData>
  <mergeCells count="1">
    <mergeCell ref="A1:G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Registrations - Country</vt:lpstr>
      <vt:lpstr>Registrations - Municipality</vt:lpstr>
      <vt:lpstr>Registrations - Make</vt:lpstr>
      <vt:lpstr>Registrations - Year</vt:lpstr>
      <vt:lpstr>Used Country+Engine Type</vt:lpstr>
      <vt:lpstr>Used Cars Engine Type+Age</vt:lpstr>
      <vt:lpstr>Country of Origin</vt:lpstr>
      <vt:lpstr>Engine Capacity Data</vt:lpstr>
      <vt:lpstr>Engine Type Summary</vt:lpstr>
      <vt:lpstr>Capacity Summary</vt:lpstr>
      <vt:lpstr>Country Summary</vt:lpstr>
      <vt:lpstr>Used Engine Type Summary</vt:lpstr>
      <vt:lpstr>Used Country Summary</vt:lpstr>
      <vt:lpstr>Revenue Calculator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2015-09-10T14:24:32Z</dcterms:modified>
</cp:coreProperties>
</file>