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dia/image4.svg" ContentType="image/svg+xml"/>
  <Override PartName="/xl/media/image6.svg" ContentType="image/sv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 activeTab="1"/>
  </bookViews>
  <sheets>
    <sheet name="Sheet1" sheetId="1" r:id="rId1"/>
    <sheet name="Sheet1 (2)" sheetId="3" r:id="rId2"/>
    <sheet name="使用说明" sheetId="2" r:id="rId3"/>
  </sheets>
  <calcPr calcId="144525"/>
</workbook>
</file>

<file path=xl/sharedStrings.xml><?xml version="1.0" encoding="utf-8"?>
<sst xmlns="http://schemas.openxmlformats.org/spreadsheetml/2006/main" count="266" uniqueCount="50">
  <si>
    <t>考研学习计划表</t>
  </si>
  <si>
    <t>graduate School Study Schedule</t>
  </si>
  <si>
    <t>考研剩余时间</t>
  </si>
  <si>
    <t>天</t>
  </si>
  <si>
    <t>年</t>
  </si>
  <si>
    <t>月</t>
  </si>
  <si>
    <t>今日学习计划四宫格（自动生成）</t>
  </si>
  <si>
    <t>学习计划表</t>
  </si>
  <si>
    <t>learning Schedule</t>
  </si>
  <si>
    <t>日</t>
  </si>
  <si>
    <t>一</t>
  </si>
  <si>
    <t>二</t>
  </si>
  <si>
    <t>三</t>
  </si>
  <si>
    <t>四</t>
  </si>
  <si>
    <t>五</t>
  </si>
  <si>
    <t>六</t>
  </si>
  <si>
    <t>考研英语</t>
  </si>
  <si>
    <t>考研数学</t>
  </si>
  <si>
    <t>日期</t>
  </si>
  <si>
    <t>学习科目</t>
  </si>
  <si>
    <t>学习内容</t>
  </si>
  <si>
    <t>是否完成</t>
  </si>
  <si>
    <t>备注</t>
  </si>
  <si>
    <t>考研时间</t>
  </si>
  <si>
    <t>英语</t>
  </si>
  <si>
    <t>第一单元单词</t>
  </si>
  <si>
    <t>☑</t>
  </si>
  <si>
    <t>本周学习计划表</t>
  </si>
  <si>
    <t>打卡英语单词</t>
  </si>
  <si>
    <t>学习计划数</t>
  </si>
  <si>
    <t>已完成数</t>
  </si>
  <si>
    <t>数学</t>
  </si>
  <si>
    <t>第一单元试卷</t>
  </si>
  <si>
    <t>专业课1</t>
  </si>
  <si>
    <t>专业课刷题</t>
  </si>
  <si>
    <t>□</t>
  </si>
  <si>
    <t>专业课2</t>
  </si>
  <si>
    <t>整理纠错分析</t>
  </si>
  <si>
    <t>英语阅读</t>
  </si>
  <si>
    <t>长难句练习</t>
  </si>
  <si>
    <t>刷真题课题</t>
  </si>
  <si>
    <t>本月学习目标</t>
  </si>
  <si>
    <t>今日待办事项</t>
  </si>
  <si>
    <t>阅读真题</t>
  </si>
  <si>
    <t>长难句分析</t>
  </si>
  <si>
    <t>总结整理</t>
  </si>
  <si>
    <t>阅读理解</t>
  </si>
  <si>
    <t>单词听写</t>
  </si>
  <si>
    <t>单元1考点复习</t>
  </si>
  <si>
    <t>学习计划 /日历管理 /自动统计 /可编辑修改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</si>
</sst>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"/>
    <numFmt numFmtId="177" formatCode="[$-804]aaa;@"/>
    <numFmt numFmtId="178" formatCode="m/d;@"/>
  </numFmts>
  <fonts count="41">
    <font>
      <sz val="11"/>
      <color theme="1"/>
      <name val="宋体"/>
      <charset val="134"/>
      <scheme val="minor"/>
    </font>
    <font>
      <sz val="11"/>
      <color theme="1"/>
      <name val="汉仪旗黑-55简"/>
      <charset val="134"/>
    </font>
    <font>
      <sz val="11"/>
      <color theme="1" tint="0.249977111117893"/>
      <name val="汉仪旗黑-55简"/>
      <charset val="134"/>
    </font>
    <font>
      <sz val="11"/>
      <color theme="0"/>
      <name val="汉仪旗黑-55简"/>
      <charset val="134"/>
    </font>
    <font>
      <sz val="24"/>
      <color theme="5"/>
      <name val="汉仪旗黑-55简"/>
      <charset val="134"/>
    </font>
    <font>
      <sz val="20"/>
      <color theme="5"/>
      <name val="汉仪旗黑-55简"/>
      <charset val="134"/>
    </font>
    <font>
      <sz val="11"/>
      <color rgb="FFBDA592"/>
      <name val="汉仪旗黑-55简"/>
      <charset val="134"/>
    </font>
    <font>
      <sz val="24"/>
      <color theme="1" tint="0.249977111117893"/>
      <name val="汉仪颜楷W"/>
      <charset val="134"/>
    </font>
    <font>
      <sz val="10"/>
      <color theme="0" tint="-0.349986266670736"/>
      <name val="汉仪颜楷W"/>
      <charset val="134"/>
    </font>
    <font>
      <sz val="12"/>
      <color theme="1" tint="0.249977111117893"/>
      <name val="汉仪颜楷W"/>
      <charset val="134"/>
    </font>
    <font>
      <sz val="28"/>
      <color theme="1" tint="0.249977111117893"/>
      <name val="汉仪颜楷W"/>
      <charset val="134"/>
    </font>
    <font>
      <sz val="16"/>
      <color rgb="FFBDA592"/>
      <name val="汉仪旗黑-55简"/>
      <charset val="134"/>
    </font>
    <font>
      <sz val="12"/>
      <color rgb="FFBDA592"/>
      <name val="汉仪旗黑-55简"/>
      <charset val="134"/>
    </font>
    <font>
      <sz val="16"/>
      <color rgb="FFA7876F"/>
      <name val="汉仪颜楷W"/>
      <charset val="134"/>
    </font>
    <font>
      <sz val="12"/>
      <color rgb="FFBDA592"/>
      <name val="汉仪颜楷W"/>
      <charset val="134"/>
    </font>
    <font>
      <sz val="16"/>
      <color rgb="FFA48268"/>
      <name val="汉仪旗黑-55简"/>
      <charset val="134"/>
    </font>
    <font>
      <sz val="14"/>
      <color theme="0"/>
      <name val="汉仪颜楷W"/>
      <charset val="134"/>
    </font>
    <font>
      <sz val="18"/>
      <color theme="1" tint="0.249977111117893"/>
      <name val="汉仪颜楷W"/>
      <charset val="134"/>
    </font>
    <font>
      <sz val="14"/>
      <color rgb="FFA7876F"/>
      <name val="汉仪颜楷W"/>
      <charset val="134"/>
    </font>
    <font>
      <sz val="12"/>
      <color theme="0"/>
      <name val="汉仪颜楷W"/>
      <charset val="134"/>
    </font>
    <font>
      <sz val="11"/>
      <color theme="0" tint="-0.249977111117893"/>
      <name val="汉仪旗黑-55简"/>
      <charset val="134"/>
    </font>
    <font>
      <sz val="10"/>
      <color rgb="FFBDA592"/>
      <name val="汉仪旗黑-55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9F6F4"/>
        <bgColor indexed="64"/>
      </patternFill>
    </fill>
    <fill>
      <patternFill patternType="solid">
        <fgColor rgb="FFA7876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EDE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BDA592"/>
      </left>
      <right style="thin">
        <color rgb="FFBDA592"/>
      </right>
      <top style="thin">
        <color rgb="FFBDA592"/>
      </top>
      <bottom style="thin">
        <color rgb="FFBDA592"/>
      </bottom>
      <diagonal/>
    </border>
    <border>
      <left/>
      <right/>
      <top/>
      <bottom style="thin">
        <color rgb="FFF2EDE9"/>
      </bottom>
      <diagonal/>
    </border>
    <border>
      <left/>
      <right/>
      <top style="thin">
        <color rgb="FFF2EDE9"/>
      </top>
      <bottom style="thin">
        <color rgb="FFF2EDE9"/>
      </bottom>
      <diagonal/>
    </border>
    <border>
      <left style="thin">
        <color rgb="FFF9F6F4"/>
      </left>
      <right style="thin">
        <color rgb="FFF9F6F4"/>
      </right>
      <top style="thin">
        <color rgb="FFF9F6F4"/>
      </top>
      <bottom/>
      <diagonal/>
    </border>
    <border>
      <left style="thin">
        <color rgb="FFF2EDE9"/>
      </left>
      <right/>
      <top style="thin">
        <color rgb="FFF2EDE9"/>
      </top>
      <bottom style="thin">
        <color rgb="FFF2EDE9"/>
      </bottom>
      <diagonal/>
    </border>
    <border>
      <left/>
      <right style="thin">
        <color rgb="FFF2EDE9"/>
      </right>
      <top style="thin">
        <color rgb="FFF2EDE9"/>
      </top>
      <bottom style="thin">
        <color rgb="FFF2EDE9"/>
      </bottom>
      <diagonal/>
    </border>
    <border>
      <left style="thin">
        <color rgb="FFE8DFD9"/>
      </left>
      <right style="thin">
        <color rgb="FFE8DFD9"/>
      </right>
      <top style="thin">
        <color rgb="FFE8DFD9"/>
      </top>
      <bottom style="thin">
        <color rgb="FFE8DFD9"/>
      </bottom>
      <diagonal/>
    </border>
    <border>
      <left style="thin">
        <color rgb="FFE8DFD9"/>
      </left>
      <right style="thin">
        <color rgb="FFE8DFD9"/>
      </right>
      <top style="thin">
        <color rgb="FFE8DFD9"/>
      </top>
      <bottom/>
      <diagonal/>
    </border>
    <border>
      <left style="thin">
        <color theme="0" tint="-0.149937437055574"/>
      </left>
      <right style="thin">
        <color theme="0" tint="-0.149937437055574"/>
      </right>
      <top/>
      <bottom style="thin">
        <color theme="0" tint="-0.14993743705557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7" borderId="15" applyNumberFormat="0" applyAlignment="0" applyProtection="0">
      <alignment vertical="center"/>
    </xf>
    <xf numFmtId="0" fontId="31" fillId="8" borderId="16" applyNumberFormat="0" applyAlignment="0" applyProtection="0">
      <alignment vertical="center"/>
    </xf>
    <xf numFmtId="0" fontId="32" fillId="8" borderId="15" applyNumberFormat="0" applyAlignment="0" applyProtection="0">
      <alignment vertical="center"/>
    </xf>
    <xf numFmtId="0" fontId="33" fillId="9" borderId="17" applyNumberFormat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>
      <alignment vertical="center"/>
    </xf>
    <xf numFmtId="0" fontId="2" fillId="2" borderId="0" xfId="0" applyFont="1" applyFill="1">
      <alignment vertical="center"/>
    </xf>
    <xf numFmtId="0" fontId="7" fillId="2" borderId="0" xfId="0" applyFont="1" applyFill="1" applyAlignment="1">
      <alignment horizontal="right" vertical="center"/>
    </xf>
    <xf numFmtId="0" fontId="8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5" fillId="2" borderId="0" xfId="0" applyFont="1" applyFill="1" applyBorder="1" applyAlignment="1">
      <alignment horizontal="center" vertical="center"/>
    </xf>
    <xf numFmtId="176" fontId="16" fillId="3" borderId="1" xfId="0" applyNumberFormat="1" applyFont="1" applyFill="1" applyBorder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176" fontId="16" fillId="3" borderId="0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left" vertical="center"/>
    </xf>
    <xf numFmtId="0" fontId="19" fillId="3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 vertical="center"/>
    </xf>
    <xf numFmtId="0" fontId="21" fillId="2" borderId="0" xfId="0" applyFont="1" applyFill="1" applyAlignment="1">
      <alignment horizontal="right" vertical="center"/>
    </xf>
    <xf numFmtId="176" fontId="19" fillId="3" borderId="7" xfId="0" applyNumberFormat="1" applyFont="1" applyFill="1" applyBorder="1" applyAlignment="1">
      <alignment horizontal="center" vertical="center"/>
    </xf>
    <xf numFmtId="176" fontId="19" fillId="3" borderId="0" xfId="0" applyNumberFormat="1" applyFont="1" applyFill="1" applyAlignment="1">
      <alignment horizontal="center" vertical="center"/>
    </xf>
    <xf numFmtId="14" fontId="2" fillId="4" borderId="5" xfId="0" applyNumberFormat="1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176" fontId="19" fillId="3" borderId="8" xfId="0" applyNumberFormat="1" applyFont="1" applyFill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Fill="1">
      <alignment vertical="center"/>
    </xf>
    <xf numFmtId="10" fontId="3" fillId="0" borderId="0" xfId="3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">
    <dxf>
      <font>
        <color theme="0"/>
      </font>
      <fill>
        <patternFill patternType="solid">
          <bgColor rgb="FFFF0000"/>
        </patternFill>
      </fill>
    </dxf>
    <dxf>
      <font>
        <color theme="0" tint="-0.0499893185216834"/>
      </font>
    </dxf>
    <dxf>
      <font>
        <color theme="1" tint="0.249977111117893"/>
      </font>
    </dxf>
    <dxf>
      <fill>
        <patternFill patternType="solid">
          <bgColor theme="0" tint="-0.0499893185216834"/>
        </patternFill>
      </fill>
    </dxf>
    <dxf>
      <font>
        <color rgb="FFFBFBFB"/>
      </font>
    </dxf>
    <dxf>
      <font>
        <color theme="0"/>
      </font>
    </dxf>
  </dxfs>
  <tableStyles count="0" defaultTableStyle="TableStyleMedium2" defaultPivotStyle="PivotStyleLight16"/>
  <colors>
    <mruColors>
      <color rgb="00262326"/>
      <color rgb="00827F82"/>
      <color rgb="003ABFAB"/>
      <color rgb="00BDA592"/>
      <color rgb="00FDC500"/>
      <color rgb="00F2EDE9"/>
      <color rgb="002D9686"/>
      <color rgb="00EAB600"/>
      <color rgb="00E8DFD9"/>
      <color rgb="00A787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4" Type="http://schemas.microsoft.com/office/2011/relationships/chartColorStyle" Target="colors1.xml"/><Relationship Id="rId3" Type="http://schemas.microsoft.com/office/2011/relationships/chartStyle" Target="style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4" Type="http://schemas.microsoft.com/office/2011/relationships/chartColorStyle" Target="colors6.xml"/><Relationship Id="rId3" Type="http://schemas.microsoft.com/office/2011/relationships/chartStyle" Target="style6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  <a:r>
              <a:rPr lang="zh-CN" altLang="en-US" sz="1000"/>
              <a:t>本周学习统计表</a:t>
            </a:r>
            <a:endParaRPr lang="zh-CN" altLang="en-US" sz="1000"/>
          </a:p>
        </c:rich>
      </c:tx>
      <c:layout>
        <c:manualLayout>
          <c:xMode val="edge"/>
          <c:yMode val="edge"/>
          <c:x val="0.0246507806080526"/>
          <c:y val="0.01270648030495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45472837022133"/>
          <c:y val="0.163165032194308"/>
          <c:w val="0.885378940308518"/>
          <c:h val="0.672490221642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Sheet1!$AC$14</c:f>
              <c:strCache>
                <c:ptCount val="1"/>
                <c:pt idx="0">
                  <c:v>学习计划数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Sheet1!$AB$15:$AB$21</c:f>
              <c:numCache>
                <c:formatCode>[$-804]aaa;@</c:formatCode>
                <c:ptCount val="7"/>
                <c:pt idx="0" c:formatCode="[$-804]aaa;@">
                  <c:v>45152</c:v>
                </c:pt>
                <c:pt idx="1" c:formatCode="[$-804]aaa;@">
                  <c:v>45153</c:v>
                </c:pt>
                <c:pt idx="2" c:formatCode="[$-804]aaa;@">
                  <c:v>45154</c:v>
                </c:pt>
                <c:pt idx="3" c:formatCode="[$-804]aaa;@">
                  <c:v>45155</c:v>
                </c:pt>
                <c:pt idx="4" c:formatCode="[$-804]aaa;@">
                  <c:v>45156</c:v>
                </c:pt>
                <c:pt idx="5" c:formatCode="[$-804]aaa;@">
                  <c:v>45157</c:v>
                </c:pt>
                <c:pt idx="6" c:formatCode="[$-804]aaa;@">
                  <c:v>45158</c:v>
                </c:pt>
              </c:numCache>
            </c:numRef>
          </c:cat>
          <c:val>
            <c:numRef>
              <c:f>Sheet1!$AC$15:$AC$21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761837"/>
        <c:axId val="53824108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Sheet1!$AD$14</c:f>
              <c:strCache>
                <c:ptCount val="1"/>
                <c:pt idx="0">
                  <c:v>已完成数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Sheet1!$AB$15:$AB$21</c:f>
              <c:numCache>
                <c:formatCode>[$-804]aaa;@</c:formatCode>
                <c:ptCount val="7"/>
                <c:pt idx="0" c:formatCode="[$-804]aaa;@">
                  <c:v>45152</c:v>
                </c:pt>
                <c:pt idx="1" c:formatCode="[$-804]aaa;@">
                  <c:v>45153</c:v>
                </c:pt>
                <c:pt idx="2" c:formatCode="[$-804]aaa;@">
                  <c:v>45154</c:v>
                </c:pt>
                <c:pt idx="3" c:formatCode="[$-804]aaa;@">
                  <c:v>45155</c:v>
                </c:pt>
                <c:pt idx="4" c:formatCode="[$-804]aaa;@">
                  <c:v>45156</c:v>
                </c:pt>
                <c:pt idx="5" c:formatCode="[$-804]aaa;@">
                  <c:v>45157</c:v>
                </c:pt>
                <c:pt idx="6" c:formatCode="[$-804]aaa;@">
                  <c:v>45158</c:v>
                </c:pt>
              </c:numCache>
            </c:numRef>
          </c:cat>
          <c:val>
            <c:numRef>
              <c:f>Sheet1!$AD$15:$AD$21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65835"/>
        <c:axId val="655895624"/>
      </c:barChart>
      <c:dateAx>
        <c:axId val="914761837"/>
        <c:scaling>
          <c:orientation val="minMax"/>
        </c:scaling>
        <c:delete val="0"/>
        <c:axPos val="b"/>
        <c:numFmt formatCode="[$-804]aaa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53824108"/>
        <c:crosses val="autoZero"/>
        <c:auto val="1"/>
        <c:lblOffset val="100"/>
        <c:baseTimeUnit val="days"/>
      </c:dateAx>
      <c:valAx>
        <c:axId val="538241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914761837"/>
        <c:crosses val="autoZero"/>
        <c:crossBetween val="between"/>
      </c:valAx>
      <c:dateAx>
        <c:axId val="407265835"/>
        <c:scaling>
          <c:orientation val="minMax"/>
        </c:scaling>
        <c:delete val="1"/>
        <c:axPos val="b"/>
        <c:numFmt formatCode="[$-804]aaa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655895624"/>
        <c:crosses val="autoZero"/>
        <c:auto val="1"/>
        <c:lblOffset val="100"/>
        <c:baseTimeUnit val="days"/>
      </c:dateAx>
      <c:valAx>
        <c:axId val="655895624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40726583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</c:legendEntry>
      <c:layout>
        <c:manualLayout>
          <c:xMode val="edge"/>
          <c:yMode val="edge"/>
          <c:x val="0.621372719374457"/>
          <c:y val="0.030495552731893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汉仪旗黑-55简" panose="00020600040101010101" charset="-122"/>
              <a:ea typeface="汉仪旗黑-55简" panose="00020600040101010101" charset="-122"/>
              <a:cs typeface="汉仪旗黑-55简" panose="00020600040101010101" charset="-122"/>
              <a:sym typeface="汉仪旗黑-55简" panose="0002060004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2"/>
          <a:ea typeface="汉仪旗黑-55简" panose="00020600040101010101" charset="-122"/>
          <a:cs typeface="汉仪旗黑-55简" panose="00020600040101010101" charset="-122"/>
          <a:sym typeface="汉仪旗黑-55简" panose="00020600040101010101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8537220157251"/>
          <c:y val="0.0292693909715188"/>
          <c:w val="0.947089947089947"/>
          <c:h val="0.947089947089947"/>
        </c:manualLayout>
      </c:layout>
      <c:doughnutChart>
        <c:varyColors val="1"/>
        <c:ser>
          <c:idx val="0"/>
          <c:order val="0"/>
          <c:spPr>
            <a:ln w="3175">
              <a:solidFill>
                <a:schemeClr val="accent1"/>
              </a:solidFill>
            </a:ln>
            <a:sp3d contourW="3175"/>
          </c:spPr>
          <c:explosion val="0"/>
          <c:dPt>
            <c:idx val="0"/>
            <c:bubble3D val="0"/>
            <c:spPr>
              <a:noFill/>
              <a:ln w="3175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FFFF"/>
              </a:solidFill>
              <a:ln w="3175">
                <a:solidFill>
                  <a:schemeClr val="accent1"/>
                </a:solidFill>
              </a:ln>
              <a:effectLst/>
              <a:sp3d contourW="3175"/>
            </c:spPr>
          </c:dPt>
          <c:dLbls>
            <c:delete val="1"/>
          </c:dLbls>
          <c:val>
            <c:numRef>
              <c:f>Sheet1!$AI$15:$AJ$15</c:f>
              <c:numCache>
                <c:formatCode>0.00%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64550264550265"/>
          <c:y val="0.0264550264550265"/>
          <c:w val="0.935626102292769"/>
          <c:h val="0.935626102292769"/>
        </c:manualLayout>
      </c:layout>
      <c:doughnutChart>
        <c:varyColors val="1"/>
        <c:ser>
          <c:idx val="0"/>
          <c:order val="0"/>
          <c:spPr>
            <a:ln w="3175">
              <a:noFill/>
            </a:ln>
            <a:sp3d contourW="3175"/>
          </c:spPr>
          <c:explosion val="0"/>
          <c:dPt>
            <c:idx val="0"/>
            <c:bubble3D val="0"/>
            <c:spPr>
              <a:solidFill>
                <a:srgbClr val="3ABFAB"/>
              </a:solidFill>
              <a:ln w="3175">
                <a:solidFill>
                  <a:srgbClr val="2D9686"/>
                </a:solidFill>
              </a:ln>
              <a:effectLst/>
              <a:sp3d contourW="3175"/>
            </c:spPr>
          </c:dPt>
          <c:dPt>
            <c:idx val="1"/>
            <c:bubble3D val="0"/>
            <c:spPr>
              <a:solidFill>
                <a:srgbClr val="FFFFFF"/>
              </a:solidFill>
              <a:ln w="3175">
                <a:noFill/>
              </a:ln>
              <a:effectLst/>
              <a:sp3d contourW="3175"/>
            </c:spPr>
          </c:dPt>
          <c:dLbls>
            <c:delete val="1"/>
          </c:dLbls>
          <c:val>
            <c:numRef>
              <c:f>Sheet1!$AI$16:$AJ$16</c:f>
              <c:numCache>
                <c:formatCode>0.00%</c:formatCode>
                <c:ptCount val="2"/>
                <c:pt idx="0">
                  <c:v>0.666666666666667</c:v>
                </c:pt>
                <c:pt idx="1">
                  <c:v>0.333333333333333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37050643589952"/>
          <c:y val="0.0236220472440945"/>
          <c:w val="0.947089947089947"/>
          <c:h val="0.947089947089947"/>
        </c:manualLayout>
      </c:layout>
      <c:doughnutChart>
        <c:varyColors val="1"/>
        <c:ser>
          <c:idx val="0"/>
          <c:order val="0"/>
          <c:spPr>
            <a:ln w="3175">
              <a:solidFill>
                <a:srgbClr val="EAB600"/>
              </a:solidFill>
            </a:ln>
            <a:sp3d contourW="3175"/>
          </c:spPr>
          <c:explosion val="0"/>
          <c:dPt>
            <c:idx val="0"/>
            <c:bubble3D val="0"/>
            <c:spPr>
              <a:noFill/>
              <a:ln w="3175">
                <a:solidFill>
                  <a:srgbClr val="EAB600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/>
              </a:solidFill>
              <a:ln w="3175">
                <a:solidFill>
                  <a:srgbClr val="EAB600"/>
                </a:solidFill>
              </a:ln>
              <a:effectLst/>
              <a:sp3d contourW="3175"/>
            </c:spPr>
          </c:dPt>
          <c:dLbls>
            <c:delete val="1"/>
          </c:dLbls>
          <c:val>
            <c:numRef>
              <c:f>Sheet1!$AI$17:$AJ$17</c:f>
              <c:numCache>
                <c:formatCode>0.00%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7336860670194"/>
          <c:y val="0.027336860670194"/>
          <c:w val="0.94620811287478"/>
          <c:h val="0.94620811287478"/>
        </c:manualLayout>
      </c:layout>
      <c:doughnutChart>
        <c:varyColors val="1"/>
        <c:ser>
          <c:idx val="0"/>
          <c:order val="0"/>
          <c:spPr>
            <a:solidFill>
              <a:schemeClr val="accent1"/>
            </a:solidFill>
            <a:ln w="3175">
              <a:solidFill>
                <a:srgbClr val="A7876F"/>
              </a:solidFill>
            </a:ln>
            <a:sp3d contourW="3175"/>
          </c:spPr>
          <c:explosion val="0"/>
          <c:dPt>
            <c:idx val="0"/>
            <c:bubble3D val="0"/>
            <c:spPr>
              <a:noFill/>
              <a:ln w="3175">
                <a:solidFill>
                  <a:srgbClr val="A7876F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FFFF"/>
              </a:solidFill>
              <a:ln w="3175">
                <a:solidFill>
                  <a:srgbClr val="A7876F"/>
                </a:solidFill>
              </a:ln>
              <a:effectLst/>
              <a:sp3d contourW="3175"/>
            </c:spPr>
          </c:dPt>
          <c:dLbls>
            <c:delete val="1"/>
          </c:dLbls>
          <c:val>
            <c:numRef>
              <c:f>Sheet1!$AI$18:$AJ$18</c:f>
              <c:numCache>
                <c:formatCode>0.00%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  <a:r>
              <a:rPr lang="zh-CN" altLang="en-US" sz="1000"/>
              <a:t>本周学习统计表</a:t>
            </a:r>
            <a:endParaRPr lang="zh-CN" altLang="en-US" sz="1000"/>
          </a:p>
        </c:rich>
      </c:tx>
      <c:layout>
        <c:manualLayout>
          <c:xMode val="edge"/>
          <c:yMode val="edge"/>
          <c:x val="0.0246507806080526"/>
          <c:y val="0.012706480304955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745472837022133"/>
          <c:y val="0.163165032194308"/>
          <c:w val="0.885378940308518"/>
          <c:h val="0.6724902216427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'Sheet1 (2)'!$AC$16</c:f>
              <c:strCache>
                <c:ptCount val="1"/>
                <c:pt idx="0">
                  <c:v>学习计划数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'Sheet1 (2)'!$AB$17:$AB$23</c:f>
              <c:numCache>
                <c:formatCode>[$-804]aaa;@</c:formatCode>
                <c:ptCount val="7"/>
                <c:pt idx="0" c:formatCode="[$-804]aaa;@">
                  <c:v>45152</c:v>
                </c:pt>
                <c:pt idx="1" c:formatCode="[$-804]aaa;@">
                  <c:v>45153</c:v>
                </c:pt>
                <c:pt idx="2" c:formatCode="[$-804]aaa;@">
                  <c:v>45154</c:v>
                </c:pt>
                <c:pt idx="3" c:formatCode="[$-804]aaa;@">
                  <c:v>45155</c:v>
                </c:pt>
                <c:pt idx="4" c:formatCode="[$-804]aaa;@">
                  <c:v>45156</c:v>
                </c:pt>
                <c:pt idx="5" c:formatCode="[$-804]aaa;@">
                  <c:v>45157</c:v>
                </c:pt>
                <c:pt idx="6" c:formatCode="[$-804]aaa;@">
                  <c:v>45158</c:v>
                </c:pt>
              </c:numCache>
            </c:numRef>
          </c:cat>
          <c:val>
            <c:numRef>
              <c:f>'Sheet1 (2)'!$AC$17:$AC$23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4761837"/>
        <c:axId val="53824108"/>
      </c:barChart>
      <c:barChart>
        <c:barDir val="col"/>
        <c:grouping val="clustered"/>
        <c:varyColors val="0"/>
        <c:ser>
          <c:idx val="1"/>
          <c:order val="1"/>
          <c:tx>
            <c:strRef>
              <c:f>'Sheet1 (2)'!$AD$16</c:f>
              <c:strCache>
                <c:ptCount val="1"/>
                <c:pt idx="0">
                  <c:v>已完成数</c:v>
                </c:pt>
              </c:strCache>
            </c:strRef>
          </c:tx>
          <c:spPr>
            <a:blipFill>
              <a:blip xmlns:r="http://schemas.openxmlformats.org/officeDocument/2006/relationships" r:embed="rId2"/>
              <a:stretch>
                <a:fillRect/>
              </a:stretch>
            </a:blip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'Sheet1 (2)'!$AB$17:$AB$23</c:f>
              <c:numCache>
                <c:formatCode>[$-804]aaa;@</c:formatCode>
                <c:ptCount val="7"/>
                <c:pt idx="0" c:formatCode="[$-804]aaa;@">
                  <c:v>45152</c:v>
                </c:pt>
                <c:pt idx="1" c:formatCode="[$-804]aaa;@">
                  <c:v>45153</c:v>
                </c:pt>
                <c:pt idx="2" c:formatCode="[$-804]aaa;@">
                  <c:v>45154</c:v>
                </c:pt>
                <c:pt idx="3" c:formatCode="[$-804]aaa;@">
                  <c:v>45155</c:v>
                </c:pt>
                <c:pt idx="4" c:formatCode="[$-804]aaa;@">
                  <c:v>45156</c:v>
                </c:pt>
                <c:pt idx="5" c:formatCode="[$-804]aaa;@">
                  <c:v>45157</c:v>
                </c:pt>
                <c:pt idx="6" c:formatCode="[$-804]aaa;@">
                  <c:v>45158</c:v>
                </c:pt>
              </c:numCache>
            </c:numRef>
          </c:cat>
          <c:val>
            <c:numRef>
              <c:f>'Sheet1 (2)'!$AD$17:$AD$23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7265835"/>
        <c:axId val="655895624"/>
      </c:barChart>
      <c:dateAx>
        <c:axId val="914761837"/>
        <c:scaling>
          <c:orientation val="minMax"/>
        </c:scaling>
        <c:delete val="0"/>
        <c:axPos val="b"/>
        <c:numFmt formatCode="[$-804]aaa;@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53824108"/>
        <c:crosses val="autoZero"/>
        <c:auto val="1"/>
        <c:lblOffset val="100"/>
        <c:baseTimeUnit val="days"/>
      </c:dateAx>
      <c:valAx>
        <c:axId val="538241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914761837"/>
        <c:crosses val="autoZero"/>
        <c:crossBetween val="between"/>
      </c:valAx>
      <c:dateAx>
        <c:axId val="407265835"/>
        <c:scaling>
          <c:orientation val="minMax"/>
        </c:scaling>
        <c:delete val="1"/>
        <c:axPos val="b"/>
        <c:numFmt formatCode="[$-804]aaa;@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655895624"/>
        <c:crosses val="autoZero"/>
        <c:auto val="1"/>
        <c:lblOffset val="100"/>
        <c:baseTimeUnit val="days"/>
      </c:dateAx>
      <c:valAx>
        <c:axId val="655895624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  <c:crossAx val="407265835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汉仪旗黑-55简" panose="00020600040101010101" charset="-122"/>
              </a:defRPr>
            </a:pPr>
          </a:p>
        </c:txPr>
      </c:legendEntry>
      <c:layout>
        <c:manualLayout>
          <c:xMode val="edge"/>
          <c:yMode val="edge"/>
          <c:x val="0.621372719374457"/>
          <c:y val="0.0304955527318933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汉仪旗黑-55简" panose="00020600040101010101" charset="-122"/>
              <a:ea typeface="汉仪旗黑-55简" panose="00020600040101010101" charset="-122"/>
              <a:cs typeface="汉仪旗黑-55简" panose="00020600040101010101" charset="-122"/>
              <a:sym typeface="汉仪旗黑-55简" panose="00020600040101010101" charset="-122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>
          <a:latin typeface="汉仪旗黑-55简" panose="00020600040101010101" charset="-122"/>
          <a:ea typeface="汉仪旗黑-55简" panose="00020600040101010101" charset="-122"/>
          <a:cs typeface="汉仪旗黑-55简" panose="00020600040101010101" charset="-122"/>
          <a:sym typeface="汉仪旗黑-55简" panose="00020600040101010101" charset="-122"/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618537220157251"/>
          <c:y val="0.0292693909715188"/>
          <c:w val="0.947089947089947"/>
          <c:h val="0.947089947089947"/>
        </c:manualLayout>
      </c:layout>
      <c:doughnutChart>
        <c:varyColors val="1"/>
        <c:ser>
          <c:idx val="0"/>
          <c:order val="0"/>
          <c:spPr>
            <a:ln w="3175">
              <a:solidFill>
                <a:schemeClr val="accent1"/>
              </a:solidFill>
            </a:ln>
            <a:sp3d contourW="3175"/>
          </c:spPr>
          <c:explosion val="0"/>
          <c:dPt>
            <c:idx val="0"/>
            <c:bubble3D val="0"/>
            <c:spPr>
              <a:noFill/>
              <a:ln w="3175">
                <a:solidFill>
                  <a:schemeClr val="accen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FFFF"/>
              </a:solidFill>
              <a:ln w="3175">
                <a:solidFill>
                  <a:schemeClr val="accent1"/>
                </a:solidFill>
              </a:ln>
              <a:effectLst/>
              <a:sp3d contourW="3175"/>
            </c:spPr>
          </c:dPt>
          <c:dLbls>
            <c:delete val="1"/>
          </c:dLbls>
          <c:val>
            <c:numRef>
              <c:f>'Sheet1 (2)'!$AI$17:$AJ$17</c:f>
              <c:numCache>
                <c:formatCode>0.00%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64550264550265"/>
          <c:y val="0.0264550264550265"/>
          <c:w val="0.935626102292769"/>
          <c:h val="0.935626102292769"/>
        </c:manualLayout>
      </c:layout>
      <c:doughnutChart>
        <c:varyColors val="1"/>
        <c:ser>
          <c:idx val="0"/>
          <c:order val="0"/>
          <c:spPr>
            <a:ln w="3175">
              <a:noFill/>
            </a:ln>
            <a:sp3d contourW="3175"/>
          </c:spPr>
          <c:explosion val="0"/>
          <c:dPt>
            <c:idx val="0"/>
            <c:bubble3D val="0"/>
            <c:spPr>
              <a:solidFill>
                <a:srgbClr val="3ABFAB"/>
              </a:solidFill>
              <a:ln w="3175">
                <a:solidFill>
                  <a:srgbClr val="2D9686"/>
                </a:solidFill>
              </a:ln>
              <a:effectLst/>
              <a:sp3d contourW="3175"/>
            </c:spPr>
          </c:dPt>
          <c:dPt>
            <c:idx val="1"/>
            <c:bubble3D val="0"/>
            <c:spPr>
              <a:solidFill>
                <a:srgbClr val="FFFFFF"/>
              </a:solidFill>
              <a:ln w="3175">
                <a:noFill/>
              </a:ln>
              <a:effectLst/>
              <a:sp3d contourW="3175"/>
            </c:spPr>
          </c:dPt>
          <c:dLbls>
            <c:delete val="1"/>
          </c:dLbls>
          <c:val>
            <c:numRef>
              <c:f>'Sheet1 (2)'!$AI$18:$AJ$18</c:f>
              <c:numCache>
                <c:formatCode>0.00%</c:formatCode>
                <c:ptCount val="2"/>
                <c:pt idx="0">
                  <c:v>0.666666666666667</c:v>
                </c:pt>
                <c:pt idx="1">
                  <c:v>0.333333333333333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0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537050643589952"/>
          <c:y val="0.0236220472440945"/>
          <c:w val="0.947089947089947"/>
          <c:h val="0.947089947089947"/>
        </c:manualLayout>
      </c:layout>
      <c:doughnutChart>
        <c:varyColors val="1"/>
        <c:ser>
          <c:idx val="0"/>
          <c:order val="0"/>
          <c:spPr>
            <a:ln w="3175">
              <a:solidFill>
                <a:srgbClr val="EAB600"/>
              </a:solidFill>
            </a:ln>
            <a:sp3d contourW="3175"/>
          </c:spPr>
          <c:explosion val="0"/>
          <c:dPt>
            <c:idx val="0"/>
            <c:bubble3D val="0"/>
            <c:spPr>
              <a:noFill/>
              <a:ln w="3175">
                <a:solidFill>
                  <a:srgbClr val="EAB600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/>
              </a:solidFill>
              <a:ln w="3175">
                <a:solidFill>
                  <a:srgbClr val="EAB600"/>
                </a:solidFill>
              </a:ln>
              <a:effectLst/>
              <a:sp3d contourW="3175"/>
            </c:spPr>
          </c:dPt>
          <c:dLbls>
            <c:delete val="1"/>
          </c:dLbls>
          <c:val>
            <c:numRef>
              <c:f>'Sheet1 (2)'!$AI$19:$AJ$19</c:f>
              <c:numCache>
                <c:formatCode>0.00%</c:formatCode>
                <c:ptCount val="2"/>
                <c:pt idx="0">
                  <c:v>0.25</c:v>
                </c:pt>
                <c:pt idx="1">
                  <c:v>0.75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7336860670194"/>
          <c:y val="0.027336860670194"/>
          <c:w val="0.94620811287478"/>
          <c:h val="0.94620811287478"/>
        </c:manualLayout>
      </c:layout>
      <c:doughnutChart>
        <c:varyColors val="1"/>
        <c:ser>
          <c:idx val="0"/>
          <c:order val="0"/>
          <c:spPr>
            <a:solidFill>
              <a:schemeClr val="accent1"/>
            </a:solidFill>
            <a:ln w="3175">
              <a:solidFill>
                <a:srgbClr val="A7876F"/>
              </a:solidFill>
            </a:ln>
            <a:sp3d contourW="3175"/>
          </c:spPr>
          <c:explosion val="0"/>
          <c:dPt>
            <c:idx val="0"/>
            <c:bubble3D val="0"/>
            <c:spPr>
              <a:noFill/>
              <a:ln w="3175">
                <a:solidFill>
                  <a:srgbClr val="A7876F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FFFF"/>
              </a:solidFill>
              <a:ln w="3175">
                <a:solidFill>
                  <a:srgbClr val="A7876F"/>
                </a:solidFill>
              </a:ln>
              <a:effectLst/>
              <a:sp3d contourW="3175"/>
            </c:spPr>
          </c:dPt>
          <c:dLbls>
            <c:delete val="1"/>
          </c:dLbls>
          <c:val>
            <c:numRef>
              <c:f>'Sheet1 (2)'!$AI$20:$AJ$20</c:f>
              <c:numCache>
                <c:formatCode>0.00%</c:formatCode>
                <c:ptCount val="2"/>
                <c:pt idx="0">
                  <c:v>0.5</c:v>
                </c:pt>
                <c:pt idx="1">
                  <c:v>0.5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39"/>
        <c:holeSize val="7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6.svg"/><Relationship Id="rId8" Type="http://schemas.openxmlformats.org/officeDocument/2006/relationships/image" Target="../media/image5.png"/><Relationship Id="rId7" Type="http://schemas.openxmlformats.org/officeDocument/2006/relationships/image" Target="../media/image4.svg"/><Relationship Id="rId6" Type="http://schemas.openxmlformats.org/officeDocument/2006/relationships/image" Target="../media/image3.png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6.svg"/><Relationship Id="rId8" Type="http://schemas.openxmlformats.org/officeDocument/2006/relationships/image" Target="../media/image5.png"/><Relationship Id="rId7" Type="http://schemas.openxmlformats.org/officeDocument/2006/relationships/image" Target="../media/image4.svg"/><Relationship Id="rId6" Type="http://schemas.openxmlformats.org/officeDocument/2006/relationships/image" Target="../media/image3.png"/><Relationship Id="rId5" Type="http://schemas.openxmlformats.org/officeDocument/2006/relationships/chart" Target="../charts/chart10.xml"/><Relationship Id="rId4" Type="http://schemas.openxmlformats.org/officeDocument/2006/relationships/chart" Target="../charts/chart9.xml"/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38100</xdr:colOff>
      <xdr:row>0</xdr:row>
      <xdr:rowOff>184150</xdr:rowOff>
    </xdr:from>
    <xdr:to>
      <xdr:col>23</xdr:col>
      <xdr:colOff>742315</xdr:colOff>
      <xdr:row>6</xdr:row>
      <xdr:rowOff>81280</xdr:rowOff>
    </xdr:to>
    <xdr:grpSp>
      <xdr:nvGrpSpPr>
        <xdr:cNvPr id="12" name="组合 11"/>
        <xdr:cNvGrpSpPr/>
      </xdr:nvGrpSpPr>
      <xdr:grpSpPr>
        <a:xfrm>
          <a:off x="7724775" y="184150"/>
          <a:ext cx="3942715" cy="1663065"/>
          <a:chOff x="11280" y="200"/>
          <a:chExt cx="6209" cy="2268"/>
        </a:xfrm>
      </xdr:grpSpPr>
      <xdr:sp>
        <xdr:nvSpPr>
          <xdr:cNvPr id="6" name="圆角矩形 5"/>
          <xdr:cNvSpPr/>
        </xdr:nvSpPr>
        <xdr:spPr>
          <a:xfrm>
            <a:off x="12840" y="200"/>
            <a:ext cx="1515" cy="2268"/>
          </a:xfrm>
          <a:prstGeom prst="roundRect">
            <a:avLst/>
          </a:prstGeom>
          <a:solidFill>
            <a:srgbClr val="3ABFA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/>
          <a:p>
            <a:pPr algn="l"/>
            <a:endParaRPr lang="zh-CN" altLang="en-US" sz="1100"/>
          </a:p>
        </xdr:txBody>
      </xdr:sp>
      <xdr:sp>
        <xdr:nvSpPr>
          <xdr:cNvPr id="7" name="圆角矩形 6"/>
          <xdr:cNvSpPr/>
        </xdr:nvSpPr>
        <xdr:spPr>
          <a:xfrm>
            <a:off x="14415" y="200"/>
            <a:ext cx="1515" cy="2268"/>
          </a:xfrm>
          <a:prstGeom prst="roundRect">
            <a:avLst/>
          </a:prstGeom>
          <a:solidFill>
            <a:srgbClr val="FDC5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8" name="圆角矩形 7"/>
          <xdr:cNvSpPr/>
        </xdr:nvSpPr>
        <xdr:spPr>
          <a:xfrm>
            <a:off x="15975" y="200"/>
            <a:ext cx="1515" cy="2268"/>
          </a:xfrm>
          <a:prstGeom prst="roundRect">
            <a:avLst/>
          </a:prstGeom>
          <a:solidFill>
            <a:srgbClr val="BDA59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9" name="圆角矩形 8"/>
          <xdr:cNvSpPr/>
        </xdr:nvSpPr>
        <xdr:spPr>
          <a:xfrm>
            <a:off x="11280" y="200"/>
            <a:ext cx="1515" cy="2268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133985</xdr:colOff>
      <xdr:row>1</xdr:row>
      <xdr:rowOff>112395</xdr:rowOff>
    </xdr:from>
    <xdr:to>
      <xdr:col>3</xdr:col>
      <xdr:colOff>28575</xdr:colOff>
      <xdr:row>3</xdr:row>
      <xdr:rowOff>200025</xdr:rowOff>
    </xdr:to>
    <xdr:pic>
      <xdr:nvPicPr>
        <xdr:cNvPr id="11" name="图片 10" descr="32313539393637373b32313539393635343bcfc9c8cbd5c6"/>
        <xdr:cNvPicPr>
          <a:picLocks noChangeAspect="1"/>
        </xdr:cNvPicPr>
      </xdr:nvPicPr>
      <xdr:blipFill>
        <a:blip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5435" y="405765"/>
          <a:ext cx="523240" cy="54546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5</xdr:row>
      <xdr:rowOff>47625</xdr:rowOff>
    </xdr:from>
    <xdr:to>
      <xdr:col>2</xdr:col>
      <xdr:colOff>285750</xdr:colOff>
      <xdr:row>5</xdr:row>
      <xdr:rowOff>323850</xdr:rowOff>
    </xdr:to>
    <xdr:pic>
      <xdr:nvPicPr>
        <xdr:cNvPr id="13" name="图片 12" descr="32313539383633303b32313539383632393bc4d6d6d3"/>
        <xdr:cNvPicPr>
          <a:picLocks noChangeAspect="1"/>
        </xdr:cNvPicPr>
      </xdr:nvPicPr>
      <xdr:blipFill>
        <a:blip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04825" y="1432560"/>
          <a:ext cx="276225" cy="276225"/>
        </a:xfrm>
        <a:prstGeom prst="rect">
          <a:avLst/>
        </a:prstGeom>
      </xdr:spPr>
    </xdr:pic>
    <xdr:clientData/>
  </xdr:twoCellAnchor>
  <xdr:twoCellAnchor>
    <xdr:from>
      <xdr:col>20</xdr:col>
      <xdr:colOff>19050</xdr:colOff>
      <xdr:row>0</xdr:row>
      <xdr:rowOff>257175</xdr:rowOff>
    </xdr:from>
    <xdr:to>
      <xdr:col>21</xdr:col>
      <xdr:colOff>132080</xdr:colOff>
      <xdr:row>2</xdr:row>
      <xdr:rowOff>133350</xdr:rowOff>
    </xdr:to>
    <xdr:sp>
      <xdr:nvSpPr>
        <xdr:cNvPr id="14" name="文本框 13"/>
        <xdr:cNvSpPr txBox="1"/>
      </xdr:nvSpPr>
      <xdr:spPr>
        <a:xfrm>
          <a:off x="7705725" y="257175"/>
          <a:ext cx="1084580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英语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20</xdr:col>
      <xdr:colOff>933450</xdr:colOff>
      <xdr:row>0</xdr:row>
      <xdr:rowOff>257175</xdr:rowOff>
    </xdr:from>
    <xdr:to>
      <xdr:col>21</xdr:col>
      <xdr:colOff>1076325</xdr:colOff>
      <xdr:row>2</xdr:row>
      <xdr:rowOff>133350</xdr:rowOff>
    </xdr:to>
    <xdr:sp>
      <xdr:nvSpPr>
        <xdr:cNvPr id="15" name="文本框 14"/>
        <xdr:cNvSpPr txBox="1"/>
      </xdr:nvSpPr>
      <xdr:spPr>
        <a:xfrm>
          <a:off x="8620125" y="257175"/>
          <a:ext cx="1114425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数学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21</xdr:col>
      <xdr:colOff>1047750</xdr:colOff>
      <xdr:row>0</xdr:row>
      <xdr:rowOff>257175</xdr:rowOff>
    </xdr:from>
    <xdr:to>
      <xdr:col>22</xdr:col>
      <xdr:colOff>552450</xdr:colOff>
      <xdr:row>2</xdr:row>
      <xdr:rowOff>133350</xdr:rowOff>
    </xdr:to>
    <xdr:sp>
      <xdr:nvSpPr>
        <xdr:cNvPr id="16" name="文本框 15"/>
        <xdr:cNvSpPr txBox="1"/>
      </xdr:nvSpPr>
      <xdr:spPr>
        <a:xfrm>
          <a:off x="9705975" y="257175"/>
          <a:ext cx="942975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专业课1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22</xdr:col>
      <xdr:colOff>552450</xdr:colOff>
      <xdr:row>0</xdr:row>
      <xdr:rowOff>257175</xdr:rowOff>
    </xdr:from>
    <xdr:to>
      <xdr:col>23</xdr:col>
      <xdr:colOff>790575</xdr:colOff>
      <xdr:row>2</xdr:row>
      <xdr:rowOff>133350</xdr:rowOff>
    </xdr:to>
    <xdr:sp>
      <xdr:nvSpPr>
        <xdr:cNvPr id="17" name="文本框 16"/>
        <xdr:cNvSpPr txBox="1"/>
      </xdr:nvSpPr>
      <xdr:spPr>
        <a:xfrm>
          <a:off x="10648950" y="257175"/>
          <a:ext cx="1066800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专业课2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12</xdr:col>
      <xdr:colOff>339725</xdr:colOff>
      <xdr:row>1</xdr:row>
      <xdr:rowOff>72390</xdr:rowOff>
    </xdr:from>
    <xdr:to>
      <xdr:col>19</xdr:col>
      <xdr:colOff>697865</xdr:colOff>
      <xdr:row>6</xdr:row>
      <xdr:rowOff>228600</xdr:rowOff>
    </xdr:to>
    <xdr:graphicFrame>
      <xdr:nvGraphicFramePr>
        <xdr:cNvPr id="19" name="图表 18"/>
        <xdr:cNvGraphicFramePr/>
      </xdr:nvGraphicFramePr>
      <xdr:xfrm>
        <a:off x="3549650" y="365760"/>
        <a:ext cx="3787140" cy="1628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107950</xdr:colOff>
      <xdr:row>3</xdr:row>
      <xdr:rowOff>262255</xdr:rowOff>
    </xdr:from>
    <xdr:to>
      <xdr:col>20</xdr:col>
      <xdr:colOff>970280</xdr:colOff>
      <xdr:row>6</xdr:row>
      <xdr:rowOff>58420</xdr:rowOff>
    </xdr:to>
    <xdr:graphicFrame>
      <xdr:nvGraphicFramePr>
        <xdr:cNvPr id="20" name="图表 19"/>
        <xdr:cNvGraphicFramePr/>
      </xdr:nvGraphicFramePr>
      <xdr:xfrm>
        <a:off x="7794625" y="1013460"/>
        <a:ext cx="862330" cy="810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107315</xdr:colOff>
      <xdr:row>3</xdr:row>
      <xdr:rowOff>262890</xdr:rowOff>
    </xdr:from>
    <xdr:to>
      <xdr:col>21</xdr:col>
      <xdr:colOff>971550</xdr:colOff>
      <xdr:row>6</xdr:row>
      <xdr:rowOff>57150</xdr:rowOff>
    </xdr:to>
    <xdr:graphicFrame>
      <xdr:nvGraphicFramePr>
        <xdr:cNvPr id="21" name="图表 20"/>
        <xdr:cNvGraphicFramePr/>
      </xdr:nvGraphicFramePr>
      <xdr:xfrm>
        <a:off x="8765540" y="1014095"/>
        <a:ext cx="864235" cy="808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1114425</xdr:colOff>
      <xdr:row>3</xdr:row>
      <xdr:rowOff>262890</xdr:rowOff>
    </xdr:from>
    <xdr:to>
      <xdr:col>22</xdr:col>
      <xdr:colOff>540385</xdr:colOff>
      <xdr:row>6</xdr:row>
      <xdr:rowOff>57150</xdr:rowOff>
    </xdr:to>
    <xdr:graphicFrame>
      <xdr:nvGraphicFramePr>
        <xdr:cNvPr id="22" name="图表 21"/>
        <xdr:cNvGraphicFramePr/>
      </xdr:nvGraphicFramePr>
      <xdr:xfrm>
        <a:off x="9772650" y="1014095"/>
        <a:ext cx="864235" cy="808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656590</xdr:colOff>
      <xdr:row>3</xdr:row>
      <xdr:rowOff>268605</xdr:rowOff>
    </xdr:from>
    <xdr:to>
      <xdr:col>23</xdr:col>
      <xdr:colOff>692150</xdr:colOff>
      <xdr:row>6</xdr:row>
      <xdr:rowOff>52070</xdr:rowOff>
    </xdr:to>
    <xdr:graphicFrame>
      <xdr:nvGraphicFramePr>
        <xdr:cNvPr id="23" name="图表 22"/>
        <xdr:cNvGraphicFramePr/>
      </xdr:nvGraphicFramePr>
      <xdr:xfrm>
        <a:off x="10753090" y="1019810"/>
        <a:ext cx="864235" cy="798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208915</xdr:colOff>
      <xdr:row>4</xdr:row>
      <xdr:rowOff>201295</xdr:rowOff>
    </xdr:from>
    <xdr:to>
      <xdr:col>20</xdr:col>
      <xdr:colOff>856615</xdr:colOff>
      <xdr:row>5</xdr:row>
      <xdr:rowOff>175260</xdr:rowOff>
    </xdr:to>
    <xdr:sp textlink="$AI$15">
      <xdr:nvSpPr>
        <xdr:cNvPr id="2" name="文本框 1"/>
        <xdr:cNvSpPr txBox="1"/>
      </xdr:nvSpPr>
      <xdr:spPr>
        <a:xfrm>
          <a:off x="7895590" y="1269365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D9F8FA42-BEBD-42BE-8AF4-E156C1F2F094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21</xdr:col>
      <xdr:colOff>219075</xdr:colOff>
      <xdr:row>4</xdr:row>
      <xdr:rowOff>201295</xdr:rowOff>
    </xdr:from>
    <xdr:to>
      <xdr:col>21</xdr:col>
      <xdr:colOff>866775</xdr:colOff>
      <xdr:row>5</xdr:row>
      <xdr:rowOff>175260</xdr:rowOff>
    </xdr:to>
    <xdr:sp textlink="$AI$16">
      <xdr:nvSpPr>
        <xdr:cNvPr id="3" name="文本框 2"/>
        <xdr:cNvSpPr txBox="1"/>
      </xdr:nvSpPr>
      <xdr:spPr>
        <a:xfrm>
          <a:off x="8877300" y="1269365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/>
        <a:p>
          <a:pPr algn="ctr">
            <a:buClrTx/>
            <a:buSzTx/>
            <a:buFontTx/>
          </a:pPr>
          <a:fld id="{BB962C8B-B14F-4D97-AF65-F5344CB8AC3E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21</xdr:col>
      <xdr:colOff>1209675</xdr:colOff>
      <xdr:row>4</xdr:row>
      <xdr:rowOff>201295</xdr:rowOff>
    </xdr:from>
    <xdr:to>
      <xdr:col>22</xdr:col>
      <xdr:colOff>419100</xdr:colOff>
      <xdr:row>5</xdr:row>
      <xdr:rowOff>175260</xdr:rowOff>
    </xdr:to>
    <xdr:sp textlink="$AI$17">
      <xdr:nvSpPr>
        <xdr:cNvPr id="4" name="文本框 3"/>
        <xdr:cNvSpPr txBox="1"/>
      </xdr:nvSpPr>
      <xdr:spPr>
        <a:xfrm>
          <a:off x="9867900" y="1269365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/>
        <a:p>
          <a:pPr algn="ctr">
            <a:buClrTx/>
            <a:buSzTx/>
            <a:buFontTx/>
          </a:pPr>
          <a:fld id="{BB962C8B-B14F-4D97-AF65-F5344CB8AC3E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22</xdr:col>
      <xdr:colOff>790575</xdr:colOff>
      <xdr:row>4</xdr:row>
      <xdr:rowOff>201295</xdr:rowOff>
    </xdr:from>
    <xdr:to>
      <xdr:col>23</xdr:col>
      <xdr:colOff>609600</xdr:colOff>
      <xdr:row>5</xdr:row>
      <xdr:rowOff>175260</xdr:rowOff>
    </xdr:to>
    <xdr:sp textlink="$AI$18">
      <xdr:nvSpPr>
        <xdr:cNvPr id="5" name="文本框 4"/>
        <xdr:cNvSpPr txBox="1"/>
      </xdr:nvSpPr>
      <xdr:spPr>
        <a:xfrm>
          <a:off x="10887075" y="1269365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/>
        <a:p>
          <a:pPr algn="ctr">
            <a:buClrTx/>
            <a:buSzTx/>
            <a:buFontTx/>
          </a:pPr>
          <a:fld id="{BB962C8B-B14F-4D97-AF65-F5344CB8AC3E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20</xdr:col>
      <xdr:colOff>37465</xdr:colOff>
      <xdr:row>2</xdr:row>
      <xdr:rowOff>133350</xdr:rowOff>
    </xdr:from>
    <xdr:to>
      <xdr:col>21</xdr:col>
      <xdr:colOff>19685</xdr:colOff>
      <xdr:row>3</xdr:row>
      <xdr:rowOff>304800</xdr:rowOff>
    </xdr:to>
    <xdr:sp textlink="$AG$15">
      <xdr:nvSpPr>
        <xdr:cNvPr id="18" name="文本框 17"/>
        <xdr:cNvSpPr txBox="1"/>
      </xdr:nvSpPr>
      <xdr:spPr>
        <a:xfrm>
          <a:off x="7724140" y="567690"/>
          <a:ext cx="95377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fld id="{FEFB2F61-81B4-4443-A027-E55E9004015B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21</xdr:col>
      <xdr:colOff>47625</xdr:colOff>
      <xdr:row>2</xdr:row>
      <xdr:rowOff>133350</xdr:rowOff>
    </xdr:from>
    <xdr:to>
      <xdr:col>21</xdr:col>
      <xdr:colOff>1001395</xdr:colOff>
      <xdr:row>3</xdr:row>
      <xdr:rowOff>304800</xdr:rowOff>
    </xdr:to>
    <xdr:sp textlink="$AG$16">
      <xdr:nvSpPr>
        <xdr:cNvPr id="24" name="文本框 23"/>
        <xdr:cNvSpPr txBox="1"/>
      </xdr:nvSpPr>
      <xdr:spPr>
        <a:xfrm>
          <a:off x="8705850" y="567690"/>
          <a:ext cx="95377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/>
        <a:p>
          <a:pPr algn="ctr">
            <a:buClrTx/>
            <a:buSzTx/>
            <a:buFontTx/>
          </a:pPr>
          <a:fld id="{BB962C8B-B14F-4D97-AF65-F5344CB8AC3E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21</xdr:col>
      <xdr:colOff>1066800</xdr:colOff>
      <xdr:row>2</xdr:row>
      <xdr:rowOff>129540</xdr:rowOff>
    </xdr:from>
    <xdr:to>
      <xdr:col>22</xdr:col>
      <xdr:colOff>582295</xdr:colOff>
      <xdr:row>3</xdr:row>
      <xdr:rowOff>308610</xdr:rowOff>
    </xdr:to>
    <xdr:sp textlink="$AG$17">
      <xdr:nvSpPr>
        <xdr:cNvPr id="25" name="文本框 24"/>
        <xdr:cNvSpPr txBox="1"/>
      </xdr:nvSpPr>
      <xdr:spPr>
        <a:xfrm>
          <a:off x="9725025" y="563880"/>
          <a:ext cx="953770" cy="4959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/>
        <a:p>
          <a:pPr algn="ctr">
            <a:buClrTx/>
            <a:buSzTx/>
            <a:buFontTx/>
          </a:pPr>
          <a:fld id="{BB962C8B-B14F-4D97-AF65-F5344CB8AC3E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22</xdr:col>
      <xdr:colOff>619125</xdr:colOff>
      <xdr:row>2</xdr:row>
      <xdr:rowOff>133350</xdr:rowOff>
    </xdr:from>
    <xdr:to>
      <xdr:col>23</xdr:col>
      <xdr:colOff>744220</xdr:colOff>
      <xdr:row>3</xdr:row>
      <xdr:rowOff>304800</xdr:rowOff>
    </xdr:to>
    <xdr:sp textlink="$AG$18">
      <xdr:nvSpPr>
        <xdr:cNvPr id="26" name="文本框 25"/>
        <xdr:cNvSpPr txBox="1"/>
      </xdr:nvSpPr>
      <xdr:spPr>
        <a:xfrm>
          <a:off x="10715625" y="567690"/>
          <a:ext cx="95377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/>
        <a:p>
          <a:pPr algn="ctr">
            <a:buClrTx/>
            <a:buSzTx/>
            <a:buFontTx/>
          </a:pPr>
          <a:fld id="{BB962C8B-B14F-4D97-AF65-F5344CB8AC3E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38100</xdr:colOff>
      <xdr:row>2</xdr:row>
      <xdr:rowOff>184150</xdr:rowOff>
    </xdr:from>
    <xdr:to>
      <xdr:col>23</xdr:col>
      <xdr:colOff>742315</xdr:colOff>
      <xdr:row>8</xdr:row>
      <xdr:rowOff>81280</xdr:rowOff>
    </xdr:to>
    <xdr:grpSp>
      <xdr:nvGrpSpPr>
        <xdr:cNvPr id="2" name="组合 1"/>
        <xdr:cNvGrpSpPr/>
      </xdr:nvGrpSpPr>
      <xdr:grpSpPr>
        <a:xfrm>
          <a:off x="7724775" y="1148715"/>
          <a:ext cx="3942715" cy="1663065"/>
          <a:chOff x="11280" y="200"/>
          <a:chExt cx="6209" cy="2268"/>
        </a:xfrm>
      </xdr:grpSpPr>
      <xdr:sp>
        <xdr:nvSpPr>
          <xdr:cNvPr id="3" name="圆角矩形 2"/>
          <xdr:cNvSpPr/>
        </xdr:nvSpPr>
        <xdr:spPr>
          <a:xfrm>
            <a:off x="12840" y="200"/>
            <a:ext cx="1515" cy="2268"/>
          </a:xfrm>
          <a:prstGeom prst="roundRect">
            <a:avLst/>
          </a:prstGeom>
          <a:solidFill>
            <a:srgbClr val="3ABFAB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4" name="圆角矩形 3"/>
          <xdr:cNvSpPr/>
        </xdr:nvSpPr>
        <xdr:spPr>
          <a:xfrm>
            <a:off x="14415" y="200"/>
            <a:ext cx="1515" cy="2268"/>
          </a:xfrm>
          <a:prstGeom prst="roundRect">
            <a:avLst/>
          </a:prstGeom>
          <a:solidFill>
            <a:srgbClr val="FDC5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5" name="圆角矩形 4"/>
          <xdr:cNvSpPr/>
        </xdr:nvSpPr>
        <xdr:spPr>
          <a:xfrm>
            <a:off x="15975" y="200"/>
            <a:ext cx="1515" cy="2268"/>
          </a:xfrm>
          <a:prstGeom prst="roundRect">
            <a:avLst/>
          </a:prstGeom>
          <a:solidFill>
            <a:srgbClr val="BDA59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  <xdr:sp>
        <xdr:nvSpPr>
          <xdr:cNvPr id="6" name="圆角矩形 5"/>
          <xdr:cNvSpPr/>
        </xdr:nvSpPr>
        <xdr:spPr>
          <a:xfrm>
            <a:off x="11280" y="200"/>
            <a:ext cx="1515" cy="2268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133985</xdr:colOff>
      <xdr:row>3</xdr:row>
      <xdr:rowOff>112395</xdr:rowOff>
    </xdr:from>
    <xdr:to>
      <xdr:col>3</xdr:col>
      <xdr:colOff>28575</xdr:colOff>
      <xdr:row>5</xdr:row>
      <xdr:rowOff>200025</xdr:rowOff>
    </xdr:to>
    <xdr:pic>
      <xdr:nvPicPr>
        <xdr:cNvPr id="7" name="图片 6" descr="32313539393637373b32313539393635343bcfc9c8cbd5c6"/>
        <xdr:cNvPicPr>
          <a:picLocks noChangeAspect="1"/>
        </xdr:cNvPicPr>
      </xdr:nvPicPr>
      <xdr:blipFill>
        <a:blip r:embed="rId6">
          <a:extLs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05435" y="1370330"/>
          <a:ext cx="523240" cy="54546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7</xdr:row>
      <xdr:rowOff>47625</xdr:rowOff>
    </xdr:from>
    <xdr:to>
      <xdr:col>2</xdr:col>
      <xdr:colOff>285750</xdr:colOff>
      <xdr:row>7</xdr:row>
      <xdr:rowOff>323850</xdr:rowOff>
    </xdr:to>
    <xdr:pic>
      <xdr:nvPicPr>
        <xdr:cNvPr id="8" name="图片 7" descr="32313539383633303b32313539383632393bc4d6d6d3"/>
        <xdr:cNvPicPr>
          <a:picLocks noChangeAspect="1"/>
        </xdr:cNvPicPr>
      </xdr:nvPicPr>
      <xdr:blipFill>
        <a:blip r:embed="rId8">
          <a:extLs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504825" y="2397125"/>
          <a:ext cx="276225" cy="276225"/>
        </a:xfrm>
        <a:prstGeom prst="rect">
          <a:avLst/>
        </a:prstGeom>
      </xdr:spPr>
    </xdr:pic>
    <xdr:clientData/>
  </xdr:twoCellAnchor>
  <xdr:twoCellAnchor>
    <xdr:from>
      <xdr:col>20</xdr:col>
      <xdr:colOff>19050</xdr:colOff>
      <xdr:row>2</xdr:row>
      <xdr:rowOff>257175</xdr:rowOff>
    </xdr:from>
    <xdr:to>
      <xdr:col>21</xdr:col>
      <xdr:colOff>132080</xdr:colOff>
      <xdr:row>4</xdr:row>
      <xdr:rowOff>133350</xdr:rowOff>
    </xdr:to>
    <xdr:sp>
      <xdr:nvSpPr>
        <xdr:cNvPr id="9" name="文本框 8"/>
        <xdr:cNvSpPr txBox="1"/>
      </xdr:nvSpPr>
      <xdr:spPr>
        <a:xfrm>
          <a:off x="7705725" y="1221740"/>
          <a:ext cx="1084580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英语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20</xdr:col>
      <xdr:colOff>933450</xdr:colOff>
      <xdr:row>2</xdr:row>
      <xdr:rowOff>257175</xdr:rowOff>
    </xdr:from>
    <xdr:to>
      <xdr:col>21</xdr:col>
      <xdr:colOff>1076325</xdr:colOff>
      <xdr:row>4</xdr:row>
      <xdr:rowOff>133350</xdr:rowOff>
    </xdr:to>
    <xdr:sp>
      <xdr:nvSpPr>
        <xdr:cNvPr id="10" name="文本框 9"/>
        <xdr:cNvSpPr txBox="1"/>
      </xdr:nvSpPr>
      <xdr:spPr>
        <a:xfrm>
          <a:off x="8620125" y="1221740"/>
          <a:ext cx="1114425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数学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21</xdr:col>
      <xdr:colOff>1047750</xdr:colOff>
      <xdr:row>2</xdr:row>
      <xdr:rowOff>257175</xdr:rowOff>
    </xdr:from>
    <xdr:to>
      <xdr:col>22</xdr:col>
      <xdr:colOff>552450</xdr:colOff>
      <xdr:row>4</xdr:row>
      <xdr:rowOff>133350</xdr:rowOff>
    </xdr:to>
    <xdr:sp>
      <xdr:nvSpPr>
        <xdr:cNvPr id="11" name="文本框 10"/>
        <xdr:cNvSpPr txBox="1"/>
      </xdr:nvSpPr>
      <xdr:spPr>
        <a:xfrm>
          <a:off x="9705975" y="1221740"/>
          <a:ext cx="942975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专业课1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22</xdr:col>
      <xdr:colOff>552450</xdr:colOff>
      <xdr:row>2</xdr:row>
      <xdr:rowOff>257175</xdr:rowOff>
    </xdr:from>
    <xdr:to>
      <xdr:col>23</xdr:col>
      <xdr:colOff>790575</xdr:colOff>
      <xdr:row>4</xdr:row>
      <xdr:rowOff>133350</xdr:rowOff>
    </xdr:to>
    <xdr:sp>
      <xdr:nvSpPr>
        <xdr:cNvPr id="12" name="文本框 11"/>
        <xdr:cNvSpPr txBox="1"/>
      </xdr:nvSpPr>
      <xdr:spPr>
        <a:xfrm>
          <a:off x="10648950" y="1221740"/>
          <a:ext cx="1066800" cy="3105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r>
            <a:rPr lang="zh-CN" altLang="en-US" sz="1400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  <a:t>专业课2</a:t>
          </a:r>
          <a:endParaRPr lang="zh-CN" altLang="en-US" sz="1400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12</xdr:col>
      <xdr:colOff>339725</xdr:colOff>
      <xdr:row>3</xdr:row>
      <xdr:rowOff>72390</xdr:rowOff>
    </xdr:from>
    <xdr:to>
      <xdr:col>19</xdr:col>
      <xdr:colOff>697865</xdr:colOff>
      <xdr:row>8</xdr:row>
      <xdr:rowOff>228600</xdr:rowOff>
    </xdr:to>
    <xdr:graphicFrame>
      <xdr:nvGraphicFramePr>
        <xdr:cNvPr id="13" name="图表 12"/>
        <xdr:cNvGraphicFramePr/>
      </xdr:nvGraphicFramePr>
      <xdr:xfrm>
        <a:off x="3549650" y="1330325"/>
        <a:ext cx="3787140" cy="1628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107950</xdr:colOff>
      <xdr:row>5</xdr:row>
      <xdr:rowOff>262255</xdr:rowOff>
    </xdr:from>
    <xdr:to>
      <xdr:col>20</xdr:col>
      <xdr:colOff>970280</xdr:colOff>
      <xdr:row>8</xdr:row>
      <xdr:rowOff>58420</xdr:rowOff>
    </xdr:to>
    <xdr:graphicFrame>
      <xdr:nvGraphicFramePr>
        <xdr:cNvPr id="14" name="图表 13"/>
        <xdr:cNvGraphicFramePr/>
      </xdr:nvGraphicFramePr>
      <xdr:xfrm>
        <a:off x="7794625" y="1978025"/>
        <a:ext cx="862330" cy="8108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107315</xdr:colOff>
      <xdr:row>5</xdr:row>
      <xdr:rowOff>262890</xdr:rowOff>
    </xdr:from>
    <xdr:to>
      <xdr:col>21</xdr:col>
      <xdr:colOff>971550</xdr:colOff>
      <xdr:row>8</xdr:row>
      <xdr:rowOff>57150</xdr:rowOff>
    </xdr:to>
    <xdr:graphicFrame>
      <xdr:nvGraphicFramePr>
        <xdr:cNvPr id="15" name="图表 14"/>
        <xdr:cNvGraphicFramePr/>
      </xdr:nvGraphicFramePr>
      <xdr:xfrm>
        <a:off x="8765540" y="1978660"/>
        <a:ext cx="864235" cy="808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1114425</xdr:colOff>
      <xdr:row>5</xdr:row>
      <xdr:rowOff>262890</xdr:rowOff>
    </xdr:from>
    <xdr:to>
      <xdr:col>22</xdr:col>
      <xdr:colOff>540385</xdr:colOff>
      <xdr:row>8</xdr:row>
      <xdr:rowOff>57150</xdr:rowOff>
    </xdr:to>
    <xdr:graphicFrame>
      <xdr:nvGraphicFramePr>
        <xdr:cNvPr id="16" name="图表 15"/>
        <xdr:cNvGraphicFramePr/>
      </xdr:nvGraphicFramePr>
      <xdr:xfrm>
        <a:off x="9772650" y="1978660"/>
        <a:ext cx="864235" cy="808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656590</xdr:colOff>
      <xdr:row>5</xdr:row>
      <xdr:rowOff>268605</xdr:rowOff>
    </xdr:from>
    <xdr:to>
      <xdr:col>23</xdr:col>
      <xdr:colOff>692150</xdr:colOff>
      <xdr:row>8</xdr:row>
      <xdr:rowOff>52070</xdr:rowOff>
    </xdr:to>
    <xdr:graphicFrame>
      <xdr:nvGraphicFramePr>
        <xdr:cNvPr id="17" name="图表 16"/>
        <xdr:cNvGraphicFramePr/>
      </xdr:nvGraphicFramePr>
      <xdr:xfrm>
        <a:off x="10753090" y="1984375"/>
        <a:ext cx="864235" cy="798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208915</xdr:colOff>
      <xdr:row>6</xdr:row>
      <xdr:rowOff>201295</xdr:rowOff>
    </xdr:from>
    <xdr:to>
      <xdr:col>20</xdr:col>
      <xdr:colOff>856615</xdr:colOff>
      <xdr:row>7</xdr:row>
      <xdr:rowOff>175260</xdr:rowOff>
    </xdr:to>
    <xdr:sp textlink="$AI$17">
      <xdr:nvSpPr>
        <xdr:cNvPr id="18" name="文本框 17"/>
        <xdr:cNvSpPr txBox="1"/>
      </xdr:nvSpPr>
      <xdr:spPr>
        <a:xfrm>
          <a:off x="7895590" y="2233930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D9F8FA42-BEBD-42BE-8AF4-E156C1F2F094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21</xdr:col>
      <xdr:colOff>219075</xdr:colOff>
      <xdr:row>6</xdr:row>
      <xdr:rowOff>201295</xdr:rowOff>
    </xdr:from>
    <xdr:to>
      <xdr:col>21</xdr:col>
      <xdr:colOff>866775</xdr:colOff>
      <xdr:row>7</xdr:row>
      <xdr:rowOff>175260</xdr:rowOff>
    </xdr:to>
    <xdr:sp textlink="$AI$18">
      <xdr:nvSpPr>
        <xdr:cNvPr id="19" name="文本框 18"/>
        <xdr:cNvSpPr txBox="1"/>
      </xdr:nvSpPr>
      <xdr:spPr>
        <a:xfrm>
          <a:off x="8877300" y="2233930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fld id="{BB962C8B-B14F-4D97-AF65-F5344CB8AC3E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21</xdr:col>
      <xdr:colOff>1209675</xdr:colOff>
      <xdr:row>6</xdr:row>
      <xdr:rowOff>201295</xdr:rowOff>
    </xdr:from>
    <xdr:to>
      <xdr:col>22</xdr:col>
      <xdr:colOff>419100</xdr:colOff>
      <xdr:row>7</xdr:row>
      <xdr:rowOff>175260</xdr:rowOff>
    </xdr:to>
    <xdr:sp textlink="$AI$19">
      <xdr:nvSpPr>
        <xdr:cNvPr id="20" name="文本框 19"/>
        <xdr:cNvSpPr txBox="1"/>
      </xdr:nvSpPr>
      <xdr:spPr>
        <a:xfrm>
          <a:off x="9867900" y="2233930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fld id="{BB962C8B-B14F-4D97-AF65-F5344CB8AC3E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22</xdr:col>
      <xdr:colOff>790575</xdr:colOff>
      <xdr:row>6</xdr:row>
      <xdr:rowOff>201295</xdr:rowOff>
    </xdr:from>
    <xdr:to>
      <xdr:col>23</xdr:col>
      <xdr:colOff>609600</xdr:colOff>
      <xdr:row>7</xdr:row>
      <xdr:rowOff>175260</xdr:rowOff>
    </xdr:to>
    <xdr:sp textlink="$AI$20">
      <xdr:nvSpPr>
        <xdr:cNvPr id="21" name="文本框 20"/>
        <xdr:cNvSpPr txBox="1"/>
      </xdr:nvSpPr>
      <xdr:spPr>
        <a:xfrm>
          <a:off x="10887075" y="2233930"/>
          <a:ext cx="647700" cy="29083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fld id="{BB962C8B-B14F-4D97-AF65-F5344CB8AC3E}" type="TxLink">
            <a:rPr lang="en-US" altLang="en-US" sz="1000" b="0" i="0" u="none" strike="noStrike">
              <a:solidFill>
                <a:schemeClr val="bg1"/>
              </a:solidFill>
              <a:latin typeface="汉仪旗黑-55简" panose="00020600040101010101" charset="-122"/>
              <a:ea typeface="汉仪旗黑-55简" panose="00020600040101010101" charset="-122"/>
            </a:rPr>
          </a:fld>
          <a:endParaRPr lang="en-US" altLang="en-US" sz="1000" b="0" i="0" u="none" strike="noStrike">
            <a:solidFill>
              <a:schemeClr val="bg1"/>
            </a:solidFill>
            <a:latin typeface="汉仪旗黑-55简" panose="00020600040101010101" charset="-122"/>
            <a:ea typeface="汉仪旗黑-55简" panose="00020600040101010101" charset="-122"/>
          </a:endParaRPr>
        </a:p>
      </xdr:txBody>
    </xdr:sp>
    <xdr:clientData/>
  </xdr:twoCellAnchor>
  <xdr:twoCellAnchor>
    <xdr:from>
      <xdr:col>20</xdr:col>
      <xdr:colOff>37465</xdr:colOff>
      <xdr:row>4</xdr:row>
      <xdr:rowOff>133350</xdr:rowOff>
    </xdr:from>
    <xdr:to>
      <xdr:col>21</xdr:col>
      <xdr:colOff>19685</xdr:colOff>
      <xdr:row>5</xdr:row>
      <xdr:rowOff>304800</xdr:rowOff>
    </xdr:to>
    <xdr:sp textlink="$AG$17">
      <xdr:nvSpPr>
        <xdr:cNvPr id="22" name="文本框 21"/>
        <xdr:cNvSpPr txBox="1"/>
      </xdr:nvSpPr>
      <xdr:spPr>
        <a:xfrm>
          <a:off x="7724140" y="1532255"/>
          <a:ext cx="95377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fld id="{FEFB2F61-81B4-4443-A027-E55E9004015B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21</xdr:col>
      <xdr:colOff>47625</xdr:colOff>
      <xdr:row>4</xdr:row>
      <xdr:rowOff>133350</xdr:rowOff>
    </xdr:from>
    <xdr:to>
      <xdr:col>21</xdr:col>
      <xdr:colOff>1001395</xdr:colOff>
      <xdr:row>5</xdr:row>
      <xdr:rowOff>304800</xdr:rowOff>
    </xdr:to>
    <xdr:sp textlink="$AG$18">
      <xdr:nvSpPr>
        <xdr:cNvPr id="23" name="文本框 22"/>
        <xdr:cNvSpPr txBox="1"/>
      </xdr:nvSpPr>
      <xdr:spPr>
        <a:xfrm>
          <a:off x="8705850" y="1532255"/>
          <a:ext cx="95377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fld id="{BB962C8B-B14F-4D97-AF65-F5344CB8AC3E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21</xdr:col>
      <xdr:colOff>1066800</xdr:colOff>
      <xdr:row>4</xdr:row>
      <xdr:rowOff>129540</xdr:rowOff>
    </xdr:from>
    <xdr:to>
      <xdr:col>22</xdr:col>
      <xdr:colOff>582295</xdr:colOff>
      <xdr:row>5</xdr:row>
      <xdr:rowOff>308610</xdr:rowOff>
    </xdr:to>
    <xdr:sp textlink="$AG$19">
      <xdr:nvSpPr>
        <xdr:cNvPr id="24" name="文本框 23"/>
        <xdr:cNvSpPr txBox="1"/>
      </xdr:nvSpPr>
      <xdr:spPr>
        <a:xfrm>
          <a:off x="9725025" y="1528445"/>
          <a:ext cx="953770" cy="4959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fld id="{BB962C8B-B14F-4D97-AF65-F5344CB8AC3E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  <xdr:twoCellAnchor>
    <xdr:from>
      <xdr:col>22</xdr:col>
      <xdr:colOff>619125</xdr:colOff>
      <xdr:row>4</xdr:row>
      <xdr:rowOff>133350</xdr:rowOff>
    </xdr:from>
    <xdr:to>
      <xdr:col>23</xdr:col>
      <xdr:colOff>744220</xdr:colOff>
      <xdr:row>5</xdr:row>
      <xdr:rowOff>304800</xdr:rowOff>
    </xdr:to>
    <xdr:sp textlink="$AG$20">
      <xdr:nvSpPr>
        <xdr:cNvPr id="25" name="文本框 24"/>
        <xdr:cNvSpPr txBox="1"/>
      </xdr:nvSpPr>
      <xdr:spPr>
        <a:xfrm>
          <a:off x="10715625" y="1532255"/>
          <a:ext cx="953770" cy="48831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numCol="1" spcCol="0" rtlCol="0" fromWordArt="0" anchor="ctr" anchorCtr="0" forceAA="0" compatLnSpc="1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buClrTx/>
            <a:buSzTx/>
            <a:buFontTx/>
          </a:pPr>
          <a:fld id="{BB962C8B-B14F-4D97-AF65-F5344CB8AC3E}" type="TxLink">
            <a:rPr lang="en-US" altLang="en-US" sz="2400" b="0" i="0" u="none" strike="noStrike">
              <a:solidFill>
                <a:schemeClr val="bg1"/>
              </a:solidFill>
              <a:latin typeface="汉仪颜楷W" panose="00020600040101010101" charset="-122"/>
              <a:ea typeface="汉仪颜楷W" panose="00020600040101010101" charset="-122"/>
            </a:rPr>
          </a:fld>
          <a:endParaRPr lang="en-US" altLang="en-US" sz="2400" b="0" i="0" u="none" strike="noStrike">
            <a:solidFill>
              <a:schemeClr val="bg1"/>
            </a:solidFill>
            <a:latin typeface="汉仪颜楷W" panose="00020600040101010101" charset="-122"/>
            <a:ea typeface="汉仪颜楷W" panose="00020600040101010101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10795</xdr:colOff>
      <xdr:row>0</xdr:row>
      <xdr:rowOff>635</xdr:rowOff>
    </xdr:from>
    <xdr:to>
      <xdr:col>19</xdr:col>
      <xdr:colOff>576580</xdr:colOff>
      <xdr:row>72</xdr:row>
      <xdr:rowOff>41910</xdr:rowOff>
    </xdr:to>
    <xdr:sp>
      <xdr:nvSpPr>
        <xdr:cNvPr id="2" name="矩形 1"/>
        <xdr:cNvSpPr/>
      </xdr:nvSpPr>
      <xdr:spPr>
        <a:xfrm>
          <a:off x="10795" y="635"/>
          <a:ext cx="13415010" cy="1238567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34</xdr:row>
      <xdr:rowOff>26670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68145" y="4854575"/>
          <a:ext cx="3397250" cy="10013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4" name="组合 102"/>
        <xdr:cNvGrpSpPr/>
      </xdr:nvGrpSpPr>
      <xdr:grpSpPr>
        <a:xfrm>
          <a:off x="1234440" y="995045"/>
          <a:ext cx="4880610" cy="735965"/>
          <a:chOff x="-48" y="701"/>
          <a:chExt cx="6845" cy="1248"/>
        </a:xfrm>
      </xdr:grpSpPr>
      <xdr:sp>
        <xdr:nvSpPr>
          <xdr:cNvPr id="5" name="矩形 4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6" name="文本框 5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7" name="文本框 6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8" name="组合 7"/>
        <xdr:cNvGrpSpPr/>
      </xdr:nvGrpSpPr>
      <xdr:grpSpPr>
        <a:xfrm>
          <a:off x="1567180" y="1898650"/>
          <a:ext cx="3405505" cy="692150"/>
          <a:chOff x="1212" y="2209"/>
          <a:chExt cx="4839" cy="1158"/>
        </a:xfrm>
      </xdr:grpSpPr>
      <xdr:sp>
        <xdr:nvSpPr>
          <xdr:cNvPr id="9" name="文本框 8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0" name="文本框 9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1" name="直接连接符 10"/>
        <xdr:cNvCxnSpPr/>
      </xdr:nvCxnSpPr>
      <xdr:spPr>
        <a:xfrm>
          <a:off x="6860540" y="2481580"/>
          <a:ext cx="0" cy="918654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498475</xdr:colOff>
      <xdr:row>11</xdr:row>
      <xdr:rowOff>22860</xdr:rowOff>
    </xdr:from>
    <xdr:to>
      <xdr:col>15</xdr:col>
      <xdr:colOff>367665</xdr:colOff>
      <xdr:row>24</xdr:row>
      <xdr:rowOff>23495</xdr:rowOff>
    </xdr:to>
    <xdr:grpSp>
      <xdr:nvGrpSpPr>
        <xdr:cNvPr id="12" name="组合 11"/>
        <xdr:cNvGrpSpPr/>
      </xdr:nvGrpSpPr>
      <xdr:grpSpPr>
        <a:xfrm>
          <a:off x="7261225" y="1908810"/>
          <a:ext cx="3250565" cy="2229485"/>
          <a:chOff x="8438" y="3702"/>
          <a:chExt cx="4612" cy="3720"/>
        </a:xfrm>
      </xdr:grpSpPr>
      <xdr:grpSp>
        <xdr:nvGrpSpPr>
          <xdr:cNvPr id="13" name="组合 32"/>
          <xdr:cNvGrpSpPr/>
        </xdr:nvGrpSpPr>
        <xdr:grpSpPr>
          <a:xfrm>
            <a:off x="8722" y="6083"/>
            <a:ext cx="4328" cy="1339"/>
            <a:chOff x="11008" y="5362"/>
            <a:chExt cx="4828" cy="1355"/>
          </a:xfrm>
        </xdr:grpSpPr>
        <xdr:cxnSp>
          <xdr:nvCxnSpPr>
            <xdr:cNvPr id="14" name="直接连接符 13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5" name="直接连接符 14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6" name="组合 34"/>
          <xdr:cNvGrpSpPr/>
        </xdr:nvGrpSpPr>
        <xdr:grpSpPr>
          <a:xfrm>
            <a:off x="8438" y="3702"/>
            <a:ext cx="3361" cy="3632"/>
            <a:chOff x="10730" y="2878"/>
            <a:chExt cx="3346" cy="3679"/>
          </a:xfrm>
        </xdr:grpSpPr>
        <xdr:sp>
          <xdr:nvSpPr>
            <xdr:cNvPr id="17" name="文本框 16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10977" y="6136"/>
              <a:ext cx="3099" cy="4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汉仪颜楷W" panose="00020600040101010101" charset="-122"/>
                  <a:ea typeface="汉仪颜楷W" panose="00020600040101010101" charset="-122"/>
                  <a:cs typeface="汉仪颜楷W" panose="00020600040101010101" charset="-122"/>
                  <a:sym typeface="Times New Roman" panose="02020603050405020304" pitchFamily="12"/>
                </a:rPr>
                <a:t>汉仪颜楷</a:t>
              </a:r>
              <a:r>
                <a:rPr lang="en-US" altLang="zh-CN" sz="1200" kern="100">
                  <a:latin typeface="汉仪颜楷W" panose="00020600040101010101" charset="-122"/>
                  <a:ea typeface="汉仪颜楷W" panose="00020600040101010101" charset="-122"/>
                  <a:cs typeface="汉仪颜楷W" panose="00020600040101010101" charset="-122"/>
                  <a:sym typeface="Times New Roman" panose="02020603050405020304" pitchFamily="12"/>
                </a:rPr>
                <a:t>W</a:t>
              </a:r>
              <a:endParaRPr lang="en-US" altLang="zh-CN" sz="1200" kern="100">
                <a:latin typeface="汉仪颜楷W" panose="00020600040101010101" charset="-122"/>
                <a:ea typeface="汉仪颜楷W" panose="00020600040101010101" charset="-122"/>
                <a:cs typeface="汉仪颜楷W" panose="00020600040101010101" charset="-122"/>
                <a:sym typeface="Times New Roman" panose="02020603050405020304" pitchFamily="12"/>
              </a:endParaRPr>
            </a:p>
          </xdr:txBody>
        </xdr:sp>
        <xdr:sp>
          <xdr:nvSpPr>
            <xdr:cNvPr id="19" name="文本框 18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0" name="文本框 19"/>
            <xdr:cNvSpPr txBox="1"/>
          </xdr:nvSpPr>
          <xdr:spPr>
            <a:xfrm>
              <a:off x="10887" y="4765"/>
              <a:ext cx="3052" cy="42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zh-CN" altLang="en-US" sz="1200" kern="100">
                  <a:latin typeface="汉仪旗黑-55简" panose="00020600040101010101" charset="-122"/>
                  <a:ea typeface="汉仪旗黑-55简" panose="00020600040101010101" charset="-122"/>
                  <a:cs typeface="汉仪旗黑-55简" panose="00020600040101010101" charset="-122"/>
                  <a:sym typeface="Times New Roman" panose="02020603050405020304" pitchFamily="12"/>
                </a:rPr>
                <a:t>汉仪旗黑</a:t>
              </a:r>
              <a:r>
                <a:rPr lang="en-US" altLang="zh-CN" sz="1200" kern="100">
                  <a:latin typeface="汉仪旗黑-55简" panose="00020600040101010101" charset="-122"/>
                  <a:ea typeface="汉仪旗黑-55简" panose="00020600040101010101" charset="-122"/>
                  <a:cs typeface="汉仪旗黑-55简" panose="00020600040101010101" charset="-122"/>
                  <a:sym typeface="Times New Roman" panose="02020603050405020304" pitchFamily="12"/>
                </a:rPr>
                <a:t> 55</a:t>
              </a:r>
              <a:r>
                <a:rPr lang="zh-CN" altLang="en-US" sz="1200" kern="100">
                  <a:latin typeface="汉仪旗黑-55简" panose="00020600040101010101" charset="-122"/>
                  <a:ea typeface="汉仪旗黑-55简" panose="00020600040101010101" charset="-122"/>
                  <a:cs typeface="汉仪旗黑-55简" panose="00020600040101010101" charset="-122"/>
                  <a:sym typeface="Times New Roman" panose="02020603050405020304" pitchFamily="12"/>
                </a:rPr>
                <a:t>简</a:t>
              </a:r>
              <a:endParaRPr lang="zh-CN" altLang="en-US" sz="1200" kern="100">
                <a:latin typeface="汉仪旗黑-55简" panose="00020600040101010101" charset="-122"/>
                <a:ea typeface="汉仪旗黑-55简" panose="00020600040101010101" charset="-122"/>
                <a:cs typeface="汉仪旗黑-55简" panose="00020600040101010101" charset="-122"/>
                <a:sym typeface="Times New Roman" panose="02020603050405020304" pitchFamily="12"/>
              </a:endParaRPr>
            </a:p>
          </xdr:txBody>
        </xdr:sp>
        <xdr:grpSp>
          <xdr:nvGrpSpPr>
            <xdr:cNvPr id="21" name="组合 20"/>
            <xdr:cNvGrpSpPr/>
          </xdr:nvGrpSpPr>
          <xdr:grpSpPr>
            <a:xfrm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2" name="文本框 21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23" name="文本框 22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zh-CN"/>
                </a:defPPr>
                <a:lvl1pPr marL="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latin typeface="+mn-lt"/>
                    <a:ea typeface="+mn-ea"/>
                    <a:cs typeface="+mn-cs"/>
                  </a:defRPr>
                </a:lvl9pPr>
              </a:lstStyle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24" name="组合 69"/>
        <xdr:cNvGrpSpPr/>
      </xdr:nvGrpSpPr>
      <xdr:grpSpPr>
        <a:xfrm>
          <a:off x="1637030" y="2733675"/>
          <a:ext cx="3286125" cy="597535"/>
          <a:chOff x="7139" y="3569"/>
          <a:chExt cx="4652" cy="1008"/>
        </a:xfrm>
      </xdr:grpSpPr>
      <xdr:sp>
        <xdr:nvSpPr>
          <xdr:cNvPr id="25" name="文本框 24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6" name="文本框 25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27" name="组合 77"/>
        <xdr:cNvGrpSpPr/>
      </xdr:nvGrpSpPr>
      <xdr:grpSpPr>
        <a:xfrm>
          <a:off x="1625600" y="4343400"/>
          <a:ext cx="3881120" cy="601980"/>
          <a:chOff x="7127" y="5903"/>
          <a:chExt cx="5482" cy="1014"/>
        </a:xfrm>
      </xdr:grpSpPr>
      <xdr:sp>
        <xdr:nvSpPr>
          <xdr:cNvPr id="28" name="文本框 27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29" name="文本框 28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0</xdr:rowOff>
    </xdr:to>
    <xdr:pic>
      <xdr:nvPicPr>
        <xdr:cNvPr id="30" name="图片 29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748155" y="3388995"/>
          <a:ext cx="4495165" cy="55435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283210</xdr:colOff>
      <xdr:row>35</xdr:row>
      <xdr:rowOff>124460</xdr:rowOff>
    </xdr:from>
    <xdr:to>
      <xdr:col>7</xdr:col>
      <xdr:colOff>188595</xdr:colOff>
      <xdr:row>38</xdr:row>
      <xdr:rowOff>41910</xdr:rowOff>
    </xdr:to>
    <xdr:grpSp>
      <xdr:nvGrpSpPr>
        <xdr:cNvPr id="31" name="组合 77"/>
        <xdr:cNvGrpSpPr/>
      </xdr:nvGrpSpPr>
      <xdr:grpSpPr>
        <a:xfrm>
          <a:off x="1635760" y="6125210"/>
          <a:ext cx="3286760" cy="431800"/>
          <a:chOff x="7138" y="5903"/>
          <a:chExt cx="4651" cy="734"/>
        </a:xfrm>
      </xdr:grpSpPr>
      <xdr:sp>
        <xdr:nvSpPr>
          <xdr:cNvPr id="32" name="文本框 31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3" name="文本框 32"/>
          <xdr:cNvSpPr txBox="1"/>
        </xdr:nvSpPr>
        <xdr:spPr>
          <a:xfrm>
            <a:off x="7196" y="6296"/>
            <a:ext cx="4593" cy="3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、下拉选择学习科目，下拉选择是否完成。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279400</xdr:colOff>
      <xdr:row>52</xdr:row>
      <xdr:rowOff>168910</xdr:rowOff>
    </xdr:from>
    <xdr:to>
      <xdr:col>7</xdr:col>
      <xdr:colOff>188595</xdr:colOff>
      <xdr:row>56</xdr:row>
      <xdr:rowOff>33020</xdr:rowOff>
    </xdr:to>
    <xdr:grpSp>
      <xdr:nvGrpSpPr>
        <xdr:cNvPr id="34" name="组合 77"/>
        <xdr:cNvGrpSpPr/>
      </xdr:nvGrpSpPr>
      <xdr:grpSpPr>
        <a:xfrm>
          <a:off x="1631950" y="9084310"/>
          <a:ext cx="3290570" cy="549910"/>
          <a:chOff x="7133" y="5903"/>
          <a:chExt cx="4657" cy="949"/>
        </a:xfrm>
      </xdr:grpSpPr>
      <xdr:sp>
        <xdr:nvSpPr>
          <xdr:cNvPr id="35" name="文本框 34"/>
          <xdr:cNvSpPr txBox="1"/>
        </xdr:nvSpPr>
        <xdr:spPr>
          <a:xfrm>
            <a:off x="7133" y="5903"/>
            <a:ext cx="4230" cy="42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36" name="文本框 35"/>
          <xdr:cNvSpPr txBox="1"/>
        </xdr:nvSpPr>
        <xdr:spPr>
          <a:xfrm>
            <a:off x="7197" y="6295"/>
            <a:ext cx="4593" cy="55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、今日学习计划自动生成。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、每个科目最多每日设置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4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个计划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469900</xdr:colOff>
      <xdr:row>42</xdr:row>
      <xdr:rowOff>160655</xdr:rowOff>
    </xdr:from>
    <xdr:to>
      <xdr:col>16</xdr:col>
      <xdr:colOff>87630</xdr:colOff>
      <xdr:row>51</xdr:row>
      <xdr:rowOff>69850</xdr:rowOff>
    </xdr:to>
    <xdr:grpSp>
      <xdr:nvGrpSpPr>
        <xdr:cNvPr id="37" name="组合 36"/>
        <xdr:cNvGrpSpPr/>
      </xdr:nvGrpSpPr>
      <xdr:grpSpPr>
        <a:xfrm>
          <a:off x="7232650" y="7361555"/>
          <a:ext cx="3675380" cy="1452245"/>
          <a:chOff x="8434" y="9476"/>
          <a:chExt cx="5232" cy="2424"/>
        </a:xfrm>
      </xdr:grpSpPr>
      <xdr:grpSp>
        <xdr:nvGrpSpPr>
          <xdr:cNvPr id="38" name="组合 61"/>
          <xdr:cNvGrpSpPr/>
        </xdr:nvGrpSpPr>
        <xdr:grpSpPr>
          <a:xfrm>
            <a:off x="8434" y="9476"/>
            <a:ext cx="3323" cy="1212"/>
            <a:chOff x="1213" y="2210"/>
            <a:chExt cx="3309" cy="1228"/>
          </a:xfrm>
        </xdr:grpSpPr>
        <xdr:sp>
          <xdr:nvSpPr>
            <xdr:cNvPr id="39" name="文本框 38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0" name="文本框 39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sp>
        <xdr:nvSpPr>
          <xdr:cNvPr id="41" name="文本框 40"/>
          <xdr:cNvSpPr txBox="1"/>
        </xdr:nvSpPr>
        <xdr:spPr>
          <a:xfrm>
            <a:off x="8439" y="10619"/>
            <a:ext cx="5227" cy="1281"/>
          </a:xfrm>
          <a:prstGeom prst="rect">
            <a:avLst/>
          </a:prstGeom>
          <a:noFill/>
        </xdr:spPr>
        <xdr:txBody>
          <a:bodyPr wrap="square" rtlCol="0"/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图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标</a:t>
            </a:r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：</a:t>
            </a:r>
            <a:endParaRPr lang="zh-CN" altLang="en-US" sz="26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  <a:p>
            <a:pPr marL="0" algn="l" eaLnBrk="1"/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模板中使用的图标来源于【稻壳图标】，仅限于个人学习、研究或欣赏目的使用，</a:t>
            </a:r>
            <a:r>
              <a:rPr sz="9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如需商用请您自行向版权方购买、获取商用版权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rPr>
              <a:t>。</a:t>
            </a:r>
            <a:endParaRPr lang="zh-CN" altLang="en-US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endParaRPr>
          </a:p>
          <a:p>
            <a:pPr marL="0" algn="l" eaLnBrk="1"/>
            <a:endParaRPr lang="zh-CN" altLang="en-US" sz="1200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534035</xdr:colOff>
      <xdr:row>30</xdr:row>
      <xdr:rowOff>171450</xdr:rowOff>
    </xdr:from>
    <xdr:to>
      <xdr:col>16</xdr:col>
      <xdr:colOff>83185</xdr:colOff>
      <xdr:row>38</xdr:row>
      <xdr:rowOff>199390</xdr:rowOff>
    </xdr:to>
    <xdr:sp>
      <xdr:nvSpPr>
        <xdr:cNvPr id="47" name="文本框 46"/>
        <xdr:cNvSpPr txBox="1"/>
      </xdr:nvSpPr>
      <xdr:spPr>
        <a:xfrm>
          <a:off x="7296785" y="5314950"/>
          <a:ext cx="3606800" cy="1371600"/>
        </a:xfrm>
        <a:prstGeom prst="rect">
          <a:avLst/>
        </a:prstGeom>
        <a:noFill/>
      </xdr:spPr>
      <xdr:txBody>
        <a:bodyPr wrap="square" rtlCol="0"/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  <a:spcAft>
              <a:spcPts val="600"/>
            </a:spcAft>
          </a:pPr>
          <a:r>
            <a:rPr lang="zh-CN" altLang="en-US"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8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120000"/>
            </a:lnSpc>
          </a:pPr>
          <a:r>
            <a:rPr sz="9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  <a:p>
          <a:pPr marL="39370" algn="l" fontAlgn="auto">
            <a:lnSpc>
              <a:spcPct val="120000"/>
            </a:lnSpc>
          </a:pPr>
          <a:endParaRPr lang="zh-CN" altLang="en-US" sz="9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2</xdr:col>
      <xdr:colOff>457835</xdr:colOff>
      <xdr:row>38</xdr:row>
      <xdr:rowOff>180975</xdr:rowOff>
    </xdr:from>
    <xdr:to>
      <xdr:col>7</xdr:col>
      <xdr:colOff>212725</xdr:colOff>
      <xdr:row>49</xdr:row>
      <xdr:rowOff>104775</xdr:rowOff>
    </xdr:to>
    <xdr:pic>
      <xdr:nvPicPr>
        <xdr:cNvPr id="51" name="图片 50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810385" y="6686550"/>
          <a:ext cx="3136265" cy="1819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3"/>
  <sheetViews>
    <sheetView showGridLines="0" workbookViewId="0">
      <selection activeCell="AC22" sqref="AC22"/>
    </sheetView>
  </sheetViews>
  <sheetFormatPr defaultColWidth="9" defaultRowHeight="24.95" customHeight="1"/>
  <cols>
    <col min="1" max="1" width="2.25" style="3" customWidth="1"/>
    <col min="2" max="2" width="4.25" style="4" customWidth="1"/>
    <col min="3" max="9" width="4" style="4" customWidth="1"/>
    <col min="10" max="10" width="3.75" style="4" customWidth="1"/>
    <col min="11" max="11" width="1.25" style="4" customWidth="1"/>
    <col min="12" max="12" width="2.625" style="4" customWidth="1"/>
    <col min="13" max="13" width="15.625" style="4" customWidth="1"/>
    <col min="14" max="14" width="3.625" style="4" customWidth="1"/>
    <col min="15" max="15" width="15.625" style="4" customWidth="1"/>
    <col min="16" max="16" width="3.625" style="4" customWidth="1"/>
    <col min="17" max="17" width="2.625" style="4" customWidth="1"/>
    <col min="18" max="18" width="1.25" style="4" customWidth="1"/>
    <col min="19" max="19" width="2.625" style="4" customWidth="1"/>
    <col min="20" max="20" width="13.75" style="4" customWidth="1"/>
    <col min="21" max="21" width="12.75" style="4" customWidth="1"/>
    <col min="22" max="22" width="18.875" style="4" customWidth="1"/>
    <col min="23" max="23" width="10.875" style="4" customWidth="1"/>
    <col min="24" max="24" width="11.25" style="4" customWidth="1"/>
    <col min="25" max="25" width="6.25" style="4" customWidth="1"/>
    <col min="26" max="26" width="3.625" style="4" customWidth="1"/>
    <col min="27" max="27" width="3.125" style="4" customWidth="1"/>
    <col min="28" max="28" width="9" style="4"/>
    <col min="29" max="29" width="11.875" style="4"/>
    <col min="30" max="30" width="10.125" style="4" customWidth="1"/>
    <col min="31" max="31" width="2.875" style="4" customWidth="1"/>
    <col min="32" max="32" width="10.25" style="4" customWidth="1"/>
    <col min="33" max="33" width="11" style="4" customWidth="1"/>
    <col min="34" max="34" width="9" style="4"/>
    <col min="35" max="35" width="7.5" style="5" customWidth="1"/>
    <col min="36" max="36" width="10.5" style="5" customWidth="1"/>
    <col min="37" max="16384" width="9" style="4"/>
  </cols>
  <sheetData>
    <row r="1" s="3" customFormat="1" ht="23.1" customHeight="1" spans="1:36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I1" s="56"/>
      <c r="AJ1" s="56"/>
    </row>
    <row r="2" ht="11.1" customHeight="1" spans="1:26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8"/>
    </row>
    <row r="3" customHeight="1" spans="1:26">
      <c r="A3" s="8"/>
      <c r="B3" s="9"/>
      <c r="C3" s="10" t="s">
        <v>0</v>
      </c>
      <c r="D3" s="10"/>
      <c r="E3" s="10"/>
      <c r="F3" s="10"/>
      <c r="G3" s="10"/>
      <c r="H3" s="10"/>
      <c r="I3" s="10"/>
      <c r="J3" s="10"/>
      <c r="K3" s="10"/>
      <c r="L3" s="10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8"/>
    </row>
    <row r="4" customHeight="1" spans="1:26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8"/>
    </row>
    <row r="5" customHeight="1" spans="1:26">
      <c r="A5" s="8"/>
      <c r="B5" s="9"/>
      <c r="C5" s="11" t="s">
        <v>1</v>
      </c>
      <c r="D5" s="11"/>
      <c r="E5" s="11"/>
      <c r="F5" s="11"/>
      <c r="G5" s="11"/>
      <c r="H5" s="11"/>
      <c r="I5" s="11"/>
      <c r="J5" s="11"/>
      <c r="K5" s="11"/>
      <c r="L5" s="11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8"/>
    </row>
    <row r="6" ht="30" customHeight="1" spans="1:26">
      <c r="A6" s="8"/>
      <c r="B6" s="9"/>
      <c r="C6" s="12" t="s">
        <v>2</v>
      </c>
      <c r="D6" s="12"/>
      <c r="E6" s="12"/>
      <c r="F6" s="12"/>
      <c r="G6" s="13">
        <f ca="1">AC12-TODAY()</f>
        <v>132</v>
      </c>
      <c r="H6" s="13"/>
      <c r="I6" s="30" t="s">
        <v>3</v>
      </c>
      <c r="J6" s="14"/>
      <c r="K6" s="14"/>
      <c r="L6" s="14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</row>
    <row r="7" ht="23.1" customHeight="1" spans="1:26">
      <c r="A7" s="8"/>
      <c r="B7" s="9"/>
      <c r="C7" s="14"/>
      <c r="D7" s="14"/>
      <c r="E7" s="14"/>
      <c r="F7" s="14"/>
      <c r="G7" s="14"/>
      <c r="H7" s="14"/>
      <c r="I7" s="14"/>
      <c r="J7" s="14"/>
      <c r="K7" s="14"/>
      <c r="L7" s="14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8"/>
    </row>
    <row r="8" s="3" customFormat="1" ht="9" customHeight="1" spans="1:36">
      <c r="A8" s="8"/>
      <c r="B8" s="8"/>
      <c r="C8" s="8"/>
      <c r="D8" s="8"/>
      <c r="E8" s="8"/>
      <c r="F8" s="8"/>
      <c r="G8" s="8"/>
      <c r="H8" s="8"/>
      <c r="I8" s="31"/>
      <c r="J8" s="32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I8" s="56"/>
      <c r="AJ8" s="56"/>
    </row>
    <row r="9" ht="12" customHeight="1" spans="1:26">
      <c r="A9" s="8"/>
      <c r="B9" s="15"/>
      <c r="C9" s="16"/>
      <c r="D9" s="16"/>
      <c r="E9" s="16"/>
      <c r="F9" s="17"/>
      <c r="G9" s="16"/>
      <c r="H9" s="18"/>
      <c r="I9" s="18"/>
      <c r="J9" s="33"/>
      <c r="K9" s="8"/>
      <c r="L9" s="18"/>
      <c r="M9" s="18"/>
      <c r="N9" s="18"/>
      <c r="O9" s="18"/>
      <c r="P9" s="18"/>
      <c r="Q9" s="18"/>
      <c r="R9" s="8"/>
      <c r="S9" s="18"/>
      <c r="T9" s="18"/>
      <c r="U9" s="18"/>
      <c r="V9" s="18"/>
      <c r="W9" s="33"/>
      <c r="X9" s="33"/>
      <c r="Y9" s="33"/>
      <c r="Z9" s="8"/>
    </row>
    <row r="10" customHeight="1" spans="1:26">
      <c r="A10" s="8"/>
      <c r="B10" s="15"/>
      <c r="C10" s="19">
        <f ca="1">YEAR(TODAY())</f>
        <v>2023</v>
      </c>
      <c r="D10" s="19"/>
      <c r="E10" s="19" t="s">
        <v>4</v>
      </c>
      <c r="F10" s="20">
        <f ca="1">MONTH(TODAY())</f>
        <v>8</v>
      </c>
      <c r="G10" s="19" t="s">
        <v>5</v>
      </c>
      <c r="H10" s="21"/>
      <c r="I10" s="18"/>
      <c r="J10" s="33"/>
      <c r="K10" s="8"/>
      <c r="L10" s="18"/>
      <c r="M10" s="34" t="s">
        <v>6</v>
      </c>
      <c r="N10" s="34"/>
      <c r="O10" s="34"/>
      <c r="P10" s="18"/>
      <c r="Q10" s="18"/>
      <c r="R10" s="8"/>
      <c r="S10" s="18"/>
      <c r="T10" s="34" t="s">
        <v>7</v>
      </c>
      <c r="U10" s="34"/>
      <c r="V10" s="34"/>
      <c r="W10" s="43" t="s">
        <v>8</v>
      </c>
      <c r="X10" s="43"/>
      <c r="Y10" s="33"/>
      <c r="Z10" s="8"/>
    </row>
    <row r="11" ht="6" customHeight="1" spans="1:26">
      <c r="A11" s="8"/>
      <c r="B11" s="15"/>
      <c r="C11" s="22"/>
      <c r="D11" s="22"/>
      <c r="E11" s="22"/>
      <c r="F11" s="23"/>
      <c r="G11" s="22"/>
      <c r="H11" s="18"/>
      <c r="I11" s="18"/>
      <c r="J11" s="33"/>
      <c r="K11" s="8"/>
      <c r="L11" s="18"/>
      <c r="M11" s="9"/>
      <c r="N11" s="9"/>
      <c r="O11" s="9"/>
      <c r="P11" s="9"/>
      <c r="Q11" s="18"/>
      <c r="R11" s="8"/>
      <c r="S11" s="18"/>
      <c r="T11" s="18"/>
      <c r="U11" s="18"/>
      <c r="V11" s="18"/>
      <c r="W11" s="33"/>
      <c r="X11" s="33"/>
      <c r="Y11" s="33"/>
      <c r="Z11" s="8"/>
    </row>
    <row r="12" customHeight="1" spans="1:29">
      <c r="A12" s="8"/>
      <c r="B12" s="15"/>
      <c r="C12" s="24" t="s">
        <v>9</v>
      </c>
      <c r="D12" s="24" t="s">
        <v>10</v>
      </c>
      <c r="E12" s="24" t="s">
        <v>11</v>
      </c>
      <c r="F12" s="24" t="s">
        <v>12</v>
      </c>
      <c r="G12" s="24" t="s">
        <v>13</v>
      </c>
      <c r="H12" s="24" t="s">
        <v>14</v>
      </c>
      <c r="I12" s="24" t="s">
        <v>15</v>
      </c>
      <c r="J12" s="33"/>
      <c r="K12" s="8"/>
      <c r="L12" s="18"/>
      <c r="M12" s="35" t="s">
        <v>16</v>
      </c>
      <c r="N12" s="35"/>
      <c r="O12" s="35" t="s">
        <v>17</v>
      </c>
      <c r="P12" s="35"/>
      <c r="Q12" s="18"/>
      <c r="R12" s="8"/>
      <c r="S12" s="18"/>
      <c r="T12" s="44" t="s">
        <v>18</v>
      </c>
      <c r="U12" s="44" t="s">
        <v>19</v>
      </c>
      <c r="V12" s="44" t="s">
        <v>20</v>
      </c>
      <c r="W12" s="44" t="s">
        <v>21</v>
      </c>
      <c r="X12" s="45" t="s">
        <v>22</v>
      </c>
      <c r="Y12" s="33"/>
      <c r="Z12" s="8"/>
      <c r="AB12" s="4" t="s">
        <v>23</v>
      </c>
      <c r="AC12" s="48">
        <v>45285</v>
      </c>
    </row>
    <row r="13" customHeight="1" spans="2:29">
      <c r="B13" s="15"/>
      <c r="C13" s="25">
        <f ca="1">DATE(C10,F10,1)-WEEKDAY(DATE(C10,F10,1),2)</f>
        <v>45137</v>
      </c>
      <c r="D13" s="25">
        <f ca="1" t="shared" ref="D13:I13" si="0">C13+1</f>
        <v>45138</v>
      </c>
      <c r="E13" s="25">
        <f ca="1" t="shared" si="0"/>
        <v>45139</v>
      </c>
      <c r="F13" s="25">
        <f ca="1" t="shared" si="0"/>
        <v>45140</v>
      </c>
      <c r="G13" s="25">
        <f ca="1" t="shared" si="0"/>
        <v>45141</v>
      </c>
      <c r="H13" s="25">
        <f ca="1" t="shared" si="0"/>
        <v>45142</v>
      </c>
      <c r="I13" s="25">
        <f ca="1" t="shared" si="0"/>
        <v>45143</v>
      </c>
      <c r="J13" s="33"/>
      <c r="K13" s="8"/>
      <c r="L13" s="18"/>
      <c r="M13" s="36">
        <f ca="1" t="array" ref="M13">INDEX(V:V,SMALL(IF(($U$13:$U$20000="英语")*($T$13:$T$20000=TODAY()),ROW($T$13:$X$20000),4^8),ROW(1:1)))</f>
        <v>0</v>
      </c>
      <c r="N13" s="37">
        <f ca="1" t="array" ref="N13">INDEX(W:W,SMALL(IF(($U$13:$U$20000="英语")*($T$13:$T$20000=TODAY()),ROW($T$13:$X$20000),4^8),ROW(1:1)))</f>
        <v>0</v>
      </c>
      <c r="O13" s="38">
        <f ca="1" t="array" ref="O13">INDEX(V:V,SMALL(IF(($U$13:$U$20000="数学")*($T$13:$T$20000=TODAY()),ROW($T$13:$X$20000),4^8),ROW(1:1)))</f>
        <v>0</v>
      </c>
      <c r="P13" s="39">
        <f ca="1" t="array" ref="P13">INDEX(W:W,SMALL(IF(($U$13:$U$20000="数学")*($T$13:$T$20000=TODAY()),ROW($T$13:$X$20000),4^8),ROW(1:1)))</f>
        <v>0</v>
      </c>
      <c r="Q13" s="18"/>
      <c r="R13" s="8"/>
      <c r="S13" s="18"/>
      <c r="T13" s="46">
        <v>45209</v>
      </c>
      <c r="U13" s="40" t="s">
        <v>24</v>
      </c>
      <c r="V13" s="40" t="s">
        <v>25</v>
      </c>
      <c r="W13" s="47" t="s">
        <v>26</v>
      </c>
      <c r="X13" s="40"/>
      <c r="Y13" s="33"/>
      <c r="Z13" s="8"/>
      <c r="AB13" s="49" t="s">
        <v>27</v>
      </c>
      <c r="AC13" s="49"/>
    </row>
    <row r="14" customHeight="1" spans="2:34">
      <c r="B14" s="15"/>
      <c r="C14" s="25">
        <f ca="1" t="shared" ref="C14:C18" si="1">I13+1</f>
        <v>45144</v>
      </c>
      <c r="D14" s="25">
        <f ca="1" t="shared" ref="D14:I14" si="2">C14+1</f>
        <v>45145</v>
      </c>
      <c r="E14" s="25">
        <f ca="1" t="shared" si="2"/>
        <v>45146</v>
      </c>
      <c r="F14" s="25">
        <f ca="1" t="shared" si="2"/>
        <v>45147</v>
      </c>
      <c r="G14" s="25">
        <f ca="1" t="shared" si="2"/>
        <v>45148</v>
      </c>
      <c r="H14" s="25">
        <f ca="1" t="shared" si="2"/>
        <v>45149</v>
      </c>
      <c r="I14" s="25">
        <f ca="1" t="shared" si="2"/>
        <v>45150</v>
      </c>
      <c r="J14" s="33"/>
      <c r="K14" s="8"/>
      <c r="L14" s="18"/>
      <c r="M14" s="36">
        <f ca="1" t="array" ref="M14">INDEX(V:V,SMALL(IF(($U$13:$U$20000="英语")*($T$13:$T$20000=TODAY()),ROW($T$13:$X$20000),4^8),ROW(2:2)))</f>
        <v>0</v>
      </c>
      <c r="N14" s="37">
        <f ca="1" t="array" ref="N14">INDEX(W:W,SMALL(IF(($U$13:$U$20000="英语")*($T$13:$T$20000=TODAY()),ROW($T$13:$X$20000),4^8),ROW(2:2)))</f>
        <v>0</v>
      </c>
      <c r="O14" s="38">
        <f ca="1" t="array" ref="O14">INDEX(V:V,SMALL(IF(($U$13:$U$20000="数学")*($T$13:$T$20000=TODAY()),ROW($T$13:$X$20000),4^8),ROW(2:2)))</f>
        <v>0</v>
      </c>
      <c r="P14" s="39">
        <f ca="1" t="array" ref="P14">INDEX(W:W,SMALL(IF(($U$13:$U$20000="数学")*($T$13:$T$20000=TODAY()),ROW($T$13:$X$20000),4^8),ROW(2:2)))</f>
        <v>0</v>
      </c>
      <c r="Q14" s="18"/>
      <c r="R14" s="8"/>
      <c r="S14" s="18"/>
      <c r="T14" s="46">
        <v>45210</v>
      </c>
      <c r="U14" s="40" t="s">
        <v>24</v>
      </c>
      <c r="V14" s="40" t="s">
        <v>28</v>
      </c>
      <c r="W14" s="47" t="s">
        <v>26</v>
      </c>
      <c r="X14" s="40"/>
      <c r="Y14" s="33"/>
      <c r="Z14" s="8"/>
      <c r="AB14" s="50" t="s">
        <v>18</v>
      </c>
      <c r="AC14" s="50" t="s">
        <v>29</v>
      </c>
      <c r="AD14" s="50" t="s">
        <v>30</v>
      </c>
      <c r="AF14" s="50" t="s">
        <v>19</v>
      </c>
      <c r="AG14" s="50" t="s">
        <v>29</v>
      </c>
      <c r="AH14" s="50" t="s">
        <v>30</v>
      </c>
    </row>
    <row r="15" customHeight="1" spans="2:36">
      <c r="B15" s="15"/>
      <c r="C15" s="25">
        <f ca="1" t="shared" si="1"/>
        <v>45151</v>
      </c>
      <c r="D15" s="25">
        <f ca="1" t="shared" ref="D15:I15" si="3">C15+1</f>
        <v>45152</v>
      </c>
      <c r="E15" s="25">
        <f ca="1" t="shared" si="3"/>
        <v>45153</v>
      </c>
      <c r="F15" s="25">
        <f ca="1" t="shared" si="3"/>
        <v>45154</v>
      </c>
      <c r="G15" s="25">
        <f ca="1" t="shared" si="3"/>
        <v>45155</v>
      </c>
      <c r="H15" s="25">
        <f ca="1" t="shared" si="3"/>
        <v>45156</v>
      </c>
      <c r="I15" s="25">
        <f ca="1" t="shared" si="3"/>
        <v>45157</v>
      </c>
      <c r="J15" s="33"/>
      <c r="K15" s="8"/>
      <c r="L15" s="18"/>
      <c r="M15" s="36">
        <f ca="1" t="array" ref="M15">INDEX(V:V,SMALL(IF(($U$13:$U$20000="英语")*($T$13:$T$20000=TODAY()),ROW($T$13:$X$20000),4^8),ROW(3:3)))</f>
        <v>0</v>
      </c>
      <c r="N15" s="37">
        <f ca="1" t="array" ref="N15">INDEX(W:W,SMALL(IF(($U$13:$U$20000="英语")*($T$13:$T$20000=TODAY()),ROW($T$13:$X$20000),4^8),ROW(3:3)))</f>
        <v>0</v>
      </c>
      <c r="O15" s="38">
        <f ca="1" t="array" ref="O15">INDEX(V:V,SMALL(IF(($U$13:$U$20000="数学")*($T$13:$T$20000=TODAY()),ROW($T$13:$X$20000),4^8),ROW(3:3)))</f>
        <v>0</v>
      </c>
      <c r="P15" s="39">
        <f ca="1" t="array" ref="P15">INDEX(W:W,SMALL(IF(($U$13:$U$20000="数学")*($T$13:$T$20000=TODAY()),ROW($T$13:$X$20000),4^8),ROW(3:3)))</f>
        <v>0</v>
      </c>
      <c r="Q15" s="18"/>
      <c r="R15" s="8"/>
      <c r="S15" s="18"/>
      <c r="T15" s="46">
        <v>45211</v>
      </c>
      <c r="U15" s="40" t="s">
        <v>31</v>
      </c>
      <c r="V15" s="40" t="s">
        <v>32</v>
      </c>
      <c r="W15" s="47" t="s">
        <v>26</v>
      </c>
      <c r="X15" s="40"/>
      <c r="Y15" s="33"/>
      <c r="Z15" s="8"/>
      <c r="AB15" s="51">
        <f ca="1">TODAY()-WEEKDAY(TODAY(),2)+1</f>
        <v>45152</v>
      </c>
      <c r="AC15" s="52">
        <f ca="1">COUNTIF($T$13:$T$20000,AB15)</f>
        <v>0</v>
      </c>
      <c r="AD15" s="52">
        <f ca="1">COUNTIFS($T$13:$T$20000,AB15,$W$13:$W$20000,"☑")</f>
        <v>0</v>
      </c>
      <c r="AF15" s="53" t="s">
        <v>24</v>
      </c>
      <c r="AG15" s="53">
        <f>COUNTIF($U$13:$U$20000,AF15)</f>
        <v>10</v>
      </c>
      <c r="AH15" s="53">
        <f>COUNTIFS($U$13:$U$20000,AF15,$W$13:$W$20000,"☑")</f>
        <v>4</v>
      </c>
      <c r="AI15" s="57">
        <f>AH15/AG15</f>
        <v>0.4</v>
      </c>
      <c r="AJ15" s="57">
        <f>1-AI15</f>
        <v>0.6</v>
      </c>
    </row>
    <row r="16" customHeight="1" spans="2:36">
      <c r="B16" s="15"/>
      <c r="C16" s="25">
        <f ca="1" t="shared" si="1"/>
        <v>45158</v>
      </c>
      <c r="D16" s="25">
        <f ca="1" t="shared" ref="D16:I16" si="4">C16+1</f>
        <v>45159</v>
      </c>
      <c r="E16" s="25">
        <f ca="1" t="shared" si="4"/>
        <v>45160</v>
      </c>
      <c r="F16" s="25">
        <f ca="1" t="shared" si="4"/>
        <v>45161</v>
      </c>
      <c r="G16" s="25">
        <f ca="1" t="shared" si="4"/>
        <v>45162</v>
      </c>
      <c r="H16" s="25">
        <f ca="1" t="shared" si="4"/>
        <v>45163</v>
      </c>
      <c r="I16" s="25">
        <f ca="1" t="shared" si="4"/>
        <v>45164</v>
      </c>
      <c r="J16" s="33"/>
      <c r="K16" s="8"/>
      <c r="L16" s="18"/>
      <c r="M16" s="36">
        <f ca="1" t="array" ref="M16">INDEX(V:V,SMALL(IF(($U$13:$U$20000="英语")*($T$13:$T$20000=TODAY()),ROW($T$13:$X$20000),4^8),ROW(4:4)))</f>
        <v>0</v>
      </c>
      <c r="N16" s="37">
        <f ca="1" t="array" ref="N16">INDEX(W:W,SMALL(IF(($U$13:$U$20000="英语")*($T$13:$T$20000=TODAY()),ROW($T$13:$X$20000),4^8),ROW(4:4)))</f>
        <v>0</v>
      </c>
      <c r="O16" s="38">
        <f ca="1" t="array" ref="O16">INDEX(V:V,SMALL(IF(($U$13:$U$20000="数学")*($T$13:$T$20000=TODAY()),ROW($T$13:$X$20000),4^8),ROW(4:4)))</f>
        <v>0</v>
      </c>
      <c r="P16" s="39">
        <f ca="1" t="array" ref="P16">INDEX(W:W,SMALL(IF(($U$13:$U$20000="数学")*($T$13:$T$20000=TODAY()),ROW($T$13:$X$20000),4^8),ROW(4:4)))</f>
        <v>0</v>
      </c>
      <c r="Q16" s="18"/>
      <c r="R16" s="8"/>
      <c r="S16" s="18"/>
      <c r="T16" s="46">
        <v>45211</v>
      </c>
      <c r="U16" s="40" t="s">
        <v>33</v>
      </c>
      <c r="V16" s="40" t="s">
        <v>34</v>
      </c>
      <c r="W16" s="47" t="s">
        <v>35</v>
      </c>
      <c r="X16" s="40"/>
      <c r="Y16" s="33"/>
      <c r="Z16" s="8"/>
      <c r="AB16" s="54">
        <f ca="1">AB15+1</f>
        <v>45153</v>
      </c>
      <c r="AC16" s="52">
        <f ca="1" t="shared" ref="AC16:AC21" si="5">COUNTIF($T$13:$T$20000,AB16)</f>
        <v>0</v>
      </c>
      <c r="AD16" s="52">
        <f ca="1" t="shared" ref="AD16:AD21" si="6">COUNTIFS($T$13:$T$20000,AB16,$W$13:$W$20000,"☑")</f>
        <v>0</v>
      </c>
      <c r="AF16" s="53" t="s">
        <v>31</v>
      </c>
      <c r="AG16" s="53">
        <f>COUNTIF($U$13:$U$20000,AF16)</f>
        <v>6</v>
      </c>
      <c r="AH16" s="53">
        <f>COUNTIFS($U$13:$U$20000,AF16,$W$13:$W$20000,"☑")</f>
        <v>4</v>
      </c>
      <c r="AI16" s="57">
        <f>AH16/AG16</f>
        <v>0.666666666666667</v>
      </c>
      <c r="AJ16" s="57">
        <f>1-AI16</f>
        <v>0.333333333333333</v>
      </c>
    </row>
    <row r="17" customHeight="1" spans="2:36">
      <c r="B17" s="15"/>
      <c r="C17" s="25">
        <f ca="1" t="shared" si="1"/>
        <v>45165</v>
      </c>
      <c r="D17" s="25">
        <f ca="1" t="shared" ref="D17:I17" si="7">C17+1</f>
        <v>45166</v>
      </c>
      <c r="E17" s="25">
        <f ca="1" t="shared" si="7"/>
        <v>45167</v>
      </c>
      <c r="F17" s="25">
        <f ca="1" t="shared" si="7"/>
        <v>45168</v>
      </c>
      <c r="G17" s="25">
        <f ca="1" t="shared" si="7"/>
        <v>45169</v>
      </c>
      <c r="H17" s="25">
        <f ca="1" t="shared" si="7"/>
        <v>45170</v>
      </c>
      <c r="I17" s="25">
        <f ca="1" t="shared" si="7"/>
        <v>45171</v>
      </c>
      <c r="J17" s="33"/>
      <c r="K17" s="8"/>
      <c r="L17" s="18"/>
      <c r="M17" s="35" t="s">
        <v>33</v>
      </c>
      <c r="N17" s="35"/>
      <c r="O17" s="35" t="s">
        <v>36</v>
      </c>
      <c r="P17" s="35"/>
      <c r="Q17" s="18"/>
      <c r="R17" s="8"/>
      <c r="S17" s="18"/>
      <c r="T17" s="46">
        <v>45213</v>
      </c>
      <c r="U17" s="40" t="s">
        <v>36</v>
      </c>
      <c r="V17" s="40" t="s">
        <v>37</v>
      </c>
      <c r="W17" s="47" t="s">
        <v>26</v>
      </c>
      <c r="X17" s="40"/>
      <c r="Y17" s="33"/>
      <c r="Z17" s="8"/>
      <c r="AB17" s="54">
        <f ca="1" t="shared" ref="AB17:AB21" si="8">AB16+1</f>
        <v>45154</v>
      </c>
      <c r="AC17" s="52">
        <f ca="1" t="shared" si="5"/>
        <v>0</v>
      </c>
      <c r="AD17" s="52">
        <f ca="1" t="shared" si="6"/>
        <v>0</v>
      </c>
      <c r="AF17" s="53" t="s">
        <v>33</v>
      </c>
      <c r="AG17" s="53">
        <f>COUNTIF($U$13:$U$20000,AF17)</f>
        <v>4</v>
      </c>
      <c r="AH17" s="53">
        <f>COUNTIFS($U$13:$U$20000,AF17,$W$13:$W$20000,"☑")</f>
        <v>1</v>
      </c>
      <c r="AI17" s="57">
        <f>AH17/AG17</f>
        <v>0.25</v>
      </c>
      <c r="AJ17" s="57">
        <f>1-AI17</f>
        <v>0.75</v>
      </c>
    </row>
    <row r="18" customHeight="1" spans="2:36">
      <c r="B18" s="15"/>
      <c r="C18" s="25">
        <f ca="1" t="shared" si="1"/>
        <v>45172</v>
      </c>
      <c r="D18" s="25">
        <f ca="1" t="shared" ref="D18:I18" si="9">C18+1</f>
        <v>45173</v>
      </c>
      <c r="E18" s="25">
        <f ca="1" t="shared" si="9"/>
        <v>45174</v>
      </c>
      <c r="F18" s="25">
        <f ca="1" t="shared" si="9"/>
        <v>45175</v>
      </c>
      <c r="G18" s="25">
        <f ca="1" t="shared" si="9"/>
        <v>45176</v>
      </c>
      <c r="H18" s="25">
        <f ca="1" t="shared" si="9"/>
        <v>45177</v>
      </c>
      <c r="I18" s="25">
        <f ca="1" t="shared" si="9"/>
        <v>45178</v>
      </c>
      <c r="J18" s="33"/>
      <c r="K18" s="8"/>
      <c r="L18" s="18"/>
      <c r="M18" s="36">
        <f ca="1" t="array" ref="M18">INDEX(V:V,SMALL(IF(($U$13:$U$20000="专业课1")*($T$13:$T$20000=TODAY()),ROW($T$13:$X$20000),4^8),ROW(1:1)))</f>
        <v>0</v>
      </c>
      <c r="N18" s="37">
        <f ca="1" t="array" ref="N18">INDEX(W:W,SMALL(IF(($U$13:$U$20000="专业课1")*($T$13:$T$20000=TODAY()),ROW($T$13:$X$20000),4^8),ROW(1:1)))</f>
        <v>0</v>
      </c>
      <c r="O18" s="38">
        <f ca="1" t="array" ref="O18">INDEX(V:V,SMALL(IF(($U$13:$U$20000="专业课2")*($T$13:$T$20000=TODAY()),ROW($T$13:$X$20000),4^8),ROW(1:1)))</f>
        <v>0</v>
      </c>
      <c r="P18" s="39">
        <f ca="1" t="array" ref="P18">INDEX(W:W,SMALL(IF(($U$13:$U$20000="专业课2")*($T$13:$T$20000=TODAY()),ROW($T$13:$X$20000),4^8),ROW(1:1)))</f>
        <v>0</v>
      </c>
      <c r="Q18" s="18"/>
      <c r="R18" s="8"/>
      <c r="S18" s="18"/>
      <c r="T18" s="46">
        <v>45214</v>
      </c>
      <c r="U18" s="40" t="s">
        <v>24</v>
      </c>
      <c r="V18" s="40" t="s">
        <v>38</v>
      </c>
      <c r="W18" s="47" t="s">
        <v>26</v>
      </c>
      <c r="X18" s="40"/>
      <c r="Y18" s="33"/>
      <c r="Z18" s="8"/>
      <c r="AB18" s="54">
        <f ca="1" t="shared" si="8"/>
        <v>45155</v>
      </c>
      <c r="AC18" s="52">
        <f ca="1" t="shared" si="5"/>
        <v>0</v>
      </c>
      <c r="AD18" s="52">
        <f ca="1" t="shared" si="6"/>
        <v>0</v>
      </c>
      <c r="AF18" s="53" t="s">
        <v>36</v>
      </c>
      <c r="AG18" s="53">
        <f>COUNTIF($U$13:$U$20000,AF18)</f>
        <v>4</v>
      </c>
      <c r="AH18" s="53">
        <f>COUNTIFS($U$13:$U$20000,AF18,$W$13:$W$20000,"☑")</f>
        <v>2</v>
      </c>
      <c r="AI18" s="57">
        <f>AH18/AG18</f>
        <v>0.5</v>
      </c>
      <c r="AJ18" s="57">
        <f>1-AI18</f>
        <v>0.5</v>
      </c>
    </row>
    <row r="19" customHeight="1" spans="2:30">
      <c r="B19" s="15"/>
      <c r="C19" s="9"/>
      <c r="D19" s="9"/>
      <c r="E19" s="9"/>
      <c r="F19" s="9"/>
      <c r="G19" s="9"/>
      <c r="H19" s="9"/>
      <c r="I19" s="9"/>
      <c r="J19" s="9"/>
      <c r="K19" s="8"/>
      <c r="L19" s="18"/>
      <c r="M19" s="36">
        <f ca="1" t="array" ref="M19">INDEX(V:V,SMALL(IF(($U$13:$U$20000="专业课1")*($T$13:$T$20000=TODAY()),ROW($T$13:$X$20000),4^8),ROW(2:2)))</f>
        <v>0</v>
      </c>
      <c r="N19" s="37">
        <f ca="1" t="array" ref="N19">INDEX(W:W,SMALL(IF(($U$13:$U$20000="专业课1")*($T$13:$T$20000=TODAY()),ROW($T$13:$X$20000),4^8),ROW(2:2)))</f>
        <v>0</v>
      </c>
      <c r="O19" s="38">
        <f ca="1" t="array" ref="O19">INDEX(V:V,SMALL(IF(($U$13:$U$20000="专业课2")*($T$13:$T$20000=TODAY()),ROW($T$13:$X$20000),4^8),ROW(2:2)))</f>
        <v>0</v>
      </c>
      <c r="P19" s="39">
        <f ca="1" t="array" ref="P19">INDEX(W:W,SMALL(IF(($U$13:$U$20000="专业课2")*($T$13:$T$20000=TODAY()),ROW($T$13:$X$20000),4^8),ROW(2:2)))</f>
        <v>0</v>
      </c>
      <c r="Q19" s="18"/>
      <c r="R19" s="8"/>
      <c r="S19" s="18"/>
      <c r="T19" s="46">
        <v>45209</v>
      </c>
      <c r="U19" s="40" t="s">
        <v>24</v>
      </c>
      <c r="V19" s="40" t="s">
        <v>39</v>
      </c>
      <c r="W19" s="47" t="s">
        <v>35</v>
      </c>
      <c r="X19" s="40"/>
      <c r="Y19" s="33"/>
      <c r="Z19" s="8"/>
      <c r="AB19" s="54">
        <f ca="1" t="shared" si="8"/>
        <v>45156</v>
      </c>
      <c r="AC19" s="52">
        <f ca="1" t="shared" si="5"/>
        <v>0</v>
      </c>
      <c r="AD19" s="52">
        <f ca="1" t="shared" si="6"/>
        <v>0</v>
      </c>
    </row>
    <row r="20" customHeight="1" spans="2:30">
      <c r="B20" s="15"/>
      <c r="C20" s="9"/>
      <c r="D20" s="9"/>
      <c r="E20" s="9"/>
      <c r="F20" s="9"/>
      <c r="G20" s="9"/>
      <c r="H20" s="9"/>
      <c r="I20" s="9"/>
      <c r="J20" s="9"/>
      <c r="K20" s="8"/>
      <c r="L20" s="18"/>
      <c r="M20" s="36">
        <f ca="1" t="array" ref="M20">INDEX(V:V,SMALL(IF(($U$13:$U$20000="专业课1")*($T$13:$T$20000=TODAY()),ROW($T$13:$X$20000),4^8),ROW(3:3)))</f>
        <v>0</v>
      </c>
      <c r="N20" s="37">
        <f ca="1" t="array" ref="N20">INDEX(W:W,SMALL(IF(($U$13:$U$20000="专业课1")*($T$13:$T$20000=TODAY()),ROW($T$13:$X$20000),4^8),ROW(3:3)))</f>
        <v>0</v>
      </c>
      <c r="O20" s="38">
        <f ca="1" t="array" ref="O20">INDEX(V:V,SMALL(IF(($U$13:$U$20000="专业课2")*($T$13:$T$20000=TODAY()),ROW($T$13:$X$20000),4^8),ROW(3:3)))</f>
        <v>0</v>
      </c>
      <c r="P20" s="39">
        <f ca="1" t="array" ref="P20">INDEX(W:W,SMALL(IF(($U$13:$U$20000="专业课2")*($T$13:$T$20000=TODAY()),ROW($T$13:$X$20000),4^8),ROW(3:3)))</f>
        <v>0</v>
      </c>
      <c r="Q20" s="18"/>
      <c r="R20" s="8"/>
      <c r="S20" s="18"/>
      <c r="T20" s="46">
        <v>45210</v>
      </c>
      <c r="U20" s="40" t="s">
        <v>31</v>
      </c>
      <c r="V20" s="40" t="s">
        <v>40</v>
      </c>
      <c r="W20" s="47" t="s">
        <v>26</v>
      </c>
      <c r="X20" s="40"/>
      <c r="Y20" s="33"/>
      <c r="Z20" s="8"/>
      <c r="AB20" s="54">
        <f ca="1" t="shared" si="8"/>
        <v>45157</v>
      </c>
      <c r="AC20" s="52">
        <f ca="1" t="shared" si="5"/>
        <v>0</v>
      </c>
      <c r="AD20" s="52">
        <f ca="1" t="shared" si="6"/>
        <v>0</v>
      </c>
    </row>
    <row r="21" customHeight="1" spans="2:30">
      <c r="B21" s="15"/>
      <c r="C21" s="9"/>
      <c r="D21" s="9"/>
      <c r="E21" s="9"/>
      <c r="F21" s="9"/>
      <c r="G21" s="9"/>
      <c r="H21" s="9"/>
      <c r="I21" s="9"/>
      <c r="J21" s="9"/>
      <c r="K21" s="8"/>
      <c r="L21" s="18"/>
      <c r="M21" s="36">
        <f ca="1" t="array" ref="M21">INDEX(V:V,SMALL(IF(($U$13:$U$20000="专业课1")*($T$13:$T$20000=TODAY()),ROW($T$13:$X$20000),4^8),ROW(4:4)))</f>
        <v>0</v>
      </c>
      <c r="N21" s="37">
        <f ca="1" t="array" ref="N21">INDEX(W:W,SMALL(IF(($U$13:$U$20000="专业课1")*($T$13:$T$20000=TODAY()),ROW($T$13:$X$20000),4^8),ROW(4:4)))</f>
        <v>0</v>
      </c>
      <c r="O21" s="38">
        <f ca="1" t="array" ref="O21">INDEX(V:V,SMALL(IF(($U$13:$U$20000="专业课2")*($T$13:$T$20000=TODAY()),ROW($T$13:$X$20000),4^8),ROW(4:4)))</f>
        <v>0</v>
      </c>
      <c r="P21" s="39">
        <f ca="1" t="array" ref="P21">INDEX(W:W,SMALL(IF(($U$13:$U$20000="专业课2")*($T$13:$T$20000=TODAY()),ROW($T$13:$X$20000),4^8),ROW(4:4)))</f>
        <v>0</v>
      </c>
      <c r="Q21" s="18"/>
      <c r="R21" s="8"/>
      <c r="S21" s="18"/>
      <c r="T21" s="46">
        <v>45212</v>
      </c>
      <c r="U21" s="40" t="s">
        <v>33</v>
      </c>
      <c r="V21" s="40" t="s">
        <v>40</v>
      </c>
      <c r="W21" s="47" t="s">
        <v>35</v>
      </c>
      <c r="X21" s="40"/>
      <c r="Y21" s="33"/>
      <c r="Z21" s="8"/>
      <c r="AB21" s="54">
        <f ca="1" t="shared" si="8"/>
        <v>45158</v>
      </c>
      <c r="AC21" s="52">
        <f ca="1" t="shared" si="5"/>
        <v>0</v>
      </c>
      <c r="AD21" s="52">
        <f ca="1" t="shared" si="6"/>
        <v>0</v>
      </c>
    </row>
    <row r="22" customHeight="1" spans="2:28">
      <c r="B22" s="9"/>
      <c r="C22" s="9"/>
      <c r="D22" s="9"/>
      <c r="E22" s="9"/>
      <c r="F22" s="9"/>
      <c r="G22" s="9"/>
      <c r="H22" s="9"/>
      <c r="I22" s="9"/>
      <c r="J22" s="9"/>
      <c r="K22" s="8"/>
      <c r="L22" s="18"/>
      <c r="M22" s="18"/>
      <c r="N22" s="18"/>
      <c r="O22" s="18"/>
      <c r="P22" s="18"/>
      <c r="Q22" s="18"/>
      <c r="R22" s="8"/>
      <c r="S22" s="18"/>
      <c r="T22" s="46">
        <v>45212</v>
      </c>
      <c r="U22" s="40" t="s">
        <v>24</v>
      </c>
      <c r="V22" s="40" t="s">
        <v>40</v>
      </c>
      <c r="W22" s="47" t="s">
        <v>26</v>
      </c>
      <c r="X22" s="40"/>
      <c r="Y22" s="33"/>
      <c r="Z22" s="8"/>
      <c r="AB22" s="55"/>
    </row>
    <row r="23" customHeight="1" spans="2:26">
      <c r="B23" s="9"/>
      <c r="C23" s="26" t="s">
        <v>41</v>
      </c>
      <c r="D23" s="26"/>
      <c r="E23" s="26"/>
      <c r="F23" s="26"/>
      <c r="G23" s="26"/>
      <c r="H23" s="26"/>
      <c r="I23" s="26"/>
      <c r="J23" s="9"/>
      <c r="K23" s="8"/>
      <c r="L23" s="18"/>
      <c r="M23" s="26" t="s">
        <v>42</v>
      </c>
      <c r="N23" s="26"/>
      <c r="O23" s="26"/>
      <c r="P23" s="26"/>
      <c r="Q23" s="18"/>
      <c r="R23" s="8"/>
      <c r="S23" s="18"/>
      <c r="T23" s="46">
        <v>45213</v>
      </c>
      <c r="U23" s="40" t="s">
        <v>31</v>
      </c>
      <c r="V23" s="40" t="s">
        <v>40</v>
      </c>
      <c r="W23" s="47" t="s">
        <v>26</v>
      </c>
      <c r="X23" s="40"/>
      <c r="Y23" s="33"/>
      <c r="Z23" s="8"/>
    </row>
    <row r="24" customHeight="1" spans="2:26">
      <c r="B24" s="9"/>
      <c r="C24" s="9"/>
      <c r="D24" s="27"/>
      <c r="E24" s="27"/>
      <c r="F24" s="27"/>
      <c r="G24" s="27"/>
      <c r="H24" s="27"/>
      <c r="I24" s="9"/>
      <c r="J24" s="9"/>
      <c r="K24" s="8"/>
      <c r="L24" s="18"/>
      <c r="M24" s="40"/>
      <c r="N24" s="41"/>
      <c r="O24" s="41"/>
      <c r="P24" s="42" t="s">
        <v>35</v>
      </c>
      <c r="Q24" s="18"/>
      <c r="R24" s="8"/>
      <c r="S24" s="18"/>
      <c r="T24" s="46">
        <v>45209</v>
      </c>
      <c r="U24" s="40" t="s">
        <v>33</v>
      </c>
      <c r="V24" s="40" t="s">
        <v>40</v>
      </c>
      <c r="W24" s="47" t="s">
        <v>26</v>
      </c>
      <c r="X24" s="40"/>
      <c r="Y24" s="33"/>
      <c r="Z24" s="8"/>
    </row>
    <row r="25" customHeight="1" spans="2:26">
      <c r="B25" s="9"/>
      <c r="C25" s="9"/>
      <c r="D25" s="28"/>
      <c r="E25" s="28"/>
      <c r="F25" s="28"/>
      <c r="G25" s="28"/>
      <c r="H25" s="28"/>
      <c r="I25" s="9"/>
      <c r="J25" s="9"/>
      <c r="K25" s="8"/>
      <c r="L25" s="18"/>
      <c r="M25" s="40"/>
      <c r="N25" s="41"/>
      <c r="O25" s="41"/>
      <c r="P25" s="42" t="s">
        <v>35</v>
      </c>
      <c r="Q25" s="18"/>
      <c r="R25" s="8"/>
      <c r="S25" s="18"/>
      <c r="T25" s="46">
        <v>45209</v>
      </c>
      <c r="U25" s="40" t="s">
        <v>36</v>
      </c>
      <c r="V25" s="40" t="s">
        <v>34</v>
      </c>
      <c r="W25" s="47" t="s">
        <v>26</v>
      </c>
      <c r="X25" s="40"/>
      <c r="Y25" s="33"/>
      <c r="Z25" s="8"/>
    </row>
    <row r="26" customHeight="1" spans="2:26">
      <c r="B26" s="9"/>
      <c r="C26" s="9"/>
      <c r="D26" s="28"/>
      <c r="E26" s="28"/>
      <c r="F26" s="28"/>
      <c r="G26" s="28"/>
      <c r="H26" s="28"/>
      <c r="I26" s="9"/>
      <c r="J26" s="9"/>
      <c r="K26" s="8"/>
      <c r="L26" s="18"/>
      <c r="M26" s="40"/>
      <c r="N26" s="41"/>
      <c r="O26" s="41"/>
      <c r="P26" s="42" t="s">
        <v>35</v>
      </c>
      <c r="Q26" s="18"/>
      <c r="R26" s="8"/>
      <c r="S26" s="18"/>
      <c r="T26" s="46">
        <v>45213</v>
      </c>
      <c r="U26" s="40" t="s">
        <v>24</v>
      </c>
      <c r="V26" s="40" t="s">
        <v>43</v>
      </c>
      <c r="W26" s="47" t="s">
        <v>35</v>
      </c>
      <c r="X26" s="40"/>
      <c r="Y26" s="33"/>
      <c r="Z26" s="8"/>
    </row>
    <row r="27" customHeight="1" spans="2:26">
      <c r="B27" s="9"/>
      <c r="C27" s="9"/>
      <c r="D27" s="28"/>
      <c r="E27" s="28"/>
      <c r="F27" s="28"/>
      <c r="G27" s="28"/>
      <c r="H27" s="28"/>
      <c r="I27" s="9"/>
      <c r="J27" s="9"/>
      <c r="K27" s="8"/>
      <c r="L27" s="18"/>
      <c r="M27" s="40"/>
      <c r="N27" s="41"/>
      <c r="O27" s="41"/>
      <c r="P27" s="42" t="s">
        <v>35</v>
      </c>
      <c r="Q27" s="18"/>
      <c r="R27" s="8"/>
      <c r="S27" s="18"/>
      <c r="T27" s="46">
        <v>45214</v>
      </c>
      <c r="U27" s="40" t="s">
        <v>24</v>
      </c>
      <c r="V27" s="40" t="s">
        <v>44</v>
      </c>
      <c r="W27" s="47" t="s">
        <v>35</v>
      </c>
      <c r="X27" s="40"/>
      <c r="Y27" s="33"/>
      <c r="Z27" s="8"/>
    </row>
    <row r="28" customHeight="1" spans="2:26">
      <c r="B28" s="9"/>
      <c r="C28" s="9"/>
      <c r="D28" s="28"/>
      <c r="E28" s="28"/>
      <c r="F28" s="28"/>
      <c r="G28" s="28"/>
      <c r="H28" s="28"/>
      <c r="I28" s="9"/>
      <c r="J28" s="9"/>
      <c r="K28" s="8"/>
      <c r="L28" s="18"/>
      <c r="M28" s="40"/>
      <c r="N28" s="41"/>
      <c r="O28" s="41"/>
      <c r="P28" s="42" t="s">
        <v>35</v>
      </c>
      <c r="Q28" s="18"/>
      <c r="R28" s="8"/>
      <c r="S28" s="18"/>
      <c r="T28" s="46">
        <v>45215</v>
      </c>
      <c r="U28" s="40" t="s">
        <v>31</v>
      </c>
      <c r="V28" s="40" t="s">
        <v>45</v>
      </c>
      <c r="W28" s="47" t="s">
        <v>26</v>
      </c>
      <c r="X28" s="40"/>
      <c r="Y28" s="33"/>
      <c r="Z28" s="8"/>
    </row>
    <row r="29" customHeight="1" spans="2:26">
      <c r="B29" s="9"/>
      <c r="C29" s="9"/>
      <c r="D29" s="28"/>
      <c r="E29" s="28"/>
      <c r="F29" s="28"/>
      <c r="G29" s="28"/>
      <c r="H29" s="28"/>
      <c r="I29" s="9"/>
      <c r="J29" s="9"/>
      <c r="K29" s="8"/>
      <c r="L29" s="18"/>
      <c r="M29" s="40"/>
      <c r="N29" s="41"/>
      <c r="O29" s="41"/>
      <c r="P29" s="42" t="s">
        <v>35</v>
      </c>
      <c r="Q29" s="18"/>
      <c r="R29" s="8"/>
      <c r="S29" s="18"/>
      <c r="T29" s="46">
        <v>45210</v>
      </c>
      <c r="U29" s="40" t="s">
        <v>36</v>
      </c>
      <c r="V29" s="40" t="s">
        <v>46</v>
      </c>
      <c r="W29" s="47" t="s">
        <v>35</v>
      </c>
      <c r="X29" s="40"/>
      <c r="Y29" s="33"/>
      <c r="Z29" s="8"/>
    </row>
    <row r="30" customHeight="1" spans="2:26">
      <c r="B30" s="9"/>
      <c r="C30" s="9"/>
      <c r="D30" s="29"/>
      <c r="E30" s="29"/>
      <c r="F30" s="29"/>
      <c r="G30" s="29"/>
      <c r="H30" s="29"/>
      <c r="I30" s="9"/>
      <c r="J30" s="9"/>
      <c r="K30" s="8"/>
      <c r="L30" s="18"/>
      <c r="M30" s="9"/>
      <c r="N30" s="9"/>
      <c r="O30" s="9"/>
      <c r="P30" s="9"/>
      <c r="Q30" s="18"/>
      <c r="R30" s="8"/>
      <c r="S30" s="18"/>
      <c r="T30" s="46">
        <v>45211</v>
      </c>
      <c r="U30" s="40" t="s">
        <v>24</v>
      </c>
      <c r="V30" s="40" t="s">
        <v>47</v>
      </c>
      <c r="W30" s="47" t="s">
        <v>35</v>
      </c>
      <c r="X30" s="40"/>
      <c r="Y30" s="33"/>
      <c r="Z30" s="8"/>
    </row>
    <row r="31" customHeight="1" spans="2:26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8"/>
      <c r="S31" s="18"/>
      <c r="T31" s="46">
        <v>45209</v>
      </c>
      <c r="U31" s="40" t="s">
        <v>31</v>
      </c>
      <c r="V31" s="40" t="s">
        <v>48</v>
      </c>
      <c r="W31" s="47" t="s">
        <v>35</v>
      </c>
      <c r="X31" s="40"/>
      <c r="Y31" s="33"/>
      <c r="Z31" s="8"/>
    </row>
    <row r="32" customHeight="1" spans="2:26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8"/>
      <c r="S32" s="18"/>
      <c r="T32" s="46">
        <v>45210</v>
      </c>
      <c r="U32" s="40" t="s">
        <v>33</v>
      </c>
      <c r="V32" s="40" t="s">
        <v>40</v>
      </c>
      <c r="W32" s="47" t="s">
        <v>35</v>
      </c>
      <c r="X32" s="40"/>
      <c r="Y32" s="33"/>
      <c r="Z32" s="8"/>
    </row>
    <row r="33" customHeight="1" spans="2:2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8"/>
      <c r="S33" s="18"/>
      <c r="T33" s="46">
        <v>45211</v>
      </c>
      <c r="U33" s="40" t="s">
        <v>36</v>
      </c>
      <c r="V33" s="40" t="s">
        <v>40</v>
      </c>
      <c r="W33" s="47" t="s">
        <v>35</v>
      </c>
      <c r="X33" s="40"/>
      <c r="Y33" s="33"/>
      <c r="Z33" s="8"/>
    </row>
    <row r="34" customHeight="1" spans="2:2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8"/>
      <c r="S34" s="18"/>
      <c r="T34" s="46">
        <v>45212</v>
      </c>
      <c r="U34" s="40" t="s">
        <v>24</v>
      </c>
      <c r="V34" s="40" t="s">
        <v>40</v>
      </c>
      <c r="W34" s="47" t="s">
        <v>35</v>
      </c>
      <c r="X34" s="40"/>
      <c r="Y34" s="33"/>
      <c r="Z34" s="8"/>
    </row>
    <row r="35" customHeight="1" spans="2:2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8"/>
      <c r="S35" s="18"/>
      <c r="T35" s="46">
        <v>45213</v>
      </c>
      <c r="U35" s="40" t="s">
        <v>24</v>
      </c>
      <c r="V35" s="40" t="s">
        <v>40</v>
      </c>
      <c r="W35" s="47" t="s">
        <v>35</v>
      </c>
      <c r="X35" s="40"/>
      <c r="Y35" s="33"/>
      <c r="Z35" s="8"/>
    </row>
    <row r="36" customHeight="1" spans="2:2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8"/>
      <c r="S36" s="18"/>
      <c r="T36" s="46">
        <v>45214</v>
      </c>
      <c r="U36" s="40" t="s">
        <v>31</v>
      </c>
      <c r="V36" s="40" t="s">
        <v>40</v>
      </c>
      <c r="W36" s="47" t="s">
        <v>35</v>
      </c>
      <c r="X36" s="40"/>
      <c r="Y36" s="33"/>
      <c r="Z36" s="8"/>
    </row>
    <row r="37" customHeight="1" spans="2:2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8"/>
      <c r="S37" s="18"/>
      <c r="T37" s="46"/>
      <c r="U37" s="40"/>
      <c r="V37" s="40"/>
      <c r="W37" s="47" t="s">
        <v>35</v>
      </c>
      <c r="X37" s="40"/>
      <c r="Y37" s="33"/>
      <c r="Z37" s="8"/>
    </row>
    <row r="38" customHeight="1" spans="2:2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8"/>
      <c r="S38" s="18"/>
      <c r="T38" s="46"/>
      <c r="U38" s="40"/>
      <c r="V38" s="40"/>
      <c r="W38" s="47" t="s">
        <v>35</v>
      </c>
      <c r="X38" s="40"/>
      <c r="Y38" s="33"/>
      <c r="Z38" s="8"/>
    </row>
    <row r="39" customHeight="1" spans="2:2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8"/>
      <c r="S39" s="18"/>
      <c r="T39" s="46"/>
      <c r="U39" s="40"/>
      <c r="V39" s="40"/>
      <c r="W39" s="47" t="s">
        <v>35</v>
      </c>
      <c r="X39" s="40"/>
      <c r="Y39" s="33"/>
      <c r="Z39" s="8"/>
    </row>
    <row r="40" customHeight="1" spans="2:2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8"/>
      <c r="S40" s="18"/>
      <c r="T40" s="46"/>
      <c r="U40" s="40"/>
      <c r="V40" s="40"/>
      <c r="W40" s="47" t="s">
        <v>35</v>
      </c>
      <c r="X40" s="40"/>
      <c r="Y40" s="33"/>
      <c r="Z40" s="8"/>
    </row>
    <row r="41" customHeight="1" spans="2:2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8"/>
      <c r="S41" s="18"/>
      <c r="T41" s="46"/>
      <c r="U41" s="40"/>
      <c r="V41" s="40"/>
      <c r="W41" s="47" t="s">
        <v>35</v>
      </c>
      <c r="X41" s="40"/>
      <c r="Y41" s="33"/>
      <c r="Z41" s="8"/>
    </row>
    <row r="42" customHeight="1" spans="2:2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8"/>
      <c r="S42" s="18"/>
      <c r="T42" s="46"/>
      <c r="U42" s="40"/>
      <c r="V42" s="40"/>
      <c r="W42" s="47" t="s">
        <v>35</v>
      </c>
      <c r="X42" s="40"/>
      <c r="Y42" s="33"/>
      <c r="Z42" s="8"/>
    </row>
    <row r="43" customHeight="1" spans="2:2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8"/>
      <c r="S43" s="18"/>
      <c r="T43" s="46"/>
      <c r="U43" s="40"/>
      <c r="V43" s="40"/>
      <c r="W43" s="47" t="s">
        <v>35</v>
      </c>
      <c r="X43" s="40"/>
      <c r="Y43" s="33"/>
      <c r="Z43" s="8"/>
    </row>
    <row r="44" customHeight="1" spans="2:2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8"/>
      <c r="S44" s="18"/>
      <c r="T44" s="46"/>
      <c r="U44" s="40"/>
      <c r="V44" s="40"/>
      <c r="W44" s="47" t="s">
        <v>35</v>
      </c>
      <c r="X44" s="40"/>
      <c r="Y44" s="33"/>
      <c r="Z44" s="8"/>
    </row>
    <row r="45" customHeight="1" spans="2:2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8"/>
      <c r="S45" s="18"/>
      <c r="T45" s="46"/>
      <c r="U45" s="40"/>
      <c r="V45" s="40"/>
      <c r="W45" s="47" t="s">
        <v>35</v>
      </c>
      <c r="X45" s="40"/>
      <c r="Y45" s="33"/>
      <c r="Z45" s="8"/>
    </row>
    <row r="46" customHeight="1" spans="2:2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8"/>
      <c r="S46" s="18"/>
      <c r="T46" s="46"/>
      <c r="U46" s="40"/>
      <c r="V46" s="40"/>
      <c r="W46" s="47" t="s">
        <v>35</v>
      </c>
      <c r="X46" s="40"/>
      <c r="Y46" s="33"/>
      <c r="Z46" s="8"/>
    </row>
    <row r="47" customHeight="1" spans="2:2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8"/>
      <c r="S47" s="18"/>
      <c r="T47" s="46"/>
      <c r="U47" s="40"/>
      <c r="V47" s="40"/>
      <c r="W47" s="47" t="s">
        <v>35</v>
      </c>
      <c r="X47" s="40"/>
      <c r="Y47" s="33"/>
      <c r="Z47" s="8"/>
    </row>
    <row r="48" customHeight="1" spans="2:2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8"/>
      <c r="S48" s="18"/>
      <c r="T48" s="46"/>
      <c r="U48" s="40"/>
      <c r="V48" s="40"/>
      <c r="W48" s="47" t="s">
        <v>35</v>
      </c>
      <c r="X48" s="40"/>
      <c r="Y48" s="33"/>
      <c r="Z48" s="8"/>
    </row>
    <row r="49" customHeight="1" spans="2:2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8"/>
      <c r="S49" s="18"/>
      <c r="T49" s="46"/>
      <c r="U49" s="40"/>
      <c r="V49" s="40"/>
      <c r="W49" s="47" t="s">
        <v>35</v>
      </c>
      <c r="X49" s="40"/>
      <c r="Y49" s="33"/>
      <c r="Z49" s="8"/>
    </row>
    <row r="50" customHeight="1" spans="2:2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8"/>
      <c r="S50" s="18"/>
      <c r="T50" s="46"/>
      <c r="U50" s="40"/>
      <c r="V50" s="40"/>
      <c r="W50" s="47" t="s">
        <v>35</v>
      </c>
      <c r="X50" s="40"/>
      <c r="Y50" s="33"/>
      <c r="Z50" s="8"/>
    </row>
    <row r="51" customHeight="1" spans="2:2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8"/>
      <c r="S51" s="18"/>
      <c r="T51" s="46"/>
      <c r="U51" s="40"/>
      <c r="V51" s="40"/>
      <c r="W51" s="47" t="s">
        <v>35</v>
      </c>
      <c r="X51" s="40"/>
      <c r="Y51" s="33"/>
      <c r="Z51" s="8"/>
    </row>
    <row r="52" customHeight="1" spans="2:2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8"/>
      <c r="Z52" s="8"/>
    </row>
    <row r="53" customHeight="1" spans="2:2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8"/>
      <c r="Z53" s="8"/>
    </row>
  </sheetData>
  <mergeCells count="27">
    <mergeCell ref="C5:L5"/>
    <mergeCell ref="C6:F6"/>
    <mergeCell ref="G6:H6"/>
    <mergeCell ref="C10:D10"/>
    <mergeCell ref="M10:O10"/>
    <mergeCell ref="T10:V10"/>
    <mergeCell ref="W10:X10"/>
    <mergeCell ref="M12:N12"/>
    <mergeCell ref="O12:P12"/>
    <mergeCell ref="AB13:AC13"/>
    <mergeCell ref="M17:N17"/>
    <mergeCell ref="O17:P17"/>
    <mergeCell ref="C23:I23"/>
    <mergeCell ref="M23:P23"/>
    <mergeCell ref="D24:H24"/>
    <mergeCell ref="M24:O24"/>
    <mergeCell ref="D25:H25"/>
    <mergeCell ref="M25:O25"/>
    <mergeCell ref="D26:H26"/>
    <mergeCell ref="M26:O26"/>
    <mergeCell ref="D27:H27"/>
    <mergeCell ref="M27:O27"/>
    <mergeCell ref="D28:H28"/>
    <mergeCell ref="M28:O28"/>
    <mergeCell ref="D29:H29"/>
    <mergeCell ref="M29:O29"/>
    <mergeCell ref="C3:L4"/>
  </mergeCells>
  <conditionalFormatting sqref="C12:I12">
    <cfRule type="expression" dxfId="0" priority="25">
      <formula>C12=TODAY()</formula>
    </cfRule>
    <cfRule type="expression" dxfId="1" priority="26">
      <formula>MONTH(C12)&lt;&gt;#REF!</formula>
    </cfRule>
  </conditionalFormatting>
  <conditionalFormatting sqref="T12">
    <cfRule type="expression" dxfId="0" priority="18">
      <formula>T12=TODAY()</formula>
    </cfRule>
    <cfRule type="expression" dxfId="1" priority="19">
      <formula>MONTH(T12)&lt;&gt;#REF!</formula>
    </cfRule>
  </conditionalFormatting>
  <conditionalFormatting sqref="U12">
    <cfRule type="expression" dxfId="0" priority="16">
      <formula>U12=TODAY()</formula>
    </cfRule>
    <cfRule type="expression" dxfId="1" priority="17">
      <formula>MONTH(U12)&lt;&gt;#REF!</formula>
    </cfRule>
  </conditionalFormatting>
  <conditionalFormatting sqref="V12">
    <cfRule type="expression" dxfId="0" priority="14">
      <formula>V12=TODAY()</formula>
    </cfRule>
    <cfRule type="expression" dxfId="1" priority="15">
      <formula>MONTH(V12)&lt;&gt;#REF!</formula>
    </cfRule>
  </conditionalFormatting>
  <conditionalFormatting sqref="W12:X12">
    <cfRule type="expression" dxfId="0" priority="12">
      <formula>W12=TODAY()</formula>
    </cfRule>
    <cfRule type="expression" dxfId="1" priority="13">
      <formula>MONTH(W12)&lt;&gt;#REF!</formula>
    </cfRule>
  </conditionalFormatting>
  <conditionalFormatting sqref="AB14:AD14">
    <cfRule type="expression" dxfId="1" priority="11">
      <formula>MONTH(AB14)&lt;&gt;#REF!</formula>
    </cfRule>
    <cfRule type="expression" dxfId="0" priority="10">
      <formula>AB14=TODAY()</formula>
    </cfRule>
  </conditionalFormatting>
  <conditionalFormatting sqref="AF14">
    <cfRule type="expression" dxfId="0" priority="8">
      <formula>AF14=TODAY()</formula>
    </cfRule>
    <cfRule type="expression" dxfId="1" priority="9">
      <formula>MONTH(AF14)&lt;&gt;#REF!</formula>
    </cfRule>
  </conditionalFormatting>
  <conditionalFormatting sqref="AG14:AH14">
    <cfRule type="expression" dxfId="1" priority="2">
      <formula>MONTH(AG14)&lt;&gt;#REF!</formula>
    </cfRule>
    <cfRule type="expression" dxfId="0" priority="1">
      <formula>AG14=TODAY()</formula>
    </cfRule>
  </conditionalFormatting>
  <conditionalFormatting sqref="C23">
    <cfRule type="expression" dxfId="0" priority="22">
      <formula>C23=TODAY()</formula>
    </cfRule>
    <cfRule type="expression" dxfId="1" priority="23">
      <formula>MONTH(C23)&lt;&gt;#REF!</formula>
    </cfRule>
  </conditionalFormatting>
  <conditionalFormatting sqref="M23">
    <cfRule type="expression" dxfId="0" priority="20">
      <formula>M23=TODAY()</formula>
    </cfRule>
    <cfRule type="expression" dxfId="1" priority="21">
      <formula>MONTH(M23)&lt;&gt;#REF!</formula>
    </cfRule>
  </conditionalFormatting>
  <conditionalFormatting sqref="W13:W51">
    <cfRule type="cellIs" dxfId="2" priority="7" operator="equal">
      <formula>"☑"</formula>
    </cfRule>
    <cfRule type="cellIs" dxfId="2" priority="6" operator="equal">
      <formula>"✘"</formula>
    </cfRule>
  </conditionalFormatting>
  <conditionalFormatting sqref="C13:I18">
    <cfRule type="expression" dxfId="3" priority="24">
      <formula>C13=TODAY()</formula>
    </cfRule>
    <cfRule type="expression" dxfId="4" priority="27">
      <formula>MONTH(C13)&lt;&gt;$F$10</formula>
    </cfRule>
  </conditionalFormatting>
  <conditionalFormatting sqref="M13:P16">
    <cfRule type="cellIs" dxfId="5" priority="5" operator="equal">
      <formula>0</formula>
    </cfRule>
  </conditionalFormatting>
  <conditionalFormatting sqref="M18:P21">
    <cfRule type="cellIs" dxfId="5" priority="3" operator="equal">
      <formula>0</formula>
    </cfRule>
  </conditionalFormatting>
  <dataValidations count="2">
    <dataValidation type="list" allowBlank="1" showInputMessage="1" showErrorMessage="1" sqref="P24:P29 W13:W25 W26:W36 W37:W51">
      <formula1>"□,☑,✘"</formula1>
    </dataValidation>
    <dataValidation type="list" allowBlank="1" showInputMessage="1" showErrorMessage="1" sqref="U13:U20 U21:U28 U29:U36 U37:U51 U52:U1048576">
      <formula1>$AF$15:$AF$18</formula1>
    </dataValidation>
  </dataValidations>
  <printOptions gridLines="1"/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55"/>
  <sheetViews>
    <sheetView showGridLines="0" tabSelected="1" topLeftCell="N20" workbookViewId="0">
      <selection activeCell="B1" sqref="B1:AH36"/>
    </sheetView>
  </sheetViews>
  <sheetFormatPr defaultColWidth="9" defaultRowHeight="24.95" customHeight="1"/>
  <cols>
    <col min="1" max="1" width="2.25" style="3" customWidth="1"/>
    <col min="2" max="2" width="4.25" style="4" customWidth="1"/>
    <col min="3" max="9" width="4" style="4" customWidth="1"/>
    <col min="10" max="10" width="3.75" style="4" customWidth="1"/>
    <col min="11" max="11" width="1.25" style="4" customWidth="1"/>
    <col min="12" max="12" width="2.625" style="4" customWidth="1"/>
    <col min="13" max="13" width="15.625" style="4" customWidth="1"/>
    <col min="14" max="14" width="3.625" style="4" customWidth="1"/>
    <col min="15" max="15" width="15.625" style="4" customWidth="1"/>
    <col min="16" max="16" width="3.625" style="4" customWidth="1"/>
    <col min="17" max="17" width="2.625" style="4" customWidth="1"/>
    <col min="18" max="18" width="1.25" style="4" customWidth="1"/>
    <col min="19" max="19" width="2.625" style="4" customWidth="1"/>
    <col min="20" max="20" width="13.75" style="4" customWidth="1"/>
    <col min="21" max="21" width="12.75" style="4" customWidth="1"/>
    <col min="22" max="22" width="18.875" style="4" customWidth="1"/>
    <col min="23" max="23" width="10.875" style="4" customWidth="1"/>
    <col min="24" max="24" width="11.25" style="4" customWidth="1"/>
    <col min="25" max="25" width="6.25" style="4" customWidth="1"/>
    <col min="26" max="26" width="3.625" style="4" customWidth="1"/>
    <col min="27" max="27" width="3.125" style="4" customWidth="1"/>
    <col min="28" max="28" width="9" style="4"/>
    <col min="29" max="29" width="11.875" style="4"/>
    <col min="30" max="30" width="10.125" style="4" customWidth="1"/>
    <col min="31" max="31" width="2.875" style="4" customWidth="1"/>
    <col min="32" max="32" width="10.25" style="4" customWidth="1"/>
    <col min="33" max="33" width="11" style="4" customWidth="1"/>
    <col min="34" max="34" width="9" style="4"/>
    <col min="35" max="35" width="7.5" style="5" customWidth="1"/>
    <col min="36" max="36" width="10.5" style="5" customWidth="1"/>
    <col min="37" max="16384" width="9" style="4"/>
  </cols>
  <sheetData>
    <row r="1" customHeight="1" spans="2:28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ht="51" customHeight="1" spans="2:28">
      <c r="B2" s="7" t="s">
        <v>49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="3" customFormat="1" ht="23.1" customHeight="1" spans="1:36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I3" s="56"/>
      <c r="AJ3" s="56"/>
    </row>
    <row r="4" ht="11.1" customHeight="1" spans="1:26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8"/>
    </row>
    <row r="5" customHeight="1" spans="1:26">
      <c r="A5" s="8"/>
      <c r="B5" s="9"/>
      <c r="C5" s="10" t="s">
        <v>0</v>
      </c>
      <c r="D5" s="10"/>
      <c r="E5" s="10"/>
      <c r="F5" s="10"/>
      <c r="G5" s="10"/>
      <c r="H5" s="10"/>
      <c r="I5" s="10"/>
      <c r="J5" s="10"/>
      <c r="K5" s="10"/>
      <c r="L5" s="10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8"/>
    </row>
    <row r="6" customHeight="1" spans="1:26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</row>
    <row r="7" customHeight="1" spans="1:26">
      <c r="A7" s="8"/>
      <c r="B7" s="9"/>
      <c r="C7" s="11" t="s">
        <v>1</v>
      </c>
      <c r="D7" s="11"/>
      <c r="E7" s="11"/>
      <c r="F7" s="11"/>
      <c r="G7" s="11"/>
      <c r="H7" s="11"/>
      <c r="I7" s="11"/>
      <c r="J7" s="11"/>
      <c r="K7" s="11"/>
      <c r="L7" s="11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8"/>
    </row>
    <row r="8" ht="30" customHeight="1" spans="1:26">
      <c r="A8" s="8"/>
      <c r="B8" s="9"/>
      <c r="C8" s="12" t="s">
        <v>2</v>
      </c>
      <c r="D8" s="12"/>
      <c r="E8" s="12"/>
      <c r="F8" s="12"/>
      <c r="G8" s="13">
        <f ca="1">AC14-TODAY()</f>
        <v>132</v>
      </c>
      <c r="H8" s="13"/>
      <c r="I8" s="30" t="s">
        <v>3</v>
      </c>
      <c r="J8" s="14"/>
      <c r="K8" s="14"/>
      <c r="L8" s="14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8"/>
    </row>
    <row r="9" ht="23.1" customHeight="1" spans="1:26">
      <c r="A9" s="8"/>
      <c r="B9" s="9"/>
      <c r="C9" s="14"/>
      <c r="D9" s="14"/>
      <c r="E9" s="14"/>
      <c r="F9" s="14"/>
      <c r="G9" s="14"/>
      <c r="H9" s="14"/>
      <c r="I9" s="14"/>
      <c r="J9" s="14"/>
      <c r="K9" s="14"/>
      <c r="L9" s="14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8"/>
    </row>
    <row r="10" s="3" customFormat="1" ht="9" customHeight="1" spans="1:36">
      <c r="A10" s="8"/>
      <c r="B10" s="8"/>
      <c r="C10" s="8"/>
      <c r="D10" s="8"/>
      <c r="E10" s="8"/>
      <c r="F10" s="8"/>
      <c r="G10" s="8"/>
      <c r="H10" s="8"/>
      <c r="I10" s="31"/>
      <c r="J10" s="32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I10" s="56"/>
      <c r="AJ10" s="56"/>
    </row>
    <row r="11" ht="12" customHeight="1" spans="1:26">
      <c r="A11" s="8"/>
      <c r="B11" s="15"/>
      <c r="C11" s="16"/>
      <c r="D11" s="16"/>
      <c r="E11" s="16"/>
      <c r="F11" s="17"/>
      <c r="G11" s="16"/>
      <c r="H11" s="18"/>
      <c r="I11" s="18"/>
      <c r="J11" s="33"/>
      <c r="K11" s="8"/>
      <c r="L11" s="18"/>
      <c r="M11" s="18"/>
      <c r="N11" s="18"/>
      <c r="O11" s="18"/>
      <c r="P11" s="18"/>
      <c r="Q11" s="18"/>
      <c r="R11" s="8"/>
      <c r="S11" s="18"/>
      <c r="T11" s="18"/>
      <c r="U11" s="18"/>
      <c r="V11" s="18"/>
      <c r="W11" s="33"/>
      <c r="X11" s="33"/>
      <c r="Y11" s="33"/>
      <c r="Z11" s="8"/>
    </row>
    <row r="12" customHeight="1" spans="1:26">
      <c r="A12" s="8"/>
      <c r="B12" s="15"/>
      <c r="C12" s="19">
        <f ca="1">YEAR(TODAY())</f>
        <v>2023</v>
      </c>
      <c r="D12" s="19"/>
      <c r="E12" s="19" t="s">
        <v>4</v>
      </c>
      <c r="F12" s="20">
        <f ca="1">MONTH(TODAY())</f>
        <v>8</v>
      </c>
      <c r="G12" s="19" t="s">
        <v>5</v>
      </c>
      <c r="H12" s="21"/>
      <c r="I12" s="18"/>
      <c r="J12" s="33"/>
      <c r="K12" s="8"/>
      <c r="L12" s="18"/>
      <c r="M12" s="34" t="s">
        <v>6</v>
      </c>
      <c r="N12" s="34"/>
      <c r="O12" s="34"/>
      <c r="P12" s="18"/>
      <c r="Q12" s="18"/>
      <c r="R12" s="8"/>
      <c r="S12" s="18"/>
      <c r="T12" s="34" t="s">
        <v>7</v>
      </c>
      <c r="U12" s="34"/>
      <c r="V12" s="34"/>
      <c r="W12" s="43" t="s">
        <v>8</v>
      </c>
      <c r="X12" s="43"/>
      <c r="Y12" s="33"/>
      <c r="Z12" s="8"/>
    </row>
    <row r="13" ht="6" customHeight="1" spans="1:26">
      <c r="A13" s="8"/>
      <c r="B13" s="15"/>
      <c r="C13" s="22"/>
      <c r="D13" s="22"/>
      <c r="E13" s="22"/>
      <c r="F13" s="23"/>
      <c r="G13" s="22"/>
      <c r="H13" s="18"/>
      <c r="I13" s="18"/>
      <c r="J13" s="33"/>
      <c r="K13" s="8"/>
      <c r="L13" s="18"/>
      <c r="M13" s="9"/>
      <c r="N13" s="9"/>
      <c r="O13" s="9"/>
      <c r="P13" s="9"/>
      <c r="Q13" s="18"/>
      <c r="R13" s="8"/>
      <c r="S13" s="18"/>
      <c r="T13" s="18"/>
      <c r="U13" s="18"/>
      <c r="V13" s="18"/>
      <c r="W13" s="33"/>
      <c r="X13" s="33"/>
      <c r="Y13" s="33"/>
      <c r="Z13" s="8"/>
    </row>
    <row r="14" customHeight="1" spans="1:29">
      <c r="A14" s="8"/>
      <c r="B14" s="15"/>
      <c r="C14" s="24" t="s">
        <v>9</v>
      </c>
      <c r="D14" s="24" t="s">
        <v>10</v>
      </c>
      <c r="E14" s="24" t="s">
        <v>11</v>
      </c>
      <c r="F14" s="24" t="s">
        <v>12</v>
      </c>
      <c r="G14" s="24" t="s">
        <v>13</v>
      </c>
      <c r="H14" s="24" t="s">
        <v>14</v>
      </c>
      <c r="I14" s="24" t="s">
        <v>15</v>
      </c>
      <c r="J14" s="33"/>
      <c r="K14" s="8"/>
      <c r="L14" s="18"/>
      <c r="M14" s="35" t="s">
        <v>16</v>
      </c>
      <c r="N14" s="35"/>
      <c r="O14" s="35" t="s">
        <v>17</v>
      </c>
      <c r="P14" s="35"/>
      <c r="Q14" s="18"/>
      <c r="R14" s="8"/>
      <c r="S14" s="18"/>
      <c r="T14" s="44" t="s">
        <v>18</v>
      </c>
      <c r="U14" s="44" t="s">
        <v>19</v>
      </c>
      <c r="V14" s="44" t="s">
        <v>20</v>
      </c>
      <c r="W14" s="44" t="s">
        <v>21</v>
      </c>
      <c r="X14" s="45" t="s">
        <v>22</v>
      </c>
      <c r="Y14" s="33"/>
      <c r="Z14" s="8"/>
      <c r="AB14" s="4" t="s">
        <v>23</v>
      </c>
      <c r="AC14" s="48">
        <v>45285</v>
      </c>
    </row>
    <row r="15" customHeight="1" spans="2:29">
      <c r="B15" s="15"/>
      <c r="C15" s="25">
        <f ca="1">DATE(C12,F12,1)-WEEKDAY(DATE(C12,F12,1),2)</f>
        <v>45137</v>
      </c>
      <c r="D15" s="25">
        <f ca="1" t="shared" ref="D15:I15" si="0">C15+1</f>
        <v>45138</v>
      </c>
      <c r="E15" s="25">
        <f ca="1" t="shared" si="0"/>
        <v>45139</v>
      </c>
      <c r="F15" s="25">
        <f ca="1" t="shared" si="0"/>
        <v>45140</v>
      </c>
      <c r="G15" s="25">
        <f ca="1" t="shared" si="0"/>
        <v>45141</v>
      </c>
      <c r="H15" s="25">
        <f ca="1" t="shared" si="0"/>
        <v>45142</v>
      </c>
      <c r="I15" s="25">
        <f ca="1" t="shared" si="0"/>
        <v>45143</v>
      </c>
      <c r="J15" s="33"/>
      <c r="K15" s="8"/>
      <c r="L15" s="18"/>
      <c r="M15" s="36">
        <f ca="1" t="array" ref="M15">INDEX(V:V,SMALL(IF(($U$15:$U$20002="英语")*($T$15:$T$20002=TODAY()),ROW($T$15:$X$20002),4^8),ROW(3:3)))</f>
        <v>0</v>
      </c>
      <c r="N15" s="37">
        <f ca="1" t="array" ref="N15">INDEX(W:W,SMALL(IF(($U$15:$U$20002="英语")*($T$15:$T$20002=TODAY()),ROW($T$15:$X$20002),4^8),ROW(3:3)))</f>
        <v>0</v>
      </c>
      <c r="O15" s="38">
        <f ca="1" t="array" ref="O15">INDEX(V:V,SMALL(IF(($U$15:$U$20002="数学")*($T$15:$T$20002=TODAY()),ROW($T$15:$X$20002),4^8),ROW(3:3)))</f>
        <v>0</v>
      </c>
      <c r="P15" s="39">
        <f ca="1" t="array" ref="P15">INDEX(W:W,SMALL(IF(($U$15:$U$20002="数学")*($T$15:$T$20002=TODAY()),ROW($T$15:$X$20002),4^8),ROW(3:3)))</f>
        <v>0</v>
      </c>
      <c r="Q15" s="18"/>
      <c r="R15" s="8"/>
      <c r="S15" s="18"/>
      <c r="T15" s="46">
        <v>45209</v>
      </c>
      <c r="U15" s="40" t="s">
        <v>24</v>
      </c>
      <c r="V15" s="40" t="s">
        <v>25</v>
      </c>
      <c r="W15" s="47" t="s">
        <v>26</v>
      </c>
      <c r="X15" s="40"/>
      <c r="Y15" s="33"/>
      <c r="Z15" s="8"/>
      <c r="AB15" s="49" t="s">
        <v>27</v>
      </c>
      <c r="AC15" s="49"/>
    </row>
    <row r="16" customHeight="1" spans="2:34">
      <c r="B16" s="15"/>
      <c r="C16" s="25">
        <f ca="1" t="shared" ref="C16:C20" si="1">I15+1</f>
        <v>45144</v>
      </c>
      <c r="D16" s="25">
        <f ca="1" t="shared" ref="D16:I16" si="2">C16+1</f>
        <v>45145</v>
      </c>
      <c r="E16" s="25">
        <f ca="1" t="shared" si="2"/>
        <v>45146</v>
      </c>
      <c r="F16" s="25">
        <f ca="1" t="shared" si="2"/>
        <v>45147</v>
      </c>
      <c r="G16" s="25">
        <f ca="1" t="shared" si="2"/>
        <v>45148</v>
      </c>
      <c r="H16" s="25">
        <f ca="1" t="shared" si="2"/>
        <v>45149</v>
      </c>
      <c r="I16" s="25">
        <f ca="1" t="shared" si="2"/>
        <v>45150</v>
      </c>
      <c r="J16" s="33"/>
      <c r="K16" s="8"/>
      <c r="L16" s="18"/>
      <c r="M16" s="36">
        <f ca="1" t="array" ref="M16">INDEX(V:V,SMALL(IF(($U$15:$U$20002="英语")*($T$15:$T$20002=TODAY()),ROW($T$15:$X$20002),4^8),ROW(4:4)))</f>
        <v>0</v>
      </c>
      <c r="N16" s="37">
        <f ca="1" t="array" ref="N16">INDEX(W:W,SMALL(IF(($U$15:$U$20002="英语")*($T$15:$T$20002=TODAY()),ROW($T$15:$X$20002),4^8),ROW(4:4)))</f>
        <v>0</v>
      </c>
      <c r="O16" s="38">
        <f ca="1" t="array" ref="O16">INDEX(V:V,SMALL(IF(($U$15:$U$20002="数学")*($T$15:$T$20002=TODAY()),ROW($T$15:$X$20002),4^8),ROW(4:4)))</f>
        <v>0</v>
      </c>
      <c r="P16" s="39">
        <f ca="1" t="array" ref="P16">INDEX(W:W,SMALL(IF(($U$15:$U$20002="数学")*($T$15:$T$20002=TODAY()),ROW($T$15:$X$20002),4^8),ROW(4:4)))</f>
        <v>0</v>
      </c>
      <c r="Q16" s="18"/>
      <c r="R16" s="8"/>
      <c r="S16" s="18"/>
      <c r="T16" s="46">
        <v>45210</v>
      </c>
      <c r="U16" s="40" t="s">
        <v>24</v>
      </c>
      <c r="V16" s="40" t="s">
        <v>28</v>
      </c>
      <c r="W16" s="47" t="s">
        <v>26</v>
      </c>
      <c r="X16" s="40"/>
      <c r="Y16" s="33"/>
      <c r="Z16" s="8"/>
      <c r="AB16" s="50" t="s">
        <v>18</v>
      </c>
      <c r="AC16" s="50" t="s">
        <v>29</v>
      </c>
      <c r="AD16" s="50" t="s">
        <v>30</v>
      </c>
      <c r="AF16" s="50" t="s">
        <v>19</v>
      </c>
      <c r="AG16" s="50" t="s">
        <v>29</v>
      </c>
      <c r="AH16" s="50" t="s">
        <v>30</v>
      </c>
    </row>
    <row r="17" customHeight="1" spans="2:36">
      <c r="B17" s="15"/>
      <c r="C17" s="25">
        <f ca="1" t="shared" si="1"/>
        <v>45151</v>
      </c>
      <c r="D17" s="25">
        <f ca="1" t="shared" ref="D17:I17" si="3">C17+1</f>
        <v>45152</v>
      </c>
      <c r="E17" s="25">
        <f ca="1" t="shared" si="3"/>
        <v>45153</v>
      </c>
      <c r="F17" s="25">
        <f ca="1" t="shared" si="3"/>
        <v>45154</v>
      </c>
      <c r="G17" s="25">
        <f ca="1" t="shared" si="3"/>
        <v>45155</v>
      </c>
      <c r="H17" s="25">
        <f ca="1" t="shared" si="3"/>
        <v>45156</v>
      </c>
      <c r="I17" s="25">
        <f ca="1" t="shared" si="3"/>
        <v>45157</v>
      </c>
      <c r="J17" s="33"/>
      <c r="K17" s="8"/>
      <c r="L17" s="18"/>
      <c r="M17" s="36">
        <f ca="1" t="array" ref="M17">INDEX(V:V,SMALL(IF(($U$15:$U$20002="英语")*($T$15:$T$20002=TODAY()),ROW($T$15:$X$20002),4^8),ROW(5:5)))</f>
        <v>0</v>
      </c>
      <c r="N17" s="37">
        <f ca="1" t="array" ref="N17">INDEX(W:W,SMALL(IF(($U$15:$U$20002="英语")*($T$15:$T$20002=TODAY()),ROW($T$15:$X$20002),4^8),ROW(5:5)))</f>
        <v>0</v>
      </c>
      <c r="O17" s="38">
        <f ca="1" t="array" ref="O17">INDEX(V:V,SMALL(IF(($U$15:$U$20002="数学")*($T$15:$T$20002=TODAY()),ROW($T$15:$X$20002),4^8),ROW(5:5)))</f>
        <v>0</v>
      </c>
      <c r="P17" s="39">
        <f ca="1" t="array" ref="P17">INDEX(W:W,SMALL(IF(($U$15:$U$20002="数学")*($T$15:$T$20002=TODAY()),ROW($T$15:$X$20002),4^8),ROW(5:5)))</f>
        <v>0</v>
      </c>
      <c r="Q17" s="18"/>
      <c r="R17" s="8"/>
      <c r="S17" s="18"/>
      <c r="T17" s="46">
        <v>45211</v>
      </c>
      <c r="U17" s="40" t="s">
        <v>31</v>
      </c>
      <c r="V17" s="40" t="s">
        <v>32</v>
      </c>
      <c r="W17" s="47" t="s">
        <v>26</v>
      </c>
      <c r="X17" s="40"/>
      <c r="Y17" s="33"/>
      <c r="Z17" s="8"/>
      <c r="AB17" s="51">
        <f ca="1">TODAY()-WEEKDAY(TODAY(),2)+1</f>
        <v>45152</v>
      </c>
      <c r="AC17" s="52">
        <f ca="1" t="shared" ref="AC17:AC23" si="4">COUNTIF($T$15:$T$20002,AB17)</f>
        <v>0</v>
      </c>
      <c r="AD17" s="52">
        <f ca="1" t="shared" ref="AD17:AD23" si="5">COUNTIFS($T$15:$T$20002,AB17,$W$15:$W$20002,"☑")</f>
        <v>0</v>
      </c>
      <c r="AF17" s="53" t="s">
        <v>24</v>
      </c>
      <c r="AG17" s="53">
        <f t="shared" ref="AG17:AG20" si="6">COUNTIF($U$15:$U$20002,AF17)</f>
        <v>10</v>
      </c>
      <c r="AH17" s="53">
        <f t="shared" ref="AH17:AH20" si="7">COUNTIFS($U$15:$U$20002,AF17,$W$15:$W$20002,"☑")</f>
        <v>4</v>
      </c>
      <c r="AI17" s="57">
        <f t="shared" ref="AI17:AI20" si="8">AH17/AG17</f>
        <v>0.4</v>
      </c>
      <c r="AJ17" s="57">
        <f t="shared" ref="AJ17:AJ20" si="9">1-AI17</f>
        <v>0.6</v>
      </c>
    </row>
    <row r="18" customHeight="1" spans="2:36">
      <c r="B18" s="15"/>
      <c r="C18" s="25">
        <f ca="1" t="shared" si="1"/>
        <v>45158</v>
      </c>
      <c r="D18" s="25">
        <f ca="1" t="shared" ref="D18:I18" si="10">C18+1</f>
        <v>45159</v>
      </c>
      <c r="E18" s="25">
        <f ca="1" t="shared" si="10"/>
        <v>45160</v>
      </c>
      <c r="F18" s="25">
        <f ca="1" t="shared" si="10"/>
        <v>45161</v>
      </c>
      <c r="G18" s="25">
        <f ca="1" t="shared" si="10"/>
        <v>45162</v>
      </c>
      <c r="H18" s="25">
        <f ca="1" t="shared" si="10"/>
        <v>45163</v>
      </c>
      <c r="I18" s="25">
        <f ca="1" t="shared" si="10"/>
        <v>45164</v>
      </c>
      <c r="J18" s="33"/>
      <c r="K18" s="8"/>
      <c r="L18" s="18"/>
      <c r="M18" s="36">
        <f ca="1" t="array" ref="M18">INDEX(V:V,SMALL(IF(($U$15:$U$20002="英语")*($T$15:$T$20002=TODAY()),ROW($T$15:$X$20002),4^8),ROW(6:6)))</f>
        <v>0</v>
      </c>
      <c r="N18" s="37">
        <f ca="1" t="array" ref="N18">INDEX(W:W,SMALL(IF(($U$15:$U$20002="英语")*($T$15:$T$20002=TODAY()),ROW($T$15:$X$20002),4^8),ROW(6:6)))</f>
        <v>0</v>
      </c>
      <c r="O18" s="38">
        <f ca="1" t="array" ref="O18">INDEX(V:V,SMALL(IF(($U$15:$U$20002="数学")*($T$15:$T$20002=TODAY()),ROW($T$15:$X$20002),4^8),ROW(6:6)))</f>
        <v>0</v>
      </c>
      <c r="P18" s="39">
        <f ca="1" t="array" ref="P18">INDEX(W:W,SMALL(IF(($U$15:$U$20002="数学")*($T$15:$T$20002=TODAY()),ROW($T$15:$X$20002),4^8),ROW(6:6)))</f>
        <v>0</v>
      </c>
      <c r="Q18" s="18"/>
      <c r="R18" s="8"/>
      <c r="S18" s="18"/>
      <c r="T18" s="46">
        <v>45211</v>
      </c>
      <c r="U18" s="40" t="s">
        <v>33</v>
      </c>
      <c r="V18" s="40" t="s">
        <v>34</v>
      </c>
      <c r="W18" s="47" t="s">
        <v>35</v>
      </c>
      <c r="X18" s="40"/>
      <c r="Y18" s="33"/>
      <c r="Z18" s="8"/>
      <c r="AB18" s="54">
        <f ca="1" t="shared" ref="AB18:AB23" si="11">AB17+1</f>
        <v>45153</v>
      </c>
      <c r="AC18" s="52">
        <f ca="1" t="shared" si="4"/>
        <v>0</v>
      </c>
      <c r="AD18" s="52">
        <f ca="1" t="shared" si="5"/>
        <v>0</v>
      </c>
      <c r="AF18" s="53" t="s">
        <v>31</v>
      </c>
      <c r="AG18" s="53">
        <f t="shared" si="6"/>
        <v>6</v>
      </c>
      <c r="AH18" s="53">
        <f t="shared" si="7"/>
        <v>4</v>
      </c>
      <c r="AI18" s="57">
        <f t="shared" si="8"/>
        <v>0.666666666666667</v>
      </c>
      <c r="AJ18" s="57">
        <f t="shared" si="9"/>
        <v>0.333333333333333</v>
      </c>
    </row>
    <row r="19" customHeight="1" spans="2:36">
      <c r="B19" s="15"/>
      <c r="C19" s="25">
        <f ca="1" t="shared" si="1"/>
        <v>45165</v>
      </c>
      <c r="D19" s="25">
        <f ca="1" t="shared" ref="D19:I19" si="12">C19+1</f>
        <v>45166</v>
      </c>
      <c r="E19" s="25">
        <f ca="1" t="shared" si="12"/>
        <v>45167</v>
      </c>
      <c r="F19" s="25">
        <f ca="1" t="shared" si="12"/>
        <v>45168</v>
      </c>
      <c r="G19" s="25">
        <f ca="1" t="shared" si="12"/>
        <v>45169</v>
      </c>
      <c r="H19" s="25">
        <f ca="1" t="shared" si="12"/>
        <v>45170</v>
      </c>
      <c r="I19" s="25">
        <f ca="1" t="shared" si="12"/>
        <v>45171</v>
      </c>
      <c r="J19" s="33"/>
      <c r="K19" s="8"/>
      <c r="L19" s="18"/>
      <c r="M19" s="35" t="s">
        <v>33</v>
      </c>
      <c r="N19" s="35"/>
      <c r="O19" s="35" t="s">
        <v>36</v>
      </c>
      <c r="P19" s="35"/>
      <c r="Q19" s="18"/>
      <c r="R19" s="8"/>
      <c r="S19" s="18"/>
      <c r="T19" s="46">
        <v>45213</v>
      </c>
      <c r="U19" s="40" t="s">
        <v>36</v>
      </c>
      <c r="V19" s="40" t="s">
        <v>37</v>
      </c>
      <c r="W19" s="47" t="s">
        <v>26</v>
      </c>
      <c r="X19" s="40"/>
      <c r="Y19" s="33"/>
      <c r="Z19" s="8"/>
      <c r="AB19" s="54">
        <f ca="1" t="shared" si="11"/>
        <v>45154</v>
      </c>
      <c r="AC19" s="52">
        <f ca="1" t="shared" si="4"/>
        <v>0</v>
      </c>
      <c r="AD19" s="52">
        <f ca="1" t="shared" si="5"/>
        <v>0</v>
      </c>
      <c r="AF19" s="53" t="s">
        <v>33</v>
      </c>
      <c r="AG19" s="53">
        <f t="shared" si="6"/>
        <v>4</v>
      </c>
      <c r="AH19" s="53">
        <f t="shared" si="7"/>
        <v>1</v>
      </c>
      <c r="AI19" s="57">
        <f t="shared" si="8"/>
        <v>0.25</v>
      </c>
      <c r="AJ19" s="57">
        <f t="shared" si="9"/>
        <v>0.75</v>
      </c>
    </row>
    <row r="20" customHeight="1" spans="2:36">
      <c r="B20" s="15"/>
      <c r="C20" s="25">
        <f ca="1" t="shared" si="1"/>
        <v>45172</v>
      </c>
      <c r="D20" s="25">
        <f ca="1" t="shared" ref="D20:I20" si="13">C20+1</f>
        <v>45173</v>
      </c>
      <c r="E20" s="25">
        <f ca="1" t="shared" si="13"/>
        <v>45174</v>
      </c>
      <c r="F20" s="25">
        <f ca="1" t="shared" si="13"/>
        <v>45175</v>
      </c>
      <c r="G20" s="25">
        <f ca="1" t="shared" si="13"/>
        <v>45176</v>
      </c>
      <c r="H20" s="25">
        <f ca="1" t="shared" si="13"/>
        <v>45177</v>
      </c>
      <c r="I20" s="25">
        <f ca="1" t="shared" si="13"/>
        <v>45178</v>
      </c>
      <c r="J20" s="33"/>
      <c r="K20" s="8"/>
      <c r="L20" s="18"/>
      <c r="M20" s="36">
        <f ca="1" t="array" ref="M20">INDEX(V:V,SMALL(IF(($U$15:$U$20002="专业课1")*($T$15:$T$20002=TODAY()),ROW($T$15:$X$20002),4^8),ROW(3:3)))</f>
        <v>0</v>
      </c>
      <c r="N20" s="37">
        <f ca="1" t="array" ref="N20">INDEX(W:W,SMALL(IF(($U$15:$U$20002="专业课1")*($T$15:$T$20002=TODAY()),ROW($T$15:$X$20002),4^8),ROW(3:3)))</f>
        <v>0</v>
      </c>
      <c r="O20" s="38">
        <f ca="1" t="array" ref="O20">INDEX(V:V,SMALL(IF(($U$15:$U$20002="专业课2")*($T$15:$T$20002=TODAY()),ROW($T$15:$X$20002),4^8),ROW(3:3)))</f>
        <v>0</v>
      </c>
      <c r="P20" s="39">
        <f ca="1" t="array" ref="P20">INDEX(W:W,SMALL(IF(($U$15:$U$20002="专业课2")*($T$15:$T$20002=TODAY()),ROW($T$15:$X$20002),4^8),ROW(3:3)))</f>
        <v>0</v>
      </c>
      <c r="Q20" s="18"/>
      <c r="R20" s="8"/>
      <c r="S20" s="18"/>
      <c r="T20" s="46">
        <v>45214</v>
      </c>
      <c r="U20" s="40" t="s">
        <v>24</v>
      </c>
      <c r="V20" s="40" t="s">
        <v>38</v>
      </c>
      <c r="W20" s="47" t="s">
        <v>26</v>
      </c>
      <c r="X20" s="40"/>
      <c r="Y20" s="33"/>
      <c r="Z20" s="8"/>
      <c r="AB20" s="54">
        <f ca="1" t="shared" si="11"/>
        <v>45155</v>
      </c>
      <c r="AC20" s="52">
        <f ca="1" t="shared" si="4"/>
        <v>0</v>
      </c>
      <c r="AD20" s="52">
        <f ca="1" t="shared" si="5"/>
        <v>0</v>
      </c>
      <c r="AF20" s="53" t="s">
        <v>36</v>
      </c>
      <c r="AG20" s="53">
        <f t="shared" si="6"/>
        <v>4</v>
      </c>
      <c r="AH20" s="53">
        <f t="shared" si="7"/>
        <v>2</v>
      </c>
      <c r="AI20" s="57">
        <f t="shared" si="8"/>
        <v>0.5</v>
      </c>
      <c r="AJ20" s="57">
        <f t="shared" si="9"/>
        <v>0.5</v>
      </c>
    </row>
    <row r="21" customHeight="1" spans="2:30">
      <c r="B21" s="15"/>
      <c r="C21" s="9"/>
      <c r="D21" s="9"/>
      <c r="E21" s="9"/>
      <c r="F21" s="9"/>
      <c r="G21" s="9"/>
      <c r="H21" s="9"/>
      <c r="I21" s="9"/>
      <c r="J21" s="9"/>
      <c r="K21" s="8"/>
      <c r="L21" s="18"/>
      <c r="M21" s="36">
        <f ca="1" t="array" ref="M21">INDEX(V:V,SMALL(IF(($U$15:$U$20002="专业课1")*($T$15:$T$20002=TODAY()),ROW($T$15:$X$20002),4^8),ROW(4:4)))</f>
        <v>0</v>
      </c>
      <c r="N21" s="37">
        <f ca="1" t="array" ref="N21">INDEX(W:W,SMALL(IF(($U$15:$U$20002="专业课1")*($T$15:$T$20002=TODAY()),ROW($T$15:$X$20002),4^8),ROW(4:4)))</f>
        <v>0</v>
      </c>
      <c r="O21" s="38">
        <f ca="1" t="array" ref="O21">INDEX(V:V,SMALL(IF(($U$15:$U$20002="专业课2")*($T$15:$T$20002=TODAY()),ROW($T$15:$X$20002),4^8),ROW(4:4)))</f>
        <v>0</v>
      </c>
      <c r="P21" s="39">
        <f ca="1" t="array" ref="P21">INDEX(W:W,SMALL(IF(($U$15:$U$20002="专业课2")*($T$15:$T$20002=TODAY()),ROW($T$15:$X$20002),4^8),ROW(4:4)))</f>
        <v>0</v>
      </c>
      <c r="Q21" s="18"/>
      <c r="R21" s="8"/>
      <c r="S21" s="18"/>
      <c r="T21" s="46">
        <v>45209</v>
      </c>
      <c r="U21" s="40" t="s">
        <v>24</v>
      </c>
      <c r="V21" s="40" t="s">
        <v>39</v>
      </c>
      <c r="W21" s="47" t="s">
        <v>35</v>
      </c>
      <c r="X21" s="40"/>
      <c r="Y21" s="33"/>
      <c r="Z21" s="8"/>
      <c r="AB21" s="54">
        <f ca="1" t="shared" si="11"/>
        <v>45156</v>
      </c>
      <c r="AC21" s="52">
        <f ca="1" t="shared" si="4"/>
        <v>0</v>
      </c>
      <c r="AD21" s="52">
        <f ca="1" t="shared" si="5"/>
        <v>0</v>
      </c>
    </row>
    <row r="22" customHeight="1" spans="2:30">
      <c r="B22" s="15"/>
      <c r="C22" s="9"/>
      <c r="D22" s="9"/>
      <c r="E22" s="9"/>
      <c r="F22" s="9"/>
      <c r="G22" s="9"/>
      <c r="H22" s="9"/>
      <c r="I22" s="9"/>
      <c r="J22" s="9"/>
      <c r="K22" s="8"/>
      <c r="L22" s="18"/>
      <c r="M22" s="36">
        <f ca="1" t="array" ref="M22">INDEX(V:V,SMALL(IF(($U$15:$U$20002="专业课1")*($T$15:$T$20002=TODAY()),ROW($T$15:$X$20002),4^8),ROW(5:5)))</f>
        <v>0</v>
      </c>
      <c r="N22" s="37">
        <f ca="1" t="array" ref="N22">INDEX(W:W,SMALL(IF(($U$15:$U$20002="专业课1")*($T$15:$T$20002=TODAY()),ROW($T$15:$X$20002),4^8),ROW(5:5)))</f>
        <v>0</v>
      </c>
      <c r="O22" s="38">
        <f ca="1" t="array" ref="O22">INDEX(V:V,SMALL(IF(($U$15:$U$20002="专业课2")*($T$15:$T$20002=TODAY()),ROW($T$15:$X$20002),4^8),ROW(5:5)))</f>
        <v>0</v>
      </c>
      <c r="P22" s="39">
        <f ca="1" t="array" ref="P22">INDEX(W:W,SMALL(IF(($U$15:$U$20002="专业课2")*($T$15:$T$20002=TODAY()),ROW($T$15:$X$20002),4^8),ROW(5:5)))</f>
        <v>0</v>
      </c>
      <c r="Q22" s="18"/>
      <c r="R22" s="8"/>
      <c r="S22" s="18"/>
      <c r="T22" s="46">
        <v>45210</v>
      </c>
      <c r="U22" s="40" t="s">
        <v>31</v>
      </c>
      <c r="V22" s="40" t="s">
        <v>40</v>
      </c>
      <c r="W22" s="47" t="s">
        <v>26</v>
      </c>
      <c r="X22" s="40"/>
      <c r="Y22" s="33"/>
      <c r="Z22" s="8"/>
      <c r="AB22" s="54">
        <f ca="1" t="shared" si="11"/>
        <v>45157</v>
      </c>
      <c r="AC22" s="52">
        <f ca="1" t="shared" si="4"/>
        <v>0</v>
      </c>
      <c r="AD22" s="52">
        <f ca="1" t="shared" si="5"/>
        <v>0</v>
      </c>
    </row>
    <row r="23" customHeight="1" spans="2:30">
      <c r="B23" s="15"/>
      <c r="C23" s="9"/>
      <c r="D23" s="9"/>
      <c r="E23" s="9"/>
      <c r="F23" s="9"/>
      <c r="G23" s="9"/>
      <c r="H23" s="9"/>
      <c r="I23" s="9"/>
      <c r="J23" s="9"/>
      <c r="K23" s="8"/>
      <c r="L23" s="18"/>
      <c r="M23" s="36">
        <f ca="1" t="array" ref="M23">INDEX(V:V,SMALL(IF(($U$15:$U$20002="专业课1")*($T$15:$T$20002=TODAY()),ROW($T$15:$X$20002),4^8),ROW(6:6)))</f>
        <v>0</v>
      </c>
      <c r="N23" s="37">
        <f ca="1" t="array" ref="N23">INDEX(W:W,SMALL(IF(($U$15:$U$20002="专业课1")*($T$15:$T$20002=TODAY()),ROW($T$15:$X$20002),4^8),ROW(6:6)))</f>
        <v>0</v>
      </c>
      <c r="O23" s="38">
        <f ca="1" t="array" ref="O23">INDEX(V:V,SMALL(IF(($U$15:$U$20002="专业课2")*($T$15:$T$20002=TODAY()),ROW($T$15:$X$20002),4^8),ROW(6:6)))</f>
        <v>0</v>
      </c>
      <c r="P23" s="39">
        <f ca="1" t="array" ref="P23">INDEX(W:W,SMALL(IF(($U$15:$U$20002="专业课2")*($T$15:$T$20002=TODAY()),ROW($T$15:$X$20002),4^8),ROW(6:6)))</f>
        <v>0</v>
      </c>
      <c r="Q23" s="18"/>
      <c r="R23" s="8"/>
      <c r="S23" s="18"/>
      <c r="T23" s="46">
        <v>45212</v>
      </c>
      <c r="U23" s="40" t="s">
        <v>33</v>
      </c>
      <c r="V23" s="40" t="s">
        <v>40</v>
      </c>
      <c r="W23" s="47" t="s">
        <v>35</v>
      </c>
      <c r="X23" s="40"/>
      <c r="Y23" s="33"/>
      <c r="Z23" s="8"/>
      <c r="AB23" s="54">
        <f ca="1" t="shared" si="11"/>
        <v>45158</v>
      </c>
      <c r="AC23" s="52">
        <f ca="1" t="shared" si="4"/>
        <v>0</v>
      </c>
      <c r="AD23" s="52">
        <f ca="1" t="shared" si="5"/>
        <v>0</v>
      </c>
    </row>
    <row r="24" customHeight="1" spans="2:28">
      <c r="B24" s="9"/>
      <c r="C24" s="9"/>
      <c r="D24" s="9"/>
      <c r="E24" s="9"/>
      <c r="F24" s="9"/>
      <c r="G24" s="9"/>
      <c r="H24" s="9"/>
      <c r="I24" s="9"/>
      <c r="J24" s="9"/>
      <c r="K24" s="8"/>
      <c r="L24" s="18"/>
      <c r="M24" s="18"/>
      <c r="N24" s="18"/>
      <c r="O24" s="18"/>
      <c r="P24" s="18"/>
      <c r="Q24" s="18"/>
      <c r="R24" s="8"/>
      <c r="S24" s="18"/>
      <c r="T24" s="46">
        <v>45212</v>
      </c>
      <c r="U24" s="40" t="s">
        <v>24</v>
      </c>
      <c r="V24" s="40" t="s">
        <v>40</v>
      </c>
      <c r="W24" s="47" t="s">
        <v>26</v>
      </c>
      <c r="X24" s="40"/>
      <c r="Y24" s="33"/>
      <c r="Z24" s="8"/>
      <c r="AB24" s="55"/>
    </row>
    <row r="25" customHeight="1" spans="2:26">
      <c r="B25" s="9"/>
      <c r="C25" s="26" t="s">
        <v>41</v>
      </c>
      <c r="D25" s="26"/>
      <c r="E25" s="26"/>
      <c r="F25" s="26"/>
      <c r="G25" s="26"/>
      <c r="H25" s="26"/>
      <c r="I25" s="26"/>
      <c r="J25" s="9"/>
      <c r="K25" s="8"/>
      <c r="L25" s="18"/>
      <c r="M25" s="26" t="s">
        <v>42</v>
      </c>
      <c r="N25" s="26"/>
      <c r="O25" s="26"/>
      <c r="P25" s="26"/>
      <c r="Q25" s="18"/>
      <c r="R25" s="8"/>
      <c r="S25" s="18"/>
      <c r="T25" s="46">
        <v>45213</v>
      </c>
      <c r="U25" s="40" t="s">
        <v>31</v>
      </c>
      <c r="V25" s="40" t="s">
        <v>40</v>
      </c>
      <c r="W25" s="47" t="s">
        <v>26</v>
      </c>
      <c r="X25" s="40"/>
      <c r="Y25" s="33"/>
      <c r="Z25" s="8"/>
    </row>
    <row r="26" customHeight="1" spans="2:26">
      <c r="B26" s="9"/>
      <c r="C26" s="9"/>
      <c r="D26" s="27"/>
      <c r="E26" s="27"/>
      <c r="F26" s="27"/>
      <c r="G26" s="27"/>
      <c r="H26" s="27"/>
      <c r="I26" s="9"/>
      <c r="J26" s="9"/>
      <c r="K26" s="8"/>
      <c r="L26" s="18"/>
      <c r="M26" s="40"/>
      <c r="N26" s="41"/>
      <c r="O26" s="41"/>
      <c r="P26" s="42" t="s">
        <v>35</v>
      </c>
      <c r="Q26" s="18"/>
      <c r="R26" s="8"/>
      <c r="S26" s="18"/>
      <c r="T26" s="46">
        <v>45209</v>
      </c>
      <c r="U26" s="40" t="s">
        <v>33</v>
      </c>
      <c r="V26" s="40" t="s">
        <v>40</v>
      </c>
      <c r="W26" s="47" t="s">
        <v>26</v>
      </c>
      <c r="X26" s="40"/>
      <c r="Y26" s="33"/>
      <c r="Z26" s="8"/>
    </row>
    <row r="27" customHeight="1" spans="2:26">
      <c r="B27" s="9"/>
      <c r="C27" s="9"/>
      <c r="D27" s="28"/>
      <c r="E27" s="28"/>
      <c r="F27" s="28"/>
      <c r="G27" s="28"/>
      <c r="H27" s="28"/>
      <c r="I27" s="9"/>
      <c r="J27" s="9"/>
      <c r="K27" s="8"/>
      <c r="L27" s="18"/>
      <c r="M27" s="40"/>
      <c r="N27" s="41"/>
      <c r="O27" s="41"/>
      <c r="P27" s="42" t="s">
        <v>35</v>
      </c>
      <c r="Q27" s="18"/>
      <c r="R27" s="8"/>
      <c r="S27" s="18"/>
      <c r="T27" s="46">
        <v>45209</v>
      </c>
      <c r="U27" s="40" t="s">
        <v>36</v>
      </c>
      <c r="V27" s="40" t="s">
        <v>34</v>
      </c>
      <c r="W27" s="47" t="s">
        <v>26</v>
      </c>
      <c r="X27" s="40"/>
      <c r="Y27" s="33"/>
      <c r="Z27" s="8"/>
    </row>
    <row r="28" customHeight="1" spans="2:26">
      <c r="B28" s="9"/>
      <c r="C28" s="9"/>
      <c r="D28" s="28"/>
      <c r="E28" s="28"/>
      <c r="F28" s="28"/>
      <c r="G28" s="28"/>
      <c r="H28" s="28"/>
      <c r="I28" s="9"/>
      <c r="J28" s="9"/>
      <c r="K28" s="8"/>
      <c r="L28" s="18"/>
      <c r="M28" s="40"/>
      <c r="N28" s="41"/>
      <c r="O28" s="41"/>
      <c r="P28" s="42" t="s">
        <v>35</v>
      </c>
      <c r="Q28" s="18"/>
      <c r="R28" s="8"/>
      <c r="S28" s="18"/>
      <c r="T28" s="46">
        <v>45213</v>
      </c>
      <c r="U28" s="40" t="s">
        <v>24</v>
      </c>
      <c r="V28" s="40" t="s">
        <v>43</v>
      </c>
      <c r="W28" s="47" t="s">
        <v>35</v>
      </c>
      <c r="X28" s="40"/>
      <c r="Y28" s="33"/>
      <c r="Z28" s="8"/>
    </row>
    <row r="29" customHeight="1" spans="2:26">
      <c r="B29" s="9"/>
      <c r="C29" s="9"/>
      <c r="D29" s="28"/>
      <c r="E29" s="28"/>
      <c r="F29" s="28"/>
      <c r="G29" s="28"/>
      <c r="H29" s="28"/>
      <c r="I29" s="9"/>
      <c r="J29" s="9"/>
      <c r="K29" s="8"/>
      <c r="L29" s="18"/>
      <c r="M29" s="40"/>
      <c r="N29" s="41"/>
      <c r="O29" s="41"/>
      <c r="P29" s="42" t="s">
        <v>35</v>
      </c>
      <c r="Q29" s="18"/>
      <c r="R29" s="8"/>
      <c r="S29" s="18"/>
      <c r="T29" s="46">
        <v>45214</v>
      </c>
      <c r="U29" s="40" t="s">
        <v>24</v>
      </c>
      <c r="V29" s="40" t="s">
        <v>44</v>
      </c>
      <c r="W29" s="47" t="s">
        <v>35</v>
      </c>
      <c r="X29" s="40"/>
      <c r="Y29" s="33"/>
      <c r="Z29" s="8"/>
    </row>
    <row r="30" customHeight="1" spans="2:26">
      <c r="B30" s="9"/>
      <c r="C30" s="9"/>
      <c r="D30" s="28"/>
      <c r="E30" s="28"/>
      <c r="F30" s="28"/>
      <c r="G30" s="28"/>
      <c r="H30" s="28"/>
      <c r="I30" s="9"/>
      <c r="J30" s="9"/>
      <c r="K30" s="8"/>
      <c r="L30" s="18"/>
      <c r="M30" s="40"/>
      <c r="N30" s="41"/>
      <c r="O30" s="41"/>
      <c r="P30" s="42" t="s">
        <v>35</v>
      </c>
      <c r="Q30" s="18"/>
      <c r="R30" s="8"/>
      <c r="S30" s="18"/>
      <c r="T30" s="46">
        <v>45215</v>
      </c>
      <c r="U30" s="40" t="s">
        <v>31</v>
      </c>
      <c r="V30" s="40" t="s">
        <v>45</v>
      </c>
      <c r="W30" s="47" t="s">
        <v>26</v>
      </c>
      <c r="X30" s="40"/>
      <c r="Y30" s="33"/>
      <c r="Z30" s="8"/>
    </row>
    <row r="31" customHeight="1" spans="2:26">
      <c r="B31" s="9"/>
      <c r="C31" s="9"/>
      <c r="D31" s="28"/>
      <c r="E31" s="28"/>
      <c r="F31" s="28"/>
      <c r="G31" s="28"/>
      <c r="H31" s="28"/>
      <c r="I31" s="9"/>
      <c r="J31" s="9"/>
      <c r="K31" s="8"/>
      <c r="L31" s="18"/>
      <c r="M31" s="40"/>
      <c r="N31" s="41"/>
      <c r="O31" s="41"/>
      <c r="P31" s="42" t="s">
        <v>35</v>
      </c>
      <c r="Q31" s="18"/>
      <c r="R31" s="8"/>
      <c r="S31" s="18"/>
      <c r="T31" s="46">
        <v>45210</v>
      </c>
      <c r="U31" s="40" t="s">
        <v>36</v>
      </c>
      <c r="V31" s="40" t="s">
        <v>46</v>
      </c>
      <c r="W31" s="47" t="s">
        <v>35</v>
      </c>
      <c r="X31" s="40"/>
      <c r="Y31" s="33"/>
      <c r="Z31" s="8"/>
    </row>
    <row r="32" customHeight="1" spans="2:26">
      <c r="B32" s="9"/>
      <c r="C32" s="9"/>
      <c r="D32" s="29"/>
      <c r="E32" s="29"/>
      <c r="F32" s="29"/>
      <c r="G32" s="29"/>
      <c r="H32" s="29"/>
      <c r="I32" s="9"/>
      <c r="J32" s="9"/>
      <c r="K32" s="8"/>
      <c r="L32" s="18"/>
      <c r="M32" s="9"/>
      <c r="N32" s="9"/>
      <c r="O32" s="9"/>
      <c r="P32" s="9"/>
      <c r="Q32" s="18"/>
      <c r="R32" s="8"/>
      <c r="S32" s="18"/>
      <c r="T32" s="46">
        <v>45211</v>
      </c>
      <c r="U32" s="40" t="s">
        <v>24</v>
      </c>
      <c r="V32" s="40" t="s">
        <v>47</v>
      </c>
      <c r="W32" s="47" t="s">
        <v>35</v>
      </c>
      <c r="X32" s="40"/>
      <c r="Y32" s="33"/>
      <c r="Z32" s="8"/>
    </row>
    <row r="33" customHeight="1" spans="2:26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8"/>
      <c r="S33" s="18"/>
      <c r="T33" s="46">
        <v>45209</v>
      </c>
      <c r="U33" s="40" t="s">
        <v>31</v>
      </c>
      <c r="V33" s="40" t="s">
        <v>48</v>
      </c>
      <c r="W33" s="47" t="s">
        <v>35</v>
      </c>
      <c r="X33" s="40"/>
      <c r="Y33" s="33"/>
      <c r="Z33" s="8"/>
    </row>
    <row r="34" customHeight="1" spans="2:26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8"/>
      <c r="S34" s="18"/>
      <c r="T34" s="46">
        <v>45210</v>
      </c>
      <c r="U34" s="40" t="s">
        <v>33</v>
      </c>
      <c r="V34" s="40" t="s">
        <v>40</v>
      </c>
      <c r="W34" s="47" t="s">
        <v>35</v>
      </c>
      <c r="X34" s="40"/>
      <c r="Y34" s="33"/>
      <c r="Z34" s="8"/>
    </row>
    <row r="35" customHeight="1" spans="2:26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8"/>
      <c r="S35" s="18"/>
      <c r="T35" s="46">
        <v>45211</v>
      </c>
      <c r="U35" s="40" t="s">
        <v>36</v>
      </c>
      <c r="V35" s="40" t="s">
        <v>40</v>
      </c>
      <c r="W35" s="47" t="s">
        <v>35</v>
      </c>
      <c r="X35" s="40"/>
      <c r="Y35" s="33"/>
      <c r="Z35" s="8"/>
    </row>
    <row r="36" customHeight="1" spans="2:26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8"/>
      <c r="S36" s="18"/>
      <c r="T36" s="46">
        <v>45212</v>
      </c>
      <c r="U36" s="40" t="s">
        <v>24</v>
      </c>
      <c r="V36" s="40" t="s">
        <v>40</v>
      </c>
      <c r="W36" s="47" t="s">
        <v>35</v>
      </c>
      <c r="X36" s="40"/>
      <c r="Y36" s="33"/>
      <c r="Z36" s="8"/>
    </row>
    <row r="37" customHeight="1" spans="2:26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8"/>
      <c r="S37" s="18"/>
      <c r="T37" s="46">
        <v>45213</v>
      </c>
      <c r="U37" s="40" t="s">
        <v>24</v>
      </c>
      <c r="V37" s="40" t="s">
        <v>40</v>
      </c>
      <c r="W37" s="47" t="s">
        <v>35</v>
      </c>
      <c r="X37" s="40"/>
      <c r="Y37" s="33"/>
      <c r="Z37" s="8"/>
    </row>
    <row r="38" customHeight="1" spans="2:26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8"/>
      <c r="S38" s="18"/>
      <c r="T38" s="46">
        <v>45214</v>
      </c>
      <c r="U38" s="40" t="s">
        <v>31</v>
      </c>
      <c r="V38" s="40" t="s">
        <v>40</v>
      </c>
      <c r="W38" s="47" t="s">
        <v>35</v>
      </c>
      <c r="X38" s="40"/>
      <c r="Y38" s="33"/>
      <c r="Z38" s="8"/>
    </row>
    <row r="39" customHeight="1" spans="2:26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8"/>
      <c r="S39" s="18"/>
      <c r="T39" s="46"/>
      <c r="U39" s="40"/>
      <c r="V39" s="40"/>
      <c r="W39" s="47" t="s">
        <v>35</v>
      </c>
      <c r="X39" s="40"/>
      <c r="Y39" s="33"/>
      <c r="Z39" s="8"/>
    </row>
    <row r="40" customHeight="1" spans="2:26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8"/>
      <c r="S40" s="18"/>
      <c r="T40" s="46"/>
      <c r="U40" s="40"/>
      <c r="V40" s="40"/>
      <c r="W40" s="47" t="s">
        <v>35</v>
      </c>
      <c r="X40" s="40"/>
      <c r="Y40" s="33"/>
      <c r="Z40" s="8"/>
    </row>
    <row r="41" customHeight="1" spans="2:26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8"/>
      <c r="S41" s="18"/>
      <c r="T41" s="46"/>
      <c r="U41" s="40"/>
      <c r="V41" s="40"/>
      <c r="W41" s="47" t="s">
        <v>35</v>
      </c>
      <c r="X41" s="40"/>
      <c r="Y41" s="33"/>
      <c r="Z41" s="8"/>
    </row>
    <row r="42" customHeight="1" spans="2:26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8"/>
      <c r="S42" s="18"/>
      <c r="T42" s="46"/>
      <c r="U42" s="40"/>
      <c r="V42" s="40"/>
      <c r="W42" s="47" t="s">
        <v>35</v>
      </c>
      <c r="X42" s="40"/>
      <c r="Y42" s="33"/>
      <c r="Z42" s="8"/>
    </row>
    <row r="43" customHeight="1" spans="2:26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8"/>
      <c r="S43" s="18"/>
      <c r="T43" s="46"/>
      <c r="U43" s="40"/>
      <c r="V43" s="40"/>
      <c r="W43" s="47" t="s">
        <v>35</v>
      </c>
      <c r="X43" s="40"/>
      <c r="Y43" s="33"/>
      <c r="Z43" s="8"/>
    </row>
    <row r="44" customHeight="1" spans="2:26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8"/>
      <c r="S44" s="18"/>
      <c r="T44" s="46"/>
      <c r="U44" s="40"/>
      <c r="V44" s="40"/>
      <c r="W44" s="47" t="s">
        <v>35</v>
      </c>
      <c r="X44" s="40"/>
      <c r="Y44" s="33"/>
      <c r="Z44" s="8"/>
    </row>
    <row r="45" customHeight="1" spans="2:26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8"/>
      <c r="S45" s="18"/>
      <c r="T45" s="46"/>
      <c r="U45" s="40"/>
      <c r="V45" s="40"/>
      <c r="W45" s="47" t="s">
        <v>35</v>
      </c>
      <c r="X45" s="40"/>
      <c r="Y45" s="33"/>
      <c r="Z45" s="8"/>
    </row>
    <row r="46" customHeight="1" spans="2:26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8"/>
      <c r="S46" s="18"/>
      <c r="T46" s="46"/>
      <c r="U46" s="40"/>
      <c r="V46" s="40"/>
      <c r="W46" s="47" t="s">
        <v>35</v>
      </c>
      <c r="X46" s="40"/>
      <c r="Y46" s="33"/>
      <c r="Z46" s="8"/>
    </row>
    <row r="47" customHeight="1" spans="2:26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8"/>
      <c r="S47" s="18"/>
      <c r="T47" s="46"/>
      <c r="U47" s="40"/>
      <c r="V47" s="40"/>
      <c r="W47" s="47" t="s">
        <v>35</v>
      </c>
      <c r="X47" s="40"/>
      <c r="Y47" s="33"/>
      <c r="Z47" s="8"/>
    </row>
    <row r="48" customHeight="1" spans="2:26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8"/>
      <c r="S48" s="18"/>
      <c r="T48" s="46"/>
      <c r="U48" s="40"/>
      <c r="V48" s="40"/>
      <c r="W48" s="47" t="s">
        <v>35</v>
      </c>
      <c r="X48" s="40"/>
      <c r="Y48" s="33"/>
      <c r="Z48" s="8"/>
    </row>
    <row r="49" customHeight="1" spans="2:26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8"/>
      <c r="S49" s="18"/>
      <c r="T49" s="46"/>
      <c r="U49" s="40"/>
      <c r="V49" s="40"/>
      <c r="W49" s="47" t="s">
        <v>35</v>
      </c>
      <c r="X49" s="40"/>
      <c r="Y49" s="33"/>
      <c r="Z49" s="8"/>
    </row>
    <row r="50" customHeight="1" spans="2:26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8"/>
      <c r="S50" s="18"/>
      <c r="T50" s="46"/>
      <c r="U50" s="40"/>
      <c r="V50" s="40"/>
      <c r="W50" s="47" t="s">
        <v>35</v>
      </c>
      <c r="X50" s="40"/>
      <c r="Y50" s="33"/>
      <c r="Z50" s="8"/>
    </row>
    <row r="51" customHeight="1" spans="2:26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8"/>
      <c r="S51" s="18"/>
      <c r="T51" s="46"/>
      <c r="U51" s="40"/>
      <c r="V51" s="40"/>
      <c r="W51" s="47" t="s">
        <v>35</v>
      </c>
      <c r="X51" s="40"/>
      <c r="Y51" s="33"/>
      <c r="Z51" s="8"/>
    </row>
    <row r="52" customHeight="1" spans="2:26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8"/>
      <c r="S52" s="18"/>
      <c r="T52" s="46"/>
      <c r="U52" s="40"/>
      <c r="V52" s="40"/>
      <c r="W52" s="47" t="s">
        <v>35</v>
      </c>
      <c r="X52" s="40"/>
      <c r="Y52" s="33"/>
      <c r="Z52" s="8"/>
    </row>
    <row r="53" customHeight="1" spans="2:26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8"/>
      <c r="S53" s="18"/>
      <c r="T53" s="46"/>
      <c r="U53" s="40"/>
      <c r="V53" s="40"/>
      <c r="W53" s="47" t="s">
        <v>35</v>
      </c>
      <c r="X53" s="40"/>
      <c r="Y53" s="33"/>
      <c r="Z53" s="8"/>
    </row>
    <row r="54" customHeight="1" spans="2:26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8"/>
      <c r="Z54" s="8"/>
    </row>
    <row r="55" customHeight="1" spans="2:26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8"/>
      <c r="Z55" s="8"/>
    </row>
  </sheetData>
  <mergeCells count="29">
    <mergeCell ref="B1:AB1"/>
    <mergeCell ref="B2:AB2"/>
    <mergeCell ref="C7:L7"/>
    <mergeCell ref="C8:F8"/>
    <mergeCell ref="G8:H8"/>
    <mergeCell ref="C12:D12"/>
    <mergeCell ref="M12:O12"/>
    <mergeCell ref="T12:V12"/>
    <mergeCell ref="W12:X12"/>
    <mergeCell ref="M14:N14"/>
    <mergeCell ref="O14:P14"/>
    <mergeCell ref="AB15:AC15"/>
    <mergeCell ref="M19:N19"/>
    <mergeCell ref="O19:P19"/>
    <mergeCell ref="C25:I25"/>
    <mergeCell ref="M25:P25"/>
    <mergeCell ref="D26:H26"/>
    <mergeCell ref="M26:O26"/>
    <mergeCell ref="D27:H27"/>
    <mergeCell ref="M27:O27"/>
    <mergeCell ref="D28:H28"/>
    <mergeCell ref="M28:O28"/>
    <mergeCell ref="D29:H29"/>
    <mergeCell ref="M29:O29"/>
    <mergeCell ref="D30:H30"/>
    <mergeCell ref="M30:O30"/>
    <mergeCell ref="D31:H31"/>
    <mergeCell ref="M31:O31"/>
    <mergeCell ref="C5:L6"/>
  </mergeCells>
  <conditionalFormatting sqref="C14:I14">
    <cfRule type="expression" dxfId="0" priority="24">
      <formula>C14=TODAY()</formula>
    </cfRule>
    <cfRule type="expression" dxfId="1" priority="25">
      <formula>MONTH(C14)&lt;&gt;#REF!</formula>
    </cfRule>
  </conditionalFormatting>
  <conditionalFormatting sqref="T14">
    <cfRule type="expression" dxfId="0" priority="17">
      <formula>T14=TODAY()</formula>
    </cfRule>
    <cfRule type="expression" dxfId="1" priority="18">
      <formula>MONTH(T14)&lt;&gt;#REF!</formula>
    </cfRule>
  </conditionalFormatting>
  <conditionalFormatting sqref="U14">
    <cfRule type="expression" dxfId="0" priority="15">
      <formula>U14=TODAY()</formula>
    </cfRule>
    <cfRule type="expression" dxfId="1" priority="16">
      <formula>MONTH(U14)&lt;&gt;#REF!</formula>
    </cfRule>
  </conditionalFormatting>
  <conditionalFormatting sqref="V14">
    <cfRule type="expression" dxfId="0" priority="13">
      <formula>V14=TODAY()</formula>
    </cfRule>
    <cfRule type="expression" dxfId="1" priority="14">
      <formula>MONTH(V14)&lt;&gt;#REF!</formula>
    </cfRule>
  </conditionalFormatting>
  <conditionalFormatting sqref="W14:X14">
    <cfRule type="expression" dxfId="0" priority="11">
      <formula>W14=TODAY()</formula>
    </cfRule>
    <cfRule type="expression" dxfId="1" priority="12">
      <formula>MONTH(W14)&lt;&gt;#REF!</formula>
    </cfRule>
  </conditionalFormatting>
  <conditionalFormatting sqref="AB16:AD16">
    <cfRule type="expression" dxfId="0" priority="9">
      <formula>AB16=TODAY()</formula>
    </cfRule>
    <cfRule type="expression" dxfId="1" priority="10">
      <formula>MONTH(AB16)&lt;&gt;#REF!</formula>
    </cfRule>
  </conditionalFormatting>
  <conditionalFormatting sqref="AF16">
    <cfRule type="expression" dxfId="0" priority="7">
      <formula>AF16=TODAY()</formula>
    </cfRule>
    <cfRule type="expression" dxfId="1" priority="8">
      <formula>MONTH(AF16)&lt;&gt;#REF!</formula>
    </cfRule>
  </conditionalFormatting>
  <conditionalFormatting sqref="AG16:AH16">
    <cfRule type="expression" dxfId="0" priority="1">
      <formula>AG16=TODAY()</formula>
    </cfRule>
    <cfRule type="expression" dxfId="1" priority="2">
      <formula>MONTH(AG16)&lt;&gt;#REF!</formula>
    </cfRule>
  </conditionalFormatting>
  <conditionalFormatting sqref="C25">
    <cfRule type="expression" dxfId="0" priority="21">
      <formula>C25=TODAY()</formula>
    </cfRule>
    <cfRule type="expression" dxfId="1" priority="22">
      <formula>MONTH(C25)&lt;&gt;#REF!</formula>
    </cfRule>
  </conditionalFormatting>
  <conditionalFormatting sqref="M25">
    <cfRule type="expression" dxfId="0" priority="19">
      <formula>M25=TODAY()</formula>
    </cfRule>
    <cfRule type="expression" dxfId="1" priority="20">
      <formula>MONTH(M25)&lt;&gt;#REF!</formula>
    </cfRule>
  </conditionalFormatting>
  <conditionalFormatting sqref="W15:W53">
    <cfRule type="cellIs" dxfId="2" priority="5" operator="equal">
      <formula>"✘"</formula>
    </cfRule>
    <cfRule type="cellIs" dxfId="2" priority="6" operator="equal">
      <formula>"☑"</formula>
    </cfRule>
  </conditionalFormatting>
  <conditionalFormatting sqref="C15:I20">
    <cfRule type="expression" dxfId="3" priority="23">
      <formula>C15=TODAY()</formula>
    </cfRule>
    <cfRule type="expression" dxfId="4" priority="26">
      <formula>MONTH(C15)&lt;&gt;$F$12</formula>
    </cfRule>
  </conditionalFormatting>
  <conditionalFormatting sqref="M15:P18">
    <cfRule type="cellIs" dxfId="5" priority="4" operator="equal">
      <formula>0</formula>
    </cfRule>
  </conditionalFormatting>
  <conditionalFormatting sqref="M20:P23">
    <cfRule type="cellIs" dxfId="5" priority="3" operator="equal">
      <formula>0</formula>
    </cfRule>
  </conditionalFormatting>
  <dataValidations count="2">
    <dataValidation type="list" allowBlank="1" showInputMessage="1" showErrorMessage="1" sqref="P26:P31 W15:W27 W28:W38 W39:W53">
      <formula1>"□,☑,✘"</formula1>
    </dataValidation>
    <dataValidation type="list" allowBlank="1" showInputMessage="1" showErrorMessage="1" sqref="U15:U22 U23:U30 U31:U38 U39:U53 U54:U1048576">
      <formula1>$AF$17:$AF$20</formula1>
    </dataValidation>
  </dataValidations>
  <printOptions gridLines="1"/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28" workbookViewId="0">
      <selection activeCell="U37" sqref="U37"/>
    </sheetView>
  </sheetViews>
  <sheetFormatPr defaultColWidth="8.875" defaultRowHeight="13.5"/>
  <cols>
    <col min="1" max="16384" width="8.875" style="1"/>
  </cols>
  <sheetData>
    <row r="1" spans="1:9">
      <c r="A1" s="2"/>
      <c r="B1" s="2"/>
      <c r="C1" s="2"/>
      <c r="D1" s="2"/>
      <c r="E1" s="2"/>
      <c r="F1" s="2"/>
      <c r="G1" s="2"/>
      <c r="H1" s="2"/>
      <c r="I1" s="2"/>
    </row>
    <row r="2" spans="1:9">
      <c r="A2" s="2"/>
      <c r="B2" s="2"/>
      <c r="C2" s="2"/>
      <c r="D2" s="2"/>
      <c r="E2" s="2"/>
      <c r="F2" s="2"/>
      <c r="G2" s="2"/>
      <c r="H2" s="2"/>
      <c r="I2" s="2"/>
    </row>
    <row r="3" spans="1:21">
      <c r="A3" s="2"/>
      <c r="B3" s="2"/>
      <c r="C3" s="2"/>
      <c r="D3" s="2"/>
      <c r="E3" s="2"/>
      <c r="F3" s="2"/>
      <c r="G3" s="2"/>
      <c r="H3" s="2"/>
      <c r="I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M14" s="2"/>
      <c r="N14" s="2"/>
      <c r="O14" s="2"/>
      <c r="P14" s="2"/>
      <c r="Q14" s="2"/>
      <c r="R14" s="2"/>
      <c r="S14" s="2"/>
      <c r="T14" s="2"/>
      <c r="U14" s="2"/>
    </row>
    <row r="15" spans="1:40">
      <c r="A15" s="2"/>
      <c r="B15" s="2"/>
      <c r="C15" s="2"/>
      <c r="D15" s="2"/>
      <c r="E15" s="2"/>
      <c r="F15" s="2"/>
      <c r="G15" s="2"/>
      <c r="H15" s="2"/>
      <c r="I15" s="2"/>
      <c r="M15" s="2"/>
      <c r="N15" s="2"/>
      <c r="O15" s="2"/>
      <c r="P15" s="2"/>
      <c r="Q15" s="2"/>
      <c r="R15" s="2"/>
      <c r="S15" s="2"/>
      <c r="T15" s="2"/>
      <c r="U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>
      <c r="A16" s="2"/>
      <c r="B16" s="2"/>
      <c r="C16" s="2"/>
      <c r="D16" s="2"/>
      <c r="E16" s="2"/>
      <c r="F16" s="2"/>
      <c r="G16" s="2"/>
      <c r="H16" s="2"/>
      <c r="I16" s="2"/>
      <c r="M16" s="2"/>
      <c r="N16" s="2"/>
      <c r="O16" s="2"/>
      <c r="P16" s="2"/>
      <c r="Q16" s="2"/>
      <c r="R16" s="2"/>
      <c r="S16" s="2"/>
      <c r="T16" s="2"/>
      <c r="U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>
      <c r="A17" s="2"/>
      <c r="B17" s="2"/>
      <c r="C17" s="2"/>
      <c r="D17" s="2"/>
      <c r="E17" s="2"/>
      <c r="F17" s="2"/>
      <c r="G17" s="2"/>
      <c r="H17" s="2"/>
      <c r="I17" s="2"/>
      <c r="M17" s="2"/>
      <c r="N17" s="2"/>
      <c r="O17" s="2"/>
      <c r="P17" s="2"/>
      <c r="Q17" s="2"/>
      <c r="R17" s="2"/>
      <c r="S17" s="2"/>
      <c r="T17" s="2"/>
      <c r="U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>
      <c r="A18" s="2"/>
      <c r="B18" s="2"/>
      <c r="C18" s="2"/>
      <c r="D18" s="2"/>
      <c r="E18" s="2"/>
      <c r="F18" s="2"/>
      <c r="G18" s="2"/>
      <c r="H18" s="2"/>
      <c r="I18" s="2"/>
      <c r="M18" s="2"/>
      <c r="N18" s="2"/>
      <c r="O18" s="2"/>
      <c r="P18" s="2"/>
      <c r="Q18" s="2"/>
      <c r="R18" s="2"/>
      <c r="S18" s="2"/>
      <c r="T18" s="2"/>
      <c r="U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>
      <c r="A19" s="2"/>
      <c r="B19" s="2"/>
      <c r="C19" s="2"/>
      <c r="D19" s="2"/>
      <c r="E19" s="2"/>
      <c r="F19" s="2"/>
      <c r="G19" s="2"/>
      <c r="H19" s="2"/>
      <c r="I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>
      <c r="A20" s="2"/>
      <c r="B20" s="2"/>
      <c r="C20" s="2"/>
      <c r="D20" s="2"/>
      <c r="E20" s="2"/>
      <c r="F20" s="2"/>
      <c r="G20" s="2"/>
      <c r="H20" s="2"/>
      <c r="I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>
      <c r="A21" s="2"/>
      <c r="B21" s="2"/>
      <c r="C21" s="2"/>
      <c r="D21" s="2"/>
      <c r="E21" s="2"/>
      <c r="F21" s="2"/>
      <c r="G21" s="2"/>
      <c r="H21" s="2"/>
      <c r="I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>
      <c r="A22" s="2"/>
      <c r="B22" s="2"/>
      <c r="C22" s="2"/>
      <c r="D22" s="2"/>
      <c r="E22" s="2"/>
      <c r="F22" s="2"/>
      <c r="G22" s="2"/>
      <c r="H22" s="2"/>
      <c r="I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>
      <c r="A23" s="2"/>
      <c r="B23" s="2"/>
      <c r="C23" s="2"/>
      <c r="D23" s="2"/>
      <c r="E23" s="2"/>
      <c r="F23" s="2"/>
      <c r="G23" s="2"/>
      <c r="H23" s="2"/>
      <c r="I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>
      <c r="A24" s="2"/>
      <c r="B24" s="2"/>
      <c r="C24" s="2"/>
      <c r="D24" s="2"/>
      <c r="E24" s="2"/>
      <c r="F24" s="2"/>
      <c r="G24" s="2"/>
      <c r="H24" s="2"/>
      <c r="I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>
      <c r="A25" s="2"/>
      <c r="B25" s="2"/>
      <c r="C25" s="2"/>
      <c r="D25" s="2"/>
      <c r="E25" s="2"/>
      <c r="F25" s="2"/>
      <c r="G25" s="2"/>
      <c r="H25" s="2"/>
      <c r="I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>
      <c r="A26" s="2"/>
      <c r="B26" s="2"/>
      <c r="C26" s="2"/>
      <c r="D26" s="2"/>
      <c r="E26" s="2"/>
      <c r="F26" s="2"/>
      <c r="G26" s="2"/>
      <c r="H26" s="2"/>
      <c r="I26" s="2"/>
      <c r="M26" s="2"/>
      <c r="N26" s="2"/>
      <c r="O26" s="2"/>
      <c r="P26" s="2"/>
      <c r="Q26" s="2"/>
      <c r="R26" s="2"/>
      <c r="S26" s="2"/>
      <c r="T26" s="2"/>
      <c r="U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>
      <c r="A27" s="2"/>
      <c r="B27" s="2"/>
      <c r="C27" s="2"/>
      <c r="D27" s="2"/>
      <c r="E27" s="2"/>
      <c r="F27" s="2"/>
      <c r="G27" s="2"/>
      <c r="H27" s="2"/>
      <c r="I27" s="2"/>
      <c r="M27" s="2"/>
      <c r="N27" s="2"/>
      <c r="O27" s="2"/>
      <c r="P27" s="2"/>
      <c r="Q27" s="2"/>
      <c r="R27" s="2"/>
      <c r="S27" s="2"/>
      <c r="T27" s="2"/>
      <c r="U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>
      <c r="A28" s="2"/>
      <c r="B28" s="2"/>
      <c r="C28" s="2"/>
      <c r="D28" s="2"/>
      <c r="E28" s="2"/>
      <c r="F28" s="2"/>
      <c r="G28" s="2"/>
      <c r="H28" s="2"/>
      <c r="I28" s="2"/>
      <c r="M28" s="2"/>
      <c r="N28" s="2"/>
      <c r="O28" s="2"/>
      <c r="P28" s="2"/>
      <c r="Q28" s="2"/>
      <c r="R28" s="2"/>
      <c r="S28" s="2"/>
      <c r="T28" s="2"/>
      <c r="U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>
      <c r="A29" s="2"/>
      <c r="B29" s="2"/>
      <c r="C29" s="2"/>
      <c r="D29" s="2"/>
      <c r="E29" s="2"/>
      <c r="F29" s="2"/>
      <c r="G29" s="2"/>
      <c r="H29" s="2"/>
      <c r="I29" s="2"/>
      <c r="M29" s="2"/>
      <c r="N29" s="2"/>
      <c r="O29" s="2"/>
      <c r="P29" s="2"/>
      <c r="Q29" s="2"/>
      <c r="R29" s="2"/>
      <c r="S29" s="2"/>
      <c r="T29" s="2"/>
      <c r="U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>
      <c r="A30" s="2"/>
      <c r="B30" s="2"/>
      <c r="C30" s="2"/>
      <c r="D30" s="2"/>
      <c r="E30" s="2"/>
      <c r="F30" s="2"/>
      <c r="G30" s="2"/>
      <c r="H30" s="2"/>
      <c r="I30" s="2"/>
      <c r="M30" s="2"/>
      <c r="N30" s="2"/>
      <c r="O30" s="2"/>
      <c r="P30" s="2"/>
      <c r="Q30" s="2"/>
      <c r="R30" s="2"/>
      <c r="S30" s="2"/>
      <c r="T30" s="2"/>
      <c r="U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>
      <c r="A31" s="2"/>
      <c r="B31" s="2"/>
      <c r="C31" s="2"/>
      <c r="D31" s="2"/>
      <c r="E31" s="2"/>
      <c r="F31" s="2"/>
      <c r="G31" s="2"/>
      <c r="H31" s="2"/>
      <c r="I31" s="2"/>
      <c r="M31" s="2"/>
      <c r="N31" s="2"/>
      <c r="O31" s="2"/>
      <c r="P31" s="2"/>
      <c r="Q31" s="2"/>
      <c r="R31" s="2"/>
      <c r="S31" s="2"/>
      <c r="T31" s="2"/>
      <c r="U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>
      <c r="A32" s="2"/>
      <c r="B32" s="2"/>
      <c r="C32" s="2"/>
      <c r="D32" s="2"/>
      <c r="E32" s="2"/>
      <c r="F32" s="2"/>
      <c r="G32" s="2"/>
      <c r="H32" s="2"/>
      <c r="I32" s="2"/>
      <c r="M32" s="2"/>
      <c r="N32" s="2"/>
      <c r="O32" s="2"/>
      <c r="P32" s="2"/>
      <c r="Q32" s="2"/>
      <c r="R32" s="2"/>
      <c r="S32" s="2"/>
      <c r="T32" s="2"/>
      <c r="U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>
      <c r="A33" s="2"/>
      <c r="B33" s="2"/>
      <c r="C33" s="2"/>
      <c r="D33" s="2"/>
      <c r="E33" s="2"/>
      <c r="F33" s="2"/>
      <c r="G33" s="2"/>
      <c r="H33" s="2"/>
      <c r="I33" s="2"/>
      <c r="M33" s="2"/>
      <c r="N33" s="2"/>
      <c r="O33" s="2"/>
      <c r="P33" s="2"/>
      <c r="Q33" s="2"/>
      <c r="R33" s="2"/>
      <c r="S33" s="2"/>
      <c r="T33" s="2"/>
      <c r="U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>
      <c r="A34" s="2"/>
      <c r="B34" s="2"/>
      <c r="C34" s="2"/>
      <c r="D34" s="2"/>
      <c r="E34" s="2"/>
      <c r="F34" s="2"/>
      <c r="G34" s="2"/>
      <c r="H34" s="2"/>
      <c r="I34" s="2"/>
      <c r="M34" s="2"/>
      <c r="N34" s="2"/>
      <c r="O34" s="2"/>
      <c r="P34" s="2"/>
      <c r="Q34" s="2"/>
      <c r="R34" s="2"/>
      <c r="S34" s="2"/>
      <c r="T34" s="2"/>
      <c r="U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>
      <c r="A35" s="2"/>
      <c r="B35" s="2"/>
      <c r="C35" s="2"/>
      <c r="D35" s="2"/>
      <c r="E35" s="2"/>
      <c r="F35" s="2"/>
      <c r="G35" s="2"/>
      <c r="H35" s="2"/>
      <c r="I35" s="2"/>
      <c r="M35" s="2"/>
      <c r="N35" s="2"/>
      <c r="O35" s="2"/>
      <c r="P35" s="2"/>
      <c r="Q35" s="2"/>
      <c r="R35" s="2"/>
      <c r="S35" s="2"/>
      <c r="T35" s="2"/>
      <c r="U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>
      <c r="A36" s="2"/>
      <c r="B36" s="2"/>
      <c r="C36" s="2"/>
      <c r="D36" s="2"/>
      <c r="E36" s="2"/>
      <c r="F36" s="2"/>
      <c r="G36" s="2"/>
      <c r="H36" s="2"/>
      <c r="I36" s="2"/>
      <c r="M36" s="2"/>
      <c r="N36" s="2"/>
      <c r="O36" s="2"/>
      <c r="P36" s="2"/>
      <c r="Q36" s="2"/>
      <c r="R36" s="2"/>
      <c r="T36" s="2"/>
      <c r="U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>
      <c r="A37" s="2"/>
      <c r="B37" s="2"/>
      <c r="C37" s="2"/>
      <c r="D37" s="2"/>
      <c r="E37" s="2"/>
      <c r="F37" s="2"/>
      <c r="G37" s="2"/>
      <c r="H37" s="2"/>
      <c r="I37" s="2"/>
      <c r="M37" s="2"/>
      <c r="N37" s="2"/>
      <c r="O37" s="2"/>
      <c r="P37" s="2"/>
      <c r="Q37" s="2"/>
      <c r="R37" s="2"/>
      <c r="S37" s="2"/>
      <c r="T37" s="2"/>
      <c r="U37" s="2"/>
      <c r="W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>
      <c r="A38" s="2"/>
      <c r="B38" s="2"/>
      <c r="C38" s="2"/>
      <c r="D38" s="2"/>
      <c r="E38" s="2"/>
      <c r="F38" s="2"/>
      <c r="G38" s="2"/>
      <c r="H38" s="2"/>
      <c r="I38" s="2"/>
      <c r="M38" s="2"/>
      <c r="N38" s="2"/>
      <c r="O38" s="2"/>
      <c r="P38" s="2"/>
      <c r="Q38" s="2"/>
      <c r="R38" s="2"/>
      <c r="S38" s="2"/>
      <c r="T38" s="2"/>
      <c r="U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>
      <c r="A39" s="2"/>
      <c r="B39" s="2"/>
      <c r="C39" s="2"/>
      <c r="D39" s="2"/>
      <c r="E39" s="2"/>
      <c r="F39" s="2"/>
      <c r="G39" s="2"/>
      <c r="H39" s="2"/>
      <c r="I39" s="2"/>
      <c r="M39" s="2"/>
      <c r="N39" s="2"/>
      <c r="O39" s="2"/>
      <c r="P39" s="2"/>
      <c r="Q39" s="2"/>
      <c r="R39" s="2"/>
      <c r="S39" s="2"/>
      <c r="T39" s="2"/>
      <c r="U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>
      <c r="A40" s="2"/>
      <c r="B40" s="2"/>
      <c r="C40" s="2"/>
      <c r="D40" s="2"/>
      <c r="E40" s="2"/>
      <c r="F40" s="2"/>
      <c r="G40" s="2"/>
      <c r="H40" s="2"/>
      <c r="I40" s="2"/>
      <c r="M40" s="2"/>
      <c r="N40" s="2"/>
      <c r="O40" s="2"/>
      <c r="P40" s="2"/>
      <c r="Q40" s="2"/>
      <c r="R40" s="2"/>
      <c r="S40" s="2"/>
      <c r="T40" s="2"/>
      <c r="U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1">
      <c r="A41" s="2"/>
    </row>
    <row r="42" spans="1:1">
      <c r="A42" s="2"/>
    </row>
  </sheetData>
  <pageMargins left="0.75" right="0.75" top="1" bottom="1" header="0.5" footer="0.5"/>
  <pageSetup paperSize="9" orientation="portrait" horizontalDpi="360" verticalDpi="36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陈娜娜</dc:creator>
  <cp:lastModifiedBy>WPS_1669778527</cp:lastModifiedBy>
  <dcterms:created xsi:type="dcterms:W3CDTF">2022-10-10T02:10:00Z</dcterms:created>
  <dcterms:modified xsi:type="dcterms:W3CDTF">2023-08-15T02:39:22Z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42D5EB6E4B624D348AF0F49757CE42C5</vt:lpwstr>
  </property>
  <property fmtid="{D5CDD505-2E9C-101B-9397-08002B2CF9AE}" pid="3" name="KSOProductBuildVer">
    <vt:lpwstr>2052-12.1.0.15120</vt:lpwstr>
  </property>
</Properties>
</file>