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an\Downloads\"/>
    </mc:Choice>
  </mc:AlternateContent>
  <xr:revisionPtr revIDLastSave="0" documentId="13_ncr:1_{83799609-2074-450D-8F14-A58B32B5C97B}" xr6:coauthVersionLast="47" xr6:coauthVersionMax="47" xr10:uidLastSave="{00000000-0000-0000-0000-000000000000}"/>
  <bookViews>
    <workbookView xWindow="-4440" yWindow="2412" windowWidth="17280" windowHeight="8880" firstSheet="2" activeTab="3" xr2:uid="{E77A3E25-9B00-43C6-A598-EED15C5D5A31}"/>
  </bookViews>
  <sheets>
    <sheet name="D1-Exponential S." sheetId="1" r:id="rId1"/>
    <sheet name="D1-Double Exp. S." sheetId="2" r:id="rId2"/>
    <sheet name="D2-Exponential S." sheetId="5" r:id="rId3"/>
    <sheet name="D2-Double Exp. S.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6" l="1"/>
  <c r="C25" i="2"/>
  <c r="C24" i="2"/>
  <c r="C23" i="2"/>
  <c r="C22" i="2"/>
  <c r="C21" i="2"/>
  <c r="C20" i="2"/>
  <c r="C19" i="2"/>
  <c r="C18" i="2"/>
  <c r="C17" i="2"/>
  <c r="C16" i="2"/>
  <c r="C15" i="2"/>
  <c r="C14" i="2"/>
  <c r="C8" i="2"/>
  <c r="C7" i="2"/>
  <c r="C5" i="2"/>
  <c r="C4" i="2"/>
  <c r="C3" i="2"/>
  <c r="C2" i="2"/>
  <c r="F2" i="6"/>
  <c r="E2" i="6"/>
  <c r="E26" i="5"/>
  <c r="C3" i="5"/>
  <c r="C4" i="5" s="1"/>
  <c r="E2" i="5"/>
  <c r="D2" i="5"/>
  <c r="G2" i="2"/>
  <c r="F2" i="2"/>
  <c r="E2" i="2"/>
  <c r="E2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3" i="1"/>
  <c r="D2" i="6" l="1"/>
  <c r="C3" i="6" s="1"/>
  <c r="G2" i="6"/>
  <c r="C5" i="5"/>
  <c r="D4" i="5"/>
  <c r="E4" i="5" s="1"/>
  <c r="D3" i="5"/>
  <c r="E3" i="5" s="1"/>
  <c r="D2" i="2"/>
  <c r="E3" i="2" s="1"/>
  <c r="F3" i="2" s="1"/>
  <c r="G3" i="2" s="1"/>
  <c r="E3" i="6" l="1"/>
  <c r="F3" i="6"/>
  <c r="G3" i="6" s="1"/>
  <c r="D5" i="5"/>
  <c r="E5" i="5" s="1"/>
  <c r="C6" i="5"/>
  <c r="D3" i="2"/>
  <c r="E4" i="2" l="1"/>
  <c r="F4" i="2" s="1"/>
  <c r="G4" i="2" s="1"/>
  <c r="D3" i="6"/>
  <c r="C4" i="6" s="1"/>
  <c r="C7" i="5"/>
  <c r="D6" i="5"/>
  <c r="E6" i="5" s="1"/>
  <c r="D4" i="2"/>
  <c r="E5" i="2" l="1"/>
  <c r="F5" i="2" s="1"/>
  <c r="G5" i="2" s="1"/>
  <c r="E4" i="6"/>
  <c r="D4" i="6"/>
  <c r="C5" i="6" s="1"/>
  <c r="D7" i="5"/>
  <c r="E7" i="5" s="1"/>
  <c r="C8" i="5"/>
  <c r="D5" i="2"/>
  <c r="F4" i="6" l="1"/>
  <c r="G4" i="6" s="1"/>
  <c r="E6" i="2"/>
  <c r="F6" i="2" s="1"/>
  <c r="G6" i="2" s="1"/>
  <c r="C6" i="2"/>
  <c r="D6" i="2"/>
  <c r="E5" i="6"/>
  <c r="D5" i="6"/>
  <c r="E6" i="6" s="1"/>
  <c r="C9" i="5"/>
  <c r="D8" i="5"/>
  <c r="E8" i="5" s="1"/>
  <c r="C6" i="6" l="1"/>
  <c r="F5" i="6"/>
  <c r="G5" i="6" s="1"/>
  <c r="F6" i="6"/>
  <c r="G6" i="6" s="1"/>
  <c r="E7" i="2"/>
  <c r="F7" i="2" s="1"/>
  <c r="G7" i="2" s="1"/>
  <c r="C10" i="5"/>
  <c r="D9" i="5"/>
  <c r="E9" i="5" s="1"/>
  <c r="D7" i="2"/>
  <c r="E8" i="2" l="1"/>
  <c r="F8" i="2" s="1"/>
  <c r="G8" i="2" s="1"/>
  <c r="D6" i="6"/>
  <c r="C7" i="6" s="1"/>
  <c r="D10" i="5"/>
  <c r="E10" i="5" s="1"/>
  <c r="C11" i="5"/>
  <c r="D8" i="2"/>
  <c r="C9" i="2" s="1"/>
  <c r="E7" i="6" l="1"/>
  <c r="E9" i="2"/>
  <c r="F9" i="2" s="1"/>
  <c r="G9" i="2" s="1"/>
  <c r="D7" i="6"/>
  <c r="C8" i="6" s="1"/>
  <c r="C12" i="5"/>
  <c r="D11" i="5"/>
  <c r="E11" i="5" s="1"/>
  <c r="D9" i="2"/>
  <c r="E10" i="2" s="1"/>
  <c r="F10" i="2" s="1"/>
  <c r="G10" i="2" s="1"/>
  <c r="F7" i="6" l="1"/>
  <c r="G7" i="6" s="1"/>
  <c r="C10" i="2"/>
  <c r="D8" i="6"/>
  <c r="C9" i="6" s="1"/>
  <c r="E8" i="6"/>
  <c r="C13" i="5"/>
  <c r="D12" i="5"/>
  <c r="E12" i="5" s="1"/>
  <c r="D10" i="2"/>
  <c r="C11" i="2" s="1"/>
  <c r="F8" i="6" l="1"/>
  <c r="G8" i="6" s="1"/>
  <c r="E11" i="2"/>
  <c r="F11" i="2" s="1"/>
  <c r="G11" i="2" s="1"/>
  <c r="E9" i="6"/>
  <c r="D9" i="6"/>
  <c r="E10" i="6" s="1"/>
  <c r="C14" i="5"/>
  <c r="D13" i="5"/>
  <c r="E13" i="5" s="1"/>
  <c r="D11" i="2"/>
  <c r="C12" i="2" s="1"/>
  <c r="C10" i="6" l="1"/>
  <c r="F9" i="6"/>
  <c r="G9" i="6" s="1"/>
  <c r="F10" i="6"/>
  <c r="G10" i="6" s="1"/>
  <c r="E12" i="2"/>
  <c r="F12" i="2" s="1"/>
  <c r="G12" i="2" s="1"/>
  <c r="D10" i="6"/>
  <c r="E11" i="6" s="1"/>
  <c r="D14" i="5"/>
  <c r="E14" i="5" s="1"/>
  <c r="C15" i="5"/>
  <c r="D12" i="2"/>
  <c r="C13" i="2" s="1"/>
  <c r="C11" i="6" l="1"/>
  <c r="F11" i="6"/>
  <c r="G11" i="6" s="1"/>
  <c r="E13" i="2"/>
  <c r="F13" i="2" s="1"/>
  <c r="G13" i="2" s="1"/>
  <c r="D15" i="5"/>
  <c r="E15" i="5" s="1"/>
  <c r="C16" i="5"/>
  <c r="D13" i="2"/>
  <c r="E14" i="2" s="1"/>
  <c r="F14" i="2" s="1"/>
  <c r="G14" i="2" s="1"/>
  <c r="D14" i="2" l="1"/>
  <c r="D11" i="6"/>
  <c r="E12" i="6" s="1"/>
  <c r="D16" i="5"/>
  <c r="E16" i="5" s="1"/>
  <c r="C17" i="5"/>
  <c r="C12" i="6" l="1"/>
  <c r="F12" i="6"/>
  <c r="G12" i="6" s="1"/>
  <c r="E15" i="2"/>
  <c r="F15" i="2" s="1"/>
  <c r="G15" i="2" s="1"/>
  <c r="D12" i="6"/>
  <c r="C18" i="5"/>
  <c r="D17" i="5"/>
  <c r="E17" i="5" s="1"/>
  <c r="D15" i="2"/>
  <c r="C13" i="6" l="1"/>
  <c r="E13" i="6"/>
  <c r="E16" i="2"/>
  <c r="F16" i="2" s="1"/>
  <c r="G16" i="2" s="1"/>
  <c r="D13" i="6"/>
  <c r="E14" i="6" s="1"/>
  <c r="D18" i="5"/>
  <c r="E18" i="5" s="1"/>
  <c r="C19" i="5"/>
  <c r="D16" i="2"/>
  <c r="C14" i="6" l="1"/>
  <c r="F14" i="6"/>
  <c r="G14" i="6" s="1"/>
  <c r="F13" i="6"/>
  <c r="G13" i="6" s="1"/>
  <c r="E17" i="2"/>
  <c r="F17" i="2" s="1"/>
  <c r="G17" i="2" s="1"/>
  <c r="C20" i="5"/>
  <c r="D19" i="5"/>
  <c r="E19" i="5" s="1"/>
  <c r="D17" i="2"/>
  <c r="E18" i="2" s="1"/>
  <c r="F18" i="2" s="1"/>
  <c r="G18" i="2" s="1"/>
  <c r="D14" i="6" l="1"/>
  <c r="E15" i="6" s="1"/>
  <c r="C21" i="5"/>
  <c r="D20" i="5"/>
  <c r="E20" i="5" s="1"/>
  <c r="D18" i="2"/>
  <c r="C15" i="6" l="1"/>
  <c r="F15" i="6"/>
  <c r="G15" i="6" s="1"/>
  <c r="E19" i="2"/>
  <c r="F19" i="2" s="1"/>
  <c r="G19" i="2" s="1"/>
  <c r="D15" i="6"/>
  <c r="D21" i="5"/>
  <c r="E21" i="5" s="1"/>
  <c r="C22" i="5"/>
  <c r="D19" i="2"/>
  <c r="C16" i="6" l="1"/>
  <c r="E20" i="2"/>
  <c r="F20" i="2" s="1"/>
  <c r="G20" i="2" s="1"/>
  <c r="D16" i="6"/>
  <c r="E17" i="6" s="1"/>
  <c r="E16" i="6"/>
  <c r="C23" i="5"/>
  <c r="D22" i="5"/>
  <c r="E22" i="5" s="1"/>
  <c r="D20" i="2"/>
  <c r="C17" i="6" l="1"/>
  <c r="F16" i="6"/>
  <c r="G16" i="6" s="1"/>
  <c r="F17" i="6"/>
  <c r="G17" i="6" s="1"/>
  <c r="E21" i="2"/>
  <c r="F21" i="2" s="1"/>
  <c r="G21" i="2" s="1"/>
  <c r="D17" i="6"/>
  <c r="E18" i="6" s="1"/>
  <c r="C24" i="5"/>
  <c r="D23" i="5"/>
  <c r="E23" i="5" s="1"/>
  <c r="D21" i="2"/>
  <c r="E22" i="2" s="1"/>
  <c r="F22" i="2" s="1"/>
  <c r="G22" i="2" s="1"/>
  <c r="C18" i="6" l="1"/>
  <c r="D18" i="6" s="1"/>
  <c r="E19" i="6" s="1"/>
  <c r="F18" i="6"/>
  <c r="G18" i="6" s="1"/>
  <c r="D22" i="2"/>
  <c r="C25" i="5"/>
  <c r="D25" i="5" s="1"/>
  <c r="E25" i="5" s="1"/>
  <c r="D24" i="5"/>
  <c r="E24" i="5" s="1"/>
  <c r="C19" i="6" l="1"/>
  <c r="F19" i="6"/>
  <c r="G19" i="6" s="1"/>
  <c r="E23" i="2"/>
  <c r="F23" i="2" s="1"/>
  <c r="G23" i="2" s="1"/>
  <c r="D23" i="2"/>
  <c r="E24" i="2" l="1"/>
  <c r="F24" i="2" s="1"/>
  <c r="G24" i="2" s="1"/>
  <c r="D19" i="6"/>
  <c r="E20" i="6" s="1"/>
  <c r="D24" i="2"/>
  <c r="D25" i="2" s="1"/>
  <c r="C20" i="6" l="1"/>
  <c r="F20" i="6"/>
  <c r="G20" i="6" s="1"/>
  <c r="E25" i="2"/>
  <c r="F25" i="2" s="1"/>
  <c r="G25" i="2" s="1"/>
  <c r="G26" i="2" s="1"/>
  <c r="D20" i="6"/>
  <c r="C21" i="6" l="1"/>
  <c r="E21" i="6"/>
  <c r="D21" i="6"/>
  <c r="E22" i="6" s="1"/>
  <c r="C22" i="6" l="1"/>
  <c r="F22" i="6"/>
  <c r="G22" i="6" s="1"/>
  <c r="F21" i="6"/>
  <c r="G21" i="6" s="1"/>
  <c r="D22" i="6" l="1"/>
  <c r="E23" i="6" s="1"/>
  <c r="C23" i="6" l="1"/>
  <c r="F23" i="6"/>
  <c r="G23" i="6" s="1"/>
  <c r="D23" i="6"/>
  <c r="C24" i="6" l="1"/>
  <c r="D24" i="6" s="1"/>
  <c r="E25" i="6" s="1"/>
  <c r="E24" i="6"/>
  <c r="C25" i="6" l="1"/>
  <c r="F25" i="6"/>
  <c r="G25" i="6" s="1"/>
  <c r="D25" i="6"/>
  <c r="F24" i="6"/>
  <c r="G24" i="6" s="1"/>
  <c r="G26" i="6" l="1"/>
</calcChain>
</file>

<file path=xl/sharedStrings.xml><?xml version="1.0" encoding="utf-8"?>
<sst xmlns="http://schemas.openxmlformats.org/spreadsheetml/2006/main" count="124" uniqueCount="22">
  <si>
    <t>Mar.</t>
  </si>
  <si>
    <t>Jan.</t>
  </si>
  <si>
    <t>Feb.</t>
  </si>
  <si>
    <t>Apr.</t>
  </si>
  <si>
    <t>May.</t>
  </si>
  <si>
    <t>Jun.</t>
  </si>
  <si>
    <t>Jul.</t>
  </si>
  <si>
    <t>Aug.</t>
  </si>
  <si>
    <t>Oct.</t>
  </si>
  <si>
    <t>Nov.</t>
  </si>
  <si>
    <t>Dec.</t>
  </si>
  <si>
    <t>Sep.</t>
  </si>
  <si>
    <t>DEMAND</t>
  </si>
  <si>
    <t>FORECEST</t>
  </si>
  <si>
    <t>MSE</t>
  </si>
  <si>
    <t>ERROR</t>
  </si>
  <si>
    <t>MONTH</t>
  </si>
  <si>
    <t>SE(i)</t>
  </si>
  <si>
    <t>St</t>
  </si>
  <si>
    <t>Gt</t>
  </si>
  <si>
    <t>Forecast</t>
  </si>
  <si>
    <t>SE(İ)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</si>
</sst>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2" fontId="0" fillId="5" borderId="0" xfId="0" applyNumberFormat="1" applyFill="1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9">
    <dxf>
      <numFmt numFmtId="2" formatCode="0.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tr-TR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'D1-Exponential S.'!$B$1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'D1-Exponential S.'!$A$2:$A$25</c:f>
              <c:strCache>
                <c:ptCount val="24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Apr.</c:v>
                </c:pt>
                <c:pt idx="4">
                  <c:v>May.</c:v>
                </c:pt>
                <c:pt idx="5">
                  <c:v>Jun.</c:v>
                </c:pt>
                <c:pt idx="6">
                  <c:v>Jul.</c:v>
                </c:pt>
                <c:pt idx="7">
                  <c:v>Aug.</c:v>
                </c:pt>
                <c:pt idx="8">
                  <c:v>Sep.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  <c:pt idx="12">
                  <c:v>Jan.</c:v>
                </c:pt>
                <c:pt idx="13">
                  <c:v>Feb.</c:v>
                </c:pt>
                <c:pt idx="14">
                  <c:v>Mar.</c:v>
                </c:pt>
                <c:pt idx="15">
                  <c:v>Apr.</c:v>
                </c:pt>
                <c:pt idx="16">
                  <c:v>May.</c:v>
                </c:pt>
                <c:pt idx="17">
                  <c:v>Jun.</c:v>
                </c:pt>
                <c:pt idx="18">
                  <c:v>Jul.</c:v>
                </c:pt>
                <c:pt idx="19">
                  <c:v>Aug.</c:v>
                </c:pt>
                <c:pt idx="20">
                  <c:v>Sep.</c:v>
                </c:pt>
                <c:pt idx="21">
                  <c:v>Oct.</c:v>
                </c:pt>
                <c:pt idx="22">
                  <c:v>Nov.</c:v>
                </c:pt>
                <c:pt idx="23">
                  <c:v>Dec.</c:v>
                </c:pt>
              </c:strCache>
            </c:strRef>
          </c:cat>
          <c:val>
            <c:numRef>
              <c:f>'D1-Exponential S.'!$B$2:$B$25</c:f>
              <c:numCache>
                <c:formatCode>0.00</c:formatCode>
                <c:ptCount val="24"/>
                <c:pt idx="0">
                  <c:v>300</c:v>
                </c:pt>
                <c:pt idx="1">
                  <c:v>350</c:v>
                </c:pt>
                <c:pt idx="2">
                  <c:v>330</c:v>
                </c:pt>
                <c:pt idx="3">
                  <c:v>340</c:v>
                </c:pt>
                <c:pt idx="4">
                  <c:v>390</c:v>
                </c:pt>
                <c:pt idx="5">
                  <c:v>430</c:v>
                </c:pt>
                <c:pt idx="6">
                  <c:v>480</c:v>
                </c:pt>
                <c:pt idx="7">
                  <c:v>460</c:v>
                </c:pt>
                <c:pt idx="8">
                  <c:v>490</c:v>
                </c:pt>
                <c:pt idx="9">
                  <c:v>510</c:v>
                </c:pt>
                <c:pt idx="10">
                  <c:v>550</c:v>
                </c:pt>
                <c:pt idx="11">
                  <c:v>560</c:v>
                </c:pt>
                <c:pt idx="12">
                  <c:v>550</c:v>
                </c:pt>
                <c:pt idx="13">
                  <c:v>590</c:v>
                </c:pt>
                <c:pt idx="14">
                  <c:v>600</c:v>
                </c:pt>
                <c:pt idx="15">
                  <c:v>610</c:v>
                </c:pt>
                <c:pt idx="16">
                  <c:v>630</c:v>
                </c:pt>
                <c:pt idx="17">
                  <c:v>620</c:v>
                </c:pt>
                <c:pt idx="18">
                  <c:v>680</c:v>
                </c:pt>
                <c:pt idx="19">
                  <c:v>690</c:v>
                </c:pt>
                <c:pt idx="20">
                  <c:v>710</c:v>
                </c:pt>
                <c:pt idx="21">
                  <c:v>730</c:v>
                </c:pt>
                <c:pt idx="22">
                  <c:v>740</c:v>
                </c:pt>
                <c:pt idx="23">
                  <c:v>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A-4B0E-ADAC-E60686E855F2}"/>
            </c:ext>
          </c:extLst>
        </c:ser>
        <c:ser>
          <c:idx val="1"/>
          <c:order val="1"/>
          <c:tx>
            <c:strRef>
              <c:f>'D1-Exponential S.'!$C$1</c:f>
              <c:strCache>
                <c:ptCount val="1"/>
                <c:pt idx="0">
                  <c:v>FORECEST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'D1-Exponential S.'!$A$2:$A$25</c:f>
              <c:strCache>
                <c:ptCount val="24"/>
                <c:pt idx="0">
                  <c:v>Jan.</c:v>
                </c:pt>
                <c:pt idx="1">
                  <c:v>Feb.</c:v>
                </c:pt>
                <c:pt idx="2">
                  <c:v>Mar.</c:v>
                </c:pt>
                <c:pt idx="3">
                  <c:v>Apr.</c:v>
                </c:pt>
                <c:pt idx="4">
                  <c:v>May.</c:v>
                </c:pt>
                <c:pt idx="5">
                  <c:v>Jun.</c:v>
                </c:pt>
                <c:pt idx="6">
                  <c:v>Jul.</c:v>
                </c:pt>
                <c:pt idx="7">
                  <c:v>Aug.</c:v>
                </c:pt>
                <c:pt idx="8">
                  <c:v>Sep.</c:v>
                </c:pt>
                <c:pt idx="9">
                  <c:v>Oct.</c:v>
                </c:pt>
                <c:pt idx="10">
                  <c:v>Nov.</c:v>
                </c:pt>
                <c:pt idx="11">
                  <c:v>Dec.</c:v>
                </c:pt>
                <c:pt idx="12">
                  <c:v>Jan.</c:v>
                </c:pt>
                <c:pt idx="13">
                  <c:v>Feb.</c:v>
                </c:pt>
                <c:pt idx="14">
                  <c:v>Mar.</c:v>
                </c:pt>
                <c:pt idx="15">
                  <c:v>Apr.</c:v>
                </c:pt>
                <c:pt idx="16">
                  <c:v>May.</c:v>
                </c:pt>
                <c:pt idx="17">
                  <c:v>Jun.</c:v>
                </c:pt>
                <c:pt idx="18">
                  <c:v>Jul.</c:v>
                </c:pt>
                <c:pt idx="19">
                  <c:v>Aug.</c:v>
                </c:pt>
                <c:pt idx="20">
                  <c:v>Sep.</c:v>
                </c:pt>
                <c:pt idx="21">
                  <c:v>Oct.</c:v>
                </c:pt>
                <c:pt idx="22">
                  <c:v>Nov.</c:v>
                </c:pt>
                <c:pt idx="23">
                  <c:v>Dec.</c:v>
                </c:pt>
              </c:strCache>
            </c:strRef>
          </c:cat>
          <c:val>
            <c:numRef>
              <c:f>'D1-Exponential S.'!$C$2:$C$25</c:f>
              <c:numCache>
                <c:formatCode>0.00</c:formatCode>
                <c:ptCount val="24"/>
                <c:pt idx="0">
                  <c:v>300</c:v>
                </c:pt>
                <c:pt idx="1">
                  <c:v>300</c:v>
                </c:pt>
                <c:pt idx="2">
                  <c:v>310</c:v>
                </c:pt>
                <c:pt idx="3">
                  <c:v>314</c:v>
                </c:pt>
                <c:pt idx="4">
                  <c:v>319.20000000000005</c:v>
                </c:pt>
                <c:pt idx="5">
                  <c:v>333.36</c:v>
                </c:pt>
                <c:pt idx="6">
                  <c:v>352.68800000000005</c:v>
                </c:pt>
                <c:pt idx="7">
                  <c:v>378.15040000000005</c:v>
                </c:pt>
                <c:pt idx="8">
                  <c:v>394.52032000000003</c:v>
                </c:pt>
                <c:pt idx="9">
                  <c:v>413.61625600000002</c:v>
                </c:pt>
                <c:pt idx="10">
                  <c:v>432.89300480000003</c:v>
                </c:pt>
                <c:pt idx="11">
                  <c:v>456.31440384000007</c:v>
                </c:pt>
                <c:pt idx="12">
                  <c:v>477.05152307200007</c:v>
                </c:pt>
                <c:pt idx="13">
                  <c:v>491.64121845760008</c:v>
                </c:pt>
                <c:pt idx="14">
                  <c:v>511.31297476608006</c:v>
                </c:pt>
                <c:pt idx="15">
                  <c:v>529.05037981286409</c:v>
                </c:pt>
                <c:pt idx="16">
                  <c:v>545.2403038502913</c:v>
                </c:pt>
                <c:pt idx="17">
                  <c:v>562.19224308023308</c:v>
                </c:pt>
                <c:pt idx="18">
                  <c:v>573.75379446418651</c:v>
                </c:pt>
                <c:pt idx="19">
                  <c:v>595.0030355713493</c:v>
                </c:pt>
                <c:pt idx="20">
                  <c:v>614.00242845707953</c:v>
                </c:pt>
                <c:pt idx="21">
                  <c:v>633.20194276566372</c:v>
                </c:pt>
                <c:pt idx="22">
                  <c:v>652.56155421253106</c:v>
                </c:pt>
                <c:pt idx="23">
                  <c:v>670.0492433700249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FA-4B0E-ADAC-E60686E85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791912"/>
        <c:axId val="482789288"/>
      </c:lineChart>
      <c:catAx>
        <c:axId val="48279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82789288"/>
        <c:crosses val="autoZero"/>
        <c:auto val="1"/>
        <c:lblAlgn val="ctr"/>
        <c:lblOffset val="100"/>
        <c:noMultiLvlLbl val="0"/>
      </c:catAx>
      <c:valAx>
        <c:axId val="48278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8279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Exponential</a:t>
            </a:r>
            <a:r>
              <a:rPr lang="tr-TR" baseline="0"/>
              <a:t> Smoothing Method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'D2-Exponential S.'!$B$1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'D2-Exponential S.'!$B$2:$B$25</c:f>
              <c:numCache>
                <c:formatCode>0.00</c:formatCode>
                <c:ptCount val="24"/>
                <c:pt idx="0">
                  <c:v>200</c:v>
                </c:pt>
                <c:pt idx="1">
                  <c:v>300</c:v>
                </c:pt>
                <c:pt idx="2">
                  <c:v>250</c:v>
                </c:pt>
                <c:pt idx="3">
                  <c:v>600</c:v>
                </c:pt>
                <c:pt idx="4">
                  <c:v>650</c:v>
                </c:pt>
                <c:pt idx="5">
                  <c:v>670</c:v>
                </c:pt>
                <c:pt idx="6">
                  <c:v>400</c:v>
                </c:pt>
                <c:pt idx="7">
                  <c:v>440</c:v>
                </c:pt>
                <c:pt idx="8">
                  <c:v>430</c:v>
                </c:pt>
                <c:pt idx="9">
                  <c:v>900</c:v>
                </c:pt>
                <c:pt idx="10">
                  <c:v>980</c:v>
                </c:pt>
                <c:pt idx="11">
                  <c:v>990</c:v>
                </c:pt>
                <c:pt idx="12">
                  <c:v>300</c:v>
                </c:pt>
                <c:pt idx="13">
                  <c:v>370</c:v>
                </c:pt>
                <c:pt idx="14">
                  <c:v>380</c:v>
                </c:pt>
                <c:pt idx="15">
                  <c:v>710</c:v>
                </c:pt>
                <c:pt idx="16">
                  <c:v>730</c:v>
                </c:pt>
                <c:pt idx="17">
                  <c:v>790</c:v>
                </c:pt>
                <c:pt idx="18">
                  <c:v>450</c:v>
                </c:pt>
                <c:pt idx="19">
                  <c:v>480</c:v>
                </c:pt>
                <c:pt idx="20">
                  <c:v>490</c:v>
                </c:pt>
                <c:pt idx="21">
                  <c:v>930</c:v>
                </c:pt>
                <c:pt idx="22">
                  <c:v>960</c:v>
                </c:pt>
                <c:pt idx="23">
                  <c:v>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D-48E3-A523-38E87F7E988D}"/>
            </c:ext>
          </c:extLst>
        </c:ser>
        <c:ser>
          <c:idx val="1"/>
          <c:order val="1"/>
          <c:tx>
            <c:strRef>
              <c:f>'D2-Exponential S.'!$C$1</c:f>
              <c:strCache>
                <c:ptCount val="1"/>
                <c:pt idx="0">
                  <c:v>FORECEST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'D2-Exponential S.'!$C$2:$C$25</c:f>
              <c:numCache>
                <c:formatCode>0.00</c:formatCode>
                <c:ptCount val="24"/>
                <c:pt idx="0">
                  <c:v>200</c:v>
                </c:pt>
                <c:pt idx="1">
                  <c:v>200</c:v>
                </c:pt>
                <c:pt idx="2">
                  <c:v>220</c:v>
                </c:pt>
                <c:pt idx="3">
                  <c:v>226</c:v>
                </c:pt>
                <c:pt idx="4">
                  <c:v>300.8</c:v>
                </c:pt>
                <c:pt idx="5">
                  <c:v>370.64</c:v>
                </c:pt>
                <c:pt idx="6">
                  <c:v>430.512</c:v>
                </c:pt>
                <c:pt idx="7">
                  <c:v>424.40960000000001</c:v>
                </c:pt>
                <c:pt idx="8">
                  <c:v>427.52768000000003</c:v>
                </c:pt>
                <c:pt idx="9">
                  <c:v>428.02214400000003</c:v>
                </c:pt>
                <c:pt idx="10">
                  <c:v>522.41771519999998</c:v>
                </c:pt>
                <c:pt idx="11">
                  <c:v>613.93417216</c:v>
                </c:pt>
                <c:pt idx="12">
                  <c:v>689.14733772800002</c:v>
                </c:pt>
                <c:pt idx="13">
                  <c:v>611.31787018240004</c:v>
                </c:pt>
                <c:pt idx="14">
                  <c:v>563.05429614592003</c:v>
                </c:pt>
                <c:pt idx="15">
                  <c:v>526.44343691673612</c:v>
                </c:pt>
                <c:pt idx="16">
                  <c:v>563.15474953338889</c:v>
                </c:pt>
                <c:pt idx="17">
                  <c:v>596.52379962671114</c:v>
                </c:pt>
                <c:pt idx="18">
                  <c:v>635.21903970136896</c:v>
                </c:pt>
                <c:pt idx="19">
                  <c:v>598.17523176109512</c:v>
                </c:pt>
                <c:pt idx="20">
                  <c:v>574.54018540887614</c:v>
                </c:pt>
                <c:pt idx="21">
                  <c:v>557.63214832710094</c:v>
                </c:pt>
                <c:pt idx="22">
                  <c:v>632.10571866168084</c:v>
                </c:pt>
                <c:pt idx="23">
                  <c:v>697.68457492934476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BD-48E3-A523-38E87F7E9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067408"/>
        <c:axId val="391075280"/>
      </c:lineChart>
      <c:catAx>
        <c:axId val="39106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1075280"/>
        <c:crosses val="autoZero"/>
        <c:auto val="1"/>
        <c:lblAlgn val="ctr"/>
        <c:lblOffset val="100"/>
        <c:noMultiLvlLbl val="0"/>
      </c:catAx>
      <c:valAx>
        <c:axId val="39107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9106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Double</a:t>
            </a:r>
            <a:r>
              <a:rPr lang="tr-TR" baseline="0"/>
              <a:t> Exponential Smoothing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Demand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'D2-Double Exp. S.'!$B$2:$B$26</c:f>
              <c:numCache>
                <c:formatCode>0.00</c:formatCode>
                <c:ptCount val="25"/>
                <c:pt idx="0">
                  <c:v>200</c:v>
                </c:pt>
                <c:pt idx="1">
                  <c:v>300</c:v>
                </c:pt>
                <c:pt idx="2">
                  <c:v>250</c:v>
                </c:pt>
                <c:pt idx="3">
                  <c:v>600</c:v>
                </c:pt>
                <c:pt idx="4">
                  <c:v>650</c:v>
                </c:pt>
                <c:pt idx="5">
                  <c:v>670</c:v>
                </c:pt>
                <c:pt idx="6">
                  <c:v>400</c:v>
                </c:pt>
                <c:pt idx="7">
                  <c:v>440</c:v>
                </c:pt>
                <c:pt idx="8">
                  <c:v>430</c:v>
                </c:pt>
                <c:pt idx="9">
                  <c:v>900</c:v>
                </c:pt>
                <c:pt idx="10">
                  <c:v>980</c:v>
                </c:pt>
                <c:pt idx="11">
                  <c:v>990</c:v>
                </c:pt>
                <c:pt idx="12">
                  <c:v>300</c:v>
                </c:pt>
                <c:pt idx="13">
                  <c:v>370</c:v>
                </c:pt>
                <c:pt idx="14">
                  <c:v>380</c:v>
                </c:pt>
                <c:pt idx="15">
                  <c:v>710</c:v>
                </c:pt>
                <c:pt idx="16">
                  <c:v>730</c:v>
                </c:pt>
                <c:pt idx="17">
                  <c:v>790</c:v>
                </c:pt>
                <c:pt idx="18">
                  <c:v>450</c:v>
                </c:pt>
                <c:pt idx="19">
                  <c:v>480</c:v>
                </c:pt>
                <c:pt idx="20">
                  <c:v>490</c:v>
                </c:pt>
                <c:pt idx="21">
                  <c:v>930</c:v>
                </c:pt>
                <c:pt idx="22">
                  <c:v>960</c:v>
                </c:pt>
                <c:pt idx="23">
                  <c:v>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E-412C-87DA-602CB656F7D6}"/>
            </c:ext>
          </c:extLst>
        </c:ser>
        <c:ser>
          <c:idx val="1"/>
          <c:order val="1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'D2-Double Exp. S.'!$E$2:$E$26</c:f>
              <c:numCache>
                <c:formatCode>0.00</c:formatCode>
                <c:ptCount val="25"/>
                <c:pt idx="0">
                  <c:v>250</c:v>
                </c:pt>
                <c:pt idx="1">
                  <c:v>288</c:v>
                </c:pt>
                <c:pt idx="2">
                  <c:v>338.88</c:v>
                </c:pt>
                <c:pt idx="3">
                  <c:v>366.02879999999999</c:v>
                </c:pt>
                <c:pt idx="4">
                  <c:v>467.10668800000002</c:v>
                </c:pt>
                <c:pt idx="5">
                  <c:v>565.2847308800001</c:v>
                </c:pt>
                <c:pt idx="6">
                  <c:v>652.01577594880018</c:v>
                </c:pt>
                <c:pt idx="7">
                  <c:v>657.31998096588825</c:v>
                </c:pt>
                <c:pt idx="8">
                  <c:v>660.87054574092315</c:v>
                </c:pt>
                <c:pt idx="9">
                  <c:v>652.47617573131413</c:v>
                </c:pt>
                <c:pt idx="10">
                  <c:v>749.66163269437448</c:v>
                </c:pt>
                <c:pt idx="11">
                  <c:v>852.6235329570477</c:v>
                </c:pt>
                <c:pt idx="12">
                  <c:v>942.4881118489044</c:v>
                </c:pt>
                <c:pt idx="13">
                  <c:v>850.68025048843356</c:v>
                </c:pt>
                <c:pt idx="14">
                  <c:v>772.00675138051963</c:v>
                </c:pt>
                <c:pt idx="15">
                  <c:v>695.38768203896757</c:v>
                </c:pt>
                <c:pt idx="16">
                  <c:v>700.6769192841673</c:v>
                </c:pt>
                <c:pt idx="17">
                  <c:v>710.08123230896035</c:v>
                </c:pt>
                <c:pt idx="18">
                  <c:v>732.80143343643635</c:v>
                </c:pt>
                <c:pt idx="19">
                  <c:v>671.66553700095983</c:v>
                </c:pt>
                <c:pt idx="20">
                  <c:v>621.09019837254016</c:v>
                </c:pt>
                <c:pt idx="21">
                  <c:v>577.38631953490278</c:v>
                </c:pt>
                <c:pt idx="22">
                  <c:v>644.52776368339687</c:v>
                </c:pt>
                <c:pt idx="23">
                  <c:v>716.85980845485619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E-412C-87DA-602CB656F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199520"/>
        <c:axId val="384193944"/>
      </c:lineChart>
      <c:catAx>
        <c:axId val="384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84193944"/>
        <c:crosses val="autoZero"/>
        <c:auto val="1"/>
        <c:lblAlgn val="ctr"/>
        <c:lblOffset val="100"/>
        <c:noMultiLvlLbl val="0"/>
      </c:catAx>
      <c:valAx>
        <c:axId val="38419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8419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175260</xdr:rowOff>
    </xdr:from>
    <xdr:to>
      <xdr:col>13</xdr:col>
      <xdr:colOff>601980</xdr:colOff>
      <xdr:row>13</xdr:row>
      <xdr:rowOff>7620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18ACEEB8-5A8F-45D4-8145-86E09CB12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13</xdr:row>
      <xdr:rowOff>175260</xdr:rowOff>
    </xdr:from>
    <xdr:to>
      <xdr:col>14</xdr:col>
      <xdr:colOff>0</xdr:colOff>
      <xdr:row>20</xdr:row>
      <xdr:rowOff>175260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3977E408-229E-4E1D-8B26-97E1F2231A8A}"/>
            </a:ext>
          </a:extLst>
        </xdr:cNvPr>
        <xdr:cNvSpPr txBox="1"/>
      </xdr:nvSpPr>
      <xdr:spPr>
        <a:xfrm>
          <a:off x="6294120" y="2552700"/>
          <a:ext cx="3649980" cy="1280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Exponential Smoothing Method</a:t>
          </a:r>
        </a:p>
        <a:p>
          <a:endParaRPr lang="tr-TR" sz="1100"/>
        </a:p>
        <a:p>
          <a:r>
            <a:rPr lang="tr-TR" sz="1100"/>
            <a:t>Forecast = </a:t>
          </a:r>
          <a:r>
            <a:rPr lang="el-GR" sz="1100"/>
            <a:t>α</a:t>
          </a:r>
          <a:r>
            <a:rPr lang="tr-TR" sz="1100"/>
            <a:t>*(last</a:t>
          </a:r>
          <a:r>
            <a:rPr lang="tr-TR" sz="1100" baseline="0"/>
            <a:t> demand) + (1-</a:t>
          </a:r>
          <a:r>
            <a:rPr lang="el-GR" sz="1100" baseline="0"/>
            <a:t>α</a:t>
          </a:r>
          <a:r>
            <a:rPr lang="tr-TR" sz="1100" baseline="0"/>
            <a:t>)* (last forecast)</a:t>
          </a:r>
        </a:p>
        <a:p>
          <a:endParaRPr lang="tr-TR" sz="1100" baseline="0"/>
        </a:p>
        <a:p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=0,2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this solution.</a:t>
          </a:r>
        </a:p>
        <a:p>
          <a:endParaRPr lang="tr-TR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0.22338</cdr:x>
      <cdr:y>0.03448</cdr:y>
    </cdr:from>
    <cdr:to>
      <cdr:x>0.76456</cdr:x>
      <cdr:y>0.16967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56AB860E-05D6-466F-A318-0AA0F25905F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815340" y="76200"/>
          <a:ext cx="1975275" cy="298730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17</xdr:row>
      <xdr:rowOff>99060</xdr:rowOff>
    </xdr:from>
    <xdr:to>
      <xdr:col>16</xdr:col>
      <xdr:colOff>365760</xdr:colOff>
      <xdr:row>24</xdr:row>
      <xdr:rowOff>144780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A544EF5A-FB3E-4261-9549-3A91F64A841D}"/>
            </a:ext>
          </a:extLst>
        </xdr:cNvPr>
        <xdr:cNvSpPr txBox="1"/>
      </xdr:nvSpPr>
      <xdr:spPr>
        <a:xfrm>
          <a:off x="6118860" y="3208020"/>
          <a:ext cx="4625340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Double Exponential Smoothing Method</a:t>
          </a:r>
          <a:endParaRPr lang="tr-T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/>
            <a:t>S</a:t>
          </a:r>
          <a:r>
            <a:rPr lang="tr-TR" sz="1100" baseline="-25000"/>
            <a:t>t</a:t>
          </a:r>
          <a:r>
            <a:rPr lang="tr-TR" sz="1100" baseline="0"/>
            <a:t>=</a:t>
          </a:r>
          <a:r>
            <a:rPr lang="el-GR" sz="1100" baseline="0"/>
            <a:t>α</a:t>
          </a:r>
          <a:r>
            <a:rPr lang="tr-TR" sz="1100" baseline="0"/>
            <a:t>*D</a:t>
          </a:r>
          <a:r>
            <a:rPr lang="tr-TR" sz="1100" baseline="-25000"/>
            <a:t>t</a:t>
          </a:r>
          <a:r>
            <a:rPr lang="tr-TR" sz="1100" baseline="0"/>
            <a:t>+(1-</a:t>
          </a:r>
          <a:r>
            <a:rPr lang="el-GR" sz="1100" baseline="0"/>
            <a:t>α</a:t>
          </a:r>
          <a:r>
            <a:rPr lang="tr-TR" sz="1100" baseline="0"/>
            <a:t>)*(</a:t>
          </a: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*(</a:t>
          </a: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S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)+(1-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)*G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t,t+ϩ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ϩ*G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endParaRPr lang="tr-T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tr-TR" sz="1100" baseline="0"/>
        </a:p>
        <a:p>
          <a:r>
            <a:rPr lang="tr-TR" sz="1100" baseline="0"/>
            <a:t>S</a:t>
          </a:r>
          <a:r>
            <a:rPr lang="tr-TR" sz="1100" baseline="-25000"/>
            <a:t>t</a:t>
          </a:r>
          <a:r>
            <a:rPr lang="tr-TR" sz="1100" baseline="0"/>
            <a:t>=200, G</a:t>
          </a:r>
          <a:r>
            <a:rPr lang="tr-TR" sz="1100" baseline="-25000"/>
            <a:t>t</a:t>
          </a:r>
          <a:r>
            <a:rPr lang="tr-TR" sz="1100" baseline="0"/>
            <a:t>=50 and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=0,2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=0,2</a:t>
          </a:r>
          <a:endParaRPr lang="tr-TR" sz="1100" baseline="0"/>
        </a:p>
      </xdr:txBody>
    </xdr:sp>
    <xdr:clientData/>
  </xdr:twoCellAnchor>
  <xdr:oneCellAnchor>
    <xdr:from>
      <xdr:col>9</xdr:col>
      <xdr:colOff>518160</xdr:colOff>
      <xdr:row>11</xdr:row>
      <xdr:rowOff>144780</xdr:rowOff>
    </xdr:from>
    <xdr:ext cx="65" cy="172227"/>
    <xdr:sp macro="" textlink="">
      <xdr:nvSpPr>
        <xdr:cNvPr id="4" name="Metin kutusu 3">
          <a:extLst>
            <a:ext uri="{FF2B5EF4-FFF2-40B4-BE49-F238E27FC236}">
              <a16:creationId xmlns:a16="http://schemas.microsoft.com/office/drawing/2014/main" id="{3496BEB2-0CC2-4CCA-979B-984BD61191D1}"/>
            </a:ext>
          </a:extLst>
        </xdr:cNvPr>
        <xdr:cNvSpPr txBox="1"/>
      </xdr:nvSpPr>
      <xdr:spPr>
        <a:xfrm>
          <a:off x="6629400" y="2156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twoCellAnchor editAs="oneCell">
    <xdr:from>
      <xdr:col>9</xdr:col>
      <xdr:colOff>0</xdr:colOff>
      <xdr:row>2</xdr:row>
      <xdr:rowOff>0</xdr:rowOff>
    </xdr:from>
    <xdr:to>
      <xdr:col>16</xdr:col>
      <xdr:colOff>311293</xdr:colOff>
      <xdr:row>17</xdr:row>
      <xdr:rowOff>12431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C4224AA2-D929-4D9A-B185-A0BECC993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1240" y="365760"/>
          <a:ext cx="4578493" cy="27556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1</xdr:row>
      <xdr:rowOff>144780</xdr:rowOff>
    </xdr:from>
    <xdr:to>
      <xdr:col>12</xdr:col>
      <xdr:colOff>525780</xdr:colOff>
      <xdr:row>14</xdr:row>
      <xdr:rowOff>160020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37D5547F-8B95-4E6C-B817-331BB7F09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11</xdr:col>
      <xdr:colOff>601980</xdr:colOff>
      <xdr:row>23</xdr:row>
      <xdr:rowOff>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21EB9E70-B703-49F1-8C9C-7C921DC8A299}"/>
            </a:ext>
          </a:extLst>
        </xdr:cNvPr>
        <xdr:cNvSpPr txBox="1"/>
      </xdr:nvSpPr>
      <xdr:spPr>
        <a:xfrm>
          <a:off x="5334000" y="2926080"/>
          <a:ext cx="3649980" cy="1280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Exponential Smoothing Method</a:t>
          </a:r>
        </a:p>
        <a:p>
          <a:endParaRPr lang="tr-TR" sz="1100"/>
        </a:p>
        <a:p>
          <a:r>
            <a:rPr lang="tr-TR" sz="1100"/>
            <a:t>Forecast = </a:t>
          </a:r>
          <a:r>
            <a:rPr lang="el-GR" sz="1100"/>
            <a:t>α</a:t>
          </a:r>
          <a:r>
            <a:rPr lang="tr-TR" sz="1100"/>
            <a:t>*(last</a:t>
          </a:r>
          <a:r>
            <a:rPr lang="tr-TR" sz="1100" baseline="0"/>
            <a:t> demand) + (1-</a:t>
          </a:r>
          <a:r>
            <a:rPr lang="el-GR" sz="1100" baseline="0"/>
            <a:t>α</a:t>
          </a:r>
          <a:r>
            <a:rPr lang="tr-TR" sz="1100" baseline="0"/>
            <a:t>)* (last forecast)</a:t>
          </a:r>
        </a:p>
        <a:p>
          <a:endParaRPr lang="tr-TR" sz="1100" baseline="0"/>
        </a:p>
        <a:p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=0,2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this solution.</a:t>
          </a:r>
        </a:p>
        <a:p>
          <a:endParaRPr lang="tr-T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0</xdr:row>
      <xdr:rowOff>0</xdr:rowOff>
    </xdr:from>
    <xdr:to>
      <xdr:col>16</xdr:col>
      <xdr:colOff>85725</xdr:colOff>
      <xdr:row>15</xdr:row>
      <xdr:rowOff>28575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9DE8F8C7-C517-4B2E-8674-CC52B29F5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371475</xdr:colOff>
      <xdr:row>16</xdr:row>
      <xdr:rowOff>28575</xdr:rowOff>
    </xdr:from>
    <xdr:to>
      <xdr:col>16</xdr:col>
      <xdr:colOff>120015</xdr:colOff>
      <xdr:row>23</xdr:row>
      <xdr:rowOff>87630</xdr:rowOff>
    </xdr:to>
    <xdr:sp macro="" textlink="">
      <xdr:nvSpPr>
        <xdr:cNvPr id="4" name="Metin kutusu 3">
          <a:extLst>
            <a:ext uri="{FF2B5EF4-FFF2-40B4-BE49-F238E27FC236}">
              <a16:creationId xmlns:a16="http://schemas.microsoft.com/office/drawing/2014/main" id="{6452CD2E-1AE4-4F76-ADAF-A35A9B9308F1}"/>
            </a:ext>
          </a:extLst>
        </xdr:cNvPr>
        <xdr:cNvSpPr txBox="1"/>
      </xdr:nvSpPr>
      <xdr:spPr>
        <a:xfrm>
          <a:off x="6781800" y="2924175"/>
          <a:ext cx="4625340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Double Exponential Smoothing Method</a:t>
          </a:r>
          <a:endParaRPr lang="tr-T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/>
            <a:t>S</a:t>
          </a:r>
          <a:r>
            <a:rPr lang="tr-TR" sz="1100" baseline="-25000"/>
            <a:t>t</a:t>
          </a:r>
          <a:r>
            <a:rPr lang="tr-TR" sz="1100" baseline="0"/>
            <a:t>=</a:t>
          </a:r>
          <a:r>
            <a:rPr lang="el-GR" sz="1100" baseline="0"/>
            <a:t>α</a:t>
          </a:r>
          <a:r>
            <a:rPr lang="tr-TR" sz="1100" baseline="0"/>
            <a:t>*D</a:t>
          </a:r>
          <a:r>
            <a:rPr lang="tr-TR" sz="1100" baseline="-25000"/>
            <a:t>t</a:t>
          </a:r>
          <a:r>
            <a:rPr lang="tr-TR" sz="1100" baseline="0"/>
            <a:t>+(1-</a:t>
          </a:r>
          <a:r>
            <a:rPr lang="el-GR" sz="1100" baseline="0"/>
            <a:t>α</a:t>
          </a:r>
          <a:r>
            <a:rPr lang="tr-TR" sz="1100" baseline="0"/>
            <a:t>)*(</a:t>
          </a: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*(</a:t>
          </a: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S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)+(1-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)*G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t,t+ϩ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ϩ*G</a:t>
          </a:r>
          <a:r>
            <a:rPr lang="tr-TR" sz="11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endParaRPr lang="tr-T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tr-TR" sz="1100" baseline="0"/>
        </a:p>
        <a:p>
          <a:r>
            <a:rPr lang="tr-TR" sz="1100" baseline="0"/>
            <a:t>S</a:t>
          </a:r>
          <a:r>
            <a:rPr lang="tr-TR" sz="1100" baseline="-25000"/>
            <a:t>t</a:t>
          </a:r>
          <a:r>
            <a:rPr lang="tr-TR" sz="1100" baseline="0"/>
            <a:t>=200, G</a:t>
          </a:r>
          <a:r>
            <a:rPr lang="tr-TR" sz="1100" baseline="-25000"/>
            <a:t>t</a:t>
          </a:r>
          <a:r>
            <a:rPr lang="tr-TR" sz="1100" baseline="0"/>
            <a:t>=50 and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=0,2 </a:t>
          </a:r>
          <a:r>
            <a:rPr lang="el-G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=0,2</a:t>
          </a:r>
          <a:endParaRPr lang="tr-TR" sz="1100" baseline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902DD-77FB-41BE-A922-2698307697F9}" name="Tablo1" displayName="Tablo1" ref="A1:G25" totalsRowShown="0" headerRowDxfId="8" dataDxfId="7">
  <autoFilter ref="A1:G25" xr:uid="{B5A902DD-77FB-41BE-A922-2698307697F9}"/>
  <tableColumns count="7">
    <tableColumn id="1" xr3:uid="{7BCBB90F-BAAF-4C98-B13E-3DDDDAD82003}" name="MONTH" dataDxfId="6"/>
    <tableColumn id="2" xr3:uid="{C61A5EC1-4176-4093-B14C-5662EF0F9584}" name="DEMAND" dataDxfId="5"/>
    <tableColumn id="3" xr3:uid="{80AAF641-FAFD-4445-97F4-B036147612D2}" name="St" dataDxfId="4">
      <calculatedColumnFormula>0.2*B2+(1-0.2)*(C1-D1)</calculatedColumnFormula>
    </tableColumn>
    <tableColumn id="4" xr3:uid="{E8249029-1265-4E25-8033-6BE46ECB77FA}" name="Gt" dataDxfId="3">
      <calculatedColumnFormula>0.2*(C2-C1)+(1-0.2)*D1</calculatedColumnFormula>
    </tableColumn>
    <tableColumn id="5" xr3:uid="{C7A17284-7C50-488C-8E8E-FE40F3F29158}" name="Forecast" dataDxfId="2">
      <calculatedColumnFormula>C1+1*D1</calculatedColumnFormula>
    </tableColumn>
    <tableColumn id="6" xr3:uid="{A6616233-9994-4EE5-A1E5-AA087EB0BE52}" name="ERROR" dataDxfId="1">
      <calculatedColumnFormula>Tablo1[[#This Row],[Forecast]]-Tablo1[[#This Row],[DEMAND]]</calculatedColumnFormula>
    </tableColumn>
    <tableColumn id="7" xr3:uid="{75616336-28FF-4355-914F-B8539BC43D99}" name="SE(İ)" dataDxfId="0">
      <calculatedColumnFormula>F2^2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8147-835F-4C2C-BE84-AC7A62429C90}">
  <dimension ref="A1:E26"/>
  <sheetViews>
    <sheetView workbookViewId="0">
      <selection sqref="A1:E25"/>
    </sheetView>
  </sheetViews>
  <sheetFormatPr defaultRowHeight="14.4" x14ac:dyDescent="0.3"/>
  <cols>
    <col min="2" max="2" width="14.109375" customWidth="1"/>
    <col min="3" max="3" width="14.21875" customWidth="1"/>
    <col min="4" max="5" width="13.88671875" customWidth="1"/>
  </cols>
  <sheetData>
    <row r="1" spans="1:5" x14ac:dyDescent="0.3">
      <c r="A1" s="5" t="s">
        <v>16</v>
      </c>
      <c r="B1" s="6" t="s">
        <v>12</v>
      </c>
      <c r="C1" s="6" t="s">
        <v>13</v>
      </c>
      <c r="D1" s="6" t="s">
        <v>15</v>
      </c>
      <c r="E1" s="6" t="s">
        <v>17</v>
      </c>
    </row>
    <row r="2" spans="1:5" x14ac:dyDescent="0.3">
      <c r="A2" s="1" t="s">
        <v>1</v>
      </c>
      <c r="B2" s="2">
        <v>300</v>
      </c>
      <c r="C2" s="2">
        <v>300</v>
      </c>
      <c r="D2" s="2">
        <f>B2-C2</f>
        <v>0</v>
      </c>
      <c r="E2" s="2">
        <f>D2^2</f>
        <v>0</v>
      </c>
    </row>
    <row r="3" spans="1:5" x14ac:dyDescent="0.3">
      <c r="A3" s="1" t="s">
        <v>2</v>
      </c>
      <c r="B3" s="2">
        <v>350</v>
      </c>
      <c r="C3" s="2">
        <f>0.2*B2+(1-0.2)*C2</f>
        <v>300</v>
      </c>
      <c r="D3" s="2">
        <f t="shared" ref="D3:D25" si="0">B3-C3</f>
        <v>50</v>
      </c>
      <c r="E3" s="2">
        <f t="shared" ref="E3:E25" si="1">D3^2</f>
        <v>2500</v>
      </c>
    </row>
    <row r="4" spans="1:5" x14ac:dyDescent="0.3">
      <c r="A4" s="1" t="s">
        <v>0</v>
      </c>
      <c r="B4" s="2">
        <v>330</v>
      </c>
      <c r="C4" s="2">
        <f t="shared" ref="C4:C25" si="2">0.2*B3+(1-0.2)*C3</f>
        <v>310</v>
      </c>
      <c r="D4" s="2">
        <f t="shared" si="0"/>
        <v>20</v>
      </c>
      <c r="E4" s="2">
        <f t="shared" si="1"/>
        <v>400</v>
      </c>
    </row>
    <row r="5" spans="1:5" x14ac:dyDescent="0.3">
      <c r="A5" s="1" t="s">
        <v>3</v>
      </c>
      <c r="B5" s="2">
        <v>340</v>
      </c>
      <c r="C5" s="2">
        <f t="shared" si="2"/>
        <v>314</v>
      </c>
      <c r="D5" s="2">
        <f t="shared" si="0"/>
        <v>26</v>
      </c>
      <c r="E5" s="2">
        <f t="shared" si="1"/>
        <v>676</v>
      </c>
    </row>
    <row r="6" spans="1:5" x14ac:dyDescent="0.3">
      <c r="A6" s="1" t="s">
        <v>4</v>
      </c>
      <c r="B6" s="2">
        <v>390</v>
      </c>
      <c r="C6" s="2">
        <f t="shared" si="2"/>
        <v>319.20000000000005</v>
      </c>
      <c r="D6" s="2">
        <f t="shared" si="0"/>
        <v>70.799999999999955</v>
      </c>
      <c r="E6" s="2">
        <f t="shared" si="1"/>
        <v>5012.639999999994</v>
      </c>
    </row>
    <row r="7" spans="1:5" x14ac:dyDescent="0.3">
      <c r="A7" s="1" t="s">
        <v>5</v>
      </c>
      <c r="B7" s="2">
        <v>430</v>
      </c>
      <c r="C7" s="2">
        <f t="shared" si="2"/>
        <v>333.36</v>
      </c>
      <c r="D7" s="2">
        <f t="shared" si="0"/>
        <v>96.639999999999986</v>
      </c>
      <c r="E7" s="2">
        <f t="shared" si="1"/>
        <v>9339.2895999999982</v>
      </c>
    </row>
    <row r="8" spans="1:5" x14ac:dyDescent="0.3">
      <c r="A8" s="1" t="s">
        <v>6</v>
      </c>
      <c r="B8" s="2">
        <v>480</v>
      </c>
      <c r="C8" s="2">
        <f t="shared" si="2"/>
        <v>352.68800000000005</v>
      </c>
      <c r="D8" s="2">
        <f t="shared" si="0"/>
        <v>127.31199999999995</v>
      </c>
      <c r="E8" s="2">
        <f t="shared" si="1"/>
        <v>16208.345343999988</v>
      </c>
    </row>
    <row r="9" spans="1:5" x14ac:dyDescent="0.3">
      <c r="A9" s="1" t="s">
        <v>7</v>
      </c>
      <c r="B9" s="2">
        <v>460</v>
      </c>
      <c r="C9" s="2">
        <f t="shared" si="2"/>
        <v>378.15040000000005</v>
      </c>
      <c r="D9" s="2">
        <f t="shared" si="0"/>
        <v>81.849599999999953</v>
      </c>
      <c r="E9" s="2">
        <f t="shared" si="1"/>
        <v>6699.3570201599923</v>
      </c>
    </row>
    <row r="10" spans="1:5" x14ac:dyDescent="0.3">
      <c r="A10" s="1" t="s">
        <v>11</v>
      </c>
      <c r="B10" s="2">
        <v>490</v>
      </c>
      <c r="C10" s="2">
        <f t="shared" si="2"/>
        <v>394.52032000000003</v>
      </c>
      <c r="D10" s="2">
        <f t="shared" si="0"/>
        <v>95.479679999999973</v>
      </c>
      <c r="E10" s="2">
        <f t="shared" si="1"/>
        <v>9116.3692929023946</v>
      </c>
    </row>
    <row r="11" spans="1:5" x14ac:dyDescent="0.3">
      <c r="A11" s="1" t="s">
        <v>8</v>
      </c>
      <c r="B11" s="2">
        <v>510</v>
      </c>
      <c r="C11" s="2">
        <f t="shared" si="2"/>
        <v>413.61625600000002</v>
      </c>
      <c r="D11" s="2">
        <f t="shared" si="0"/>
        <v>96.383743999999979</v>
      </c>
      <c r="E11" s="2">
        <f t="shared" si="1"/>
        <v>9289.8261074575312</v>
      </c>
    </row>
    <row r="12" spans="1:5" x14ac:dyDescent="0.3">
      <c r="A12" s="1" t="s">
        <v>9</v>
      </c>
      <c r="B12" s="2">
        <v>550</v>
      </c>
      <c r="C12" s="2">
        <f t="shared" si="2"/>
        <v>432.89300480000003</v>
      </c>
      <c r="D12" s="2">
        <f t="shared" si="0"/>
        <v>117.10699519999997</v>
      </c>
      <c r="E12" s="2">
        <f t="shared" si="1"/>
        <v>13714.048324772817</v>
      </c>
    </row>
    <row r="13" spans="1:5" x14ac:dyDescent="0.3">
      <c r="A13" s="1" t="s">
        <v>10</v>
      </c>
      <c r="B13" s="2">
        <v>560</v>
      </c>
      <c r="C13" s="2">
        <f t="shared" si="2"/>
        <v>456.31440384000007</v>
      </c>
      <c r="D13" s="2">
        <f t="shared" si="0"/>
        <v>103.68559615999993</v>
      </c>
      <c r="E13" s="2">
        <f t="shared" si="1"/>
        <v>10750.702851054593</v>
      </c>
    </row>
    <row r="14" spans="1:5" x14ac:dyDescent="0.3">
      <c r="A14" s="3" t="s">
        <v>1</v>
      </c>
      <c r="B14" s="4">
        <v>550</v>
      </c>
      <c r="C14" s="4">
        <f t="shared" si="2"/>
        <v>477.05152307200007</v>
      </c>
      <c r="D14" s="4">
        <f t="shared" si="0"/>
        <v>72.948476927999934</v>
      </c>
      <c r="E14" s="4">
        <f t="shared" si="1"/>
        <v>5321.4802861149383</v>
      </c>
    </row>
    <row r="15" spans="1:5" x14ac:dyDescent="0.3">
      <c r="A15" s="3" t="s">
        <v>2</v>
      </c>
      <c r="B15" s="4">
        <v>590</v>
      </c>
      <c r="C15" s="4">
        <f t="shared" si="2"/>
        <v>491.64121845760008</v>
      </c>
      <c r="D15" s="4">
        <f t="shared" si="0"/>
        <v>98.358781542399925</v>
      </c>
      <c r="E15" s="4">
        <f t="shared" si="1"/>
        <v>9674.4499065055516</v>
      </c>
    </row>
    <row r="16" spans="1:5" x14ac:dyDescent="0.3">
      <c r="A16" s="3" t="s">
        <v>0</v>
      </c>
      <c r="B16" s="4">
        <v>600</v>
      </c>
      <c r="C16" s="4">
        <f t="shared" si="2"/>
        <v>511.31297476608006</v>
      </c>
      <c r="D16" s="4">
        <f t="shared" si="0"/>
        <v>88.68702523391994</v>
      </c>
      <c r="E16" s="4">
        <f t="shared" si="1"/>
        <v>7865.3884448419522</v>
      </c>
    </row>
    <row r="17" spans="1:5" x14ac:dyDescent="0.3">
      <c r="A17" s="3" t="s">
        <v>3</v>
      </c>
      <c r="B17" s="4">
        <v>610</v>
      </c>
      <c r="C17" s="4">
        <f t="shared" si="2"/>
        <v>529.05037981286409</v>
      </c>
      <c r="D17" s="4">
        <f t="shared" si="0"/>
        <v>80.949620187135906</v>
      </c>
      <c r="E17" s="4">
        <f t="shared" si="1"/>
        <v>6552.8410084415609</v>
      </c>
    </row>
    <row r="18" spans="1:5" x14ac:dyDescent="0.3">
      <c r="A18" s="3" t="s">
        <v>4</v>
      </c>
      <c r="B18" s="4">
        <v>630</v>
      </c>
      <c r="C18" s="4">
        <f t="shared" si="2"/>
        <v>545.2403038502913</v>
      </c>
      <c r="D18" s="4">
        <f t="shared" si="0"/>
        <v>84.759696149708702</v>
      </c>
      <c r="E18" s="4">
        <f t="shared" si="1"/>
        <v>7184.2060913909445</v>
      </c>
    </row>
    <row r="19" spans="1:5" x14ac:dyDescent="0.3">
      <c r="A19" s="3" t="s">
        <v>5</v>
      </c>
      <c r="B19" s="4">
        <v>620</v>
      </c>
      <c r="C19" s="4">
        <f t="shared" si="2"/>
        <v>562.19224308023308</v>
      </c>
      <c r="D19" s="4">
        <f t="shared" si="0"/>
        <v>57.807756919766916</v>
      </c>
      <c r="E19" s="4">
        <f t="shared" si="1"/>
        <v>3341.7367600948596</v>
      </c>
    </row>
    <row r="20" spans="1:5" x14ac:dyDescent="0.3">
      <c r="A20" s="3" t="s">
        <v>6</v>
      </c>
      <c r="B20" s="4">
        <v>680</v>
      </c>
      <c r="C20" s="4">
        <f t="shared" si="2"/>
        <v>573.75379446418651</v>
      </c>
      <c r="D20" s="4">
        <f t="shared" si="0"/>
        <v>106.24620553581349</v>
      </c>
      <c r="E20" s="4">
        <f t="shared" si="1"/>
        <v>11288.256190758324</v>
      </c>
    </row>
    <row r="21" spans="1:5" x14ac:dyDescent="0.3">
      <c r="A21" s="3" t="s">
        <v>7</v>
      </c>
      <c r="B21" s="4">
        <v>690</v>
      </c>
      <c r="C21" s="4">
        <f t="shared" si="2"/>
        <v>595.0030355713493</v>
      </c>
      <c r="D21" s="4">
        <f t="shared" si="0"/>
        <v>94.996964428650699</v>
      </c>
      <c r="E21" s="4">
        <f t="shared" si="1"/>
        <v>9024.4232506583267</v>
      </c>
    </row>
    <row r="22" spans="1:5" x14ac:dyDescent="0.3">
      <c r="A22" s="3" t="s">
        <v>11</v>
      </c>
      <c r="B22" s="4">
        <v>710</v>
      </c>
      <c r="C22" s="4">
        <f t="shared" si="2"/>
        <v>614.00242845707953</v>
      </c>
      <c r="D22" s="4">
        <f t="shared" si="0"/>
        <v>95.997571542920468</v>
      </c>
      <c r="E22" s="4">
        <f t="shared" si="1"/>
        <v>9215.5337421381337</v>
      </c>
    </row>
    <row r="23" spans="1:5" x14ac:dyDescent="0.3">
      <c r="A23" s="3" t="s">
        <v>8</v>
      </c>
      <c r="B23" s="4">
        <v>730</v>
      </c>
      <c r="C23" s="4">
        <f t="shared" si="2"/>
        <v>633.20194276566372</v>
      </c>
      <c r="D23" s="4">
        <f t="shared" si="0"/>
        <v>96.798057234336284</v>
      </c>
      <c r="E23" s="4">
        <f t="shared" si="1"/>
        <v>9369.863884341843</v>
      </c>
    </row>
    <row r="24" spans="1:5" x14ac:dyDescent="0.3">
      <c r="A24" s="3" t="s">
        <v>9</v>
      </c>
      <c r="B24" s="4">
        <v>740</v>
      </c>
      <c r="C24" s="4">
        <f t="shared" si="2"/>
        <v>652.56155421253106</v>
      </c>
      <c r="D24" s="4">
        <f t="shared" si="0"/>
        <v>87.438445787468936</v>
      </c>
      <c r="E24" s="4">
        <f t="shared" si="1"/>
        <v>7645.4818017281441</v>
      </c>
    </row>
    <row r="25" spans="1:5" x14ac:dyDescent="0.3">
      <c r="A25" s="3" t="s">
        <v>10</v>
      </c>
      <c r="B25" s="4">
        <v>770</v>
      </c>
      <c r="C25" s="4">
        <f t="shared" si="2"/>
        <v>670.0492433700249</v>
      </c>
      <c r="D25" s="4">
        <f t="shared" si="0"/>
        <v>99.950756629975103</v>
      </c>
      <c r="E25" s="4">
        <f t="shared" si="1"/>
        <v>9990.153750904512</v>
      </c>
    </row>
    <row r="26" spans="1:5" x14ac:dyDescent="0.3">
      <c r="D26" s="7" t="s">
        <v>14</v>
      </c>
      <c r="E26" s="8">
        <f>SUM(E2:E25)/24</f>
        <v>7507.5164024277665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CB33-AC81-49AD-9EE2-B74FB4FF0B8F}">
  <dimension ref="A1:G26"/>
  <sheetViews>
    <sheetView workbookViewId="0">
      <selection activeCell="C20" sqref="C20"/>
    </sheetView>
  </sheetViews>
  <sheetFormatPr defaultRowHeight="14.4" x14ac:dyDescent="0.3"/>
  <cols>
    <col min="3" max="3" width="10.44140625" bestFit="1" customWidth="1"/>
    <col min="4" max="4" width="9.44140625" bestFit="1" customWidth="1"/>
    <col min="5" max="5" width="15.88671875" customWidth="1"/>
    <col min="6" max="6" width="8.88671875" customWidth="1"/>
  </cols>
  <sheetData>
    <row r="1" spans="1:7" x14ac:dyDescent="0.3">
      <c r="A1" s="5" t="s">
        <v>16</v>
      </c>
      <c r="B1" s="6" t="s">
        <v>12</v>
      </c>
      <c r="C1" s="6" t="s">
        <v>18</v>
      </c>
      <c r="D1" s="6" t="s">
        <v>19</v>
      </c>
      <c r="E1" s="6" t="s">
        <v>20</v>
      </c>
      <c r="F1" s="6" t="s">
        <v>15</v>
      </c>
      <c r="G1" s="6" t="s">
        <v>21</v>
      </c>
    </row>
    <row r="2" spans="1:7" x14ac:dyDescent="0.3">
      <c r="A2" s="1" t="s">
        <v>1</v>
      </c>
      <c r="B2" s="2">
        <v>300</v>
      </c>
      <c r="C2" s="9">
        <f>0.2*B2+(1-0.2)*(200+50)</f>
        <v>260</v>
      </c>
      <c r="D2" s="9">
        <f>0.2*(C2-200)+(1-0.2)*50</f>
        <v>52</v>
      </c>
      <c r="E2" s="2">
        <f>200+1*50</f>
        <v>250</v>
      </c>
      <c r="F2" s="9">
        <f>B2-E2</f>
        <v>50</v>
      </c>
      <c r="G2" s="9">
        <f>F2^2</f>
        <v>2500</v>
      </c>
    </row>
    <row r="3" spans="1:7" x14ac:dyDescent="0.3">
      <c r="A3" s="1" t="s">
        <v>2</v>
      </c>
      <c r="B3" s="2">
        <v>350</v>
      </c>
      <c r="C3" s="9">
        <f t="shared" ref="C3:C25" si="0">0.2*B3+(1-0.2)*(C2+D2)</f>
        <v>319.60000000000002</v>
      </c>
      <c r="D3" s="9">
        <f t="shared" ref="D3:D25" si="1">0.2*(C3-C2)+(1-0.2)*D2</f>
        <v>53.52000000000001</v>
      </c>
      <c r="E3" s="2">
        <f>C2+1*D2</f>
        <v>312</v>
      </c>
      <c r="F3" s="9">
        <f t="shared" ref="F3:F25" si="2">B3-E3</f>
        <v>38</v>
      </c>
      <c r="G3" s="9">
        <f t="shared" ref="G3:G25" si="3">F3^2</f>
        <v>1444</v>
      </c>
    </row>
    <row r="4" spans="1:7" x14ac:dyDescent="0.3">
      <c r="A4" s="1" t="s">
        <v>0</v>
      </c>
      <c r="B4" s="2">
        <v>330</v>
      </c>
      <c r="C4" s="9">
        <f t="shared" si="0"/>
        <v>364.49600000000004</v>
      </c>
      <c r="D4" s="9">
        <f t="shared" si="1"/>
        <v>51.795200000000015</v>
      </c>
      <c r="E4" s="2">
        <f t="shared" ref="E4:E25" si="4">C3+1*D3</f>
        <v>373.12</v>
      </c>
      <c r="F4" s="9">
        <f t="shared" si="2"/>
        <v>-43.120000000000005</v>
      </c>
      <c r="G4" s="9">
        <f t="shared" si="3"/>
        <v>1859.3344000000004</v>
      </c>
    </row>
    <row r="5" spans="1:7" x14ac:dyDescent="0.3">
      <c r="A5" s="1" t="s">
        <v>3</v>
      </c>
      <c r="B5" s="2">
        <v>340</v>
      </c>
      <c r="C5" s="9">
        <f t="shared" si="0"/>
        <v>401.03296000000006</v>
      </c>
      <c r="D5" s="9">
        <f t="shared" si="1"/>
        <v>48.743552000000022</v>
      </c>
      <c r="E5" s="2">
        <f t="shared" si="4"/>
        <v>416.29120000000006</v>
      </c>
      <c r="F5" s="9">
        <f t="shared" si="2"/>
        <v>-76.29120000000006</v>
      </c>
      <c r="G5" s="9">
        <f t="shared" si="3"/>
        <v>5820.347197440009</v>
      </c>
    </row>
    <row r="6" spans="1:7" x14ac:dyDescent="0.3">
      <c r="A6" s="1" t="s">
        <v>4</v>
      </c>
      <c r="B6" s="2">
        <v>390</v>
      </c>
      <c r="C6" s="9">
        <f t="shared" si="0"/>
        <v>437.82120960000009</v>
      </c>
      <c r="D6" s="9">
        <f t="shared" si="1"/>
        <v>46.352491520000029</v>
      </c>
      <c r="E6" s="2">
        <f t="shared" si="4"/>
        <v>449.77651200000008</v>
      </c>
      <c r="F6" s="9">
        <f t="shared" si="2"/>
        <v>-59.776512000000082</v>
      </c>
      <c r="G6" s="9">
        <f t="shared" si="3"/>
        <v>3573.2313868861538</v>
      </c>
    </row>
    <row r="7" spans="1:7" x14ac:dyDescent="0.3">
      <c r="A7" s="1" t="s">
        <v>5</v>
      </c>
      <c r="B7" s="2">
        <v>430</v>
      </c>
      <c r="C7" s="9">
        <f t="shared" si="0"/>
        <v>473.33896089600012</v>
      </c>
      <c r="D7" s="9">
        <f t="shared" si="1"/>
        <v>44.185543475200028</v>
      </c>
      <c r="E7" s="2">
        <f t="shared" si="4"/>
        <v>484.17370112000015</v>
      </c>
      <c r="F7" s="9">
        <f t="shared" si="2"/>
        <v>-54.173701120000146</v>
      </c>
      <c r="G7" s="9">
        <f t="shared" si="3"/>
        <v>2934.7898930391052</v>
      </c>
    </row>
    <row r="8" spans="1:7" x14ac:dyDescent="0.3">
      <c r="A8" s="1" t="s">
        <v>6</v>
      </c>
      <c r="B8" s="2">
        <v>480</v>
      </c>
      <c r="C8" s="9">
        <f t="shared" si="0"/>
        <v>510.01960349696014</v>
      </c>
      <c r="D8" s="9">
        <f t="shared" si="1"/>
        <v>42.684563300352032</v>
      </c>
      <c r="E8" s="2">
        <f t="shared" si="4"/>
        <v>517.52450437120012</v>
      </c>
      <c r="F8" s="9">
        <f t="shared" si="2"/>
        <v>-37.524504371200123</v>
      </c>
      <c r="G8" s="9">
        <f t="shared" si="3"/>
        <v>1408.0884283042171</v>
      </c>
    </row>
    <row r="9" spans="1:7" x14ac:dyDescent="0.3">
      <c r="A9" s="1" t="s">
        <v>7</v>
      </c>
      <c r="B9" s="2">
        <v>460</v>
      </c>
      <c r="C9" s="9">
        <f t="shared" si="0"/>
        <v>534.16333343784981</v>
      </c>
      <c r="D9" s="9">
        <f t="shared" si="1"/>
        <v>38.976396628459561</v>
      </c>
      <c r="E9" s="2">
        <f t="shared" si="4"/>
        <v>552.70416679731215</v>
      </c>
      <c r="F9" s="9">
        <f t="shared" si="2"/>
        <v>-92.704166797312155</v>
      </c>
      <c r="G9" s="9">
        <f t="shared" si="3"/>
        <v>8594.0625415838731</v>
      </c>
    </row>
    <row r="10" spans="1:7" x14ac:dyDescent="0.3">
      <c r="A10" s="1" t="s">
        <v>11</v>
      </c>
      <c r="B10" s="2">
        <v>490</v>
      </c>
      <c r="C10" s="9">
        <f t="shared" si="0"/>
        <v>556.51178405304756</v>
      </c>
      <c r="D10" s="9">
        <f t="shared" si="1"/>
        <v>35.650807425807201</v>
      </c>
      <c r="E10" s="2">
        <f t="shared" si="4"/>
        <v>573.13973006630943</v>
      </c>
      <c r="F10" s="9">
        <f t="shared" si="2"/>
        <v>-83.139730066309426</v>
      </c>
      <c r="G10" s="9">
        <f t="shared" si="3"/>
        <v>6912.2147154987952</v>
      </c>
    </row>
    <row r="11" spans="1:7" x14ac:dyDescent="0.3">
      <c r="A11" s="1" t="s">
        <v>8</v>
      </c>
      <c r="B11" s="2">
        <v>510</v>
      </c>
      <c r="C11" s="9">
        <f t="shared" si="0"/>
        <v>575.73007318308385</v>
      </c>
      <c r="D11" s="9">
        <f t="shared" si="1"/>
        <v>32.364303766653023</v>
      </c>
      <c r="E11" s="2">
        <f t="shared" si="4"/>
        <v>592.16259147885478</v>
      </c>
      <c r="F11" s="9">
        <f t="shared" si="2"/>
        <v>-82.162591478854779</v>
      </c>
      <c r="G11" s="9">
        <f t="shared" si="3"/>
        <v>6750.6914385211803</v>
      </c>
    </row>
    <row r="12" spans="1:7" x14ac:dyDescent="0.3">
      <c r="A12" s="1" t="s">
        <v>9</v>
      </c>
      <c r="B12" s="2">
        <v>550</v>
      </c>
      <c r="C12" s="9">
        <f t="shared" si="0"/>
        <v>596.47550155978956</v>
      </c>
      <c r="D12" s="9">
        <f t="shared" si="1"/>
        <v>30.040528688663564</v>
      </c>
      <c r="E12" s="2">
        <f t="shared" si="4"/>
        <v>608.0943769497369</v>
      </c>
      <c r="F12" s="9">
        <f t="shared" si="2"/>
        <v>-58.094376949736898</v>
      </c>
      <c r="G12" s="9">
        <f t="shared" si="3"/>
        <v>3374.9566331781216</v>
      </c>
    </row>
    <row r="13" spans="1:7" x14ac:dyDescent="0.3">
      <c r="A13" s="1" t="s">
        <v>10</v>
      </c>
      <c r="B13" s="2">
        <v>560</v>
      </c>
      <c r="C13" s="9">
        <f t="shared" si="0"/>
        <v>613.21282419876252</v>
      </c>
      <c r="D13" s="9">
        <f t="shared" si="1"/>
        <v>27.379887478725443</v>
      </c>
      <c r="E13" s="2">
        <f t="shared" si="4"/>
        <v>626.51603024845315</v>
      </c>
      <c r="F13" s="9">
        <f t="shared" si="2"/>
        <v>-66.516030248453148</v>
      </c>
      <c r="G13" s="9">
        <f t="shared" si="3"/>
        <v>4424.3822800131338</v>
      </c>
    </row>
    <row r="14" spans="1:7" x14ac:dyDescent="0.3">
      <c r="A14" s="3" t="s">
        <v>1</v>
      </c>
      <c r="B14" s="4">
        <v>550</v>
      </c>
      <c r="C14" s="10">
        <f t="shared" si="0"/>
        <v>622.47416934199043</v>
      </c>
      <c r="D14" s="10">
        <f t="shared" si="1"/>
        <v>23.756179011625939</v>
      </c>
      <c r="E14" s="4">
        <f t="shared" si="4"/>
        <v>640.59271167748796</v>
      </c>
      <c r="F14" s="10">
        <f t="shared" si="2"/>
        <v>-90.592711677487955</v>
      </c>
      <c r="G14" s="10">
        <f t="shared" si="3"/>
        <v>8207.0394090804621</v>
      </c>
    </row>
    <row r="15" spans="1:7" x14ac:dyDescent="0.3">
      <c r="A15" s="3" t="s">
        <v>2</v>
      </c>
      <c r="B15" s="4">
        <v>590</v>
      </c>
      <c r="C15" s="10">
        <f t="shared" si="0"/>
        <v>634.98427868289309</v>
      </c>
      <c r="D15" s="10">
        <f t="shared" si="1"/>
        <v>21.506965077481283</v>
      </c>
      <c r="E15" s="4">
        <f t="shared" si="4"/>
        <v>646.23034835361636</v>
      </c>
      <c r="F15" s="10">
        <f t="shared" si="2"/>
        <v>-56.230348353616364</v>
      </c>
      <c r="G15" s="10">
        <f t="shared" si="3"/>
        <v>3161.8520759690464</v>
      </c>
    </row>
    <row r="16" spans="1:7" x14ac:dyDescent="0.3">
      <c r="A16" s="3" t="s">
        <v>0</v>
      </c>
      <c r="B16" s="4">
        <v>600</v>
      </c>
      <c r="C16" s="10">
        <f t="shared" si="0"/>
        <v>645.19299500829948</v>
      </c>
      <c r="D16" s="10">
        <f t="shared" si="1"/>
        <v>19.247315327066303</v>
      </c>
      <c r="E16" s="4">
        <f t="shared" si="4"/>
        <v>656.49124376037435</v>
      </c>
      <c r="F16" s="10">
        <f t="shared" si="2"/>
        <v>-56.491243760374346</v>
      </c>
      <c r="G16" s="10">
        <f t="shared" si="3"/>
        <v>3191.2606215940336</v>
      </c>
    </row>
    <row r="17" spans="1:7" x14ac:dyDescent="0.3">
      <c r="A17" s="3" t="s">
        <v>3</v>
      </c>
      <c r="B17" s="4">
        <v>610</v>
      </c>
      <c r="C17" s="10">
        <f t="shared" si="0"/>
        <v>653.5522482682926</v>
      </c>
      <c r="D17" s="10">
        <f t="shared" si="1"/>
        <v>17.069702913651668</v>
      </c>
      <c r="E17" s="4">
        <f t="shared" si="4"/>
        <v>664.44031033536578</v>
      </c>
      <c r="F17" s="10">
        <f t="shared" si="2"/>
        <v>-54.44031033536578</v>
      </c>
      <c r="G17" s="10">
        <f t="shared" si="3"/>
        <v>2963.7473894109339</v>
      </c>
    </row>
    <row r="18" spans="1:7" x14ac:dyDescent="0.3">
      <c r="A18" s="3" t="s">
        <v>4</v>
      </c>
      <c r="B18" s="4">
        <v>630</v>
      </c>
      <c r="C18" s="10">
        <f t="shared" si="0"/>
        <v>662.49756094555539</v>
      </c>
      <c r="D18" s="10">
        <f t="shared" si="1"/>
        <v>15.444824866373892</v>
      </c>
      <c r="E18" s="4">
        <f t="shared" si="4"/>
        <v>670.62195118194427</v>
      </c>
      <c r="F18" s="10">
        <f t="shared" si="2"/>
        <v>-40.621951181944269</v>
      </c>
      <c r="G18" s="10">
        <f t="shared" si="3"/>
        <v>1650.1429178282633</v>
      </c>
    </row>
    <row r="19" spans="1:7" x14ac:dyDescent="0.3">
      <c r="A19" s="3" t="s">
        <v>5</v>
      </c>
      <c r="B19" s="4">
        <v>620</v>
      </c>
      <c r="C19" s="10">
        <f t="shared" si="0"/>
        <v>666.35390864954343</v>
      </c>
      <c r="D19" s="10">
        <f t="shared" si="1"/>
        <v>13.127129433896723</v>
      </c>
      <c r="E19" s="4">
        <f t="shared" si="4"/>
        <v>677.94238581192928</v>
      </c>
      <c r="F19" s="10">
        <f t="shared" si="2"/>
        <v>-57.942385811929285</v>
      </c>
      <c r="G19" s="10">
        <f t="shared" si="3"/>
        <v>3357.320073578464</v>
      </c>
    </row>
    <row r="20" spans="1:7" x14ac:dyDescent="0.3">
      <c r="A20" s="3" t="s">
        <v>6</v>
      </c>
      <c r="B20" s="4">
        <v>680</v>
      </c>
      <c r="C20" s="10">
        <f t="shared" si="0"/>
        <v>679.58483046675212</v>
      </c>
      <c r="D20" s="10">
        <f t="shared" si="1"/>
        <v>13.147887910559119</v>
      </c>
      <c r="E20" s="4">
        <f t="shared" si="4"/>
        <v>679.48103808344013</v>
      </c>
      <c r="F20" s="10">
        <f t="shared" si="2"/>
        <v>0.51896191655987423</v>
      </c>
      <c r="G20" s="10">
        <f t="shared" si="3"/>
        <v>0.26932147083949787</v>
      </c>
    </row>
    <row r="21" spans="1:7" x14ac:dyDescent="0.3">
      <c r="A21" s="3" t="s">
        <v>7</v>
      </c>
      <c r="B21" s="4">
        <v>690</v>
      </c>
      <c r="C21" s="10">
        <f t="shared" si="0"/>
        <v>692.18617470184904</v>
      </c>
      <c r="D21" s="10">
        <f t="shared" si="1"/>
        <v>13.03857917546668</v>
      </c>
      <c r="E21" s="4">
        <f t="shared" si="4"/>
        <v>692.73271837731124</v>
      </c>
      <c r="F21" s="10">
        <f t="shared" si="2"/>
        <v>-2.7327183773112438</v>
      </c>
      <c r="G21" s="10">
        <f t="shared" si="3"/>
        <v>7.4677497296945976</v>
      </c>
    </row>
    <row r="22" spans="1:7" x14ac:dyDescent="0.3">
      <c r="A22" s="3" t="s">
        <v>11</v>
      </c>
      <c r="B22" s="4">
        <v>710</v>
      </c>
      <c r="C22" s="10">
        <f t="shared" si="0"/>
        <v>706.1798031018526</v>
      </c>
      <c r="D22" s="10">
        <f t="shared" si="1"/>
        <v>13.229589020374057</v>
      </c>
      <c r="E22" s="4">
        <f t="shared" si="4"/>
        <v>705.22475387731572</v>
      </c>
      <c r="F22" s="10">
        <f t="shared" si="2"/>
        <v>4.7752461226842797</v>
      </c>
      <c r="G22" s="10">
        <f t="shared" si="3"/>
        <v>22.802975532211246</v>
      </c>
    </row>
    <row r="23" spans="1:7" x14ac:dyDescent="0.3">
      <c r="A23" s="3" t="s">
        <v>8</v>
      </c>
      <c r="B23" s="4">
        <v>730</v>
      </c>
      <c r="C23" s="10">
        <f t="shared" si="0"/>
        <v>721.52751369778139</v>
      </c>
      <c r="D23" s="10">
        <f t="shared" si="1"/>
        <v>13.653213335485004</v>
      </c>
      <c r="E23" s="4">
        <f t="shared" si="4"/>
        <v>719.40939212222668</v>
      </c>
      <c r="F23" s="10">
        <f t="shared" si="2"/>
        <v>10.590607877773323</v>
      </c>
      <c r="G23" s="10">
        <f t="shared" si="3"/>
        <v>112.16097522075437</v>
      </c>
    </row>
    <row r="24" spans="1:7" x14ac:dyDescent="0.3">
      <c r="A24" s="3" t="s">
        <v>9</v>
      </c>
      <c r="B24" s="4">
        <v>740</v>
      </c>
      <c r="C24" s="10">
        <f t="shared" si="0"/>
        <v>736.1445816266131</v>
      </c>
      <c r="D24" s="10">
        <f t="shared" si="1"/>
        <v>13.845984254154349</v>
      </c>
      <c r="E24" s="4">
        <f t="shared" si="4"/>
        <v>735.18072703326641</v>
      </c>
      <c r="F24" s="10">
        <f t="shared" si="2"/>
        <v>4.8192729667335925</v>
      </c>
      <c r="G24" s="10">
        <f t="shared" si="3"/>
        <v>23.225391927889202</v>
      </c>
    </row>
    <row r="25" spans="1:7" x14ac:dyDescent="0.3">
      <c r="A25" s="3" t="s">
        <v>10</v>
      </c>
      <c r="B25" s="4">
        <v>770</v>
      </c>
      <c r="C25" s="10">
        <f t="shared" si="0"/>
        <v>753.99245270461404</v>
      </c>
      <c r="D25" s="10">
        <f t="shared" si="1"/>
        <v>14.646361618923667</v>
      </c>
      <c r="E25" s="4">
        <f t="shared" si="4"/>
        <v>749.99056588076746</v>
      </c>
      <c r="F25" s="10">
        <f t="shared" si="2"/>
        <v>20.009434119232537</v>
      </c>
      <c r="G25" s="10">
        <f t="shared" si="3"/>
        <v>400.3774537719072</v>
      </c>
    </row>
    <row r="26" spans="1:7" x14ac:dyDescent="0.3">
      <c r="F26" s="7" t="s">
        <v>14</v>
      </c>
      <c r="G26" s="11">
        <f>SUM(G2:G25)/24</f>
        <v>3028.9068862324616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F7CA-D000-48B5-B474-AF0EA33258C0}">
  <dimension ref="A1:E26"/>
  <sheetViews>
    <sheetView workbookViewId="0">
      <selection activeCell="C17" sqref="C17"/>
    </sheetView>
  </sheetViews>
  <sheetFormatPr defaultRowHeight="14.4" x14ac:dyDescent="0.3"/>
  <cols>
    <col min="2" max="2" width="17.109375" customWidth="1"/>
    <col min="3" max="3" width="13.77734375" customWidth="1"/>
    <col min="4" max="4" width="13.33203125" customWidth="1"/>
    <col min="5" max="5" width="15.77734375" customWidth="1"/>
  </cols>
  <sheetData>
    <row r="1" spans="1:5" x14ac:dyDescent="0.3">
      <c r="A1" s="5" t="s">
        <v>16</v>
      </c>
      <c r="B1" s="6" t="s">
        <v>12</v>
      </c>
      <c r="C1" s="6" t="s">
        <v>13</v>
      </c>
      <c r="D1" s="6" t="s">
        <v>15</v>
      </c>
      <c r="E1" s="6" t="s">
        <v>17</v>
      </c>
    </row>
    <row r="2" spans="1:5" x14ac:dyDescent="0.3">
      <c r="A2" s="1" t="s">
        <v>1</v>
      </c>
      <c r="B2" s="2">
        <v>200</v>
      </c>
      <c r="C2" s="2">
        <v>200</v>
      </c>
      <c r="D2" s="2">
        <f>B2-C2</f>
        <v>0</v>
      </c>
      <c r="E2" s="2">
        <f>D2^2</f>
        <v>0</v>
      </c>
    </row>
    <row r="3" spans="1:5" x14ac:dyDescent="0.3">
      <c r="A3" s="1" t="s">
        <v>2</v>
      </c>
      <c r="B3" s="2">
        <v>300</v>
      </c>
      <c r="C3" s="2">
        <f>0.2*B2+(1-0.2)*C2</f>
        <v>200</v>
      </c>
      <c r="D3" s="2">
        <f t="shared" ref="D3:D25" si="0">B3-C3</f>
        <v>100</v>
      </c>
      <c r="E3" s="2">
        <f t="shared" ref="E3:E25" si="1">D3^2</f>
        <v>10000</v>
      </c>
    </row>
    <row r="4" spans="1:5" x14ac:dyDescent="0.3">
      <c r="A4" s="1" t="s">
        <v>0</v>
      </c>
      <c r="B4" s="2">
        <v>250</v>
      </c>
      <c r="C4" s="2">
        <f t="shared" ref="C4:C25" si="2">0.2*B3+(1-0.2)*C3</f>
        <v>220</v>
      </c>
      <c r="D4" s="2">
        <f t="shared" si="0"/>
        <v>30</v>
      </c>
      <c r="E4" s="2">
        <f t="shared" si="1"/>
        <v>900</v>
      </c>
    </row>
    <row r="5" spans="1:5" x14ac:dyDescent="0.3">
      <c r="A5" s="1" t="s">
        <v>3</v>
      </c>
      <c r="B5" s="2">
        <v>600</v>
      </c>
      <c r="C5" s="2">
        <f t="shared" si="2"/>
        <v>226</v>
      </c>
      <c r="D5" s="2">
        <f t="shared" si="0"/>
        <v>374</v>
      </c>
      <c r="E5" s="2">
        <f t="shared" si="1"/>
        <v>139876</v>
      </c>
    </row>
    <row r="6" spans="1:5" x14ac:dyDescent="0.3">
      <c r="A6" s="1" t="s">
        <v>4</v>
      </c>
      <c r="B6" s="2">
        <v>650</v>
      </c>
      <c r="C6" s="2">
        <f t="shared" si="2"/>
        <v>300.8</v>
      </c>
      <c r="D6" s="2">
        <f t="shared" si="0"/>
        <v>349.2</v>
      </c>
      <c r="E6" s="2">
        <f t="shared" si="1"/>
        <v>121940.63999999998</v>
      </c>
    </row>
    <row r="7" spans="1:5" x14ac:dyDescent="0.3">
      <c r="A7" s="1" t="s">
        <v>5</v>
      </c>
      <c r="B7" s="2">
        <v>670</v>
      </c>
      <c r="C7" s="2">
        <f t="shared" si="2"/>
        <v>370.64</v>
      </c>
      <c r="D7" s="2">
        <f t="shared" si="0"/>
        <v>299.36</v>
      </c>
      <c r="E7" s="2">
        <f t="shared" si="1"/>
        <v>89616.409600000014</v>
      </c>
    </row>
    <row r="8" spans="1:5" x14ac:dyDescent="0.3">
      <c r="A8" s="1" t="s">
        <v>6</v>
      </c>
      <c r="B8" s="2">
        <v>400</v>
      </c>
      <c r="C8" s="2">
        <f t="shared" si="2"/>
        <v>430.512</v>
      </c>
      <c r="D8" s="2">
        <f t="shared" si="0"/>
        <v>-30.512</v>
      </c>
      <c r="E8" s="2">
        <f t="shared" si="1"/>
        <v>930.98214400000006</v>
      </c>
    </row>
    <row r="9" spans="1:5" x14ac:dyDescent="0.3">
      <c r="A9" s="1" t="s">
        <v>7</v>
      </c>
      <c r="B9" s="2">
        <v>440</v>
      </c>
      <c r="C9" s="2">
        <f t="shared" si="2"/>
        <v>424.40960000000001</v>
      </c>
      <c r="D9" s="2">
        <f t="shared" si="0"/>
        <v>15.590399999999988</v>
      </c>
      <c r="E9" s="2">
        <f t="shared" si="1"/>
        <v>243.06057215999962</v>
      </c>
    </row>
    <row r="10" spans="1:5" x14ac:dyDescent="0.3">
      <c r="A10" s="1" t="s">
        <v>11</v>
      </c>
      <c r="B10" s="2">
        <v>430</v>
      </c>
      <c r="C10" s="2">
        <f t="shared" si="2"/>
        <v>427.52768000000003</v>
      </c>
      <c r="D10" s="2">
        <f t="shared" si="0"/>
        <v>2.4723199999999679</v>
      </c>
      <c r="E10" s="2">
        <f t="shared" si="1"/>
        <v>6.1123661823998408</v>
      </c>
    </row>
    <row r="11" spans="1:5" x14ac:dyDescent="0.3">
      <c r="A11" s="1" t="s">
        <v>8</v>
      </c>
      <c r="B11" s="2">
        <v>900</v>
      </c>
      <c r="C11" s="2">
        <f t="shared" si="2"/>
        <v>428.02214400000003</v>
      </c>
      <c r="D11" s="2">
        <f t="shared" si="0"/>
        <v>471.97785599999997</v>
      </c>
      <c r="E11" s="2">
        <f t="shared" si="1"/>
        <v>222763.09655435671</v>
      </c>
    </row>
    <row r="12" spans="1:5" x14ac:dyDescent="0.3">
      <c r="A12" s="1" t="s">
        <v>9</v>
      </c>
      <c r="B12" s="2">
        <v>980</v>
      </c>
      <c r="C12" s="2">
        <f t="shared" si="2"/>
        <v>522.41771519999998</v>
      </c>
      <c r="D12" s="2">
        <f t="shared" si="0"/>
        <v>457.58228480000002</v>
      </c>
      <c r="E12" s="2">
        <f t="shared" si="1"/>
        <v>209381.54736278835</v>
      </c>
    </row>
    <row r="13" spans="1:5" x14ac:dyDescent="0.3">
      <c r="A13" s="1" t="s">
        <v>10</v>
      </c>
      <c r="B13" s="2">
        <v>990</v>
      </c>
      <c r="C13" s="2">
        <f t="shared" si="2"/>
        <v>613.93417216</v>
      </c>
      <c r="D13" s="2">
        <f t="shared" si="0"/>
        <v>376.06582784</v>
      </c>
      <c r="E13" s="2">
        <f t="shared" si="1"/>
        <v>141425.50686898452</v>
      </c>
    </row>
    <row r="14" spans="1:5" x14ac:dyDescent="0.3">
      <c r="A14" s="3" t="s">
        <v>1</v>
      </c>
      <c r="B14" s="4">
        <v>300</v>
      </c>
      <c r="C14" s="4">
        <f t="shared" si="2"/>
        <v>689.14733772800002</v>
      </c>
      <c r="D14" s="4">
        <f t="shared" si="0"/>
        <v>-389.14733772800002</v>
      </c>
      <c r="E14" s="4">
        <f t="shared" si="1"/>
        <v>151435.65046079012</v>
      </c>
    </row>
    <row r="15" spans="1:5" x14ac:dyDescent="0.3">
      <c r="A15" s="3" t="s">
        <v>2</v>
      </c>
      <c r="B15" s="4">
        <v>370</v>
      </c>
      <c r="C15" s="4">
        <f t="shared" si="2"/>
        <v>611.31787018240004</v>
      </c>
      <c r="D15" s="4">
        <f t="shared" si="0"/>
        <v>-241.31787018240004</v>
      </c>
      <c r="E15" s="4">
        <f t="shared" si="1"/>
        <v>58234.314469369681</v>
      </c>
    </row>
    <row r="16" spans="1:5" x14ac:dyDescent="0.3">
      <c r="A16" s="3" t="s">
        <v>0</v>
      </c>
      <c r="B16" s="4">
        <v>380</v>
      </c>
      <c r="C16" s="4">
        <f t="shared" si="2"/>
        <v>563.05429614592003</v>
      </c>
      <c r="D16" s="4">
        <f t="shared" si="0"/>
        <v>-183.05429614592003</v>
      </c>
      <c r="E16" s="4">
        <f t="shared" si="1"/>
        <v>33508.875337478195</v>
      </c>
    </row>
    <row r="17" spans="1:5" x14ac:dyDescent="0.3">
      <c r="A17" s="3" t="s">
        <v>3</v>
      </c>
      <c r="B17" s="4">
        <v>710</v>
      </c>
      <c r="C17" s="4">
        <f t="shared" si="2"/>
        <v>526.44343691673612</v>
      </c>
      <c r="D17" s="4">
        <f t="shared" si="0"/>
        <v>183.55656308326388</v>
      </c>
      <c r="E17" s="4">
        <f t="shared" si="1"/>
        <v>33693.011850940231</v>
      </c>
    </row>
    <row r="18" spans="1:5" x14ac:dyDescent="0.3">
      <c r="A18" s="3" t="s">
        <v>4</v>
      </c>
      <c r="B18" s="4">
        <v>730</v>
      </c>
      <c r="C18" s="4">
        <f t="shared" si="2"/>
        <v>563.15474953338889</v>
      </c>
      <c r="D18" s="4">
        <f t="shared" si="0"/>
        <v>166.84525046661111</v>
      </c>
      <c r="E18" s="4">
        <f t="shared" si="1"/>
        <v>27837.337603266194</v>
      </c>
    </row>
    <row r="19" spans="1:5" x14ac:dyDescent="0.3">
      <c r="A19" s="3" t="s">
        <v>5</v>
      </c>
      <c r="B19" s="4">
        <v>790</v>
      </c>
      <c r="C19" s="4">
        <f t="shared" si="2"/>
        <v>596.52379962671114</v>
      </c>
      <c r="D19" s="4">
        <f t="shared" si="0"/>
        <v>193.47620037328886</v>
      </c>
      <c r="E19" s="4">
        <f t="shared" si="1"/>
        <v>37433.04011088502</v>
      </c>
    </row>
    <row r="20" spans="1:5" x14ac:dyDescent="0.3">
      <c r="A20" s="3" t="s">
        <v>6</v>
      </c>
      <c r="B20" s="4">
        <v>450</v>
      </c>
      <c r="C20" s="4">
        <f t="shared" si="2"/>
        <v>635.21903970136896</v>
      </c>
      <c r="D20" s="4">
        <f t="shared" si="0"/>
        <v>-185.21903970136896</v>
      </c>
      <c r="E20" s="4">
        <f t="shared" si="1"/>
        <v>34306.09266789729</v>
      </c>
    </row>
    <row r="21" spans="1:5" x14ac:dyDescent="0.3">
      <c r="A21" s="3" t="s">
        <v>7</v>
      </c>
      <c r="B21" s="4">
        <v>480</v>
      </c>
      <c r="C21" s="4">
        <f t="shared" si="2"/>
        <v>598.17523176109512</v>
      </c>
      <c r="D21" s="4">
        <f t="shared" si="0"/>
        <v>-118.17523176109512</v>
      </c>
      <c r="E21" s="4">
        <f t="shared" si="1"/>
        <v>13965.385401788544</v>
      </c>
    </row>
    <row r="22" spans="1:5" x14ac:dyDescent="0.3">
      <c r="A22" s="3" t="s">
        <v>11</v>
      </c>
      <c r="B22" s="4">
        <v>490</v>
      </c>
      <c r="C22" s="4">
        <f t="shared" si="2"/>
        <v>574.54018540887614</v>
      </c>
      <c r="D22" s="4">
        <f t="shared" si="0"/>
        <v>-84.540185408876141</v>
      </c>
      <c r="E22" s="4">
        <f t="shared" si="1"/>
        <v>7147.0429489671542</v>
      </c>
    </row>
    <row r="23" spans="1:5" x14ac:dyDescent="0.3">
      <c r="A23" s="3" t="s">
        <v>8</v>
      </c>
      <c r="B23" s="4">
        <v>930</v>
      </c>
      <c r="C23" s="4">
        <f t="shared" si="2"/>
        <v>557.63214832710094</v>
      </c>
      <c r="D23" s="4">
        <f t="shared" si="0"/>
        <v>372.36785167289906</v>
      </c>
      <c r="E23" s="4">
        <f t="shared" si="1"/>
        <v>138657.81695949016</v>
      </c>
    </row>
    <row r="24" spans="1:5" x14ac:dyDescent="0.3">
      <c r="A24" s="3" t="s">
        <v>9</v>
      </c>
      <c r="B24" s="4">
        <v>960</v>
      </c>
      <c r="C24" s="4">
        <f t="shared" si="2"/>
        <v>632.10571866168084</v>
      </c>
      <c r="D24" s="4">
        <f t="shared" si="0"/>
        <v>327.89428133831916</v>
      </c>
      <c r="E24" s="4">
        <f t="shared" si="1"/>
        <v>107514.65973437279</v>
      </c>
    </row>
    <row r="25" spans="1:5" x14ac:dyDescent="0.3">
      <c r="A25" s="3" t="s">
        <v>10</v>
      </c>
      <c r="B25" s="4">
        <v>980</v>
      </c>
      <c r="C25" s="4">
        <f t="shared" si="2"/>
        <v>697.68457492934476</v>
      </c>
      <c r="D25" s="4">
        <f t="shared" si="0"/>
        <v>282.31542507065524</v>
      </c>
      <c r="E25" s="4">
        <f t="shared" si="1"/>
        <v>79701.999232824746</v>
      </c>
    </row>
    <row r="26" spans="1:5" x14ac:dyDescent="0.3">
      <c r="D26" s="7" t="s">
        <v>14</v>
      </c>
      <c r="E26" s="8">
        <f>SUM(E2:E25)/24</f>
        <v>69188.274260272578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BEA2-82AC-4AD9-9D24-242149E7AD4F}">
  <dimension ref="A1:G26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1" width="9.5546875" customWidth="1"/>
    <col min="2" max="2" width="11.77734375" customWidth="1"/>
    <col min="3" max="3" width="12.44140625" customWidth="1"/>
    <col min="4" max="4" width="11.6640625" customWidth="1"/>
    <col min="5" max="5" width="12.33203125" customWidth="1"/>
    <col min="6" max="6" width="12.5546875" customWidth="1"/>
    <col min="7" max="7" width="14.109375" customWidth="1"/>
  </cols>
  <sheetData>
    <row r="1" spans="1:7" x14ac:dyDescent="0.3">
      <c r="A1" s="5" t="s">
        <v>16</v>
      </c>
      <c r="B1" s="6" t="s">
        <v>12</v>
      </c>
      <c r="C1" s="6" t="s">
        <v>18</v>
      </c>
      <c r="D1" s="6" t="s">
        <v>19</v>
      </c>
      <c r="E1" s="6" t="s">
        <v>20</v>
      </c>
      <c r="F1" s="6" t="s">
        <v>15</v>
      </c>
      <c r="G1" s="6" t="s">
        <v>21</v>
      </c>
    </row>
    <row r="2" spans="1:7" x14ac:dyDescent="0.3">
      <c r="A2" s="1" t="s">
        <v>1</v>
      </c>
      <c r="B2" s="2">
        <v>200</v>
      </c>
      <c r="C2" s="2">
        <f>0.2*B2+(1-0.2)*(200+50)</f>
        <v>240</v>
      </c>
      <c r="D2" s="2">
        <f>0.2*(C2-200)+(1-0.2)*50</f>
        <v>48</v>
      </c>
      <c r="E2" s="2">
        <f>200+1*50</f>
        <v>250</v>
      </c>
      <c r="F2" s="2">
        <f>Tablo1[[#This Row],[Forecast]]-Tablo1[[#This Row],[DEMAND]]</f>
        <v>50</v>
      </c>
      <c r="G2" s="2">
        <f>F2^2</f>
        <v>2500</v>
      </c>
    </row>
    <row r="3" spans="1:7" x14ac:dyDescent="0.3">
      <c r="A3" s="1" t="s">
        <v>2</v>
      </c>
      <c r="B3" s="2">
        <v>300</v>
      </c>
      <c r="C3" s="2">
        <f t="shared" ref="C3:C25" si="0">0.2*B3+(1-0.2)*(C2+D2)</f>
        <v>290.39999999999998</v>
      </c>
      <c r="D3" s="2">
        <f t="shared" ref="D3:D25" si="1">0.2*(C3-C2)+(1-0.2)*D2</f>
        <v>48.480000000000004</v>
      </c>
      <c r="E3" s="2">
        <f>C2+1*D2</f>
        <v>288</v>
      </c>
      <c r="F3" s="2">
        <f>Tablo1[[#This Row],[Forecast]]-Tablo1[[#This Row],[DEMAND]]</f>
        <v>-12</v>
      </c>
      <c r="G3" s="2">
        <f t="shared" ref="G3:G25" si="2">F3^2</f>
        <v>144</v>
      </c>
    </row>
    <row r="4" spans="1:7" x14ac:dyDescent="0.3">
      <c r="A4" s="1" t="s">
        <v>0</v>
      </c>
      <c r="B4" s="2">
        <v>250</v>
      </c>
      <c r="C4" s="2">
        <f t="shared" si="0"/>
        <v>321.10399999999998</v>
      </c>
      <c r="D4" s="2">
        <f t="shared" si="1"/>
        <v>44.924800000000005</v>
      </c>
      <c r="E4" s="2">
        <f t="shared" ref="E4:E25" si="3">C3+1*D3</f>
        <v>338.88</v>
      </c>
      <c r="F4" s="2">
        <f>Tablo1[[#This Row],[Forecast]]-Tablo1[[#This Row],[DEMAND]]</f>
        <v>88.88</v>
      </c>
      <c r="G4" s="2">
        <f t="shared" si="2"/>
        <v>7899.6543999999994</v>
      </c>
    </row>
    <row r="5" spans="1:7" x14ac:dyDescent="0.3">
      <c r="A5" s="1" t="s">
        <v>3</v>
      </c>
      <c r="B5" s="2">
        <v>600</v>
      </c>
      <c r="C5" s="2">
        <f t="shared" si="0"/>
        <v>412.82303999999999</v>
      </c>
      <c r="D5" s="2">
        <f t="shared" si="1"/>
        <v>54.283648000000007</v>
      </c>
      <c r="E5" s="2">
        <f t="shared" si="3"/>
        <v>366.02879999999999</v>
      </c>
      <c r="F5" s="2">
        <f>Tablo1[[#This Row],[Forecast]]-Tablo1[[#This Row],[DEMAND]]</f>
        <v>-233.97120000000001</v>
      </c>
      <c r="G5" s="2">
        <f t="shared" si="2"/>
        <v>54742.522429440003</v>
      </c>
    </row>
    <row r="6" spans="1:7" x14ac:dyDescent="0.3">
      <c r="A6" s="1" t="s">
        <v>4</v>
      </c>
      <c r="B6" s="2">
        <v>650</v>
      </c>
      <c r="C6" s="2">
        <f t="shared" si="0"/>
        <v>503.68535040000006</v>
      </c>
      <c r="D6" s="2">
        <f t="shared" si="1"/>
        <v>61.599380480000022</v>
      </c>
      <c r="E6" s="2">
        <f t="shared" si="3"/>
        <v>467.10668800000002</v>
      </c>
      <c r="F6" s="2">
        <f>Tablo1[[#This Row],[Forecast]]-Tablo1[[#This Row],[DEMAND]]</f>
        <v>-182.89331199999998</v>
      </c>
      <c r="G6" s="2">
        <f t="shared" si="2"/>
        <v>33449.96357432934</v>
      </c>
    </row>
    <row r="7" spans="1:7" x14ac:dyDescent="0.3">
      <c r="A7" s="1" t="s">
        <v>5</v>
      </c>
      <c r="B7" s="2">
        <v>670</v>
      </c>
      <c r="C7" s="2">
        <f t="shared" si="0"/>
        <v>586.2277847040001</v>
      </c>
      <c r="D7" s="2">
        <f t="shared" si="1"/>
        <v>65.787991244800025</v>
      </c>
      <c r="E7" s="2">
        <f t="shared" si="3"/>
        <v>565.2847308800001</v>
      </c>
      <c r="F7" s="2">
        <f>Tablo1[[#This Row],[Forecast]]-Tablo1[[#This Row],[DEMAND]]</f>
        <v>-104.7152691199999</v>
      </c>
      <c r="G7" s="2">
        <f t="shared" si="2"/>
        <v>10965.287586874005</v>
      </c>
    </row>
    <row r="8" spans="1:7" x14ac:dyDescent="0.3">
      <c r="A8" s="1" t="s">
        <v>6</v>
      </c>
      <c r="B8" s="2">
        <v>400</v>
      </c>
      <c r="C8" s="2">
        <f t="shared" si="0"/>
        <v>601.61262075904017</v>
      </c>
      <c r="D8" s="2">
        <f t="shared" si="1"/>
        <v>55.707360206848037</v>
      </c>
      <c r="E8" s="2">
        <f t="shared" si="3"/>
        <v>652.01577594880018</v>
      </c>
      <c r="F8" s="2">
        <f>Tablo1[[#This Row],[Forecast]]-Tablo1[[#This Row],[DEMAND]]</f>
        <v>252.01577594880018</v>
      </c>
      <c r="G8" s="2">
        <f t="shared" si="2"/>
        <v>63511.951327075854</v>
      </c>
    </row>
    <row r="9" spans="1:7" x14ac:dyDescent="0.3">
      <c r="A9" s="1" t="s">
        <v>7</v>
      </c>
      <c r="B9" s="2">
        <v>440</v>
      </c>
      <c r="C9" s="2">
        <f t="shared" si="0"/>
        <v>613.8559847727106</v>
      </c>
      <c r="D9" s="2">
        <f t="shared" si="1"/>
        <v>47.014560968212521</v>
      </c>
      <c r="E9" s="2">
        <f t="shared" si="3"/>
        <v>657.31998096588825</v>
      </c>
      <c r="F9" s="2">
        <f>Tablo1[[#This Row],[Forecast]]-Tablo1[[#This Row],[DEMAND]]</f>
        <v>217.31998096588825</v>
      </c>
      <c r="G9" s="2">
        <f t="shared" si="2"/>
        <v>47227.974127014029</v>
      </c>
    </row>
    <row r="10" spans="1:7" x14ac:dyDescent="0.3">
      <c r="A10" s="1" t="s">
        <v>11</v>
      </c>
      <c r="B10" s="2">
        <v>430</v>
      </c>
      <c r="C10" s="2">
        <f t="shared" si="0"/>
        <v>614.69643659273856</v>
      </c>
      <c r="D10" s="2">
        <f t="shared" si="1"/>
        <v>37.779739138575614</v>
      </c>
      <c r="E10" s="2">
        <f t="shared" si="3"/>
        <v>660.87054574092315</v>
      </c>
      <c r="F10" s="2">
        <f>Tablo1[[#This Row],[Forecast]]-Tablo1[[#This Row],[DEMAND]]</f>
        <v>230.87054574092315</v>
      </c>
      <c r="G10" s="2">
        <f t="shared" si="2"/>
        <v>53301.208890711685</v>
      </c>
    </row>
    <row r="11" spans="1:7" x14ac:dyDescent="0.3">
      <c r="A11" s="1" t="s">
        <v>8</v>
      </c>
      <c r="B11" s="2">
        <v>900</v>
      </c>
      <c r="C11" s="2">
        <f t="shared" si="0"/>
        <v>701.98094058505137</v>
      </c>
      <c r="D11" s="2">
        <f t="shared" si="1"/>
        <v>47.680692109323054</v>
      </c>
      <c r="E11" s="2">
        <f t="shared" si="3"/>
        <v>652.47617573131413</v>
      </c>
      <c r="F11" s="2">
        <f>Tablo1[[#This Row],[Forecast]]-Tablo1[[#This Row],[DEMAND]]</f>
        <v>-247.52382426868587</v>
      </c>
      <c r="G11" s="2">
        <f t="shared" si="2"/>
        <v>61268.043580595287</v>
      </c>
    </row>
    <row r="12" spans="1:7" x14ac:dyDescent="0.3">
      <c r="A12" s="1" t="s">
        <v>9</v>
      </c>
      <c r="B12" s="2">
        <v>980</v>
      </c>
      <c r="C12" s="2">
        <f t="shared" si="0"/>
        <v>795.72930615549956</v>
      </c>
      <c r="D12" s="2">
        <f t="shared" si="1"/>
        <v>56.894226801548086</v>
      </c>
      <c r="E12" s="2">
        <f t="shared" si="3"/>
        <v>749.66163269437448</v>
      </c>
      <c r="F12" s="2">
        <f>Tablo1[[#This Row],[Forecast]]-Tablo1[[#This Row],[DEMAND]]</f>
        <v>-230.33836730562552</v>
      </c>
      <c r="G12" s="2">
        <f t="shared" si="2"/>
        <v>53055.76345302126</v>
      </c>
    </row>
    <row r="13" spans="1:7" x14ac:dyDescent="0.3">
      <c r="A13" s="1" t="s">
        <v>10</v>
      </c>
      <c r="B13" s="2">
        <v>990</v>
      </c>
      <c r="C13" s="2">
        <f t="shared" si="0"/>
        <v>880.09882636563816</v>
      </c>
      <c r="D13" s="2">
        <f t="shared" si="1"/>
        <v>62.389285483266193</v>
      </c>
      <c r="E13" s="2">
        <f t="shared" si="3"/>
        <v>852.6235329570477</v>
      </c>
      <c r="F13" s="2">
        <f>Tablo1[[#This Row],[Forecast]]-Tablo1[[#This Row],[DEMAND]]</f>
        <v>-137.3764670429523</v>
      </c>
      <c r="G13" s="2">
        <f t="shared" si="2"/>
        <v>18872.29369720336</v>
      </c>
    </row>
    <row r="14" spans="1:7" x14ac:dyDescent="0.3">
      <c r="A14" s="3" t="s">
        <v>1</v>
      </c>
      <c r="B14" s="4">
        <v>300</v>
      </c>
      <c r="C14" s="4">
        <f t="shared" si="0"/>
        <v>813.99048947912354</v>
      </c>
      <c r="D14" s="4">
        <f t="shared" si="1"/>
        <v>36.689761009310033</v>
      </c>
      <c r="E14" s="4">
        <f t="shared" si="3"/>
        <v>942.4881118489044</v>
      </c>
      <c r="F14" s="4">
        <f>Tablo1[[#This Row],[Forecast]]-Tablo1[[#This Row],[DEMAND]]</f>
        <v>642.4881118489044</v>
      </c>
      <c r="G14" s="4">
        <f t="shared" si="2"/>
        <v>412790.97386717028</v>
      </c>
    </row>
    <row r="15" spans="1:7" x14ac:dyDescent="0.3">
      <c r="A15" s="3" t="s">
        <v>2</v>
      </c>
      <c r="B15" s="4">
        <v>370</v>
      </c>
      <c r="C15" s="4">
        <f t="shared" si="0"/>
        <v>754.54420039074694</v>
      </c>
      <c r="D15" s="4">
        <f t="shared" si="1"/>
        <v>17.462550989772705</v>
      </c>
      <c r="E15" s="4">
        <f t="shared" si="3"/>
        <v>850.68025048843356</v>
      </c>
      <c r="F15" s="4">
        <f>Tablo1[[#This Row],[Forecast]]-Tablo1[[#This Row],[DEMAND]]</f>
        <v>480.68025048843356</v>
      </c>
      <c r="G15" s="4">
        <f t="shared" si="2"/>
        <v>231053.50320962322</v>
      </c>
    </row>
    <row r="16" spans="1:7" x14ac:dyDescent="0.3">
      <c r="A16" s="3" t="s">
        <v>0</v>
      </c>
      <c r="B16" s="4">
        <v>380</v>
      </c>
      <c r="C16" s="4">
        <f t="shared" si="0"/>
        <v>693.60540110441571</v>
      </c>
      <c r="D16" s="4">
        <f t="shared" si="1"/>
        <v>1.7822809345519168</v>
      </c>
      <c r="E16" s="4">
        <f t="shared" si="3"/>
        <v>772.00675138051963</v>
      </c>
      <c r="F16" s="4">
        <f>Tablo1[[#This Row],[Forecast]]-Tablo1[[#This Row],[DEMAND]]</f>
        <v>392.00675138051963</v>
      </c>
      <c r="G16" s="4">
        <f t="shared" si="2"/>
        <v>153669.29312790852</v>
      </c>
    </row>
    <row r="17" spans="1:7" x14ac:dyDescent="0.3">
      <c r="A17" s="3" t="s">
        <v>3</v>
      </c>
      <c r="B17" s="4">
        <v>710</v>
      </c>
      <c r="C17" s="4">
        <f t="shared" si="0"/>
        <v>698.31014563117412</v>
      </c>
      <c r="D17" s="4">
        <f t="shared" si="1"/>
        <v>2.3667736529932171</v>
      </c>
      <c r="E17" s="4">
        <f t="shared" si="3"/>
        <v>695.38768203896757</v>
      </c>
      <c r="F17" s="4">
        <f>Tablo1[[#This Row],[Forecast]]-Tablo1[[#This Row],[DEMAND]]</f>
        <v>-14.612317961032431</v>
      </c>
      <c r="G17" s="4">
        <f t="shared" si="2"/>
        <v>213.51983619431098</v>
      </c>
    </row>
    <row r="18" spans="1:7" x14ac:dyDescent="0.3">
      <c r="A18" s="3" t="s">
        <v>4</v>
      </c>
      <c r="B18" s="4">
        <v>730</v>
      </c>
      <c r="C18" s="4">
        <f t="shared" si="0"/>
        <v>706.54153542733388</v>
      </c>
      <c r="D18" s="4">
        <f t="shared" si="1"/>
        <v>3.5396968816265257</v>
      </c>
      <c r="E18" s="4">
        <f t="shared" si="3"/>
        <v>700.6769192841673</v>
      </c>
      <c r="F18" s="4">
        <f>Tablo1[[#This Row],[Forecast]]-Tablo1[[#This Row],[DEMAND]]</f>
        <v>-29.323080715832702</v>
      </c>
      <c r="G18" s="4">
        <f t="shared" si="2"/>
        <v>859.84306266723968</v>
      </c>
    </row>
    <row r="19" spans="1:7" x14ac:dyDescent="0.3">
      <c r="A19" s="3" t="s">
        <v>5</v>
      </c>
      <c r="B19" s="4">
        <v>790</v>
      </c>
      <c r="C19" s="4">
        <f t="shared" si="0"/>
        <v>726.06498584716826</v>
      </c>
      <c r="D19" s="4">
        <f t="shared" si="1"/>
        <v>6.7364475892680957</v>
      </c>
      <c r="E19" s="4">
        <f t="shared" si="3"/>
        <v>710.08123230896035</v>
      </c>
      <c r="F19" s="4">
        <f>Tablo1[[#This Row],[Forecast]]-Tablo1[[#This Row],[DEMAND]]</f>
        <v>-79.918767691039648</v>
      </c>
      <c r="G19" s="4">
        <f t="shared" si="2"/>
        <v>6387.0094292543627</v>
      </c>
    </row>
    <row r="20" spans="1:7" x14ac:dyDescent="0.3">
      <c r="A20" s="3" t="s">
        <v>6</v>
      </c>
      <c r="B20" s="4">
        <v>450</v>
      </c>
      <c r="C20" s="4">
        <f t="shared" si="0"/>
        <v>676.24114674914915</v>
      </c>
      <c r="D20" s="4">
        <f t="shared" si="1"/>
        <v>-4.5756097481893443</v>
      </c>
      <c r="E20" s="4">
        <f t="shared" si="3"/>
        <v>732.80143343643635</v>
      </c>
      <c r="F20" s="4">
        <f>Tablo1[[#This Row],[Forecast]]-Tablo1[[#This Row],[DEMAND]]</f>
        <v>282.80143343643635</v>
      </c>
      <c r="G20" s="4">
        <f t="shared" si="2"/>
        <v>79976.650753703143</v>
      </c>
    </row>
    <row r="21" spans="1:7" x14ac:dyDescent="0.3">
      <c r="A21" s="3" t="s">
        <v>7</v>
      </c>
      <c r="B21" s="4">
        <v>480</v>
      </c>
      <c r="C21" s="4">
        <f t="shared" si="0"/>
        <v>633.33242960076791</v>
      </c>
      <c r="D21" s="4">
        <f t="shared" si="1"/>
        <v>-12.242231228227725</v>
      </c>
      <c r="E21" s="4">
        <f t="shared" si="3"/>
        <v>671.66553700095983</v>
      </c>
      <c r="F21" s="4">
        <f>Tablo1[[#This Row],[Forecast]]-Tablo1[[#This Row],[DEMAND]]</f>
        <v>191.66553700095983</v>
      </c>
      <c r="G21" s="4">
        <f t="shared" si="2"/>
        <v>36735.6780738663</v>
      </c>
    </row>
    <row r="22" spans="1:7" x14ac:dyDescent="0.3">
      <c r="A22" s="3" t="s">
        <v>11</v>
      </c>
      <c r="B22" s="4">
        <v>490</v>
      </c>
      <c r="C22" s="4">
        <f t="shared" si="0"/>
        <v>594.87215869803208</v>
      </c>
      <c r="D22" s="4">
        <f t="shared" si="1"/>
        <v>-17.485839163129349</v>
      </c>
      <c r="E22" s="4">
        <f t="shared" si="3"/>
        <v>621.09019837254016</v>
      </c>
      <c r="F22" s="4">
        <f>Tablo1[[#This Row],[Forecast]]-Tablo1[[#This Row],[DEMAND]]</f>
        <v>131.09019837254016</v>
      </c>
      <c r="G22" s="4">
        <f t="shared" si="2"/>
        <v>17184.640109351931</v>
      </c>
    </row>
    <row r="23" spans="1:7" x14ac:dyDescent="0.3">
      <c r="A23" s="3" t="s">
        <v>8</v>
      </c>
      <c r="B23" s="4">
        <v>930</v>
      </c>
      <c r="C23" s="4">
        <f t="shared" si="0"/>
        <v>647.90905562792227</v>
      </c>
      <c r="D23" s="4">
        <f t="shared" si="1"/>
        <v>-3.3812919445254401</v>
      </c>
      <c r="E23" s="4">
        <f t="shared" si="3"/>
        <v>577.38631953490278</v>
      </c>
      <c r="F23" s="4">
        <f>Tablo1[[#This Row],[Forecast]]-Tablo1[[#This Row],[DEMAND]]</f>
        <v>-352.61368046509722</v>
      </c>
      <c r="G23" s="4">
        <f t="shared" si="2"/>
        <v>124336.40765114168</v>
      </c>
    </row>
    <row r="24" spans="1:7" x14ac:dyDescent="0.3">
      <c r="A24" s="3" t="s">
        <v>9</v>
      </c>
      <c r="B24" s="4">
        <v>960</v>
      </c>
      <c r="C24" s="4">
        <f t="shared" si="0"/>
        <v>707.62221094671747</v>
      </c>
      <c r="D24" s="4">
        <f t="shared" si="1"/>
        <v>9.2375975081386894</v>
      </c>
      <c r="E24" s="4">
        <f t="shared" si="3"/>
        <v>644.52776368339687</v>
      </c>
      <c r="F24" s="4">
        <f>Tablo1[[#This Row],[Forecast]]-Tablo1[[#This Row],[DEMAND]]</f>
        <v>-315.47223631660313</v>
      </c>
      <c r="G24" s="4">
        <f t="shared" si="2"/>
        <v>99522.731886598689</v>
      </c>
    </row>
    <row r="25" spans="1:7" x14ac:dyDescent="0.3">
      <c r="A25" s="3" t="s">
        <v>10</v>
      </c>
      <c r="B25" s="4">
        <v>980</v>
      </c>
      <c r="C25" s="4">
        <f t="shared" si="0"/>
        <v>769.48784676388493</v>
      </c>
      <c r="D25" s="4">
        <f t="shared" si="1"/>
        <v>19.763205169944445</v>
      </c>
      <c r="E25" s="4">
        <f t="shared" si="3"/>
        <v>716.85980845485619</v>
      </c>
      <c r="F25" s="4">
        <f>Tablo1[[#This Row],[Forecast]]-Tablo1[[#This Row],[DEMAND]]</f>
        <v>-263.14019154514381</v>
      </c>
      <c r="G25" s="4">
        <f t="shared" si="2"/>
        <v>69242.760406414978</v>
      </c>
    </row>
    <row r="26" spans="1:7" x14ac:dyDescent="0.3">
      <c r="F26" s="7" t="s">
        <v>14</v>
      </c>
      <c r="G26" s="7">
        <f>SUM(Tablo1[SE(İ)])/24</f>
        <v>68287.986436673309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D1-Exponential S.</vt:lpstr>
      <vt:lpstr>D1-Double Exp. S.</vt:lpstr>
      <vt:lpstr>D2-Exponential S.</vt:lpstr>
      <vt:lpstr>D2-Double Exp. 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Monster.TR</dc:creator>
  <cp:lastModifiedBy>Selman Dedeakay</cp:lastModifiedBy>
  <dcterms:created xsi:type="dcterms:W3CDTF">2021-11-26T08:58:50Z</dcterms:created>
  <dcterms:modified xsi:type="dcterms:W3CDTF">2021-12-21T20:02:07Z</dcterms:modified>
</cp:coreProperties>
</file>