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adros\Desktop\"/>
    </mc:Choice>
  </mc:AlternateContent>
  <xr:revisionPtr revIDLastSave="0" documentId="8_{0F443C02-056B-4324-BB16-D65C47648E26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8" i="1" l="1"/>
  <c r="F177" i="1"/>
  <c r="F17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<sst xmlns="http://schemas.openxmlformats.org/spreadsheetml/2006/main" count="876" uniqueCount="53">
  <si>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</si>
  <si>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</si>
  <si>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</si>
  <si>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</si>
  <si>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</si>
  <si>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</si>
  <si>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</si>
  <si>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</si>
  <si>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</si>
  <si>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</si>
  <si>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</si>
  <si>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</si>
  <si>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</si>
  <si>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</si>
  <si>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</si>
  <si>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</si>
  <si>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</si>
  <si>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</si>
  <si>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</si>
  <si>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</si>
  <si>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</si>
  <si>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</si>
  <si>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</si>
  <si>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</si>
  <si>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</si>
  <si>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</si>
  <si>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</si>
  <si>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</si>
  <si>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</si>
  <si>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</si>
  <si>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</si>
  <si>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</si>
  <si>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</si>
  <si>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</si>
  <si>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</si>
  <si>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</si>
  <si>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</si>
  <si>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</si>
  <si>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</si>
  <si>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</si>
  <si>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</si>
  <si>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</si>
  <si>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</si>
  <si>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</si>
  <si>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</si>
  <si>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Frist Name</t>
  </si>
  <si>
    <t>Last Name</t>
  </si>
  <si>
    <t>Sum of all items</t>
  </si>
  <si>
    <t>Sum of all items valued at more than 50</t>
  </si>
  <si>
    <t>Sum of all items valued at  50  and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</si>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</sst>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44" fontId="0" fillId="0" borderId="0" xfId="44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Best 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Person for sales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A-4A7D-B6B7-27FEC657B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</xdr:colOff>
      <xdr:row>2</xdr:row>
      <xdr:rowOff>42862</xdr:rowOff>
    </xdr:from>
    <xdr:to>
      <xdr:col>8</xdr:col>
      <xdr:colOff>514350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8C869-E418-E5BD-64C6-1A5BFC150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dros" refreshedDate="45069.446719791667" createdVersion="8" refreshedVersion="8" minRefreshableVersion="3" recordCount="171" xr:uid="{8DACD40A-F4AD-4AE0-A6DC-552CCE902EA6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44">
      <sharedItems containsSemiMixedTypes="0" containsString="0" containsNumber="1" minValue="0.29999999999999993" maxValue="31.6"/>
    </cacheField>
    <cacheField name="Fri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AZ"/>
  </r>
  <r>
    <s v="Jan"/>
    <n v="1002"/>
    <n v="2877"/>
    <s v="Net"/>
    <n v="11.4"/>
    <n v="16.3"/>
    <n v="4.9000000000000004"/>
    <n v="0.49000000000000005"/>
    <s v="Juan"/>
    <x v="1"/>
    <s v="AZ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AZ"/>
  </r>
  <r>
    <s v="Jan"/>
    <n v="1008"/>
    <n v="2877"/>
    <s v="Net"/>
    <n v="11.4"/>
    <n v="16.3"/>
    <n v="4.9000000000000004"/>
    <n v="0.49000000000000005"/>
    <s v="Doug"/>
    <x v="2"/>
    <s v="AZ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AZ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AZ"/>
  </r>
  <r>
    <s v="Jan"/>
    <n v="1013"/>
    <n v="9212"/>
    <s v="1 Gal Muratic Acid"/>
    <n v="4"/>
    <n v="7"/>
    <n v="3"/>
    <n v="0.30000000000000004"/>
    <s v="Hellen"/>
    <x v="3"/>
    <s v="AZ"/>
  </r>
  <r>
    <s v="Jan"/>
    <n v="1014"/>
    <n v="8722"/>
    <s v="Water Pump"/>
    <n v="344"/>
    <n v="502"/>
    <n v="158"/>
    <n v="31.6"/>
    <s v="Chalie"/>
    <x v="0"/>
    <s v="AZ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AZ"/>
  </r>
  <r>
    <s v="Feb"/>
    <n v="1017"/>
    <n v="2242"/>
    <s v="AutoVac"/>
    <n v="60"/>
    <n v="124"/>
    <n v="64"/>
    <n v="12.8"/>
    <s v="Juan"/>
    <x v="1"/>
    <s v="AZ"/>
  </r>
  <r>
    <s v="Feb"/>
    <n v="1018"/>
    <n v="1109"/>
    <s v="Chlorine Test Kit"/>
    <n v="3"/>
    <n v="8"/>
    <n v="5"/>
    <n v="0.5"/>
    <s v="Doug"/>
    <x v="2"/>
    <s v="AZ"/>
  </r>
  <r>
    <s v="Feb"/>
    <n v="1019"/>
    <n v="2499"/>
    <s v="8 ft Hose"/>
    <n v="6.2"/>
    <n v="9.1999999999999993"/>
    <n v="2.9999999999999991"/>
    <n v="0.29999999999999993"/>
    <s v="Doug"/>
    <x v="2"/>
    <s v="AZ"/>
  </r>
  <r>
    <s v="Feb"/>
    <n v="1020"/>
    <n v="2499"/>
    <s v="8 ft Hose"/>
    <n v="6.2"/>
    <n v="9.1999999999999993"/>
    <n v="2.9999999999999991"/>
    <n v="0.29999999999999993"/>
    <s v="Doug"/>
    <x v="2"/>
    <s v="AZ"/>
  </r>
  <r>
    <s v="Feb"/>
    <n v="1021"/>
    <n v="1109"/>
    <s v="Chlorine Test Kit"/>
    <n v="3"/>
    <n v="8"/>
    <n v="5"/>
    <n v="0.5"/>
    <s v="Juan"/>
    <x v="1"/>
    <s v="AZ"/>
  </r>
  <r>
    <s v="Feb"/>
    <n v="1022"/>
    <n v="2877"/>
    <s v="Net"/>
    <n v="11.4"/>
    <n v="16.3"/>
    <n v="4.9000000000000004"/>
    <n v="0.49000000000000005"/>
    <s v="Doug"/>
    <x v="2"/>
    <s v="AZ"/>
  </r>
  <r>
    <s v="Feb"/>
    <n v="1023"/>
    <n v="1109"/>
    <s v="Chlorine Test Kit"/>
    <n v="3"/>
    <n v="8"/>
    <n v="5"/>
    <n v="0.5"/>
    <s v="Hellen"/>
    <x v="3"/>
    <s v="AZ"/>
  </r>
  <r>
    <s v="Feb"/>
    <n v="1024"/>
    <n v="9212"/>
    <s v="1 Gal Muratic Acid"/>
    <n v="4"/>
    <n v="7"/>
    <n v="3"/>
    <n v="0.30000000000000004"/>
    <s v="Juan"/>
    <x v="1"/>
    <s v="AZ"/>
  </r>
  <r>
    <s v="Feb"/>
    <n v="1025"/>
    <n v="2877"/>
    <s v="Net"/>
    <n v="11.4"/>
    <n v="16.3"/>
    <n v="4.9000000000000004"/>
    <n v="0.49000000000000005"/>
    <s v="Hellen"/>
    <x v="3"/>
    <s v="AZ"/>
  </r>
  <r>
    <s v="Feb"/>
    <n v="1026"/>
    <n v="6119"/>
    <s v="Algea Killer 8 oz"/>
    <n v="9"/>
    <n v="14"/>
    <n v="5"/>
    <n v="0.5"/>
    <s v="Hellen"/>
    <x v="3"/>
    <s v="AZ"/>
  </r>
  <r>
    <s v="Feb"/>
    <n v="1027"/>
    <n v="6119"/>
    <s v="Algea Killer 8 oz"/>
    <n v="9"/>
    <n v="14"/>
    <n v="5"/>
    <n v="0.5"/>
    <s v="Chalie"/>
    <x v="0"/>
    <s v="AZ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AZ"/>
  </r>
  <r>
    <s v="Feb"/>
    <n v="1031"/>
    <n v="1109"/>
    <s v="Chlorine Test Kit"/>
    <n v="3"/>
    <n v="8"/>
    <n v="5"/>
    <n v="0.5"/>
    <s v="Juan"/>
    <x v="1"/>
    <s v="AZ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AZ"/>
  </r>
  <r>
    <s v="Feb"/>
    <n v="1034"/>
    <n v="2877"/>
    <s v="Net"/>
    <n v="11.4"/>
    <n v="16.3"/>
    <n v="4.9000000000000004"/>
    <n v="0.49000000000000005"/>
    <s v="Juan"/>
    <x v="1"/>
    <s v="AZ"/>
  </r>
  <r>
    <s v="Mar"/>
    <n v="1035"/>
    <n v="2499"/>
    <s v="8 ft Hose"/>
    <n v="6.2"/>
    <n v="9.1999999999999993"/>
    <n v="2.9999999999999991"/>
    <n v="0.29999999999999993"/>
    <s v="Hellen"/>
    <x v="3"/>
    <s v="AZ"/>
  </r>
  <r>
    <s v="Mar"/>
    <n v="1036"/>
    <n v="2499"/>
    <s v="8 ft Hose"/>
    <n v="6.2"/>
    <n v="9.1999999999999993"/>
    <n v="2.9999999999999991"/>
    <n v="0.29999999999999993"/>
    <s v="Juan"/>
    <x v="1"/>
    <s v="AZ"/>
  </r>
  <r>
    <s v="Mar"/>
    <n v="1037"/>
    <n v="6622"/>
    <s v="5 Gal Chlorine"/>
    <n v="42"/>
    <n v="77"/>
    <n v="35"/>
    <n v="7"/>
    <s v="Juan"/>
    <x v="1"/>
    <s v="AZ"/>
  </r>
  <r>
    <s v="Mar"/>
    <n v="1038"/>
    <n v="2499"/>
    <s v="8 ft Hose"/>
    <n v="6.2"/>
    <n v="9.1999999999999993"/>
    <n v="2.9999999999999991"/>
    <n v="0.29999999999999993"/>
    <s v="Juan"/>
    <x v="1"/>
    <s v="AZ"/>
  </r>
  <r>
    <s v="Mar"/>
    <n v="1039"/>
    <n v="2877"/>
    <s v="Net"/>
    <n v="11.4"/>
    <n v="16.3"/>
    <n v="4.9000000000000004"/>
    <n v="0.49000000000000005"/>
    <s v="Juan"/>
    <x v="1"/>
    <s v="AZ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AZ"/>
  </r>
  <r>
    <s v="Mar"/>
    <n v="1042"/>
    <n v="8722"/>
    <s v="Water Pump"/>
    <n v="344"/>
    <n v="502"/>
    <n v="158"/>
    <n v="31.6"/>
    <s v="Doug"/>
    <x v="2"/>
    <s v="AZ"/>
  </r>
  <r>
    <s v="Mar"/>
    <n v="1043"/>
    <n v="2242"/>
    <s v="AutoVac"/>
    <n v="60"/>
    <n v="124"/>
    <n v="64"/>
    <n v="12.8"/>
    <s v="Doug"/>
    <x v="2"/>
    <s v="AZ"/>
  </r>
  <r>
    <s v="Mar"/>
    <n v="1044"/>
    <n v="2877"/>
    <s v="Net"/>
    <n v="11.4"/>
    <n v="16.3"/>
    <n v="4.9000000000000004"/>
    <n v="0.49000000000000005"/>
    <s v="Doug"/>
    <x v="2"/>
    <s v="AZ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AZ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AZ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CA"/>
  </r>
  <r>
    <s v="April"/>
    <n v="1052"/>
    <n v="6622"/>
    <s v="5 Gal Chlorine"/>
    <n v="42"/>
    <n v="77"/>
    <n v="35"/>
    <n v="7"/>
    <s v="Doug"/>
    <x v="2"/>
    <s v="CA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CA"/>
  </r>
  <r>
    <s v="April"/>
    <n v="1055"/>
    <n v="6119"/>
    <s v="Algea Killer 8 oz"/>
    <n v="9"/>
    <n v="14"/>
    <n v="5"/>
    <n v="0.5"/>
    <s v="Juan"/>
    <x v="1"/>
    <s v="CA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CA"/>
  </r>
  <r>
    <s v="April"/>
    <n v="1059"/>
    <n v="2242"/>
    <s v="AutoVac"/>
    <n v="60"/>
    <n v="124"/>
    <n v="64"/>
    <n v="12.8"/>
    <s v="Doug"/>
    <x v="2"/>
    <s v="CA"/>
  </r>
  <r>
    <s v="April"/>
    <n v="1060"/>
    <n v="6119"/>
    <s v="Algea Killer 8 oz"/>
    <n v="9"/>
    <n v="14"/>
    <n v="5"/>
    <n v="0.5"/>
    <s v="Doug"/>
    <x v="2"/>
    <s v="CA"/>
  </r>
  <r>
    <s v="May"/>
    <n v="1061"/>
    <n v="1109"/>
    <s v="Chlorine Test Kit"/>
    <n v="3"/>
    <n v="8"/>
    <n v="5"/>
    <n v="0.5"/>
    <s v="Doug"/>
    <x v="2"/>
    <s v="CA"/>
  </r>
  <r>
    <s v="May"/>
    <n v="1062"/>
    <n v="2499"/>
    <s v="8 ft Hose"/>
    <n v="6.2"/>
    <n v="9.1999999999999993"/>
    <n v="2.9999999999999991"/>
    <n v="0.29999999999999993"/>
    <s v="Chalie"/>
    <x v="0"/>
    <s v="CA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CA"/>
  </r>
  <r>
    <s v="May"/>
    <n v="1065"/>
    <n v="2499"/>
    <s v="8 ft Hose"/>
    <n v="6.2"/>
    <n v="9.1999999999999993"/>
    <n v="2.9999999999999991"/>
    <n v="0.29999999999999993"/>
    <s v="Doug"/>
    <x v="2"/>
    <s v="CA"/>
  </r>
  <r>
    <s v="May"/>
    <n v="1066"/>
    <n v="2877"/>
    <s v="Net"/>
    <n v="11.4"/>
    <n v="16.3"/>
    <n v="4.9000000000000004"/>
    <n v="0.49000000000000005"/>
    <s v="Doug"/>
    <x v="2"/>
    <s v="CA"/>
  </r>
  <r>
    <s v="May"/>
    <n v="1067"/>
    <n v="2877"/>
    <s v="Net"/>
    <n v="11.4"/>
    <n v="16.3"/>
    <n v="4.9000000000000004"/>
    <n v="0.49000000000000005"/>
    <s v="Doug"/>
    <x v="2"/>
    <s v="CA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CA"/>
  </r>
  <r>
    <s v="May"/>
    <n v="1070"/>
    <n v="2499"/>
    <s v="8 ft Hose"/>
    <n v="6.2"/>
    <n v="9.1999999999999993"/>
    <n v="2.9999999999999991"/>
    <n v="0.29999999999999993"/>
    <s v="Hellen"/>
    <x v="3"/>
    <s v="CA"/>
  </r>
  <r>
    <s v="May"/>
    <n v="1071"/>
    <n v="1109"/>
    <s v="Chlorine Test Kit"/>
    <n v="3"/>
    <n v="8"/>
    <n v="5"/>
    <n v="0.5"/>
    <s v="Chalie"/>
    <x v="0"/>
    <s v="CA"/>
  </r>
  <r>
    <s v="May"/>
    <n v="1072"/>
    <n v="1109"/>
    <s v="Chlorine Test Kit"/>
    <n v="3"/>
    <n v="8"/>
    <n v="5"/>
    <n v="0.5"/>
    <s v="Doug"/>
    <x v="2"/>
    <s v="CA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CA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CA"/>
  </r>
  <r>
    <s v="May"/>
    <n v="1077"/>
    <n v="9822"/>
    <s v="Pool Cover"/>
    <n v="58.3"/>
    <n v="98.4"/>
    <n v="40.100000000000009"/>
    <n v="8.0200000000000014"/>
    <s v="Hellen"/>
    <x v="3"/>
    <s v="CA"/>
  </r>
  <r>
    <s v="May"/>
    <n v="1078"/>
    <n v="2877"/>
    <s v="Net"/>
    <n v="11.4"/>
    <n v="16.3"/>
    <n v="4.9000000000000004"/>
    <n v="0.49000000000000005"/>
    <s v="Juan"/>
    <x v="1"/>
    <s v="CA"/>
  </r>
  <r>
    <s v="June"/>
    <n v="1079"/>
    <n v="2877"/>
    <s v="Net"/>
    <n v="11.4"/>
    <n v="16.3"/>
    <n v="4.9000000000000004"/>
    <n v="0.49000000000000005"/>
    <s v="Juan"/>
    <x v="1"/>
    <s v="CA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CA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CA"/>
  </r>
  <r>
    <s v="June"/>
    <n v="1084"/>
    <n v="6119"/>
    <s v="Algea Killer 8 oz"/>
    <n v="9"/>
    <n v="14"/>
    <n v="5"/>
    <n v="0.5"/>
    <s v="Chalie"/>
    <x v="0"/>
    <s v="CA"/>
  </r>
  <r>
    <s v="June"/>
    <n v="1085"/>
    <n v="9822"/>
    <s v="Pool Cover"/>
    <n v="58.3"/>
    <n v="98.4"/>
    <n v="40.100000000000009"/>
    <n v="8.0200000000000014"/>
    <s v="Doug"/>
    <x v="2"/>
    <s v="CA"/>
  </r>
  <r>
    <s v="June"/>
    <n v="1086"/>
    <n v="1109"/>
    <s v="Chlorine Test Kit"/>
    <n v="3"/>
    <n v="8"/>
    <n v="5"/>
    <n v="0.5"/>
    <s v="Hellen"/>
    <x v="3"/>
    <s v="CA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CA"/>
  </r>
  <r>
    <s v="June"/>
    <n v="1089"/>
    <n v="6119"/>
    <s v="Algea Killer 8 oz"/>
    <n v="9"/>
    <n v="14"/>
    <n v="5"/>
    <n v="0.5"/>
    <s v="Doug"/>
    <x v="2"/>
    <s v="CA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CA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CA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CA"/>
  </r>
  <r>
    <s v="June"/>
    <n v="1096"/>
    <n v="6119"/>
    <s v="Algea Killer 8 oz"/>
    <n v="9"/>
    <n v="14"/>
    <n v="5"/>
    <n v="0.5"/>
    <s v="Doug"/>
    <x v="2"/>
    <s v="CA"/>
  </r>
  <r>
    <s v="June"/>
    <n v="1097"/>
    <n v="9212"/>
    <s v="1 Gal Muratic Acid"/>
    <n v="4"/>
    <n v="7"/>
    <n v="3"/>
    <n v="0.30000000000000004"/>
    <s v="Hellen"/>
    <x v="3"/>
    <s v="CO"/>
  </r>
  <r>
    <s v="June"/>
    <n v="1098"/>
    <n v="2877"/>
    <s v="Net"/>
    <n v="11.4"/>
    <n v="16.3"/>
    <n v="4.9000000000000004"/>
    <n v="0.49000000000000005"/>
    <s v="Juan"/>
    <x v="1"/>
    <s v="CO"/>
  </r>
  <r>
    <s v="July"/>
    <n v="1099"/>
    <n v="2877"/>
    <s v="Net"/>
    <n v="11.4"/>
    <n v="16.3"/>
    <n v="4.9000000000000004"/>
    <n v="0.49000000000000005"/>
    <s v="Doug"/>
    <x v="2"/>
    <s v="CO"/>
  </r>
  <r>
    <s v="July"/>
    <n v="1100"/>
    <n v="6119"/>
    <s v="Algea Killer 8 oz"/>
    <n v="9"/>
    <n v="14"/>
    <n v="5"/>
    <n v="0.5"/>
    <s v="Chalie"/>
    <x v="0"/>
    <s v="CO"/>
  </r>
  <r>
    <s v="July"/>
    <n v="1101"/>
    <n v="2499"/>
    <s v="8 ft Hose"/>
    <n v="6.2"/>
    <n v="9.1999999999999993"/>
    <n v="2.9999999999999991"/>
    <n v="0.29999999999999993"/>
    <s v="Doug"/>
    <x v="2"/>
    <s v="CO"/>
  </r>
  <r>
    <s v="July"/>
    <n v="1102"/>
    <n v="2242"/>
    <s v="AutoVac"/>
    <n v="60"/>
    <n v="124"/>
    <n v="64"/>
    <n v="12.8"/>
    <s v="Juan"/>
    <x v="1"/>
    <s v="CO"/>
  </r>
  <r>
    <s v="July"/>
    <n v="1103"/>
    <n v="2877"/>
    <s v="Net"/>
    <n v="11.4"/>
    <n v="16.3"/>
    <n v="4.9000000000000004"/>
    <n v="0.49000000000000005"/>
    <s v="Juan"/>
    <x v="1"/>
    <s v="NM"/>
  </r>
  <r>
    <s v="July"/>
    <n v="1104"/>
    <n v="2877"/>
    <s v="Net"/>
    <n v="11.4"/>
    <n v="16.3"/>
    <n v="4.9000000000000004"/>
    <n v="0.49000000000000005"/>
    <s v="Doug"/>
    <x v="2"/>
    <s v="NM"/>
  </r>
  <r>
    <s v="July"/>
    <n v="1105"/>
    <n v="2499"/>
    <s v="8 ft Hose"/>
    <n v="6.2"/>
    <n v="9.1999999999999993"/>
    <n v="2.9999999999999991"/>
    <n v="0.29999999999999993"/>
    <s v="Juan"/>
    <x v="1"/>
    <s v="NM"/>
  </r>
  <r>
    <s v="July"/>
    <n v="1106"/>
    <n v="9822"/>
    <s v="Pool Cover"/>
    <n v="58.3"/>
    <n v="98.4"/>
    <n v="40.100000000000009"/>
    <n v="8.0200000000000014"/>
    <s v="Juan"/>
    <x v="1"/>
    <s v="NM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M"/>
  </r>
  <r>
    <s v="July"/>
    <n v="1109"/>
    <n v="8722"/>
    <s v="Water Pump"/>
    <n v="344"/>
    <n v="502"/>
    <n v="158"/>
    <n v="31.6"/>
    <s v="Juan"/>
    <x v="1"/>
    <s v="NM"/>
  </r>
  <r>
    <s v="July"/>
    <n v="1110"/>
    <n v="8722"/>
    <s v="Water Pump"/>
    <n v="344"/>
    <n v="502"/>
    <n v="158"/>
    <n v="31.6"/>
    <s v="Hellen"/>
    <x v="3"/>
    <s v="NM"/>
  </r>
  <r>
    <s v="July"/>
    <n v="1111"/>
    <n v="6622"/>
    <s v="5 Gal Chlorine"/>
    <n v="42"/>
    <n v="77"/>
    <n v="35"/>
    <n v="7"/>
    <s v="Hellen"/>
    <x v="3"/>
    <s v="NM"/>
  </r>
  <r>
    <s v="July"/>
    <n v="1112"/>
    <n v="6622"/>
    <s v="5 Gal Chlorine"/>
    <n v="42"/>
    <n v="77"/>
    <n v="35"/>
    <n v="7"/>
    <s v="Doug"/>
    <x v="2"/>
    <s v="NM"/>
  </r>
  <r>
    <s v="July"/>
    <n v="1113"/>
    <n v="9822"/>
    <s v="Pool Cover"/>
    <n v="58.3"/>
    <n v="98.4"/>
    <n v="40.100000000000009"/>
    <n v="8.0200000000000014"/>
    <s v="Chalie"/>
    <x v="0"/>
    <s v="NM"/>
  </r>
  <r>
    <s v="July"/>
    <n v="1114"/>
    <n v="2242"/>
    <s v="AutoVac"/>
    <n v="60"/>
    <n v="124"/>
    <n v="64"/>
    <n v="12.8"/>
    <s v="Juan"/>
    <x v="1"/>
    <s v="NM"/>
  </r>
  <r>
    <s v="July"/>
    <n v="1115"/>
    <n v="8722"/>
    <s v="Water Pump"/>
    <n v="344"/>
    <n v="502"/>
    <n v="158"/>
    <n v="31.6"/>
    <s v="Chalie"/>
    <x v="0"/>
    <s v="NM"/>
  </r>
  <r>
    <s v="July"/>
    <n v="1116"/>
    <n v="6622"/>
    <s v="5 Gal Chlorine"/>
    <n v="42"/>
    <n v="77"/>
    <n v="35"/>
    <n v="7"/>
    <s v="Doug"/>
    <x v="2"/>
    <s v="NM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NM"/>
  </r>
  <r>
    <s v="July"/>
    <n v="1119"/>
    <n v="2242"/>
    <s v="AutoVac"/>
    <n v="60"/>
    <n v="124"/>
    <n v="64"/>
    <n v="12.8"/>
    <s v="Chalie"/>
    <x v="0"/>
    <s v="NM"/>
  </r>
  <r>
    <s v="July"/>
    <n v="1120"/>
    <n v="2242"/>
    <s v="AutoVac"/>
    <n v="60"/>
    <n v="124"/>
    <n v="64"/>
    <n v="12.8"/>
    <s v="Doug"/>
    <x v="2"/>
    <s v="NM"/>
  </r>
  <r>
    <s v="July"/>
    <n v="1121"/>
    <n v="4421"/>
    <s v="Skimmer"/>
    <n v="45"/>
    <n v="87"/>
    <n v="42"/>
    <n v="8.4"/>
    <s v="Doug"/>
    <x v="2"/>
    <s v="NM"/>
  </r>
  <r>
    <s v="July"/>
    <n v="1122"/>
    <n v="8722"/>
    <s v="Water Pump"/>
    <n v="344"/>
    <n v="502"/>
    <n v="158"/>
    <n v="31.6"/>
    <s v="Doug"/>
    <x v="2"/>
    <s v="NM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NV"/>
  </r>
  <r>
    <s v="Aug"/>
    <n v="1125"/>
    <n v="2242"/>
    <s v="AutoVac"/>
    <n v="60"/>
    <n v="124"/>
    <n v="64"/>
    <n v="12.8"/>
    <s v="Doug"/>
    <x v="2"/>
    <s v="NV"/>
  </r>
  <r>
    <s v="Aug"/>
    <n v="1126"/>
    <n v="9212"/>
    <s v="1 Gal Muratic Acid"/>
    <n v="4"/>
    <n v="7"/>
    <n v="3"/>
    <n v="0.30000000000000004"/>
    <s v="Doug"/>
    <x v="2"/>
    <s v="NV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NV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NV"/>
  </r>
  <r>
    <s v="Aug"/>
    <n v="1131"/>
    <n v="9212"/>
    <s v="1 Gal Muratic Acid"/>
    <n v="4"/>
    <n v="7"/>
    <n v="3"/>
    <n v="0.30000000000000004"/>
    <s v="Hellen"/>
    <x v="3"/>
    <s v="NV"/>
  </r>
  <r>
    <s v="Aug"/>
    <n v="1132"/>
    <n v="9212"/>
    <s v="1 Gal Muratic Acid"/>
    <n v="4"/>
    <n v="7"/>
    <n v="3"/>
    <n v="0.30000000000000004"/>
    <s v="Hellen"/>
    <x v="3"/>
    <s v="NV"/>
  </r>
  <r>
    <s v="Aug"/>
    <n v="1133"/>
    <n v="9822"/>
    <s v="Pool Cover"/>
    <n v="58.3"/>
    <n v="98.4"/>
    <n v="40.100000000000009"/>
    <n v="8.0200000000000014"/>
    <s v="Chalie"/>
    <x v="0"/>
    <s v="NV"/>
  </r>
  <r>
    <s v="Aug"/>
    <n v="1134"/>
    <n v="9822"/>
    <s v="Pool Cover"/>
    <n v="58.3"/>
    <n v="98.4"/>
    <n v="40.100000000000009"/>
    <n v="8.0200000000000014"/>
    <s v="Doug"/>
    <x v="2"/>
    <s v="NV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V"/>
  </r>
  <r>
    <s v="Aug"/>
    <n v="1137"/>
    <n v="9822"/>
    <s v="Pool Cover"/>
    <n v="58.3"/>
    <n v="98.4"/>
    <n v="40.100000000000009"/>
    <n v="8.0200000000000014"/>
    <s v="Juan"/>
    <x v="1"/>
    <s v="NV"/>
  </r>
  <r>
    <s v="Aug"/>
    <n v="1138"/>
    <n v="8722"/>
    <s v="Water Pump"/>
    <n v="344"/>
    <n v="502"/>
    <n v="158"/>
    <n v="31.6"/>
    <s v="Chalie"/>
    <x v="0"/>
    <s v="NV"/>
  </r>
  <r>
    <s v="Aug"/>
    <n v="1139"/>
    <n v="4421"/>
    <s v="Skimmer"/>
    <n v="45"/>
    <n v="87"/>
    <n v="42"/>
    <n v="8.4"/>
    <s v="Doug"/>
    <x v="2"/>
    <s v="NV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NV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NV"/>
  </r>
  <r>
    <s v="Sept"/>
    <n v="1144"/>
    <n v="2242"/>
    <s v="AutoVac"/>
    <n v="60"/>
    <n v="124"/>
    <n v="64"/>
    <n v="12.8"/>
    <s v="Hellen"/>
    <x v="3"/>
    <s v="NV"/>
  </r>
  <r>
    <s v="Sept"/>
    <n v="1145"/>
    <n v="4421"/>
    <s v="Skimmer"/>
    <n v="45"/>
    <n v="87"/>
    <n v="42"/>
    <n v="8.4"/>
    <s v="Hellen"/>
    <x v="3"/>
    <s v="NV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NV"/>
  </r>
  <r>
    <s v="Sept"/>
    <n v="1148"/>
    <n v="9212"/>
    <s v="1 Gal Muratic Acid"/>
    <n v="4"/>
    <n v="7"/>
    <n v="3"/>
    <n v="0.30000000000000004"/>
    <s v="Doug"/>
    <x v="2"/>
    <s v="NV"/>
  </r>
  <r>
    <s v="Sept"/>
    <n v="1149"/>
    <n v="8722"/>
    <s v="Water Pump"/>
    <n v="344"/>
    <n v="502"/>
    <n v="158"/>
    <n v="31.6"/>
    <s v="Chalie"/>
    <x v="0"/>
    <s v="NV"/>
  </r>
  <r>
    <s v="Oct"/>
    <n v="1150"/>
    <n v="2242"/>
    <s v="AutoVac"/>
    <n v="60"/>
    <n v="124"/>
    <n v="64"/>
    <n v="12.8"/>
    <s v="Doug"/>
    <x v="2"/>
    <s v="NV"/>
  </r>
  <r>
    <s v="Oct"/>
    <n v="1151"/>
    <n v="2242"/>
    <s v="AutoVac"/>
    <n v="60"/>
    <n v="124"/>
    <n v="64"/>
    <n v="12.8"/>
    <s v="Juan"/>
    <x v="1"/>
    <s v="NV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NV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NV"/>
  </r>
  <r>
    <s v="Oct"/>
    <n v="1156"/>
    <n v="2242"/>
    <s v="AutoVac"/>
    <n v="60"/>
    <n v="124"/>
    <n v="64"/>
    <n v="12.8"/>
    <s v="Doug"/>
    <x v="2"/>
    <s v="NV"/>
  </r>
  <r>
    <s v="Oct"/>
    <n v="1157"/>
    <n v="9212"/>
    <s v="1 Gal Muratic Acid"/>
    <n v="4"/>
    <n v="7"/>
    <n v="3"/>
    <n v="0.30000000000000004"/>
    <s v="Doug"/>
    <x v="2"/>
    <s v="NV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NV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UT"/>
  </r>
  <r>
    <s v="Nov"/>
    <n v="1162"/>
    <n v="9212"/>
    <s v="1 Gal Muratic Acid"/>
    <n v="4"/>
    <n v="7"/>
    <n v="3"/>
    <n v="0.30000000000000004"/>
    <s v="Chalie"/>
    <x v="0"/>
    <s v="UT"/>
  </r>
  <r>
    <s v="Nov"/>
    <n v="1163"/>
    <n v="9212"/>
    <s v="1 Gal Muratic Acid"/>
    <n v="4"/>
    <n v="7"/>
    <n v="3"/>
    <n v="0.30000000000000004"/>
    <s v="Doug"/>
    <x v="2"/>
    <s v="UT"/>
  </r>
  <r>
    <s v="Nov"/>
    <n v="1164"/>
    <n v="9822"/>
    <s v="Pool Cover"/>
    <n v="58.3"/>
    <n v="98.4"/>
    <n v="40.100000000000009"/>
    <n v="8.0200000000000014"/>
    <s v="Doug"/>
    <x v="2"/>
    <s v="UT"/>
  </r>
  <r>
    <s v="Nov"/>
    <n v="1165"/>
    <n v="9822"/>
    <s v="Pool Cover"/>
    <n v="58.3"/>
    <n v="98.4"/>
    <n v="40.100000000000009"/>
    <n v="8.0200000000000014"/>
    <s v="Doug"/>
    <x v="2"/>
    <s v="UT"/>
  </r>
  <r>
    <s v="Nov"/>
    <n v="1166"/>
    <n v="8722"/>
    <s v="Water Pump"/>
    <n v="344"/>
    <n v="502"/>
    <n v="158"/>
    <n v="31.6"/>
    <s v="Doug"/>
    <x v="2"/>
    <s v="UT"/>
  </r>
  <r>
    <s v="Dec"/>
    <n v="1167"/>
    <n v="2242"/>
    <s v="AutoVac"/>
    <n v="60"/>
    <n v="124"/>
    <n v="64"/>
    <n v="12.8"/>
    <s v="Doug"/>
    <x v="2"/>
    <s v="UT"/>
  </r>
  <r>
    <s v="Dec"/>
    <n v="1168"/>
    <n v="9822"/>
    <s v="Pool Cover"/>
    <n v="58.3"/>
    <n v="98.4"/>
    <n v="40.100000000000009"/>
    <n v="8.0200000000000014"/>
    <s v="Doug"/>
    <x v="2"/>
    <s v="UT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UT"/>
  </r>
  <r>
    <s v="Dec"/>
    <n v="1171"/>
    <n v="4421"/>
    <s v="Skimmer"/>
    <n v="45"/>
    <n v="87"/>
    <n v="42"/>
    <n v="8.4"/>
    <s v="Juan"/>
    <x v="1"/>
    <s v="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08946-F897-4C58-86B0-1808BE6404D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DFD2-CA36-4836-8728-4EA9E93FE34F}">
  <dimension ref="A3:B8"/>
  <sheetViews>
    <sheetView tabSelected="1" workbookViewId="0">
      <selection activeCell="K7" sqref="K7"/>
    </sheetView>
  </sheetViews>
  <sheetFormatPr defaultRowHeight="15.75"/>
  <cols>
    <col min="1" max="1" width="12.125" bestFit="1" customWidth="1"/>
    <col min="2" max="2" width="14.875" bestFit="1" customWidth="1"/>
  </cols>
  <sheetData>
    <row r="3" spans="1:2">
      <c r="A3" s="6" t="s">
        <v>50</v>
      </c>
      <c r="B3" t="s">
        <v>52</v>
      </c>
    </row>
    <row r="4" spans="1:2">
      <c r="A4" s="7" t="s">
        <v>38</v>
      </c>
      <c r="B4" s="8">
        <v>6003.5</v>
      </c>
    </row>
    <row r="5" spans="1:2">
      <c r="A5" s="7" t="s">
        <v>40</v>
      </c>
      <c r="B5" s="8">
        <v>2410.7000000000003</v>
      </c>
    </row>
    <row r="6" spans="1:2">
      <c r="A6" s="7" t="s">
        <v>44</v>
      </c>
      <c r="B6" s="8">
        <v>3035.3</v>
      </c>
    </row>
    <row r="7" spans="1:2">
      <c r="A7" s="7" t="s">
        <v>42</v>
      </c>
      <c r="B7" s="8">
        <v>5661.0999999999985</v>
      </c>
    </row>
    <row r="8" spans="1:2">
      <c r="A8" s="7" t="s">
        <v>51</v>
      </c>
      <c r="B8" s="8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8"/>
  <sheetViews>
    <sheetView topLeftCell="A107" workbookViewId="0">
      <selection activeCell="E11" sqref="E11"/>
    </sheetView>
  </sheetViews>
  <sheetFormatPr defaultColWidth="11" defaultRowHeight="15.75"/>
  <cols>
    <col min="4" max="4" width="18.375" customWidth="1"/>
    <col min="5" max="6" width="11" style="4"/>
    <col min="8" max="8" width="13.875" customWidth="1"/>
  </cols>
  <sheetData>
    <row r="1" spans="1:11" ht="31.5">
      <c r="A1" s="3" t="s">
        <v>22</v>
      </c>
      <c r="B1" s="3" t="s">
        <v>35</v>
      </c>
      <c r="C1" s="3" t="s">
        <v>0</v>
      </c>
      <c r="D1" s="3" t="s">
        <v>1</v>
      </c>
      <c r="E1" s="5" t="s">
        <v>2</v>
      </c>
      <c r="F1" s="5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>F2-E2</f>
        <v>40.100000000000009</v>
      </c>
      <c r="H2" s="4">
        <f>IF(F2&gt;50,G2*0.2,0.1*G2)</f>
        <v>8.0200000000000014</v>
      </c>
      <c r="I2" t="s">
        <v>37</v>
      </c>
      <c r="J2" t="s">
        <v>38</v>
      </c>
      <c r="K2" t="s">
        <v>16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 t="shared" ref="G3:G66" si="0">F3-E3</f>
        <v>4.9000000000000004</v>
      </c>
      <c r="H3" s="4">
        <f t="shared" ref="H3:H66" si="1">IF(F3&gt;50,G3*0.2,0.1*G3)</f>
        <v>0.49000000000000005</v>
      </c>
      <c r="I3" t="s">
        <v>39</v>
      </c>
      <c r="J3" t="s">
        <v>40</v>
      </c>
      <c r="K3" t="s">
        <v>16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 t="shared" si="0"/>
        <v>2.9999999999999991</v>
      </c>
      <c r="H4" s="4">
        <f t="shared" si="1"/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 t="shared" si="0"/>
        <v>158</v>
      </c>
      <c r="H5" s="4">
        <f t="shared" si="1"/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 t="shared" si="0"/>
        <v>5</v>
      </c>
      <c r="H6" s="4">
        <f t="shared" si="1"/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 t="shared" si="0"/>
        <v>40.100000000000009</v>
      </c>
      <c r="H7" s="4">
        <f t="shared" si="1"/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 t="shared" si="0"/>
        <v>5</v>
      </c>
      <c r="H8" s="4">
        <f t="shared" si="1"/>
        <v>0.5</v>
      </c>
      <c r="I8" t="s">
        <v>43</v>
      </c>
      <c r="J8" t="s">
        <v>44</v>
      </c>
      <c r="K8" t="s">
        <v>16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 t="shared" si="0"/>
        <v>4.9000000000000004</v>
      </c>
      <c r="H9" s="4">
        <f t="shared" si="1"/>
        <v>0.49000000000000005</v>
      </c>
      <c r="I9" t="s">
        <v>41</v>
      </c>
      <c r="J9" t="s">
        <v>42</v>
      </c>
      <c r="K9" t="s">
        <v>16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 t="shared" si="0"/>
        <v>5</v>
      </c>
      <c r="H10" s="4">
        <f t="shared" si="1"/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 t="shared" si="0"/>
        <v>4.9000000000000004</v>
      </c>
      <c r="H11" s="4">
        <f t="shared" si="1"/>
        <v>0.49000000000000005</v>
      </c>
      <c r="I11" t="s">
        <v>39</v>
      </c>
      <c r="J11" t="s">
        <v>40</v>
      </c>
      <c r="K11" t="s">
        <v>16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 t="shared" si="0"/>
        <v>4.9000000000000004</v>
      </c>
      <c r="H12" s="4">
        <f t="shared" si="1"/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 t="shared" si="0"/>
        <v>42</v>
      </c>
      <c r="H13" s="4">
        <f t="shared" si="1"/>
        <v>8.4</v>
      </c>
      <c r="I13" t="s">
        <v>41</v>
      </c>
      <c r="J13" t="s">
        <v>42</v>
      </c>
      <c r="K13" t="s">
        <v>16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 t="shared" si="0"/>
        <v>3</v>
      </c>
      <c r="H14" s="4">
        <f t="shared" si="1"/>
        <v>0.30000000000000004</v>
      </c>
      <c r="I14" t="s">
        <v>43</v>
      </c>
      <c r="J14" t="s">
        <v>44</v>
      </c>
      <c r="K14" t="s">
        <v>16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 t="shared" si="0"/>
        <v>158</v>
      </c>
      <c r="H15" s="4">
        <f t="shared" si="1"/>
        <v>31.6</v>
      </c>
      <c r="I15" t="s">
        <v>37</v>
      </c>
      <c r="J15" t="s">
        <v>38</v>
      </c>
      <c r="K15" t="s">
        <v>16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 t="shared" si="0"/>
        <v>4.9000000000000004</v>
      </c>
      <c r="H16" s="4">
        <f t="shared" si="1"/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 t="shared" si="0"/>
        <v>2.9999999999999991</v>
      </c>
      <c r="H17" s="4">
        <f t="shared" si="1"/>
        <v>0.29999999999999993</v>
      </c>
      <c r="I17" t="s">
        <v>41</v>
      </c>
      <c r="J17" t="s">
        <v>42</v>
      </c>
      <c r="K17" t="s">
        <v>16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 t="shared" si="0"/>
        <v>64</v>
      </c>
      <c r="H18" s="4">
        <f t="shared" si="1"/>
        <v>12.8</v>
      </c>
      <c r="I18" t="s">
        <v>39</v>
      </c>
      <c r="J18" t="s">
        <v>40</v>
      </c>
      <c r="K18" t="s">
        <v>16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 t="shared" si="0"/>
        <v>5</v>
      </c>
      <c r="H19" s="4">
        <f t="shared" si="1"/>
        <v>0.5</v>
      </c>
      <c r="I19" t="s">
        <v>41</v>
      </c>
      <c r="J19" t="s">
        <v>42</v>
      </c>
      <c r="K19" t="s">
        <v>16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 t="shared" si="0"/>
        <v>2.9999999999999991</v>
      </c>
      <c r="H20" s="4">
        <f t="shared" si="1"/>
        <v>0.29999999999999993</v>
      </c>
      <c r="I20" t="s">
        <v>41</v>
      </c>
      <c r="J20" t="s">
        <v>42</v>
      </c>
      <c r="K20" t="s">
        <v>16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 t="shared" si="0"/>
        <v>2.9999999999999991</v>
      </c>
      <c r="H21" s="4">
        <f t="shared" si="1"/>
        <v>0.29999999999999993</v>
      </c>
      <c r="I21" t="s">
        <v>41</v>
      </c>
      <c r="J21" t="s">
        <v>42</v>
      </c>
      <c r="K21" t="s">
        <v>16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 t="shared" si="0"/>
        <v>5</v>
      </c>
      <c r="H22" s="4">
        <f t="shared" si="1"/>
        <v>0.5</v>
      </c>
      <c r="I22" t="s">
        <v>39</v>
      </c>
      <c r="J22" t="s">
        <v>40</v>
      </c>
      <c r="K22" t="s">
        <v>16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 t="shared" si="0"/>
        <v>4.9000000000000004</v>
      </c>
      <c r="H23" s="4">
        <f t="shared" si="1"/>
        <v>0.49000000000000005</v>
      </c>
      <c r="I23" t="s">
        <v>41</v>
      </c>
      <c r="J23" t="s">
        <v>42</v>
      </c>
      <c r="K23" t="s">
        <v>16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 t="shared" si="0"/>
        <v>5</v>
      </c>
      <c r="H24" s="4">
        <f t="shared" si="1"/>
        <v>0.5</v>
      </c>
      <c r="I24" t="s">
        <v>43</v>
      </c>
      <c r="J24" t="s">
        <v>44</v>
      </c>
      <c r="K24" t="s">
        <v>16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 t="shared" si="0"/>
        <v>3</v>
      </c>
      <c r="H25" s="4">
        <f t="shared" si="1"/>
        <v>0.30000000000000004</v>
      </c>
      <c r="I25" t="s">
        <v>39</v>
      </c>
      <c r="J25" t="s">
        <v>40</v>
      </c>
      <c r="K25" t="s">
        <v>16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 t="shared" si="0"/>
        <v>4.9000000000000004</v>
      </c>
      <c r="H26" s="4">
        <f t="shared" si="1"/>
        <v>0.49000000000000005</v>
      </c>
      <c r="I26" t="s">
        <v>43</v>
      </c>
      <c r="J26" t="s">
        <v>44</v>
      </c>
      <c r="K26" t="s">
        <v>16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 t="shared" si="0"/>
        <v>5</v>
      </c>
      <c r="H27" s="4">
        <f t="shared" si="1"/>
        <v>0.5</v>
      </c>
      <c r="I27" t="s">
        <v>43</v>
      </c>
      <c r="J27" t="s">
        <v>44</v>
      </c>
      <c r="K27" t="s">
        <v>16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 t="shared" si="0"/>
        <v>5</v>
      </c>
      <c r="H28" s="4">
        <f t="shared" si="1"/>
        <v>0.5</v>
      </c>
      <c r="I28" t="s">
        <v>37</v>
      </c>
      <c r="J28" t="s">
        <v>38</v>
      </c>
      <c r="K28" t="s">
        <v>16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 t="shared" si="0"/>
        <v>158</v>
      </c>
      <c r="H29" s="4">
        <f t="shared" si="1"/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 t="shared" si="0"/>
        <v>2.9999999999999991</v>
      </c>
      <c r="H30" s="4">
        <f t="shared" si="1"/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 t="shared" si="0"/>
        <v>42</v>
      </c>
      <c r="H31" s="4">
        <f t="shared" si="1"/>
        <v>8.4</v>
      </c>
      <c r="I31" t="s">
        <v>39</v>
      </c>
      <c r="J31" t="s">
        <v>40</v>
      </c>
      <c r="K31" t="s">
        <v>16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 t="shared" si="0"/>
        <v>5</v>
      </c>
      <c r="H32" s="4">
        <f t="shared" si="1"/>
        <v>0.5</v>
      </c>
      <c r="I32" t="s">
        <v>39</v>
      </c>
      <c r="J32" t="s">
        <v>40</v>
      </c>
      <c r="K32" t="s">
        <v>16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 t="shared" si="0"/>
        <v>4.9000000000000004</v>
      </c>
      <c r="H33" s="4">
        <f t="shared" si="1"/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 t="shared" si="0"/>
        <v>40.100000000000009</v>
      </c>
      <c r="H34" s="4">
        <f t="shared" si="1"/>
        <v>8.0200000000000014</v>
      </c>
      <c r="I34" t="s">
        <v>39</v>
      </c>
      <c r="J34" t="s">
        <v>40</v>
      </c>
      <c r="K34" t="s">
        <v>16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 t="shared" si="0"/>
        <v>4.9000000000000004</v>
      </c>
      <c r="H35" s="4">
        <f t="shared" si="1"/>
        <v>0.49000000000000005</v>
      </c>
      <c r="I35" t="s">
        <v>39</v>
      </c>
      <c r="J35" t="s">
        <v>40</v>
      </c>
      <c r="K35" t="s">
        <v>16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 t="shared" si="0"/>
        <v>2.9999999999999991</v>
      </c>
      <c r="H36" s="4">
        <f t="shared" si="1"/>
        <v>0.29999999999999993</v>
      </c>
      <c r="I36" t="s">
        <v>43</v>
      </c>
      <c r="J36" t="s">
        <v>44</v>
      </c>
      <c r="K36" t="s">
        <v>16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 t="shared" si="0"/>
        <v>2.9999999999999991</v>
      </c>
      <c r="H37" s="4">
        <f t="shared" si="1"/>
        <v>0.29999999999999993</v>
      </c>
      <c r="I37" t="s">
        <v>39</v>
      </c>
      <c r="J37" t="s">
        <v>40</v>
      </c>
      <c r="K37" t="s">
        <v>16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 t="shared" si="0"/>
        <v>35</v>
      </c>
      <c r="H38" s="4">
        <f t="shared" si="1"/>
        <v>7</v>
      </c>
      <c r="I38" t="s">
        <v>39</v>
      </c>
      <c r="J38" t="s">
        <v>40</v>
      </c>
      <c r="K38" t="s">
        <v>16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 t="shared" si="0"/>
        <v>2.9999999999999991</v>
      </c>
      <c r="H39" s="4">
        <f t="shared" si="1"/>
        <v>0.29999999999999993</v>
      </c>
      <c r="I39" t="s">
        <v>39</v>
      </c>
      <c r="J39" t="s">
        <v>40</v>
      </c>
      <c r="K39" t="s">
        <v>16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 t="shared" si="0"/>
        <v>4.9000000000000004</v>
      </c>
      <c r="H40" s="4">
        <f t="shared" si="1"/>
        <v>0.49000000000000005</v>
      </c>
      <c r="I40" t="s">
        <v>39</v>
      </c>
      <c r="J40" t="s">
        <v>40</v>
      </c>
      <c r="K40" t="s">
        <v>16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 t="shared" si="0"/>
        <v>5</v>
      </c>
      <c r="H41" s="4">
        <f t="shared" si="1"/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 t="shared" si="0"/>
        <v>2.9999999999999991</v>
      </c>
      <c r="H42" s="4">
        <f t="shared" si="1"/>
        <v>0.29999999999999993</v>
      </c>
      <c r="I42" t="s">
        <v>37</v>
      </c>
      <c r="J42" t="s">
        <v>38</v>
      </c>
      <c r="K42" t="s">
        <v>16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 t="shared" si="0"/>
        <v>158</v>
      </c>
      <c r="H43" s="4">
        <f t="shared" si="1"/>
        <v>31.6</v>
      </c>
      <c r="I43" t="s">
        <v>41</v>
      </c>
      <c r="J43" t="s">
        <v>42</v>
      </c>
      <c r="K43" t="s">
        <v>16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 t="shared" si="0"/>
        <v>64</v>
      </c>
      <c r="H44" s="4">
        <f t="shared" si="1"/>
        <v>12.8</v>
      </c>
      <c r="I44" t="s">
        <v>41</v>
      </c>
      <c r="J44" t="s">
        <v>42</v>
      </c>
      <c r="K44" t="s">
        <v>16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 t="shared" si="0"/>
        <v>4.9000000000000004</v>
      </c>
      <c r="H45" s="4">
        <f t="shared" si="1"/>
        <v>0.49000000000000005</v>
      </c>
      <c r="I45" t="s">
        <v>41</v>
      </c>
      <c r="J45" t="s">
        <v>42</v>
      </c>
      <c r="K45" t="s">
        <v>16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 t="shared" si="0"/>
        <v>158</v>
      </c>
      <c r="H46" s="4">
        <f t="shared" si="1"/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 t="shared" si="0"/>
        <v>5</v>
      </c>
      <c r="H47" s="4">
        <f t="shared" si="1"/>
        <v>0.5</v>
      </c>
      <c r="I47" t="s">
        <v>39</v>
      </c>
      <c r="J47" t="s">
        <v>40</v>
      </c>
      <c r="K47" t="s">
        <v>16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 t="shared" si="0"/>
        <v>35</v>
      </c>
      <c r="H48" s="4">
        <f t="shared" si="1"/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 t="shared" si="0"/>
        <v>158</v>
      </c>
      <c r="H49" s="4">
        <f t="shared" si="1"/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 t="shared" si="0"/>
        <v>2.9999999999999991</v>
      </c>
      <c r="H50" s="4">
        <f t="shared" si="1"/>
        <v>0.29999999999999993</v>
      </c>
      <c r="I50" t="s">
        <v>37</v>
      </c>
      <c r="J50" t="s">
        <v>38</v>
      </c>
      <c r="K50" t="s">
        <v>16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 t="shared" si="0"/>
        <v>4.9000000000000004</v>
      </c>
      <c r="H51" s="4">
        <f t="shared" si="1"/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 t="shared" si="0"/>
        <v>5</v>
      </c>
      <c r="H52" s="4">
        <f t="shared" si="1"/>
        <v>0.5</v>
      </c>
      <c r="I52" t="s">
        <v>41</v>
      </c>
      <c r="J52" t="s">
        <v>42</v>
      </c>
      <c r="K52" t="s">
        <v>18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 t="shared" si="0"/>
        <v>35</v>
      </c>
      <c r="H53" s="4">
        <f t="shared" si="1"/>
        <v>7</v>
      </c>
      <c r="I53" t="s">
        <v>41</v>
      </c>
      <c r="J53" t="s">
        <v>42</v>
      </c>
      <c r="K53" t="s">
        <v>18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 t="shared" si="0"/>
        <v>64</v>
      </c>
      <c r="H54" s="4">
        <f t="shared" si="1"/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 t="shared" si="0"/>
        <v>42</v>
      </c>
      <c r="H55" s="4">
        <f t="shared" si="1"/>
        <v>8.4</v>
      </c>
      <c r="I55" t="s">
        <v>41</v>
      </c>
      <c r="J55" t="s">
        <v>42</v>
      </c>
      <c r="K55" t="s">
        <v>18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 t="shared" si="0"/>
        <v>5</v>
      </c>
      <c r="H56" s="4">
        <f t="shared" si="1"/>
        <v>0.5</v>
      </c>
      <c r="I56" t="s">
        <v>39</v>
      </c>
      <c r="J56" t="s">
        <v>40</v>
      </c>
      <c r="K56" t="s">
        <v>18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 t="shared" si="0"/>
        <v>5</v>
      </c>
      <c r="H57" s="4">
        <f t="shared" si="1"/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 t="shared" si="0"/>
        <v>2.9999999999999991</v>
      </c>
      <c r="H58" s="4">
        <f t="shared" si="1"/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 t="shared" si="0"/>
        <v>5</v>
      </c>
      <c r="H59" s="4">
        <f t="shared" si="1"/>
        <v>0.5</v>
      </c>
      <c r="I59" t="s">
        <v>43</v>
      </c>
      <c r="J59" t="s">
        <v>44</v>
      </c>
      <c r="K59" t="s">
        <v>18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 t="shared" si="0"/>
        <v>64</v>
      </c>
      <c r="H60" s="4">
        <f t="shared" si="1"/>
        <v>12.8</v>
      </c>
      <c r="I60" t="s">
        <v>41</v>
      </c>
      <c r="J60" t="s">
        <v>42</v>
      </c>
      <c r="K60" t="s">
        <v>18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 t="shared" si="0"/>
        <v>5</v>
      </c>
      <c r="H61" s="4">
        <f t="shared" si="1"/>
        <v>0.5</v>
      </c>
      <c r="I61" t="s">
        <v>41</v>
      </c>
      <c r="J61" t="s">
        <v>42</v>
      </c>
      <c r="K61" t="s">
        <v>18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 t="shared" si="0"/>
        <v>5</v>
      </c>
      <c r="H62" s="4">
        <f t="shared" si="1"/>
        <v>0.5</v>
      </c>
      <c r="I62" t="s">
        <v>41</v>
      </c>
      <c r="J62" t="s">
        <v>42</v>
      </c>
      <c r="K62" t="s">
        <v>18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 t="shared" si="0"/>
        <v>2.9999999999999991</v>
      </c>
      <c r="H63" s="4">
        <f t="shared" si="1"/>
        <v>0.29999999999999993</v>
      </c>
      <c r="I63" t="s">
        <v>37</v>
      </c>
      <c r="J63" t="s">
        <v>38</v>
      </c>
      <c r="K63" t="s">
        <v>18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 t="shared" si="0"/>
        <v>5</v>
      </c>
      <c r="H64" s="4">
        <f t="shared" si="1"/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 t="shared" si="0"/>
        <v>2.9999999999999991</v>
      </c>
      <c r="H65" s="4">
        <f t="shared" si="1"/>
        <v>0.29999999999999993</v>
      </c>
      <c r="I65" t="s">
        <v>43</v>
      </c>
      <c r="J65" t="s">
        <v>44</v>
      </c>
      <c r="K65" t="s">
        <v>18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 t="shared" si="0"/>
        <v>2.9999999999999991</v>
      </c>
      <c r="H66" s="4">
        <f t="shared" si="1"/>
        <v>0.29999999999999993</v>
      </c>
      <c r="I66" t="s">
        <v>41</v>
      </c>
      <c r="J66" t="s">
        <v>42</v>
      </c>
      <c r="K66" t="s">
        <v>18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 t="shared" ref="G67:G130" si="2">F67-E67</f>
        <v>4.9000000000000004</v>
      </c>
      <c r="H67" s="4">
        <f t="shared" ref="H67:H130" si="3">IF(F67&gt;50,G67*0.2,0.1*G67)</f>
        <v>0.49000000000000005</v>
      </c>
      <c r="I67" t="s">
        <v>41</v>
      </c>
      <c r="J67" t="s">
        <v>42</v>
      </c>
      <c r="K67" t="s">
        <v>18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 t="shared" si="2"/>
        <v>4.9000000000000004</v>
      </c>
      <c r="H68" s="4">
        <f t="shared" si="3"/>
        <v>0.49000000000000005</v>
      </c>
      <c r="I68" t="s">
        <v>41</v>
      </c>
      <c r="J68" t="s">
        <v>42</v>
      </c>
      <c r="K68" t="s">
        <v>18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 t="shared" si="2"/>
        <v>5</v>
      </c>
      <c r="H69" s="4">
        <f t="shared" si="3"/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 t="shared" si="2"/>
        <v>5</v>
      </c>
      <c r="H70" s="4">
        <f t="shared" si="3"/>
        <v>0.5</v>
      </c>
      <c r="I70" t="s">
        <v>41</v>
      </c>
      <c r="J70" t="s">
        <v>42</v>
      </c>
      <c r="K70" t="s">
        <v>18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 t="shared" si="2"/>
        <v>2.9999999999999991</v>
      </c>
      <c r="H71" s="4">
        <f t="shared" si="3"/>
        <v>0.29999999999999993</v>
      </c>
      <c r="I71" t="s">
        <v>43</v>
      </c>
      <c r="J71" t="s">
        <v>44</v>
      </c>
      <c r="K71" t="s">
        <v>18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 t="shared" si="2"/>
        <v>5</v>
      </c>
      <c r="H72" s="4">
        <f t="shared" si="3"/>
        <v>0.5</v>
      </c>
      <c r="I72" t="s">
        <v>37</v>
      </c>
      <c r="J72" t="s">
        <v>38</v>
      </c>
      <c r="K72" t="s">
        <v>18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 t="shared" si="2"/>
        <v>5</v>
      </c>
      <c r="H73" s="4">
        <f t="shared" si="3"/>
        <v>0.5</v>
      </c>
      <c r="I73" t="s">
        <v>41</v>
      </c>
      <c r="J73" t="s">
        <v>42</v>
      </c>
      <c r="K73" t="s">
        <v>18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 t="shared" si="2"/>
        <v>35</v>
      </c>
      <c r="H74" s="4">
        <f t="shared" si="3"/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 t="shared" si="2"/>
        <v>4.9000000000000004</v>
      </c>
      <c r="H75" s="4">
        <f t="shared" si="3"/>
        <v>0.49000000000000005</v>
      </c>
      <c r="I75" t="s">
        <v>41</v>
      </c>
      <c r="J75" t="s">
        <v>42</v>
      </c>
      <c r="K75" t="s">
        <v>18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 t="shared" si="2"/>
        <v>5</v>
      </c>
      <c r="H76" s="4">
        <f t="shared" si="3"/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 t="shared" si="2"/>
        <v>5</v>
      </c>
      <c r="H77" s="4">
        <f t="shared" si="3"/>
        <v>0.5</v>
      </c>
      <c r="I77" t="s">
        <v>39</v>
      </c>
      <c r="J77" t="s">
        <v>40</v>
      </c>
      <c r="K77" t="s">
        <v>18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 t="shared" si="2"/>
        <v>40.100000000000009</v>
      </c>
      <c r="H78" s="4">
        <f t="shared" si="3"/>
        <v>8.0200000000000014</v>
      </c>
      <c r="I78" t="s">
        <v>43</v>
      </c>
      <c r="J78" t="s">
        <v>44</v>
      </c>
      <c r="K78" t="s">
        <v>18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 t="shared" si="2"/>
        <v>4.9000000000000004</v>
      </c>
      <c r="H79" s="4">
        <f t="shared" si="3"/>
        <v>0.49000000000000005</v>
      </c>
      <c r="I79" t="s">
        <v>39</v>
      </c>
      <c r="J79" t="s">
        <v>40</v>
      </c>
      <c r="K79" t="s">
        <v>18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 t="shared" si="2"/>
        <v>4.9000000000000004</v>
      </c>
      <c r="H80" s="4">
        <f t="shared" si="3"/>
        <v>0.49000000000000005</v>
      </c>
      <c r="I80" t="s">
        <v>39</v>
      </c>
      <c r="J80" t="s">
        <v>40</v>
      </c>
      <c r="K80" t="s">
        <v>18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 t="shared" si="2"/>
        <v>42</v>
      </c>
      <c r="H81" s="4">
        <f t="shared" si="3"/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 t="shared" si="2"/>
        <v>5</v>
      </c>
      <c r="H82" s="4">
        <f t="shared" si="3"/>
        <v>0.5</v>
      </c>
      <c r="I82" t="s">
        <v>41</v>
      </c>
      <c r="J82" t="s">
        <v>42</v>
      </c>
      <c r="K82" t="s">
        <v>18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 t="shared" si="2"/>
        <v>5</v>
      </c>
      <c r="H83" s="4">
        <f t="shared" si="3"/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 t="shared" si="2"/>
        <v>5</v>
      </c>
      <c r="H84" s="4">
        <f t="shared" si="3"/>
        <v>0.5</v>
      </c>
      <c r="I84" t="s">
        <v>37</v>
      </c>
      <c r="J84" t="s">
        <v>38</v>
      </c>
      <c r="K84" t="s">
        <v>18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 t="shared" si="2"/>
        <v>5</v>
      </c>
      <c r="H85" s="4">
        <f t="shared" si="3"/>
        <v>0.5</v>
      </c>
      <c r="I85" t="s">
        <v>37</v>
      </c>
      <c r="J85" t="s">
        <v>38</v>
      </c>
      <c r="K85" t="s">
        <v>18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 t="shared" si="2"/>
        <v>40.100000000000009</v>
      </c>
      <c r="H86" s="4">
        <f t="shared" si="3"/>
        <v>8.0200000000000014</v>
      </c>
      <c r="I86" t="s">
        <v>41</v>
      </c>
      <c r="J86" t="s">
        <v>42</v>
      </c>
      <c r="K86" t="s">
        <v>18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 t="shared" si="2"/>
        <v>5</v>
      </c>
      <c r="H87" s="4">
        <f t="shared" si="3"/>
        <v>0.5</v>
      </c>
      <c r="I87" t="s">
        <v>43</v>
      </c>
      <c r="J87" t="s">
        <v>44</v>
      </c>
      <c r="K87" t="s">
        <v>18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 t="shared" si="2"/>
        <v>2.9999999999999991</v>
      </c>
      <c r="H88" s="4">
        <f t="shared" si="3"/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 t="shared" si="2"/>
        <v>2.9999999999999991</v>
      </c>
      <c r="H89" s="4">
        <f t="shared" si="3"/>
        <v>0.29999999999999993</v>
      </c>
      <c r="I89" t="s">
        <v>37</v>
      </c>
      <c r="J89" t="s">
        <v>38</v>
      </c>
      <c r="K89" t="s">
        <v>18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 t="shared" si="2"/>
        <v>5</v>
      </c>
      <c r="H90" s="4">
        <f t="shared" si="3"/>
        <v>0.5</v>
      </c>
      <c r="I90" t="s">
        <v>41</v>
      </c>
      <c r="J90" t="s">
        <v>42</v>
      </c>
      <c r="K90" t="s">
        <v>18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 t="shared" si="2"/>
        <v>4.9000000000000004</v>
      </c>
      <c r="H91" s="4">
        <f t="shared" si="3"/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 t="shared" si="2"/>
        <v>4.9000000000000004</v>
      </c>
      <c r="H92" s="4">
        <f t="shared" si="3"/>
        <v>0.49000000000000005</v>
      </c>
      <c r="I92" t="s">
        <v>43</v>
      </c>
      <c r="J92" t="s">
        <v>44</v>
      </c>
      <c r="K92" t="s">
        <v>18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 t="shared" si="2"/>
        <v>4.9000000000000004</v>
      </c>
      <c r="H93" s="4">
        <f t="shared" si="3"/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 t="shared" si="2"/>
        <v>5</v>
      </c>
      <c r="H94" s="4">
        <f t="shared" si="3"/>
        <v>0.5</v>
      </c>
      <c r="I94" t="s">
        <v>39</v>
      </c>
      <c r="J94" t="s">
        <v>40</v>
      </c>
      <c r="K94" t="s">
        <v>18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 t="shared" si="2"/>
        <v>5</v>
      </c>
      <c r="H95" s="4">
        <f t="shared" si="3"/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 t="shared" si="2"/>
        <v>2.9999999999999991</v>
      </c>
      <c r="H96" s="4">
        <f t="shared" si="3"/>
        <v>0.29999999999999993</v>
      </c>
      <c r="I96" t="s">
        <v>43</v>
      </c>
      <c r="J96" t="s">
        <v>44</v>
      </c>
      <c r="K96" t="s">
        <v>18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 t="shared" si="2"/>
        <v>5</v>
      </c>
      <c r="H97" s="4">
        <f t="shared" si="3"/>
        <v>0.5</v>
      </c>
      <c r="I97" t="s">
        <v>41</v>
      </c>
      <c r="J97" t="s">
        <v>42</v>
      </c>
      <c r="K97" t="s">
        <v>18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 t="shared" si="2"/>
        <v>3</v>
      </c>
      <c r="H98" s="4">
        <f t="shared" si="3"/>
        <v>0.30000000000000004</v>
      </c>
      <c r="I98" t="s">
        <v>43</v>
      </c>
      <c r="J98" t="s">
        <v>44</v>
      </c>
      <c r="K98" t="s">
        <v>20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 t="shared" si="2"/>
        <v>4.9000000000000004</v>
      </c>
      <c r="H99" s="4">
        <f t="shared" si="3"/>
        <v>0.49000000000000005</v>
      </c>
      <c r="I99" t="s">
        <v>39</v>
      </c>
      <c r="J99" t="s">
        <v>40</v>
      </c>
      <c r="K99" t="s">
        <v>20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 t="shared" si="2"/>
        <v>4.9000000000000004</v>
      </c>
      <c r="H100" s="4">
        <f t="shared" si="3"/>
        <v>0.49000000000000005</v>
      </c>
      <c r="I100" t="s">
        <v>41</v>
      </c>
      <c r="J100" t="s">
        <v>42</v>
      </c>
      <c r="K100" t="s">
        <v>20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 t="shared" si="2"/>
        <v>5</v>
      </c>
      <c r="H101" s="4">
        <f t="shared" si="3"/>
        <v>0.5</v>
      </c>
      <c r="I101" t="s">
        <v>37</v>
      </c>
      <c r="J101" t="s">
        <v>38</v>
      </c>
      <c r="K101" t="s">
        <v>20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 t="shared" si="2"/>
        <v>2.9999999999999991</v>
      </c>
      <c r="H102" s="4">
        <f t="shared" si="3"/>
        <v>0.29999999999999993</v>
      </c>
      <c r="I102" t="s">
        <v>41</v>
      </c>
      <c r="J102" t="s">
        <v>42</v>
      </c>
      <c r="K102" t="s">
        <v>20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 t="shared" si="2"/>
        <v>64</v>
      </c>
      <c r="H103" s="4">
        <f t="shared" si="3"/>
        <v>12.8</v>
      </c>
      <c r="I103" t="s">
        <v>39</v>
      </c>
      <c r="J103" t="s">
        <v>40</v>
      </c>
      <c r="K103" t="s">
        <v>20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 t="shared" si="2"/>
        <v>4.9000000000000004</v>
      </c>
      <c r="H104" s="4">
        <f t="shared" si="3"/>
        <v>0.49000000000000005</v>
      </c>
      <c r="I104" t="s">
        <v>39</v>
      </c>
      <c r="J104" t="s">
        <v>40</v>
      </c>
      <c r="K104" t="s">
        <v>19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 t="shared" si="2"/>
        <v>4.9000000000000004</v>
      </c>
      <c r="H105" s="4">
        <f t="shared" si="3"/>
        <v>0.49000000000000005</v>
      </c>
      <c r="I105" t="s">
        <v>41</v>
      </c>
      <c r="J105" t="s">
        <v>42</v>
      </c>
      <c r="K105" t="s">
        <v>19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 t="shared" si="2"/>
        <v>2.9999999999999991</v>
      </c>
      <c r="H106" s="4">
        <f t="shared" si="3"/>
        <v>0.29999999999999993</v>
      </c>
      <c r="I106" t="s">
        <v>39</v>
      </c>
      <c r="J106" t="s">
        <v>40</v>
      </c>
      <c r="K106" t="s">
        <v>19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 t="shared" si="2"/>
        <v>40.100000000000009</v>
      </c>
      <c r="H107" s="4">
        <f t="shared" si="3"/>
        <v>8.0200000000000014</v>
      </c>
      <c r="I107" t="s">
        <v>39</v>
      </c>
      <c r="J107" t="s">
        <v>40</v>
      </c>
      <c r="K107" t="s">
        <v>19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 t="shared" si="2"/>
        <v>5</v>
      </c>
      <c r="H108" s="4">
        <f t="shared" si="3"/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 t="shared" si="2"/>
        <v>40.100000000000009</v>
      </c>
      <c r="H109" s="4">
        <f t="shared" si="3"/>
        <v>8.0200000000000014</v>
      </c>
      <c r="I109" t="s">
        <v>41</v>
      </c>
      <c r="J109" t="s">
        <v>42</v>
      </c>
      <c r="K109" t="s">
        <v>19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 t="shared" si="2"/>
        <v>158</v>
      </c>
      <c r="H110" s="4">
        <f t="shared" si="3"/>
        <v>31.6</v>
      </c>
      <c r="I110" t="s">
        <v>39</v>
      </c>
      <c r="J110" t="s">
        <v>40</v>
      </c>
      <c r="K110" t="s">
        <v>19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 t="shared" si="2"/>
        <v>158</v>
      </c>
      <c r="H111" s="4">
        <f t="shared" si="3"/>
        <v>31.6</v>
      </c>
      <c r="I111" t="s">
        <v>43</v>
      </c>
      <c r="J111" t="s">
        <v>44</v>
      </c>
      <c r="K111" t="s">
        <v>19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 t="shared" si="2"/>
        <v>35</v>
      </c>
      <c r="H112" s="4">
        <f t="shared" si="3"/>
        <v>7</v>
      </c>
      <c r="I112" t="s">
        <v>43</v>
      </c>
      <c r="J112" t="s">
        <v>44</v>
      </c>
      <c r="K112" t="s">
        <v>19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 t="shared" si="2"/>
        <v>35</v>
      </c>
      <c r="H113" s="4">
        <f t="shared" si="3"/>
        <v>7</v>
      </c>
      <c r="I113" t="s">
        <v>41</v>
      </c>
      <c r="J113" t="s">
        <v>42</v>
      </c>
      <c r="K113" t="s">
        <v>19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 t="shared" si="2"/>
        <v>40.100000000000009</v>
      </c>
      <c r="H114" s="4">
        <f t="shared" si="3"/>
        <v>8.0200000000000014</v>
      </c>
      <c r="I114" t="s">
        <v>37</v>
      </c>
      <c r="J114" t="s">
        <v>38</v>
      </c>
      <c r="K114" t="s">
        <v>19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 t="shared" si="2"/>
        <v>64</v>
      </c>
      <c r="H115" s="4">
        <f t="shared" si="3"/>
        <v>12.8</v>
      </c>
      <c r="I115" t="s">
        <v>39</v>
      </c>
      <c r="J115" t="s">
        <v>40</v>
      </c>
      <c r="K115" t="s">
        <v>19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 t="shared" si="2"/>
        <v>158</v>
      </c>
      <c r="H116" s="4">
        <f t="shared" si="3"/>
        <v>31.6</v>
      </c>
      <c r="I116" t="s">
        <v>37</v>
      </c>
      <c r="J116" t="s">
        <v>38</v>
      </c>
      <c r="K116" t="s">
        <v>19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 t="shared" si="2"/>
        <v>35</v>
      </c>
      <c r="H117" s="4">
        <f t="shared" si="3"/>
        <v>7</v>
      </c>
      <c r="I117" t="s">
        <v>41</v>
      </c>
      <c r="J117" t="s">
        <v>42</v>
      </c>
      <c r="K117" t="s">
        <v>19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 t="shared" si="2"/>
        <v>158</v>
      </c>
      <c r="H118" s="4">
        <f t="shared" si="3"/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 t="shared" si="2"/>
        <v>40.100000000000009</v>
      </c>
      <c r="H119" s="4">
        <f t="shared" si="3"/>
        <v>8.0200000000000014</v>
      </c>
      <c r="I119" t="s">
        <v>39</v>
      </c>
      <c r="J119" t="s">
        <v>40</v>
      </c>
      <c r="K119" t="s">
        <v>19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 t="shared" si="2"/>
        <v>64</v>
      </c>
      <c r="H120" s="4">
        <f t="shared" si="3"/>
        <v>12.8</v>
      </c>
      <c r="I120" t="s">
        <v>37</v>
      </c>
      <c r="J120" t="s">
        <v>38</v>
      </c>
      <c r="K120" t="s">
        <v>19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 t="shared" si="2"/>
        <v>64</v>
      </c>
      <c r="H121" s="4">
        <f t="shared" si="3"/>
        <v>12.8</v>
      </c>
      <c r="I121" t="s">
        <v>41</v>
      </c>
      <c r="J121" t="s">
        <v>42</v>
      </c>
      <c r="K121" t="s">
        <v>19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 t="shared" si="2"/>
        <v>42</v>
      </c>
      <c r="H122" s="4">
        <f t="shared" si="3"/>
        <v>8.4</v>
      </c>
      <c r="I122" t="s">
        <v>41</v>
      </c>
      <c r="J122" t="s">
        <v>42</v>
      </c>
      <c r="K122" t="s">
        <v>19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 t="shared" si="2"/>
        <v>158</v>
      </c>
      <c r="H123" s="4">
        <f t="shared" si="3"/>
        <v>31.6</v>
      </c>
      <c r="I123" t="s">
        <v>41</v>
      </c>
      <c r="J123" t="s">
        <v>42</v>
      </c>
      <c r="K123" t="s">
        <v>19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 t="shared" si="2"/>
        <v>40.100000000000009</v>
      </c>
      <c r="H124" s="4">
        <f t="shared" si="3"/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 t="shared" si="2"/>
        <v>42</v>
      </c>
      <c r="H125" s="4">
        <f t="shared" si="3"/>
        <v>8.4</v>
      </c>
      <c r="I125" t="s">
        <v>41</v>
      </c>
      <c r="J125" t="s">
        <v>42</v>
      </c>
      <c r="K125" t="s">
        <v>17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 t="shared" si="2"/>
        <v>64</v>
      </c>
      <c r="H126" s="4">
        <f t="shared" si="3"/>
        <v>12.8</v>
      </c>
      <c r="I126" t="s">
        <v>41</v>
      </c>
      <c r="J126" t="s">
        <v>42</v>
      </c>
      <c r="K126" t="s">
        <v>17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 t="shared" si="2"/>
        <v>3</v>
      </c>
      <c r="H127" s="4">
        <f t="shared" si="3"/>
        <v>0.30000000000000004</v>
      </c>
      <c r="I127" t="s">
        <v>41</v>
      </c>
      <c r="J127" t="s">
        <v>42</v>
      </c>
      <c r="K127" t="s">
        <v>17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 t="shared" si="2"/>
        <v>158</v>
      </c>
      <c r="H128" s="4">
        <f t="shared" si="3"/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 t="shared" si="2"/>
        <v>35</v>
      </c>
      <c r="H129" s="4">
        <f t="shared" si="3"/>
        <v>7</v>
      </c>
      <c r="I129" t="s">
        <v>39</v>
      </c>
      <c r="J129" t="s">
        <v>40</v>
      </c>
      <c r="K129" t="s">
        <v>17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 t="shared" si="2"/>
        <v>40.100000000000009</v>
      </c>
      <c r="H130" s="4">
        <f t="shared" si="3"/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 t="shared" ref="G131:G172" si="4">F131-E131</f>
        <v>42</v>
      </c>
      <c r="H131" s="4">
        <f t="shared" ref="H131:H172" si="5">IF(F131&gt;50,G131*0.2,0.1*G131)</f>
        <v>8.4</v>
      </c>
      <c r="I131" t="s">
        <v>43</v>
      </c>
      <c r="J131" t="s">
        <v>44</v>
      </c>
      <c r="K131" t="s">
        <v>17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 t="shared" si="4"/>
        <v>3</v>
      </c>
      <c r="H132" s="4">
        <f t="shared" si="5"/>
        <v>0.30000000000000004</v>
      </c>
      <c r="I132" t="s">
        <v>43</v>
      </c>
      <c r="J132" t="s">
        <v>44</v>
      </c>
      <c r="K132" t="s">
        <v>17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 t="shared" si="4"/>
        <v>3</v>
      </c>
      <c r="H133" s="4">
        <f t="shared" si="5"/>
        <v>0.30000000000000004</v>
      </c>
      <c r="I133" t="s">
        <v>43</v>
      </c>
      <c r="J133" t="s">
        <v>44</v>
      </c>
      <c r="K133" t="s">
        <v>17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 t="shared" si="4"/>
        <v>40.100000000000009</v>
      </c>
      <c r="H134" s="4">
        <f t="shared" si="5"/>
        <v>8.0200000000000014</v>
      </c>
      <c r="I134" t="s">
        <v>37</v>
      </c>
      <c r="J134" t="s">
        <v>38</v>
      </c>
      <c r="K134" t="s">
        <v>17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 t="shared" si="4"/>
        <v>40.100000000000009</v>
      </c>
      <c r="H135" s="4">
        <f t="shared" si="5"/>
        <v>8.0200000000000014</v>
      </c>
      <c r="I135" t="s">
        <v>41</v>
      </c>
      <c r="J135" t="s">
        <v>42</v>
      </c>
      <c r="K135" t="s">
        <v>17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 t="shared" si="4"/>
        <v>158</v>
      </c>
      <c r="H136" s="4">
        <f t="shared" si="5"/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 t="shared" si="4"/>
        <v>64</v>
      </c>
      <c r="H137" s="4">
        <f t="shared" si="5"/>
        <v>12.8</v>
      </c>
      <c r="I137" t="s">
        <v>41</v>
      </c>
      <c r="J137" t="s">
        <v>42</v>
      </c>
      <c r="K137" t="s">
        <v>17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 t="shared" si="4"/>
        <v>40.100000000000009</v>
      </c>
      <c r="H138" s="4">
        <f t="shared" si="5"/>
        <v>8.0200000000000014</v>
      </c>
      <c r="I138" t="s">
        <v>39</v>
      </c>
      <c r="J138" t="s">
        <v>40</v>
      </c>
      <c r="K138" t="s">
        <v>17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 t="shared" si="4"/>
        <v>158</v>
      </c>
      <c r="H139" s="4">
        <f t="shared" si="5"/>
        <v>31.6</v>
      </c>
      <c r="I139" t="s">
        <v>37</v>
      </c>
      <c r="J139" t="s">
        <v>38</v>
      </c>
      <c r="K139" t="s">
        <v>17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 t="shared" si="4"/>
        <v>42</v>
      </c>
      <c r="H140" s="4">
        <f t="shared" si="5"/>
        <v>8.4</v>
      </c>
      <c r="I140" t="s">
        <v>41</v>
      </c>
      <c r="J140" t="s">
        <v>42</v>
      </c>
      <c r="K140" t="s">
        <v>17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 t="shared" si="4"/>
        <v>42</v>
      </c>
      <c r="H141" s="4">
        <f t="shared" si="5"/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 t="shared" si="4"/>
        <v>3</v>
      </c>
      <c r="H142" s="4">
        <f t="shared" si="5"/>
        <v>0.30000000000000004</v>
      </c>
      <c r="I142" t="s">
        <v>39</v>
      </c>
      <c r="J142" t="s">
        <v>40</v>
      </c>
      <c r="K142" t="s">
        <v>17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 t="shared" si="4"/>
        <v>64</v>
      </c>
      <c r="H143" s="4">
        <f t="shared" si="5"/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 t="shared" si="4"/>
        <v>40.100000000000009</v>
      </c>
      <c r="H144" s="4">
        <f t="shared" si="5"/>
        <v>8.0200000000000014</v>
      </c>
      <c r="I144" t="s">
        <v>43</v>
      </c>
      <c r="J144" t="s">
        <v>44</v>
      </c>
      <c r="K144" t="s">
        <v>17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 t="shared" si="4"/>
        <v>64</v>
      </c>
      <c r="H145" s="4">
        <f t="shared" si="5"/>
        <v>12.8</v>
      </c>
      <c r="I145" t="s">
        <v>43</v>
      </c>
      <c r="J145" t="s">
        <v>44</v>
      </c>
      <c r="K145" t="s">
        <v>17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 t="shared" si="4"/>
        <v>42</v>
      </c>
      <c r="H146" s="4">
        <f t="shared" si="5"/>
        <v>8.4</v>
      </c>
      <c r="I146" t="s">
        <v>43</v>
      </c>
      <c r="J146" t="s">
        <v>44</v>
      </c>
      <c r="K146" t="s">
        <v>17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 t="shared" si="4"/>
        <v>158</v>
      </c>
      <c r="H147" s="4">
        <f t="shared" si="5"/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 t="shared" si="4"/>
        <v>40.100000000000009</v>
      </c>
      <c r="H148" s="4">
        <f t="shared" si="5"/>
        <v>8.0200000000000014</v>
      </c>
      <c r="I148" t="s">
        <v>37</v>
      </c>
      <c r="J148" t="s">
        <v>38</v>
      </c>
      <c r="K148" t="s">
        <v>17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 t="shared" si="4"/>
        <v>3</v>
      </c>
      <c r="H149" s="4">
        <f t="shared" si="5"/>
        <v>0.30000000000000004</v>
      </c>
      <c r="I149" t="s">
        <v>41</v>
      </c>
      <c r="J149" t="s">
        <v>42</v>
      </c>
      <c r="K149" t="s">
        <v>17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 t="shared" si="4"/>
        <v>158</v>
      </c>
      <c r="H150" s="4">
        <f t="shared" si="5"/>
        <v>31.6</v>
      </c>
      <c r="I150" t="s">
        <v>37</v>
      </c>
      <c r="J150" t="s">
        <v>38</v>
      </c>
      <c r="K150" t="s">
        <v>17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 t="shared" si="4"/>
        <v>64</v>
      </c>
      <c r="H151" s="4">
        <f t="shared" si="5"/>
        <v>12.8</v>
      </c>
      <c r="I151" t="s">
        <v>41</v>
      </c>
      <c r="J151" t="s">
        <v>42</v>
      </c>
      <c r="K151" t="s">
        <v>17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 t="shared" si="4"/>
        <v>64</v>
      </c>
      <c r="H152" s="4">
        <f t="shared" si="5"/>
        <v>12.8</v>
      </c>
      <c r="I152" t="s">
        <v>39</v>
      </c>
      <c r="J152" t="s">
        <v>40</v>
      </c>
      <c r="K152" t="s">
        <v>17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 t="shared" si="4"/>
        <v>42</v>
      </c>
      <c r="H153" s="4">
        <f t="shared" si="5"/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 t="shared" si="4"/>
        <v>158</v>
      </c>
      <c r="H154" s="4">
        <f t="shared" si="5"/>
        <v>31.6</v>
      </c>
      <c r="I154" t="s">
        <v>41</v>
      </c>
      <c r="J154" t="s">
        <v>42</v>
      </c>
      <c r="K154" t="s">
        <v>17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 t="shared" si="4"/>
        <v>40.100000000000009</v>
      </c>
      <c r="H155" s="4">
        <f t="shared" si="5"/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 t="shared" si="4"/>
        <v>42</v>
      </c>
      <c r="H156" s="4">
        <f t="shared" si="5"/>
        <v>8.4</v>
      </c>
      <c r="I156" t="s">
        <v>41</v>
      </c>
      <c r="J156" t="s">
        <v>42</v>
      </c>
      <c r="K156" t="s">
        <v>17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 t="shared" si="4"/>
        <v>64</v>
      </c>
      <c r="H157" s="4">
        <f t="shared" si="5"/>
        <v>12.8</v>
      </c>
      <c r="I157" t="s">
        <v>41</v>
      </c>
      <c r="J157" t="s">
        <v>42</v>
      </c>
      <c r="K157" t="s">
        <v>17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 t="shared" si="4"/>
        <v>3</v>
      </c>
      <c r="H158" s="4">
        <f t="shared" si="5"/>
        <v>0.30000000000000004</v>
      </c>
      <c r="I158" t="s">
        <v>41</v>
      </c>
      <c r="J158" t="s">
        <v>42</v>
      </c>
      <c r="K158" t="s">
        <v>17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 t="shared" si="4"/>
        <v>158</v>
      </c>
      <c r="H159" s="4">
        <f t="shared" si="5"/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 t="shared" si="4"/>
        <v>35</v>
      </c>
      <c r="H160" s="4">
        <f t="shared" si="5"/>
        <v>7</v>
      </c>
      <c r="I160" t="s">
        <v>41</v>
      </c>
      <c r="J160" t="s">
        <v>42</v>
      </c>
      <c r="K160" t="s">
        <v>17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 t="shared" si="4"/>
        <v>40.100000000000009</v>
      </c>
      <c r="H161" s="4">
        <f t="shared" si="5"/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 t="shared" si="4"/>
        <v>42</v>
      </c>
      <c r="H162" s="4">
        <f t="shared" si="5"/>
        <v>8.4</v>
      </c>
      <c r="I162" t="s">
        <v>39</v>
      </c>
      <c r="J162" t="s">
        <v>40</v>
      </c>
      <c r="K162" t="s">
        <v>21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 t="shared" si="4"/>
        <v>3</v>
      </c>
      <c r="H163" s="4">
        <f t="shared" si="5"/>
        <v>0.30000000000000004</v>
      </c>
      <c r="I163" t="s">
        <v>37</v>
      </c>
      <c r="J163" t="s">
        <v>38</v>
      </c>
      <c r="K163" t="s">
        <v>21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 t="shared" si="4"/>
        <v>3</v>
      </c>
      <c r="H164" s="4">
        <f t="shared" si="5"/>
        <v>0.30000000000000004</v>
      </c>
      <c r="I164" t="s">
        <v>41</v>
      </c>
      <c r="J164" t="s">
        <v>42</v>
      </c>
      <c r="K164" t="s">
        <v>21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 t="shared" si="4"/>
        <v>40.100000000000009</v>
      </c>
      <c r="H165" s="4">
        <f t="shared" si="5"/>
        <v>8.0200000000000014</v>
      </c>
      <c r="I165" t="s">
        <v>41</v>
      </c>
      <c r="J165" t="s">
        <v>42</v>
      </c>
      <c r="K165" t="s">
        <v>21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 t="shared" si="4"/>
        <v>40.100000000000009</v>
      </c>
      <c r="H166" s="4">
        <f t="shared" si="5"/>
        <v>8.0200000000000014</v>
      </c>
      <c r="I166" t="s">
        <v>41</v>
      </c>
      <c r="J166" t="s">
        <v>42</v>
      </c>
      <c r="K166" t="s">
        <v>21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 t="shared" si="4"/>
        <v>158</v>
      </c>
      <c r="H167" s="4">
        <f t="shared" si="5"/>
        <v>31.6</v>
      </c>
      <c r="I167" t="s">
        <v>41</v>
      </c>
      <c r="J167" t="s">
        <v>42</v>
      </c>
      <c r="K167" t="s">
        <v>21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 t="shared" si="4"/>
        <v>64</v>
      </c>
      <c r="H168" s="4">
        <f t="shared" si="5"/>
        <v>12.8</v>
      </c>
      <c r="I168" t="s">
        <v>41</v>
      </c>
      <c r="J168" t="s">
        <v>42</v>
      </c>
      <c r="K168" t="s">
        <v>21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 t="shared" si="4"/>
        <v>40.100000000000009</v>
      </c>
      <c r="H169" s="4">
        <f t="shared" si="5"/>
        <v>8.0200000000000014</v>
      </c>
      <c r="I169" t="s">
        <v>41</v>
      </c>
      <c r="J169" t="s">
        <v>42</v>
      </c>
      <c r="K169" t="s">
        <v>21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 t="shared" si="4"/>
        <v>158</v>
      </c>
      <c r="H170" s="4">
        <f t="shared" si="5"/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 t="shared" si="4"/>
        <v>42</v>
      </c>
      <c r="H171" s="4">
        <f t="shared" si="5"/>
        <v>8.4</v>
      </c>
      <c r="I171" t="s">
        <v>37</v>
      </c>
      <c r="J171" t="s">
        <v>38</v>
      </c>
      <c r="K171" t="s">
        <v>21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 t="shared" si="4"/>
        <v>42</v>
      </c>
      <c r="H172" s="4">
        <f t="shared" si="5"/>
        <v>8.4</v>
      </c>
      <c r="I172" t="s">
        <v>39</v>
      </c>
      <c r="J172" t="s">
        <v>40</v>
      </c>
      <c r="K172" t="s">
        <v>21</v>
      </c>
    </row>
    <row r="176" spans="1:11">
      <c r="A176" t="s">
        <v>47</v>
      </c>
      <c r="F176" s="4">
        <f>SUM(F2:F172)</f>
        <v>17110.599999999995</v>
      </c>
    </row>
    <row r="177" spans="1:6">
      <c r="A177" t="s">
        <v>48</v>
      </c>
      <c r="F177" s="4">
        <f>SUMIF(F2:F172,"&gt;50")</f>
        <v>16088.399999999994</v>
      </c>
    </row>
    <row r="178" spans="1:6">
      <c r="A178" t="s">
        <v>49</v>
      </c>
      <c r="F178" s="4">
        <f>SUMIF(F2:F172,"&lt;=50")</f>
        <v>1022.1999999999997</v>
      </c>
    </row>
  </sheetData>
  <sortState xmlns:xlrd2="http://schemas.microsoft.com/office/spreadsheetml/2017/richdata2" ref="K2:K178">
    <sortCondition ref="K2:K178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Tadros</cp:lastModifiedBy>
  <dcterms:created xsi:type="dcterms:W3CDTF">2014-06-11T22:14:31Z</dcterms:created>
  <dcterms:modified xsi:type="dcterms:W3CDTF">2023-05-23T09:04:57Z</dcterms:modified>
</cp:coreProperties>
</file>